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/>
  <bookViews>
    <workbookView xWindow="0" yWindow="0" windowWidth="28800" windowHeight="11625" firstSheet="1" activeTab="6"/>
  </bookViews>
  <sheets>
    <sheet name="Rekapitulace stavby" sheetId="1" r:id="rId1"/>
    <sheet name="980a - Elektroinstalace" sheetId="2" r:id="rId2"/>
    <sheet name="980b - Stavební část" sheetId="3" r:id="rId3"/>
    <sheet name="980c - Vzduchotechnika" sheetId="4" r:id="rId4"/>
    <sheet name="980d - Střecha" sheetId="5" r:id="rId5"/>
    <sheet name="980e - Vytápění" sheetId="6" r:id="rId6"/>
    <sheet name="Pokyny pro vyplnění" sheetId="7" r:id="rId7"/>
  </sheets>
  <definedNames>
    <definedName name="_xlnm._FilterDatabase" localSheetId="1" hidden="1">'980a - Elektroinstalace'!$C$86:$K$151</definedName>
    <definedName name="_xlnm._FilterDatabase" localSheetId="2" hidden="1">'980b - Stavební část'!$C$114:$K$291</definedName>
    <definedName name="_xlnm._FilterDatabase" localSheetId="3" hidden="1">'980c - Vzduchotechnika'!$C$80:$K$116</definedName>
    <definedName name="_xlnm._FilterDatabase" localSheetId="4" hidden="1">'980d - Střecha'!$C$88:$K$180</definedName>
    <definedName name="_xlnm._FilterDatabase" localSheetId="5" hidden="1">'980e - Vytápění'!$C$83:$K$134</definedName>
    <definedName name="_xlnm.Print_Area" localSheetId="1">'980a - Elektroinstalace'!$C$4:$J$36,'980a - Elektroinstalace'!$C$42:$J$68,'980a - Elektroinstalace'!$C$74:$K$151</definedName>
    <definedName name="_xlnm.Print_Area" localSheetId="2">'980b - Stavební část'!$C$4:$J$36,'980b - Stavební část'!$C$42:$J$96,'980b - Stavební část'!$C$102:$K$291</definedName>
    <definedName name="_xlnm.Print_Area" localSheetId="3">'980c - Vzduchotechnika'!$C$4:$J$36,'980c - Vzduchotechnika'!$C$42:$J$62,'980c - Vzduchotechnika'!$C$68:$K$116</definedName>
    <definedName name="_xlnm.Print_Area" localSheetId="4">'980d - Střecha'!$C$4:$J$36,'980d - Střecha'!$C$42:$J$70,'980d - Střecha'!$C$76:$K$180</definedName>
    <definedName name="_xlnm.Print_Area" localSheetId="5">'980e - Vytápění'!$C$4:$J$36,'980e - Vytápění'!$C$42:$J$65,'980e - Vytápění'!$C$71:$K$134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Titles" localSheetId="0">'Rekapitulace stavby'!$49:$49</definedName>
    <definedName name="_xlnm.Print_Titles" localSheetId="1">'980a - Elektroinstalace'!$86:$86</definedName>
    <definedName name="_xlnm.Print_Titles" localSheetId="2">'980b - Stavební část'!$114:$114</definedName>
    <definedName name="_xlnm.Print_Titles" localSheetId="3">'980c - Vzduchotechnika'!$80:$80</definedName>
    <definedName name="_xlnm.Print_Titles" localSheetId="4">'980d - Střecha'!$88:$88</definedName>
    <definedName name="_xlnm.Print_Titles" localSheetId="5">'980e - Vytápění'!$83:$83</definedName>
  </definedNames>
  <calcPr calcId="191029"/>
</workbook>
</file>

<file path=xl/sharedStrings.xml><?xml version="1.0" encoding="utf-8"?>
<sst xmlns="http://schemas.openxmlformats.org/spreadsheetml/2006/main" count="6517" uniqueCount="1315">
  <si>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</si>
  <si>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</si>
  <si>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</si>
  <si>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</si>
  <si>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</si>
  <si>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</si>
  <si>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</si>
  <si>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{62b58d40-a3f7-4932-9a85-9d932e97a9d8}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</si>
  <si>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</si>
  <si>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</si>
  <si>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</si>
  <si>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</si>
  <si>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</si>
  <si>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</si>
  <si>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</si>
  <si>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</si>
  <si>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980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</si>
  <si>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</si>
  <si>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</si>
  <si>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Snížení energetické náročnosti MŠ Palackého č.p. 4059</t>
  </si>
  <si>
    <t>KSO:</t>
  </si>
  <si>
    <t>801 31</t>
  </si>
  <si>
    <t>CC-CZ:</t>
  </si>
  <si>
    <t/>
  </si>
  <si>
    <t>Místo:</t>
  </si>
  <si>
    <t>Chomutov</t>
  </si>
  <si>
    <t>Datum:</t>
  </si>
  <si>
    <t>9. 7. 2021</t>
  </si>
  <si>
    <t>Zadavatel:</t>
  </si>
  <si>
    <t>IČ:</t>
  </si>
  <si>
    <t>00261891</t>
  </si>
  <si>
    <t>Statutární město Chomutov</t>
  </si>
  <si>
    <t>DIČ:</t>
  </si>
  <si>
    <t>CZ00261891</t>
  </si>
  <si>
    <t>Uchazeč:</t>
  </si>
  <si>
    <t>Vyplň údaj</t>
  </si>
  <si>
    <t>Projektant:</t>
  </si>
  <si>
    <t>62757296</t>
  </si>
  <si>
    <t>Kamila Možná, J. Haška 1049/1, Most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</si>
  <si>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</si>
  <si>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</si>
  <si>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</si>
  <si>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</si>
  <si>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</si>
  <si>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</si>
  <si>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</si>
  <si>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</si>
  <si>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</si>
  <si>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</si>
  <si>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</si>
  <si>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</si>
  <si>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</si>
  <si>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</si>
  <si>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</si>
  <si>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</si>
  <si>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</si>
  <si>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</si>
  <si>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</si>
  <si>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</si>
  <si>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</si>
  <si>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</si>
  <si>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</si>
  <si>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</si>
  <si>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</si>
  <si>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</si>
  <si>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</si>
  <si>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</si>
  <si>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</si>
  <si>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</si>
  <si>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</si>
  <si>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</si>
  <si>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</si>
  <si>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</si>
  <si>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</si>
  <si>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</si>
  <si>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</si>
  <si>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</si>
  <si>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</si>
  <si>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</si>
  <si>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</si>
  <si>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</si>
  <si>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980a</t>
  </si>
  <si>
    <t>Elektroinstalace</t>
  </si>
  <si>
    <t>STA</t>
  </si>
  <si>
    <t>1</t>
  </si>
  <si>
    <t>{19722275-45cd-419f-ad71-14722870fd14}</t>
  </si>
  <si>
    <t>2</t>
  </si>
  <si>
    <t>980b</t>
  </si>
  <si>
    <t>Stavební část</t>
  </si>
  <si>
    <t>{b8bdd92b-0832-4bf5-a519-03f72056b7f7}</t>
  </si>
  <si>
    <t>980c</t>
  </si>
  <si>
    <t>Vzduchotechnika</t>
  </si>
  <si>
    <t>{c26c616c-5d9b-45d2-92c2-675e5cbf9fd1}</t>
  </si>
  <si>
    <t>980d</t>
  </si>
  <si>
    <t>Střecha</t>
  </si>
  <si>
    <t>{4d013381-1701-4368-af2b-430b86780081}</t>
  </si>
  <si>
    <t>980e</t>
  </si>
  <si>
    <t>Vytápění</t>
  </si>
  <si>
    <t>{68249a23-843a-4efe-bace-162b5fa577e2}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</si>
  <si>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</si>
  <si>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</si>
  <si>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</si>
  <si>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</si>
  <si>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</si>
  <si>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</si>
  <si>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</si>
  <si>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980a - Elektroinstalace</t>
  </si>
  <si>
    <t>REKAPITULACE ČLENĚNÍ SOUPISU PRACÍ</t>
  </si>
  <si>
    <t>Kód dílu - Popis</t>
  </si>
  <si>
    <t>Cena celkem [CZK]</t>
  </si>
  <si>
    <t>Náklady soupisu celkem</t>
  </si>
  <si>
    <t>-1</t>
  </si>
  <si>
    <t>D1 - Dodávky</t>
  </si>
  <si>
    <t>D2 - Dodávky - celkem</t>
  </si>
  <si>
    <t>D3 - HZS</t>
  </si>
  <si>
    <t>D4 - HZS - celkem</t>
  </si>
  <si>
    <t>D5 - Montážní materiál a práce</t>
  </si>
  <si>
    <t>D6 - Montážní materiál a práce - celkem</t>
  </si>
  <si>
    <t>D7 - BLESKOSVOD</t>
  </si>
  <si>
    <t>D8 - BLESKOSVOD - celkem</t>
  </si>
  <si>
    <t>D9 - HZS - bleskosvod</t>
  </si>
  <si>
    <t>D10 - HZS - bleskosvod - celkem</t>
  </si>
  <si>
    <t>D11 -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</si>
  <si>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</si>
  <si>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</si>
  <si>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</si>
  <si>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</si>
  <si>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</si>
  <si>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</si>
  <si>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</si>
  <si>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</si>
  <si>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</si>
  <si>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</si>
  <si>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</si>
  <si>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</si>
  <si>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</si>
  <si>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</si>
  <si>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</si>
  <si>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Dodávky</t>
  </si>
  <si>
    <t>ROZPOCET</t>
  </si>
  <si>
    <t>M</t>
  </si>
  <si>
    <t>Pol1</t>
  </si>
  <si>
    <t>Rozvodnice R1.1 dle výkresové části</t>
  </si>
  <si>
    <t>kpl</t>
  </si>
  <si>
    <t>8</t>
  </si>
  <si>
    <t>4</t>
  </si>
  <si>
    <t>Pol2</t>
  </si>
  <si>
    <t>Rozvodnice R1.2 dle výkresové části</t>
  </si>
  <si>
    <t>3</t>
  </si>
  <si>
    <t>Pol3</t>
  </si>
  <si>
    <t>minirozvodnice R2  dle výkresové části</t>
  </si>
  <si>
    <t>6</t>
  </si>
  <si>
    <t>D2</t>
  </si>
  <si>
    <t>Dodávky - celkem</t>
  </si>
  <si>
    <t>D3</t>
  </si>
  <si>
    <t>HZS</t>
  </si>
  <si>
    <t>Pol4</t>
  </si>
  <si>
    <t>Připojení v rozvodnici R2 za vypínačem</t>
  </si>
  <si>
    <t>hod</t>
  </si>
  <si>
    <t>5</t>
  </si>
  <si>
    <t>Pol5</t>
  </si>
  <si>
    <t>Výchozí revize el.zařízenídle ČSN 331500</t>
  </si>
  <si>
    <t>10</t>
  </si>
  <si>
    <t>Pol6</t>
  </si>
  <si>
    <t>Výchozí revize bleskosvodu  dle ČSN 331500</t>
  </si>
  <si>
    <t>12</t>
  </si>
  <si>
    <t>D4</t>
  </si>
  <si>
    <t>HZS - celkem</t>
  </si>
  <si>
    <t>D5</t>
  </si>
  <si>
    <t>Montážní materiál a práce</t>
  </si>
  <si>
    <t>7</t>
  </si>
  <si>
    <t>Pol7</t>
  </si>
  <si>
    <t>pevně, 16 mm</t>
  </si>
  <si>
    <t>m</t>
  </si>
  <si>
    <t>14</t>
  </si>
  <si>
    <t>Pol8</t>
  </si>
  <si>
    <t>pevně, 23 mm</t>
  </si>
  <si>
    <t>16</t>
  </si>
  <si>
    <t>P</t>
  </si>
  <si>
    <t>Poznámka k položce:
Montáž lišt a kanálků protahovacích, šířky</t>
  </si>
  <si>
    <t>9</t>
  </si>
  <si>
    <t>Pol9</t>
  </si>
  <si>
    <t>do 20 mm</t>
  </si>
  <si>
    <t>18</t>
  </si>
  <si>
    <t>Pol10</t>
  </si>
  <si>
    <t>přes 20 do 40 mm</t>
  </si>
  <si>
    <t>20</t>
  </si>
  <si>
    <t>Poznámka k položce:
Montáž krabic elektroinstalačních přístrojových, zapuštěných plastových kruhových</t>
  </si>
  <si>
    <t>11</t>
  </si>
  <si>
    <t>Pol11</t>
  </si>
  <si>
    <t>prům.68 p.om.</t>
  </si>
  <si>
    <t>ks</t>
  </si>
  <si>
    <t>22</t>
  </si>
  <si>
    <t>Poznámka k položce:
Montáž krabic elektroinstalačních odbočných nástěnných plastových kruhových vč.svorkovnice</t>
  </si>
  <si>
    <t>Pol12</t>
  </si>
  <si>
    <t>prům. 68mm p.om.</t>
  </si>
  <si>
    <t>24</t>
  </si>
  <si>
    <t>Poznámka k položce:
Ukončení vodičů izolovaných s označením a zapojením v rozváděči nebo na přístroji</t>
  </si>
  <si>
    <t>13</t>
  </si>
  <si>
    <t>Pol13</t>
  </si>
  <si>
    <t>do 2,5 mm2</t>
  </si>
  <si>
    <t>26</t>
  </si>
  <si>
    <t>Pol14</t>
  </si>
  <si>
    <t>6 mm2</t>
  </si>
  <si>
    <t>28</t>
  </si>
  <si>
    <t>Poznámka k položce:
Montáž zásuvek domovních se zapojením vodičů, polozapuštěných nebo zapuštěných 10/16 A, provedení</t>
  </si>
  <si>
    <t>Pol15</t>
  </si>
  <si>
    <t>2P + PE</t>
  </si>
  <si>
    <t>30</t>
  </si>
  <si>
    <t>Poznámka k položce:
Montáž svítidel LED se zapojením vodičů bytových nebo do spol.místností stropních přisazených</t>
  </si>
  <si>
    <t>Pol16</t>
  </si>
  <si>
    <t>1 zdroj s krytem BRS_480V5 44W 5000Lm</t>
  </si>
  <si>
    <t>32</t>
  </si>
  <si>
    <t>Poznámka k položce:
Montáž rozváděčů  plastových  hmotnosti</t>
  </si>
  <si>
    <t>17</t>
  </si>
  <si>
    <t>Pol17</t>
  </si>
  <si>
    <t>do 50 kg</t>
  </si>
  <si>
    <t>34</t>
  </si>
  <si>
    <t>Poznámka k položce:
Montáž spínačů zapuštěných p.om. se zapojením vodičů, pro prostředí obyčejné nebo vlhké přepínačů, řazení:</t>
  </si>
  <si>
    <t>Pol18</t>
  </si>
  <si>
    <t>5-sériových</t>
  </si>
  <si>
    <t>36</t>
  </si>
  <si>
    <t>Poznámka k položce:
Montáž kabelů měděných bez ukončení do 1 kV uložených p.om. a v lištách CYKY  750 V</t>
  </si>
  <si>
    <t>19</t>
  </si>
  <si>
    <t>Pol19</t>
  </si>
  <si>
    <t>5 x 6 mm2 J</t>
  </si>
  <si>
    <t>38</t>
  </si>
  <si>
    <t>Pol20</t>
  </si>
  <si>
    <t>3 x 2,5 mm2 J</t>
  </si>
  <si>
    <t>40</t>
  </si>
  <si>
    <t>Pol21</t>
  </si>
  <si>
    <t>3 x 1,5 mm2 O</t>
  </si>
  <si>
    <t>42</t>
  </si>
  <si>
    <t>Pol22</t>
  </si>
  <si>
    <t>3 x 1,5 mm2 J</t>
  </si>
  <si>
    <t>44</t>
  </si>
  <si>
    <t>D6</t>
  </si>
  <si>
    <t>Montážní materiál a práce - celkem</t>
  </si>
  <si>
    <t>D7</t>
  </si>
  <si>
    <t>BLESKOSVOD</t>
  </si>
  <si>
    <t>23</t>
  </si>
  <si>
    <t>Pol23</t>
  </si>
  <si>
    <t>sgravitačními  podpěrami  AlMgSi prům. 8mm</t>
  </si>
  <si>
    <t>46</t>
  </si>
  <si>
    <t>Poznámka k položce:
Montáž hromosvodného vedení - ochranných prvků</t>
  </si>
  <si>
    <t>Pol24</t>
  </si>
  <si>
    <t>úhelníků nebo trubek do zdiva</t>
  </si>
  <si>
    <t>48</t>
  </si>
  <si>
    <t>25</t>
  </si>
  <si>
    <t>Pol25</t>
  </si>
  <si>
    <t>tvarování prvků</t>
  </si>
  <si>
    <t>50</t>
  </si>
  <si>
    <t>Poznámka k položce:
Montáž hromosvodného vedení - doplňků</t>
  </si>
  <si>
    <t>Pol26</t>
  </si>
  <si>
    <t>štítků k označení svodů</t>
  </si>
  <si>
    <t>52</t>
  </si>
  <si>
    <t>Poznámka k položce:
Měření zemních odporů, zemniče</t>
  </si>
  <si>
    <t>27</t>
  </si>
  <si>
    <t>Pol27</t>
  </si>
  <si>
    <t>prvního nebo samostatného</t>
  </si>
  <si>
    <t>54</t>
  </si>
  <si>
    <t>Poznámka k položce:
Montáž uzemňovacího vedení v zemi s izolací spojů, vodičů FeZn</t>
  </si>
  <si>
    <t>Pol28</t>
  </si>
  <si>
    <t>drátu nebo lana do 10 mm, v městské zástavbě</t>
  </si>
  <si>
    <t>56</t>
  </si>
  <si>
    <t>Poznámka k položce:
Montáž jímacích tyčí délky do 3 m</t>
  </si>
  <si>
    <t>29</t>
  </si>
  <si>
    <t>Pol29</t>
  </si>
  <si>
    <t>stojan</t>
  </si>
  <si>
    <t>58</t>
  </si>
  <si>
    <t>Poznámka k položce:
Montáž uzemňovacího vedení-doplňků</t>
  </si>
  <si>
    <t>Pol30</t>
  </si>
  <si>
    <t>obsyp vedení Bentonitem</t>
  </si>
  <si>
    <t>60</t>
  </si>
  <si>
    <t>31</t>
  </si>
  <si>
    <t>Pol31</t>
  </si>
  <si>
    <t>svorky SS</t>
  </si>
  <si>
    <t>62</t>
  </si>
  <si>
    <t>Pol32</t>
  </si>
  <si>
    <t>svorky SK</t>
  </si>
  <si>
    <t>64</t>
  </si>
  <si>
    <t>33</t>
  </si>
  <si>
    <t>Pol33</t>
  </si>
  <si>
    <t>svorka okapová</t>
  </si>
  <si>
    <t>66</t>
  </si>
  <si>
    <t>Poznámka k položce:
Podružný materiál</t>
  </si>
  <si>
    <t>D8</t>
  </si>
  <si>
    <t>BLESKOSVOD - celkem</t>
  </si>
  <si>
    <t>D9</t>
  </si>
  <si>
    <t>HZS - bleskosvod</t>
  </si>
  <si>
    <t>Pol34</t>
  </si>
  <si>
    <t>montáž svodů ze žebříku</t>
  </si>
  <si>
    <t>68</t>
  </si>
  <si>
    <t>D10</t>
  </si>
  <si>
    <t>HZS - bleskosvod - celkem</t>
  </si>
  <si>
    <t>D11</t>
  </si>
  <si>
    <t>Zemní práce</t>
  </si>
  <si>
    <t>35</t>
  </si>
  <si>
    <t>Pol35</t>
  </si>
  <si>
    <t>Zemina třídy 3, šíře 350 hl. 800</t>
  </si>
  <si>
    <t>70</t>
  </si>
  <si>
    <t>Poznámka k položce:
ZÁHOZ  RÝHY pro zemnič</t>
  </si>
  <si>
    <t>Pol36</t>
  </si>
  <si>
    <t>72</t>
  </si>
  <si>
    <t>980b - Stavební část</t>
  </si>
  <si>
    <t>0 - Všeobecné konstrukce a práce</t>
  </si>
  <si>
    <t>11 - Přípravné a přidružené práce</t>
  </si>
  <si>
    <t>13 - Hloubené vykopávky</t>
  </si>
  <si>
    <t>16 - Přemístění výkopku</t>
  </si>
  <si>
    <t>17 - Konstrukce ze zemin</t>
  </si>
  <si>
    <t>18 - Povrchové úpravy terénu</t>
  </si>
  <si>
    <t>21 - Úprava podloží a základové spáry</t>
  </si>
  <si>
    <t>31 - Zdi podpěrné a volné</t>
  </si>
  <si>
    <t>34 - Stěny a příčky</t>
  </si>
  <si>
    <t>41 - Stropy a stropní konstrukce (pro pozemní stavby)</t>
  </si>
  <si>
    <t>45 - Podkladní a vedlejší konstrukce (kromě vozovek a železničního svršku)</t>
  </si>
  <si>
    <t>59 - Kryty pozemních komunikací, letišť a ploch dlážděných (předlažby)</t>
  </si>
  <si>
    <t>61 - Úprava povrchů vnitřní</t>
  </si>
  <si>
    <t>62 - Úprava povrchů vnější</t>
  </si>
  <si>
    <t>63 - Podlahy a podlahové konstrukce</t>
  </si>
  <si>
    <t>64 - Výplně otvorů</t>
  </si>
  <si>
    <t>711 - Izolace proti vodě</t>
  </si>
  <si>
    <t>713 - Izolace tepelné</t>
  </si>
  <si>
    <t>721 - Vnitřní kanalizace</t>
  </si>
  <si>
    <t>722 - Vnitřní vodovod</t>
  </si>
  <si>
    <t>764 - Konstrukce klempířské</t>
  </si>
  <si>
    <t>766 - Konstrukce truhlářské</t>
  </si>
  <si>
    <t>767 - Konstrukce doplňkové stavební (zámečnické)</t>
  </si>
  <si>
    <t>771 - Podlahy z dlaždic</t>
  </si>
  <si>
    <t>776 - Podlahy povlakové</t>
  </si>
  <si>
    <t>784 - Malby</t>
  </si>
  <si>
    <t>786 - Čalounické úpravy</t>
  </si>
  <si>
    <t>87 - Potrubí z trub plastických, skleněných a čedičových</t>
  </si>
  <si>
    <t>919 - ostatní</t>
  </si>
  <si>
    <t>94 - Lešení a stavební výtahy</t>
  </si>
  <si>
    <t>95 - Různé dokončovací konstrukce a práce na pozemních stavbách</t>
  </si>
  <si>
    <t>96 - Bourání konstrukcí</t>
  </si>
  <si>
    <t>968 - vybourání otvorových výplní</t>
  </si>
  <si>
    <t>97 - Prorážení otvorů a ostatní bourací práce</t>
  </si>
  <si>
    <t>98 - Demolice</t>
  </si>
  <si>
    <t>H99 - Ostatní přesuny hmot</t>
  </si>
  <si>
    <t>M46 - Průrazy</t>
  </si>
  <si>
    <t>S - Přesuny sutí</t>
  </si>
  <si>
    <t>012VD - vrn</t>
  </si>
  <si>
    <t>Všeobecné konstrukce a práce</t>
  </si>
  <si>
    <t>K</t>
  </si>
  <si>
    <t>001111131VD</t>
  </si>
  <si>
    <t>Zpětné osazení prvků na fasádě včetně úpravy uchycení</t>
  </si>
  <si>
    <t>kompl</t>
  </si>
  <si>
    <t>Přípravné a přidružené práce</t>
  </si>
  <si>
    <t>113106005RAC</t>
  </si>
  <si>
    <t>Odstranění beton.dlažby vč.podkladu, pl.do 50 m2</t>
  </si>
  <si>
    <t>m2</t>
  </si>
  <si>
    <t>113107100RAC</t>
  </si>
  <si>
    <t>Odstranění bet. chodníčku vč. podkladu do 50m2</t>
  </si>
  <si>
    <t>Hloubené vykopávky</t>
  </si>
  <si>
    <t>139600013RA0</t>
  </si>
  <si>
    <t>Ruční výkop v hornině 4</t>
  </si>
  <si>
    <t>m3</t>
  </si>
  <si>
    <t>131100010RA0</t>
  </si>
  <si>
    <t>Hloubení nezapažených jam v hornině1-4</t>
  </si>
  <si>
    <t>132200012RA0</t>
  </si>
  <si>
    <t>Hloubení nezapaž.rýh šířky do 200 cm v hornině 1-4</t>
  </si>
  <si>
    <t>Přemístění výkopku</t>
  </si>
  <si>
    <t>167101102R00</t>
  </si>
  <si>
    <t>Nakládání výkopku z hor.1-4 v množství nad 100 m3</t>
  </si>
  <si>
    <t>162701105R00</t>
  </si>
  <si>
    <t>Vodorovné přemístění výkopku z hor.1-4 do 10000 m</t>
  </si>
  <si>
    <t>162701109R00</t>
  </si>
  <si>
    <t>Příplatek k vod. přemístění hor.1-4 za další 1 km</t>
  </si>
  <si>
    <t>Konstrukce ze zemin</t>
  </si>
  <si>
    <t>174101101R00</t>
  </si>
  <si>
    <t>Zásyp zhutněným výkopkem</t>
  </si>
  <si>
    <t>171201201R00</t>
  </si>
  <si>
    <t>Uložení sypaniny na skládku</t>
  </si>
  <si>
    <t>199000002R00</t>
  </si>
  <si>
    <t>Poplatek za skládku horniny 1- 4</t>
  </si>
  <si>
    <t>Povrchové úpravy terénu</t>
  </si>
  <si>
    <t>180400010RA0</t>
  </si>
  <si>
    <t>Založení trávníku lučního v rovině s dodáním osiva</t>
  </si>
  <si>
    <t>Úprava podloží a základové spáry</t>
  </si>
  <si>
    <t>212521111R00</t>
  </si>
  <si>
    <t>Výplň odvodňov. trativodů kam. hrubě drcen.</t>
  </si>
  <si>
    <t>Zdi podpěrné a volné</t>
  </si>
  <si>
    <t>318261125R00</t>
  </si>
  <si>
    <t>Stříška plotu ze zákryt.desek,šířka 400</t>
  </si>
  <si>
    <t>311271888R00</t>
  </si>
  <si>
    <t>Zdivo z tvár.pórobet. hladkých tl.375</t>
  </si>
  <si>
    <t>Stěny a příčky</t>
  </si>
  <si>
    <t>342280060RAA</t>
  </si>
  <si>
    <t>Podhled zavěšený z desek sádrokartonových</t>
  </si>
  <si>
    <t>954313109R00</t>
  </si>
  <si>
    <t>Opláštění z SDK,3.str,do 200x200mm,tl.12,5mm</t>
  </si>
  <si>
    <t>348924231R00</t>
  </si>
  <si>
    <t>Stříška plot.zeď tl.300mm z tvar.hlad.přír.</t>
  </si>
  <si>
    <t>340238212RT2</t>
  </si>
  <si>
    <t>Zazdívka otvorů pl.1 m2,cihlami tl.zdi nad 10 cm</t>
  </si>
  <si>
    <t>41</t>
  </si>
  <si>
    <t>Stropy a stropní konstrukce (pro pozemní stavby)</t>
  </si>
  <si>
    <t>417320042RAB</t>
  </si>
  <si>
    <t>Ztužující věnec ŽB beton C 25/30, 375 x 300 cm, bednění, výztuž</t>
  </si>
  <si>
    <t>411120033RAC</t>
  </si>
  <si>
    <t>Strop montovaný z panelů, tl. 25 cm</t>
  </si>
  <si>
    <t>45</t>
  </si>
  <si>
    <t>Podkladní a vedlejší konstrukce (kromě vozovek a železničního svršku)</t>
  </si>
  <si>
    <t>451971112R00</t>
  </si>
  <si>
    <t>Položení vrstvy z geotextilie, uchycení sponami vč. dodávky</t>
  </si>
  <si>
    <t>59</t>
  </si>
  <si>
    <t>Kryty pozemních komunikací, letišť a ploch dlážděných (předlažby)</t>
  </si>
  <si>
    <t>460030061R00</t>
  </si>
  <si>
    <t>Zpětné kladení dlažby do lože z písku</t>
  </si>
  <si>
    <t>61</t>
  </si>
  <si>
    <t>Úprava povrchů vnitřní</t>
  </si>
  <si>
    <t>619442431R00</t>
  </si>
  <si>
    <t>Vytažení fabionů,hran a koutů jakékoliv délky</t>
  </si>
  <si>
    <t>612421637R00</t>
  </si>
  <si>
    <t>Omítka vnitřní zdiva, MVC, štuková</t>
  </si>
  <si>
    <t>612100020RA0</t>
  </si>
  <si>
    <t>Začištění omítek kolem oken a dveří</t>
  </si>
  <si>
    <t>Úprava povrchů vnější</t>
  </si>
  <si>
    <t>622311016R00</t>
  </si>
  <si>
    <t>Soklová lišta hliník KZS tl. 160 mm</t>
  </si>
  <si>
    <t>622311525RT1</t>
  </si>
  <si>
    <t>Zateplovací systém, sokl, XPS tl. 160 mm s omítkou</t>
  </si>
  <si>
    <t>622311735RT3</t>
  </si>
  <si>
    <t>Zatepl.syst., fasáda, miner.desky tl. 160 mm s omítkou Silikon</t>
  </si>
  <si>
    <t>622311135RT1</t>
  </si>
  <si>
    <t>Zateplovací systém, fasáda, EPS F tl.160 mm s omítkou Silikon</t>
  </si>
  <si>
    <t>620991121R00</t>
  </si>
  <si>
    <t>Zakrývání výplní vnějších otvorů z lešení</t>
  </si>
  <si>
    <t>622421491R00</t>
  </si>
  <si>
    <t>Doplňky zatepl. systémů, rohová lišta s okapničkou</t>
  </si>
  <si>
    <t>622421492R00</t>
  </si>
  <si>
    <t>Doplňky zatepl. systémů, okenní lišta s tkaninou</t>
  </si>
  <si>
    <t>622473187RT2</t>
  </si>
  <si>
    <t>Příplatek za okenní lištu (APU) - montáž včetně dodávky lišty</t>
  </si>
  <si>
    <t>622421494R00</t>
  </si>
  <si>
    <t>Doplňky zatepl. systémů, podparapetní lišta s tkan</t>
  </si>
  <si>
    <t>37</t>
  </si>
  <si>
    <t>622311353RT3</t>
  </si>
  <si>
    <t>Zatepl.systém, ostění, EPS F tl. 30 mm s omítkou Silikon</t>
  </si>
  <si>
    <t>74</t>
  </si>
  <si>
    <t>622311730R00</t>
  </si>
  <si>
    <t>Zateplovací systém, ostění, miner.desky tl. 30 mm s omítkou Silikon</t>
  </si>
  <si>
    <t>76</t>
  </si>
  <si>
    <t>39</t>
  </si>
  <si>
    <t>622311563R00</t>
  </si>
  <si>
    <t>Zateplovací systém, parapet, XPS tl. 30 mm</t>
  </si>
  <si>
    <t>78</t>
  </si>
  <si>
    <t>622432112R00</t>
  </si>
  <si>
    <t>Omítka stěn marmolit střednězrnná</t>
  </si>
  <si>
    <t>80</t>
  </si>
  <si>
    <t>622481113R00</t>
  </si>
  <si>
    <t>Potažení vnějších stěn sklotex. pletivem, vypnutí (obvod objektu do výšky 2m)</t>
  </si>
  <si>
    <t>82</t>
  </si>
  <si>
    <t>622904112R00</t>
  </si>
  <si>
    <t>Očištění fasád tlakovou vodou</t>
  </si>
  <si>
    <t>84</t>
  </si>
  <si>
    <t>43</t>
  </si>
  <si>
    <t>622422211R00</t>
  </si>
  <si>
    <t>Oprava vnějších omítek vápen. hladk. II, do 20 % - předpoklad</t>
  </si>
  <si>
    <t>86</t>
  </si>
  <si>
    <t>620453112R00</t>
  </si>
  <si>
    <t>Omítka cementová zdí</t>
  </si>
  <si>
    <t>88</t>
  </si>
  <si>
    <t>622311521RV1</t>
  </si>
  <si>
    <t>Zateplení soklu, XPS tl. 80 mm</t>
  </si>
  <si>
    <t>90</t>
  </si>
  <si>
    <t>63</t>
  </si>
  <si>
    <t>Podlahy a podlahové konstrukce</t>
  </si>
  <si>
    <t>639570010RA0</t>
  </si>
  <si>
    <t>Okapový chodník kolem budovy z kačírku šířky 0,6 m vč. obrubníku</t>
  </si>
  <si>
    <t>92</t>
  </si>
  <si>
    <t>47</t>
  </si>
  <si>
    <t>631310022RA0</t>
  </si>
  <si>
    <t>Mazanina z betonu C 12/15, tloušťka 10 cm</t>
  </si>
  <si>
    <t>94</t>
  </si>
  <si>
    <t>632441015R00</t>
  </si>
  <si>
    <t>Potěr anhydritový, plocha do 100 m2, tl.50 mm</t>
  </si>
  <si>
    <t>96</t>
  </si>
  <si>
    <t>49</t>
  </si>
  <si>
    <t>632411105R00</t>
  </si>
  <si>
    <t>Samonivelační stěrka</t>
  </si>
  <si>
    <t>98</t>
  </si>
  <si>
    <t>631315611R00</t>
  </si>
  <si>
    <t>Mazanina betonová tl. 12 - 24 cm C 16/20</t>
  </si>
  <si>
    <t>100</t>
  </si>
  <si>
    <t>Výplně otvorů</t>
  </si>
  <si>
    <t>51</t>
  </si>
  <si>
    <t>648991113RT3</t>
  </si>
  <si>
    <t>Osazení parapet.desek plast. a lamin. š.nad 20cm včetně dodávky lam. parapetní desky š. 300 mm</t>
  </si>
  <si>
    <t>102</t>
  </si>
  <si>
    <t>711</t>
  </si>
  <si>
    <t>Izolace proti vodě</t>
  </si>
  <si>
    <t>711140024RAA</t>
  </si>
  <si>
    <t>Izolace proti vodě vodorovná přitavená, 2x ALP, 2x Sklobit, 1x Na</t>
  </si>
  <si>
    <t>104</t>
  </si>
  <si>
    <t>53</t>
  </si>
  <si>
    <t>711132311R00</t>
  </si>
  <si>
    <t>Prov. izolace nopovou fólií svisle, vč.uchyc.prvků</t>
  </si>
  <si>
    <t>106</t>
  </si>
  <si>
    <t>28323140</t>
  </si>
  <si>
    <t>Fólie nopová</t>
  </si>
  <si>
    <t>108</t>
  </si>
  <si>
    <t>55</t>
  </si>
  <si>
    <t>711140014RAA</t>
  </si>
  <si>
    <t>Izolace proti vodě vodorovná přitavená, 1x</t>
  </si>
  <si>
    <t>110</t>
  </si>
  <si>
    <t>711171559RV1</t>
  </si>
  <si>
    <t>Izolace proti vlhkosti vodorovná, fólií, volně včetně fólie PE</t>
  </si>
  <si>
    <t>112</t>
  </si>
  <si>
    <t>713</t>
  </si>
  <si>
    <t>Izolace tepelné</t>
  </si>
  <si>
    <t>57</t>
  </si>
  <si>
    <t>713120020RAA</t>
  </si>
  <si>
    <t>Izolace podlah kročejová tloušťka 10 mm</t>
  </si>
  <si>
    <t>114</t>
  </si>
  <si>
    <t>721</t>
  </si>
  <si>
    <t>Vnitřní kanalizace</t>
  </si>
  <si>
    <t>721176105R00</t>
  </si>
  <si>
    <t>Potrubí HT připojovací D 110 x 2,7 mm</t>
  </si>
  <si>
    <t>116</t>
  </si>
  <si>
    <t>721273180R00</t>
  </si>
  <si>
    <t>Ventil přivzdušňovací</t>
  </si>
  <si>
    <t>kus</t>
  </si>
  <si>
    <t>118</t>
  </si>
  <si>
    <t>721273200RT1</t>
  </si>
  <si>
    <t>Souprava ventilační střešní</t>
  </si>
  <si>
    <t>120</t>
  </si>
  <si>
    <t>722</t>
  </si>
  <si>
    <t>Vnitřní vodovod</t>
  </si>
  <si>
    <t>722254110R00</t>
  </si>
  <si>
    <t>Demontáž hydrantových skříní</t>
  </si>
  <si>
    <t>soubor</t>
  </si>
  <si>
    <t>122</t>
  </si>
  <si>
    <t>722254211R00</t>
  </si>
  <si>
    <t>Hydrantový systém, box s plnými dveřmi</t>
  </si>
  <si>
    <t>124</t>
  </si>
  <si>
    <t>764</t>
  </si>
  <si>
    <t>Konstrukce klempířské</t>
  </si>
  <si>
    <t>764900050RA0</t>
  </si>
  <si>
    <t>Demontáž oplechování parapetů</t>
  </si>
  <si>
    <t>126</t>
  </si>
  <si>
    <t>764311821R00</t>
  </si>
  <si>
    <t>Demontáž oplechování stříšky</t>
  </si>
  <si>
    <t>128</t>
  </si>
  <si>
    <t>65</t>
  </si>
  <si>
    <t>764410310RAB</t>
  </si>
  <si>
    <t>Oplechování parapetů z elox. hliníku včetně doplňků</t>
  </si>
  <si>
    <t>130</t>
  </si>
  <si>
    <t>764211401R00</t>
  </si>
  <si>
    <t>Krytina hladká z Ti Zn - oplechování stříšky</t>
  </si>
  <si>
    <t>132</t>
  </si>
  <si>
    <t>766</t>
  </si>
  <si>
    <t>Konstrukce truhlářské</t>
  </si>
  <si>
    <t>67</t>
  </si>
  <si>
    <t>766629302R00</t>
  </si>
  <si>
    <t>Montáž oken plastových plochy do 2,70 m2</t>
  </si>
  <si>
    <t>134</t>
  </si>
  <si>
    <t>611221148VD</t>
  </si>
  <si>
    <t>Okno plast 0,9x1,8m, 3 sklo, Umax=0,9W/m2K</t>
  </si>
  <si>
    <t>136</t>
  </si>
  <si>
    <t>69</t>
  </si>
  <si>
    <t>611221150VD</t>
  </si>
  <si>
    <t>Dveře plast 1,2x1,8m, 3 sklo, Umax=0,9W/m2K</t>
  </si>
  <si>
    <t>138</t>
  </si>
  <si>
    <t>766664911R00</t>
  </si>
  <si>
    <t>Vyřezání otvoru v dveřních křídlech kompletizovan.</t>
  </si>
  <si>
    <t>140</t>
  </si>
  <si>
    <t>71</t>
  </si>
  <si>
    <t>766221123VD</t>
  </si>
  <si>
    <t>Osazení dveřní mřížky</t>
  </si>
  <si>
    <t>142</t>
  </si>
  <si>
    <t>5534301661</t>
  </si>
  <si>
    <t>Větrací mřížka dveřní</t>
  </si>
  <si>
    <t>144</t>
  </si>
  <si>
    <t>73</t>
  </si>
  <si>
    <t>766660110RA0</t>
  </si>
  <si>
    <t>Dveře protipožární jednokřídlové šířky 80 cm se samozavíračem</t>
  </si>
  <si>
    <t>146</t>
  </si>
  <si>
    <t>766660110RA0.1</t>
  </si>
  <si>
    <t>Dveře protipožární jednokřídlové šířky 60 cm</t>
  </si>
  <si>
    <t>148</t>
  </si>
  <si>
    <t>767</t>
  </si>
  <si>
    <t>Konstrukce doplňkové stavební (zámečnické)</t>
  </si>
  <si>
    <t>75</t>
  </si>
  <si>
    <t>767995153VD</t>
  </si>
  <si>
    <t>Žebřík - montáž a výroba včetně kotvení</t>
  </si>
  <si>
    <t>150</t>
  </si>
  <si>
    <t>767200001RA0</t>
  </si>
  <si>
    <t>Zábradlí - dodávka, montáž, povrch. úprava, kotvení</t>
  </si>
  <si>
    <t>152</t>
  </si>
  <si>
    <t>77</t>
  </si>
  <si>
    <t>549110017VD</t>
  </si>
  <si>
    <t>Kování - dveře trvale uzavřeny</t>
  </si>
  <si>
    <t>154</t>
  </si>
  <si>
    <t>767991106VD</t>
  </si>
  <si>
    <t>Přestřešení vchodu systémové včetně kotvení 1,8x1,0m</t>
  </si>
  <si>
    <t>156</t>
  </si>
  <si>
    <t>771</t>
  </si>
  <si>
    <t>Podlahy z dlaždic</t>
  </si>
  <si>
    <t>79</t>
  </si>
  <si>
    <t>771950010RA0</t>
  </si>
  <si>
    <t>Odstranění stávající dlažby, zřízení nové</t>
  </si>
  <si>
    <t>158</t>
  </si>
  <si>
    <t>776</t>
  </si>
  <si>
    <t>Podlahy povlakové</t>
  </si>
  <si>
    <t>776570020RAB</t>
  </si>
  <si>
    <t>Podlaha povlaková textilní lepená, soklík koberec</t>
  </si>
  <si>
    <t>160</t>
  </si>
  <si>
    <t>81</t>
  </si>
  <si>
    <t>776101115R00</t>
  </si>
  <si>
    <t>Vyrovnání podkladů samonivelační hmotou</t>
  </si>
  <si>
    <t>162</t>
  </si>
  <si>
    <t>784</t>
  </si>
  <si>
    <t>Malby</t>
  </si>
  <si>
    <t>784442001R00</t>
  </si>
  <si>
    <t>Malba disperzní interiér.HET Klasik,výška do 3,8 m</t>
  </si>
  <si>
    <t>164</t>
  </si>
  <si>
    <t>83</t>
  </si>
  <si>
    <t>784433271R00</t>
  </si>
  <si>
    <t>Malba klih.2x, 1bar.+strop,pačok 2x, míst. do 3,8m</t>
  </si>
  <si>
    <t>166</t>
  </si>
  <si>
    <t>786</t>
  </si>
  <si>
    <t>Čalounické úpravy</t>
  </si>
  <si>
    <t>786221100VD</t>
  </si>
  <si>
    <t>Žaluzie předokenní lamelová, el. ovládaná, montáž + dodávka vč. zapojení</t>
  </si>
  <si>
    <t>168</t>
  </si>
  <si>
    <t>87</t>
  </si>
  <si>
    <t>Potrubí z trub plastických, skleněných a čedičových</t>
  </si>
  <si>
    <t>85</t>
  </si>
  <si>
    <t>871318111R00</t>
  </si>
  <si>
    <t>Kladení drenážního potrubí z plastických hmot</t>
  </si>
  <si>
    <t>170</t>
  </si>
  <si>
    <t>28611225.A</t>
  </si>
  <si>
    <t>Trubka PVC drenážní flexibilní d 160 mm</t>
  </si>
  <si>
    <t>172</t>
  </si>
  <si>
    <t>871251111R00</t>
  </si>
  <si>
    <t>Montáž trubek z tvrdého PVC ve výkopu d 110 mm</t>
  </si>
  <si>
    <t>174</t>
  </si>
  <si>
    <t>286147901</t>
  </si>
  <si>
    <t>Trubka kanalizační odolná PPKGEM 110x3,4x1000 mm</t>
  </si>
  <si>
    <t>176</t>
  </si>
  <si>
    <t>89</t>
  </si>
  <si>
    <t>871311111R00</t>
  </si>
  <si>
    <t>Montáž trubek z tvrdého PVC ve výkopu d 160 mm</t>
  </si>
  <si>
    <t>178</t>
  </si>
  <si>
    <t>286147913</t>
  </si>
  <si>
    <t>Trubka kanalizační odolná PPKGEM 160x4,9x1000 mm</t>
  </si>
  <si>
    <t>180</t>
  </si>
  <si>
    <t>91</t>
  </si>
  <si>
    <t>871351111R00</t>
  </si>
  <si>
    <t>Montáž trubek z tvrdého PVC ve výkopu d 225 mm</t>
  </si>
  <si>
    <t>182</t>
  </si>
  <si>
    <t>286147919</t>
  </si>
  <si>
    <t>Trubka kanalizační odolná PPKGEM 200x6,2x1000 mm</t>
  </si>
  <si>
    <t>184</t>
  </si>
  <si>
    <t>919</t>
  </si>
  <si>
    <t>ostatní</t>
  </si>
  <si>
    <t>93</t>
  </si>
  <si>
    <t>919112211VD</t>
  </si>
  <si>
    <t>Osazení sklepního světlíku</t>
  </si>
  <si>
    <t>186</t>
  </si>
  <si>
    <t>001222211VD</t>
  </si>
  <si>
    <t>Sklepní světlík ACO MARKANT150x70x1200cm</t>
  </si>
  <si>
    <t>188</t>
  </si>
  <si>
    <t>95</t>
  </si>
  <si>
    <t>111222215VD</t>
  </si>
  <si>
    <t>190</t>
  </si>
  <si>
    <t>111222216VD</t>
  </si>
  <si>
    <t>Sklepní světlík ACO MARKANT 240x70x1200cm</t>
  </si>
  <si>
    <t>192</t>
  </si>
  <si>
    <t>Lešení a stavební výtahy</t>
  </si>
  <si>
    <t>97</t>
  </si>
  <si>
    <t>941941042R00</t>
  </si>
  <si>
    <t>Montáž lešení leh.řad.s podlahami,š.1,2 m, H 30 m</t>
  </si>
  <si>
    <t>194</t>
  </si>
  <si>
    <t>941941292R00</t>
  </si>
  <si>
    <t>Příplatek za každý měsíc použití lešení k pol.1042</t>
  </si>
  <si>
    <t>196</t>
  </si>
  <si>
    <t>99</t>
  </si>
  <si>
    <t>941941842R00</t>
  </si>
  <si>
    <t>Demontáž lešení leh.řad.s podlahami,š.1,2 m,H 30 m</t>
  </si>
  <si>
    <t>198</t>
  </si>
  <si>
    <t>944944011R00</t>
  </si>
  <si>
    <t>Montáž ochranné sítě z umělých vláken</t>
  </si>
  <si>
    <t>200</t>
  </si>
  <si>
    <t>101</t>
  </si>
  <si>
    <t>944944031R00</t>
  </si>
  <si>
    <t>Příplatek za každý měsíc použití sítí k pol. 4011</t>
  </si>
  <si>
    <t>202</t>
  </si>
  <si>
    <t>944944081R00</t>
  </si>
  <si>
    <t>Demontáž ochranné sítě z umělých vláken</t>
  </si>
  <si>
    <t>204</t>
  </si>
  <si>
    <t>103</t>
  </si>
  <si>
    <t>998009101R00</t>
  </si>
  <si>
    <t>Přesun hmot lešení samostatně budovaného</t>
  </si>
  <si>
    <t>t</t>
  </si>
  <si>
    <t>206</t>
  </si>
  <si>
    <t>Různé dokončovací konstrukce a práce na pozemních stavbách</t>
  </si>
  <si>
    <t>952901110R00</t>
  </si>
  <si>
    <t>Čištění mytím vnějších ploch oken a dveří</t>
  </si>
  <si>
    <t>208</t>
  </si>
  <si>
    <t>105</t>
  </si>
  <si>
    <t>953941312R00</t>
  </si>
  <si>
    <t>Osazení požárního hasicího přístroje na stěnu</t>
  </si>
  <si>
    <t>210</t>
  </si>
  <si>
    <t>44984124</t>
  </si>
  <si>
    <t>Přístroj hasicí 21A</t>
  </si>
  <si>
    <t>212</t>
  </si>
  <si>
    <t>107</t>
  </si>
  <si>
    <t>220711309R00</t>
  </si>
  <si>
    <t>Montáž hlásiče</t>
  </si>
  <si>
    <t>214</t>
  </si>
  <si>
    <t>4498611201</t>
  </si>
  <si>
    <t>Hlásič detekce požáru</t>
  </si>
  <si>
    <t>216</t>
  </si>
  <si>
    <t>Bourání konstrukcí</t>
  </si>
  <si>
    <t>109</t>
  </si>
  <si>
    <t>968071112R00</t>
  </si>
  <si>
    <t>Vyvěšení plastových křídel oken pl. 1,5 m2</t>
  </si>
  <si>
    <t>218</t>
  </si>
  <si>
    <t>968083001R00</t>
  </si>
  <si>
    <t>Vybourání plastových oken do 1 m2</t>
  </si>
  <si>
    <t>220</t>
  </si>
  <si>
    <t>111</t>
  </si>
  <si>
    <t>968071125R00</t>
  </si>
  <si>
    <t>Vyvěšení plastových křídel dveří pl. 2 m2</t>
  </si>
  <si>
    <t>222</t>
  </si>
  <si>
    <t>968083033R00</t>
  </si>
  <si>
    <t>Vybourání plastových stěn plochy nad 4 m2</t>
  </si>
  <si>
    <t>224</t>
  </si>
  <si>
    <t>113</t>
  </si>
  <si>
    <t>965081712R00</t>
  </si>
  <si>
    <t>Bourání dlažeb keramických</t>
  </si>
  <si>
    <t>226</t>
  </si>
  <si>
    <t>968071126R00</t>
  </si>
  <si>
    <t>Vyvěšení plastových křídel dveří nad 2 m2</t>
  </si>
  <si>
    <t>228</t>
  </si>
  <si>
    <t>115</t>
  </si>
  <si>
    <t>968083032R00</t>
  </si>
  <si>
    <t>Vybourání plastových dveří plochy do 4 m2</t>
  </si>
  <si>
    <t>230</t>
  </si>
  <si>
    <t>968071113R00</t>
  </si>
  <si>
    <t>Vyvěšení plastových křídel oken nad 1,5 m2</t>
  </si>
  <si>
    <t>232</t>
  </si>
  <si>
    <t>117</t>
  </si>
  <si>
    <t>968083002R00</t>
  </si>
  <si>
    <t>Vybourání plastových oken do 2 m2</t>
  </si>
  <si>
    <t>234</t>
  </si>
  <si>
    <t>965042241RT1</t>
  </si>
  <si>
    <t>Bourání mazanin betonových tl. nad 10 cm, nad 4 m2</t>
  </si>
  <si>
    <t>236</t>
  </si>
  <si>
    <t>119</t>
  </si>
  <si>
    <t>968061125R00</t>
  </si>
  <si>
    <t>Vyvěšení dřevěných dveřních křídel pl. do 2 m2</t>
  </si>
  <si>
    <t>238</t>
  </si>
  <si>
    <t>968</t>
  </si>
  <si>
    <t>vybourání otvorových výplní</t>
  </si>
  <si>
    <t>968111142VD</t>
  </si>
  <si>
    <t>Odstranění ok přestřešení včetně zábradlí</t>
  </si>
  <si>
    <t>240</t>
  </si>
  <si>
    <t>121</t>
  </si>
  <si>
    <t>968111108VD</t>
  </si>
  <si>
    <t>Demontáž žebříku</t>
  </si>
  <si>
    <t>242</t>
  </si>
  <si>
    <t>Prorážení otvorů a ostatní bourací práce</t>
  </si>
  <si>
    <t>976011211R00</t>
  </si>
  <si>
    <t>Demontáž betonových plotových stříšek</t>
  </si>
  <si>
    <t>244</t>
  </si>
  <si>
    <t>123</t>
  </si>
  <si>
    <t>978041105R00</t>
  </si>
  <si>
    <t>Odstranění KZS EPS F tl. 50 mm s omítkou</t>
  </si>
  <si>
    <t>246</t>
  </si>
  <si>
    <t>978042103R00</t>
  </si>
  <si>
    <t>Odstranění KZS ostění, minerál tl. 30 mm s omítkou</t>
  </si>
  <si>
    <t>248</t>
  </si>
  <si>
    <t>Demolice</t>
  </si>
  <si>
    <t>125</t>
  </si>
  <si>
    <t>981010020RAD</t>
  </si>
  <si>
    <t>Demolice světlíků z cihel postupným rozebráním</t>
  </si>
  <si>
    <t>250</t>
  </si>
  <si>
    <t>981020030RAC</t>
  </si>
  <si>
    <t>Demolice světlíků z železobetonu jiným způsobem</t>
  </si>
  <si>
    <t>252</t>
  </si>
  <si>
    <t>127</t>
  </si>
  <si>
    <t>981134218R00</t>
  </si>
  <si>
    <t>Demolice ocel. hal a přístřešků, vč. podlahy, krytiny</t>
  </si>
  <si>
    <t>254</t>
  </si>
  <si>
    <t>H99</t>
  </si>
  <si>
    <t>Ostatní přesuny hmot</t>
  </si>
  <si>
    <t>999281108R00</t>
  </si>
  <si>
    <t>Přesun hmot pro opravy a údržbu do výšky 12 m</t>
  </si>
  <si>
    <t>256</t>
  </si>
  <si>
    <t>M46</t>
  </si>
  <si>
    <t>Průrazy</t>
  </si>
  <si>
    <t>129</t>
  </si>
  <si>
    <t>460680023R00</t>
  </si>
  <si>
    <t>Průraz zdivem v cihlové zdi tloušťky 45 cm vč. začištění</t>
  </si>
  <si>
    <t>258</t>
  </si>
  <si>
    <t>S</t>
  </si>
  <si>
    <t>Přesuny sutí</t>
  </si>
  <si>
    <t>979082212R00</t>
  </si>
  <si>
    <t>Vodorovná doprava suti po suchu do 50 m</t>
  </si>
  <si>
    <t>260</t>
  </si>
  <si>
    <t>131</t>
  </si>
  <si>
    <t>979087113R00</t>
  </si>
  <si>
    <t>Nakládání vybour.hmot na doprav.prostředky</t>
  </si>
  <si>
    <t>262</t>
  </si>
  <si>
    <t>979081111R00</t>
  </si>
  <si>
    <t>Odvoz suti a vybour. hmot na skládku do 1 km</t>
  </si>
  <si>
    <t>264</t>
  </si>
  <si>
    <t>133</t>
  </si>
  <si>
    <t>979081121R00</t>
  </si>
  <si>
    <t>Příplatek k odvozu za každý další 1 km</t>
  </si>
  <si>
    <t>266</t>
  </si>
  <si>
    <t>979999999R00</t>
  </si>
  <si>
    <t>Poplatek za skládku</t>
  </si>
  <si>
    <t>268</t>
  </si>
  <si>
    <t>012VD</t>
  </si>
  <si>
    <t>vrn</t>
  </si>
  <si>
    <t>135</t>
  </si>
  <si>
    <t>012111111VD</t>
  </si>
  <si>
    <t>Zařízení staveniště</t>
  </si>
  <si>
    <t>%</t>
  </si>
  <si>
    <t>270</t>
  </si>
  <si>
    <t>012111113VD</t>
  </si>
  <si>
    <t>Provozní vlivy</t>
  </si>
  <si>
    <t>272</t>
  </si>
  <si>
    <t>137</t>
  </si>
  <si>
    <t>012221105VD</t>
  </si>
  <si>
    <t>Dokumentace skutečného provedení</t>
  </si>
  <si>
    <t>Kč</t>
  </si>
  <si>
    <t>274</t>
  </si>
  <si>
    <t>980c - Vzduchotechnika</t>
  </si>
  <si>
    <t>728 - Vzduchotechnika</t>
  </si>
  <si>
    <t>90 - Hodinové zúčtovací sazby (HZS)</t>
  </si>
  <si>
    <t>713411121R00</t>
  </si>
  <si>
    <t>Montáž izolace tepelná potrubí samolepící</t>
  </si>
  <si>
    <t>283753531</t>
  </si>
  <si>
    <t>Mirelon pás izolační samolepící tl. 20 mm šířka 1000 mm</t>
  </si>
  <si>
    <t>728</t>
  </si>
  <si>
    <t>728613218R00</t>
  </si>
  <si>
    <t>Mtž kompaktní vzduchotechnické jednotky interiérové</t>
  </si>
  <si>
    <t>42970001VD</t>
  </si>
  <si>
    <t>Vzduchotechnická jednotka kompkatní, vč. MaR, popis viz TZ</t>
  </si>
  <si>
    <t>42970003VD</t>
  </si>
  <si>
    <t>Obklad jednotky Lamino, tl. 18mm</t>
  </si>
  <si>
    <t>728115413R00</t>
  </si>
  <si>
    <t>Montáž potrubí ohebného izolovan. z AL do d 300 mm</t>
  </si>
  <si>
    <t>187222IM</t>
  </si>
  <si>
    <t>SONOFLEX d280</t>
  </si>
  <si>
    <t>728112113R00</t>
  </si>
  <si>
    <t>Montáž potrubí plechového kruhového do d 300 mm</t>
  </si>
  <si>
    <t>42981189</t>
  </si>
  <si>
    <t>Spiro roura hladká d 280, vč. tvarovek</t>
  </si>
  <si>
    <t>728314116R00</t>
  </si>
  <si>
    <t>Montáž protidešť. žaluzie čtyřhranné sání/výdech</t>
  </si>
  <si>
    <t>42970002VD</t>
  </si>
  <si>
    <t>Set integrovaná fasádní vyústka přívod+odvod - vertikální</t>
  </si>
  <si>
    <t>42970002VD.1</t>
  </si>
  <si>
    <t>Set integrovaná fasádní vyústka přívod+odvod - horizontální</t>
  </si>
  <si>
    <t>998731101R00</t>
  </si>
  <si>
    <t>Přesun hmot pro vzduchotechniku, výšky do 6 m</t>
  </si>
  <si>
    <t>766699611R00</t>
  </si>
  <si>
    <t>Montáž krytů VZT potrubí</t>
  </si>
  <si>
    <t>Poznámka k položce:
zakrytí VZT potrubí ve třídách</t>
  </si>
  <si>
    <t>60721546</t>
  </si>
  <si>
    <t>Deska Lamino, tl. 18 mm, dekor dle volby investora</t>
  </si>
  <si>
    <t>998766103R00</t>
  </si>
  <si>
    <t>Přesun hmot pro truhlářské konstr., výšky do 24 m</t>
  </si>
  <si>
    <t>Hodinové zúčtovací sazby (HZS)</t>
  </si>
  <si>
    <t>900      RT2</t>
  </si>
  <si>
    <t>stěhování nábytku v učebnách - HZS</t>
  </si>
  <si>
    <t>h</t>
  </si>
  <si>
    <t>Poznámka k položce:
Práce v tarifní třídě 5</t>
  </si>
  <si>
    <t>904      R01</t>
  </si>
  <si>
    <t>Hzs-zkousky v ramci montaz.praci - zaregulování a naprogramování větracích jednotek</t>
  </si>
  <si>
    <t>Poznámka k položce:
Komplexni vyzkouseni</t>
  </si>
  <si>
    <t>900      RT4</t>
  </si>
  <si>
    <t>HZS - zaškolení obsluhy</t>
  </si>
  <si>
    <t>Poznámka k položce:
Práce v tarifní třídě 7</t>
  </si>
  <si>
    <t>971033451R00</t>
  </si>
  <si>
    <t>Vybourání otv. zeď cihel. pl.0,25 m2, tl.45cm, MVC</t>
  </si>
  <si>
    <t>979082111R00</t>
  </si>
  <si>
    <t>Vnitrostaveništní doprava suti do 10 m</t>
  </si>
  <si>
    <t>979082121R00</t>
  </si>
  <si>
    <t>Příplatek k vnitrost. dopravě suti za dalších 5 m</t>
  </si>
  <si>
    <t>979011111R00</t>
  </si>
  <si>
    <t>Svislá doprava suti a vybour. hmot za 2.NP a 1.PP</t>
  </si>
  <si>
    <t>79800101VD</t>
  </si>
  <si>
    <t>Skládkovné</t>
  </si>
  <si>
    <t>980d - Střecha</t>
  </si>
  <si>
    <t>38 - Různé kompletní konstrukce nedělitelné do stav. dílů</t>
  </si>
  <si>
    <t>712 - Izolace střech (živičné krytiny)</t>
  </si>
  <si>
    <t>763 - Dřevostavby</t>
  </si>
  <si>
    <t>001001109VD</t>
  </si>
  <si>
    <t>Hromosvod (prodloužení úchytů, příp. výměna lan, revize)</t>
  </si>
  <si>
    <t>Různé kompletní konstrukce nedělitelné do stav. dílů</t>
  </si>
  <si>
    <t>389381001RT3</t>
  </si>
  <si>
    <t>Nadbetonování prefabrikovaných konstrukcí</t>
  </si>
  <si>
    <t>RTS I / 2020</t>
  </si>
  <si>
    <t>417351113R00</t>
  </si>
  <si>
    <t>Bednění nadbetonávky, obě strany - odstranění</t>
  </si>
  <si>
    <t>417351111R00</t>
  </si>
  <si>
    <t>Bednění nabdetonávky, obě strany - zřízení</t>
  </si>
  <si>
    <t>639571215R00</t>
  </si>
  <si>
    <t>Kačírek pro střechy tl. 150 mm</t>
  </si>
  <si>
    <t>55343632</t>
  </si>
  <si>
    <t>Kačírková lišta DEK nerezová</t>
  </si>
  <si>
    <t>631313621R00</t>
  </si>
  <si>
    <t>Mazanina betonová tl. 8 - 12 cm C 20/25</t>
  </si>
  <si>
    <t>RTS II / 2020</t>
  </si>
  <si>
    <t>631351101R00</t>
  </si>
  <si>
    <t>Bednění stěn, rýh a otvorů v podlahách - zřízení</t>
  </si>
  <si>
    <t>631351102R00</t>
  </si>
  <si>
    <t>Bednění stěn, rýh a otvorů v podlahách -odstranění</t>
  </si>
  <si>
    <t>712</t>
  </si>
  <si>
    <t>Izolace střech (živičné krytiny)</t>
  </si>
  <si>
    <t>712110011VD</t>
  </si>
  <si>
    <t>Dodávka a osazení střešní vpusti TOPWET</t>
  </si>
  <si>
    <t>28348306</t>
  </si>
  <si>
    <t>Šachta pro zelené střechy TopWet</t>
  </si>
  <si>
    <t>712378101RT4</t>
  </si>
  <si>
    <t>Komínek odvětrání kanalizace s manžetou z PVC</t>
  </si>
  <si>
    <t>712378004R00</t>
  </si>
  <si>
    <t>Závětrná lišta VIPLANYL</t>
  </si>
  <si>
    <t>712378006R00</t>
  </si>
  <si>
    <t>Rohová lišta vnější VIPLANYL</t>
  </si>
  <si>
    <t>712378007R00</t>
  </si>
  <si>
    <t>Rohová lišta vnitřní VIPLANYL</t>
  </si>
  <si>
    <t>712310901R00</t>
  </si>
  <si>
    <t>Vyrovnání podkladu dle rozsahu nerovností</t>
  </si>
  <si>
    <t>712341559R00</t>
  </si>
  <si>
    <t>Povlaková krytina střech do 10°, NAIP přitavením</t>
  </si>
  <si>
    <t>628522691</t>
  </si>
  <si>
    <t>Pás modifikovaný asfalt Glastek AL 40 mineral</t>
  </si>
  <si>
    <t>712382111R00</t>
  </si>
  <si>
    <t>Krytina střech kotvením</t>
  </si>
  <si>
    <t>55326205</t>
  </si>
  <si>
    <t>Plech poplastovaný fólií MAPEPLAN T</t>
  </si>
  <si>
    <t>712391171R00</t>
  </si>
  <si>
    <t>Povlaková krytina střech do 10°, podklad. textilie</t>
  </si>
  <si>
    <t>69366198</t>
  </si>
  <si>
    <t>Geotextilie FILTEK 300 g/m2 š. 200cm 100% PP</t>
  </si>
  <si>
    <t>69366197</t>
  </si>
  <si>
    <t>Geotextilie FILTEK 200 g/m2 š. 200cm 100% PP</t>
  </si>
  <si>
    <t>711823111R00</t>
  </si>
  <si>
    <t>Položení nopové fólie vodorovně</t>
  </si>
  <si>
    <t>28323125</t>
  </si>
  <si>
    <t>Fólie nopová DEKDREN T20 GARDEN tl. 1,0 mm š. 1,2m</t>
  </si>
  <si>
    <t>712121120VD</t>
  </si>
  <si>
    <t>Pokládka střešní rohože a rozprostření substrátu</t>
  </si>
  <si>
    <t>00590010</t>
  </si>
  <si>
    <t>Rozchodníková rohož</t>
  </si>
  <si>
    <t>10371520</t>
  </si>
  <si>
    <t>Substrát střešní extenzivní</t>
  </si>
  <si>
    <t>712300833R00</t>
  </si>
  <si>
    <t>Odstranění povlakové krytiny střech do 10° 3vrstvé</t>
  </si>
  <si>
    <t>713141312R00</t>
  </si>
  <si>
    <t>Izolace tepelná střech do tl.160 mm,1vrstva,kotvy</t>
  </si>
  <si>
    <t>28375485</t>
  </si>
  <si>
    <t>Deska polystyrenová XPS</t>
  </si>
  <si>
    <t>28375766.A</t>
  </si>
  <si>
    <t>Deska izolační polystyrén EPS</t>
  </si>
  <si>
    <t>713141327R00</t>
  </si>
  <si>
    <t>Izolace tepelná střech do tl.300 mm,2vrstvy,kotvy</t>
  </si>
  <si>
    <t>28375705</t>
  </si>
  <si>
    <t>Deska izolační stabilizov. EPS 150 1000 x 500 mm</t>
  </si>
  <si>
    <t>28355469</t>
  </si>
  <si>
    <t>Páska těsnicí illbruck TN011</t>
  </si>
  <si>
    <t>713141322R00</t>
  </si>
  <si>
    <t>Izolace tepelná střech do tl.160 mm,2vrstvy,kotvy - spádové klíny</t>
  </si>
  <si>
    <t>721221124VD</t>
  </si>
  <si>
    <t>Demontáž odvětrávacích hlavic kanalizace</t>
  </si>
  <si>
    <t>721210823R00</t>
  </si>
  <si>
    <t>Demontáž střešní vpusti DN 125</t>
  </si>
  <si>
    <t>721111111VD</t>
  </si>
  <si>
    <t>Potrubí svislé</t>
  </si>
  <si>
    <t>721210831R00</t>
  </si>
  <si>
    <t>Demontáž dvorní vpusti s obetonávkou</t>
  </si>
  <si>
    <t>721211520R00</t>
  </si>
  <si>
    <t>Vpusť dvorní</t>
  </si>
  <si>
    <t>721242803R00</t>
  </si>
  <si>
    <t>Demontáž lapače střešních splavenin</t>
  </si>
  <si>
    <t>721242111R00</t>
  </si>
  <si>
    <t>Lapač střešních splavenin</t>
  </si>
  <si>
    <t>721300922R00</t>
  </si>
  <si>
    <t>Pročištění ležatých svodů do DN 300</t>
  </si>
  <si>
    <t>721300943R00</t>
  </si>
  <si>
    <t>Pročištění podlahových vpustí</t>
  </si>
  <si>
    <t>763</t>
  </si>
  <si>
    <t>Dřevostavby</t>
  </si>
  <si>
    <t>763613212R00</t>
  </si>
  <si>
    <t>M.záklopu desek nad tl.18 mm</t>
  </si>
  <si>
    <t>606233006</t>
  </si>
  <si>
    <t>Překližka vodovzdorná bříza tl. 21 mm jak. S/BB</t>
  </si>
  <si>
    <t>764321820R00</t>
  </si>
  <si>
    <t>Demontáž oplechování atiky</t>
  </si>
  <si>
    <t>764430840R00</t>
  </si>
  <si>
    <t>Demontáž oplechování komína</t>
  </si>
  <si>
    <t>764900035RA0</t>
  </si>
  <si>
    <t>Demontáž podokapních žlabů půlkruhových</t>
  </si>
  <si>
    <t>764351837R00</t>
  </si>
  <si>
    <t>Demontáž háků, sklon do 45°</t>
  </si>
  <si>
    <t>764359811R00</t>
  </si>
  <si>
    <t>Demontáž kotlíku kónického, sklon do 45°</t>
  </si>
  <si>
    <t>764454801R00</t>
  </si>
  <si>
    <t>Demontáž odpadních trub kruhových,D 75 a 100 mm</t>
  </si>
  <si>
    <t>764556711R00</t>
  </si>
  <si>
    <t>Osazení kruhové zděře D 75 a 100 mm</t>
  </si>
  <si>
    <t>764323830R00</t>
  </si>
  <si>
    <t>Demont. oplech. okapů, živičná krytina, rš 330 mm</t>
  </si>
  <si>
    <t>764554410RAB</t>
  </si>
  <si>
    <t>Odpadní trouby z TiZn plechu kruhové</t>
  </si>
  <si>
    <t>764551492R00</t>
  </si>
  <si>
    <t>Montáž zděře</t>
  </si>
  <si>
    <t>5535128520</t>
  </si>
  <si>
    <t>Objímka</t>
  </si>
  <si>
    <t>764251405R00</t>
  </si>
  <si>
    <t>Žlaby z Ti Zn plechu, podok.</t>
  </si>
  <si>
    <t>764252492R00</t>
  </si>
  <si>
    <t>Montáž háků</t>
  </si>
  <si>
    <t>55351590</t>
  </si>
  <si>
    <t>Hák žlabový vč. kompresní těsnící pásky</t>
  </si>
  <si>
    <t>764359312R00</t>
  </si>
  <si>
    <t>Kotlík kónický</t>
  </si>
  <si>
    <t>764441291R00</t>
  </si>
  <si>
    <t>Montáž chrliče</t>
  </si>
  <si>
    <t>283482185</t>
  </si>
  <si>
    <t>Chrlič Topwet</t>
  </si>
  <si>
    <t>764330010RA0</t>
  </si>
  <si>
    <t>Příponka z plechu RŠ 150mm</t>
  </si>
  <si>
    <t>952901411R00</t>
  </si>
  <si>
    <t>Vyčištění ostatních objektů - střecha</t>
  </si>
  <si>
    <t>980e - Vytápění</t>
  </si>
  <si>
    <t>150VD - Regulace</t>
  </si>
  <si>
    <t>732 - Strojovny</t>
  </si>
  <si>
    <t>733 - Rozvod potrubí</t>
  </si>
  <si>
    <t>734 - Armatury</t>
  </si>
  <si>
    <t>783 - Nátěry</t>
  </si>
  <si>
    <t>M21 - Elektromontáže</t>
  </si>
  <si>
    <t>150VD</t>
  </si>
  <si>
    <t>Regulace</t>
  </si>
  <si>
    <t>150002VD</t>
  </si>
  <si>
    <t>Naprogramování ekvitermní regulace</t>
  </si>
  <si>
    <t>150003VD</t>
  </si>
  <si>
    <t>Zaškolení obsluhy</t>
  </si>
  <si>
    <t>150004VD</t>
  </si>
  <si>
    <t>Montáž a oživení ekvitermní regulace 1 okruh</t>
  </si>
  <si>
    <t>150404VD</t>
  </si>
  <si>
    <t>Ekvitermní regulátor s adaptabilní funkcí, montáž DIN lišta</t>
  </si>
  <si>
    <t>1500003VD</t>
  </si>
  <si>
    <t>Vodiče a úložný materiál pro propojení regulačního systému</t>
  </si>
  <si>
    <t>sada</t>
  </si>
  <si>
    <t>150403VD</t>
  </si>
  <si>
    <t>Ovládací panel ekvitermní regulace, vestavba do panelu</t>
  </si>
  <si>
    <t>150402VD</t>
  </si>
  <si>
    <t>Teplotní čidlo venkovní teploty</t>
  </si>
  <si>
    <t>150401VD</t>
  </si>
  <si>
    <t>Teplotní čidlo příložné na potrubí</t>
  </si>
  <si>
    <t>357161627</t>
  </si>
  <si>
    <t>Rozvodnice plastová Rr pro regulační systém - vystrojení viz výkresová část</t>
  </si>
  <si>
    <t>998736101R00</t>
  </si>
  <si>
    <t>Přesun hmot pro regulaci, výšky do 6 m</t>
  </si>
  <si>
    <t>722181225RY5</t>
  </si>
  <si>
    <t>Izolace návleková Al.folie tl. stěny 25 mm, D76</t>
  </si>
  <si>
    <t>Poznámka k položce:
vnitřní průměr 76 mm, oprava stávajcí izolace</t>
  </si>
  <si>
    <t>722181225RU2</t>
  </si>
  <si>
    <t>Izolace návleková Al.folie tl. stěny 25 mm, D35</t>
  </si>
  <si>
    <t>Poznámka k položce:
vnitřní průměr 35 mm</t>
  </si>
  <si>
    <t>998722101R00</t>
  </si>
  <si>
    <t>Přesun hmot pro vnitřní vodovod, výšky do 6 m</t>
  </si>
  <si>
    <t>732</t>
  </si>
  <si>
    <t>Strojovny</t>
  </si>
  <si>
    <t>732429112R00</t>
  </si>
  <si>
    <t>Montáž čerpadel oběhových spirálních</t>
  </si>
  <si>
    <t>Poznámka k položce:
podrobnosti viz technická zpráva</t>
  </si>
  <si>
    <t>310007VD</t>
  </si>
  <si>
    <t>Oběhové čerpadlo elektronická regulace otáček,  M3000kg/h, dP=25kPa</t>
  </si>
  <si>
    <t>998732101R00</t>
  </si>
  <si>
    <t>Přesun hmot pro strojovny, výšky do 6 m</t>
  </si>
  <si>
    <t>733</t>
  </si>
  <si>
    <t>Rozvod potrubí</t>
  </si>
  <si>
    <t>733111315R00</t>
  </si>
  <si>
    <t>Potrubí závit. běžné svařované v kotelnách DN 25</t>
  </si>
  <si>
    <t>733121222R00</t>
  </si>
  <si>
    <t>Potrubí hladké bezešvé v kotelnách D 76 x 3,2 mm</t>
  </si>
  <si>
    <t>998733101R00</t>
  </si>
  <si>
    <t>Přesun hmot pro rozvody potrubí, výšky do 6 m</t>
  </si>
  <si>
    <t>733190109R00</t>
  </si>
  <si>
    <t>Tlaková zkouška potrubí do DN 65</t>
  </si>
  <si>
    <t>734</t>
  </si>
  <si>
    <t>Armatury</t>
  </si>
  <si>
    <t>734295132R00</t>
  </si>
  <si>
    <t>Ventil směšovací třícestný, vč. servopohonu, kvs=10, DN 25</t>
  </si>
  <si>
    <t>734411142R00</t>
  </si>
  <si>
    <t>Teploměr 120C</t>
  </si>
  <si>
    <t>734113117R00</t>
  </si>
  <si>
    <t>Kohout kulový uzav. s nav.přírubou</t>
  </si>
  <si>
    <t>734173216R00</t>
  </si>
  <si>
    <t>Přírubové spoje PN 0,6/I MPa, DN 65</t>
  </si>
  <si>
    <t>998734101R00</t>
  </si>
  <si>
    <t>Přesun hmot pro armatury, výšky do 6 m</t>
  </si>
  <si>
    <t>783</t>
  </si>
  <si>
    <t>Nátěry</t>
  </si>
  <si>
    <t>783425350R00</t>
  </si>
  <si>
    <t>Nátěr syntet. potrubí do DN 100 mm Z +2x +1x email</t>
  </si>
  <si>
    <t>904      R02</t>
  </si>
  <si>
    <t>Hzs-zkousky v ramci montaz.praci - funkční zkoušky</t>
  </si>
  <si>
    <t>Poznámka k položce:
Topná zkouška</t>
  </si>
  <si>
    <t>M21</t>
  </si>
  <si>
    <t>Elektromontáže</t>
  </si>
  <si>
    <t>210800105RT1</t>
  </si>
  <si>
    <t>Kabel CYKY 750 V 3x1,5 mm2</t>
  </si>
  <si>
    <t>Poznámka k položce:
včetně dodávky kabelu</t>
  </si>
  <si>
    <t>211800702R00</t>
  </si>
  <si>
    <t>Kabel JYTY, 4x1 mm</t>
  </si>
  <si>
    <t>34121554</t>
  </si>
  <si>
    <t>Kabel sdělovací s Cu jádrem JYTY 4 x 1 mm</t>
  </si>
  <si>
    <t>211800713R00</t>
  </si>
  <si>
    <t>Kabel JYTY, 5x1 mm</t>
  </si>
  <si>
    <t>34121556</t>
  </si>
  <si>
    <t>Kabel sdělovací s Cu jádrem JYTY 5 x 1 mm</t>
  </si>
  <si>
    <t>210010105R00</t>
  </si>
  <si>
    <t>Lišta elektroinstalační PVC š.do 40 mm,šroubováním</t>
  </si>
  <si>
    <t>34572120</t>
  </si>
  <si>
    <t>Lišta vkládací z PVC délka 3 m  LV 40x20</t>
  </si>
  <si>
    <t>210120451R00</t>
  </si>
  <si>
    <t>Jistič vzduchový 1pólový do 25 A bez krytu</t>
  </si>
  <si>
    <t>35822125</t>
  </si>
  <si>
    <t>Jistič 6 A 1+N pólový charakter.B  LPN-6B-1N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</si>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</sst>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1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1">
      <pane ySplit="1" topLeftCell="A3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C4" s="24"/>
      <c r="D4" s="25" t="s">
        <v>11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12</v>
      </c>
      <c r="BE4" s="28" t="s">
        <v>13</v>
      </c>
      <c r="BS4" s="19" t="s">
        <v>14</v>
      </c>
    </row>
    <row r="5" spans="2:71" ht="14.45" customHeight="1">
      <c r="B5" s="23"/>
      <c r="C5" s="24"/>
      <c r="D5" s="29" t="s">
        <v>15</v>
      </c>
      <c r="E5" s="24"/>
      <c r="F5" s="24"/>
      <c r="G5" s="24"/>
      <c r="H5" s="24"/>
      <c r="I5" s="24"/>
      <c r="J5" s="24"/>
      <c r="K5" s="296" t="s">
        <v>16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4"/>
      <c r="AQ5" s="26"/>
      <c r="BE5" s="287" t="s">
        <v>17</v>
      </c>
      <c r="BS5" s="19" t="s">
        <v>8</v>
      </c>
    </row>
    <row r="6" spans="2:71" ht="36.95" customHeight="1">
      <c r="B6" s="23"/>
      <c r="C6" s="24"/>
      <c r="D6" s="31" t="s">
        <v>18</v>
      </c>
      <c r="E6" s="24"/>
      <c r="F6" s="24"/>
      <c r="G6" s="24"/>
      <c r="H6" s="24"/>
      <c r="I6" s="24"/>
      <c r="J6" s="24"/>
      <c r="K6" s="318" t="s">
        <v>19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4"/>
      <c r="AQ6" s="26"/>
      <c r="BE6" s="288"/>
      <c r="BS6" s="19" t="s">
        <v>8</v>
      </c>
    </row>
    <row r="7" spans="2:71" ht="14.45" customHeight="1">
      <c r="B7" s="23"/>
      <c r="C7" s="24"/>
      <c r="D7" s="32" t="s">
        <v>20</v>
      </c>
      <c r="E7" s="24"/>
      <c r="F7" s="24"/>
      <c r="G7" s="24"/>
      <c r="H7" s="24"/>
      <c r="I7" s="24"/>
      <c r="J7" s="24"/>
      <c r="K7" s="30" t="s">
        <v>21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22</v>
      </c>
      <c r="AL7" s="24"/>
      <c r="AM7" s="24"/>
      <c r="AN7" s="30" t="s">
        <v>23</v>
      </c>
      <c r="AO7" s="24"/>
      <c r="AP7" s="24"/>
      <c r="AQ7" s="26"/>
      <c r="BE7" s="288"/>
      <c r="BS7" s="19" t="s">
        <v>8</v>
      </c>
    </row>
    <row r="8" spans="2:71" ht="14.45" customHeight="1">
      <c r="B8" s="23"/>
      <c r="C8" s="24"/>
      <c r="D8" s="32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26</v>
      </c>
      <c r="AL8" s="24"/>
      <c r="AM8" s="24"/>
      <c r="AN8" s="33" t="s">
        <v>27</v>
      </c>
      <c r="AO8" s="24"/>
      <c r="AP8" s="24"/>
      <c r="AQ8" s="26"/>
      <c r="BE8" s="288"/>
      <c r="BS8" s="19" t="s">
        <v>8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88"/>
      <c r="BS9" s="19" t="s">
        <v>8</v>
      </c>
    </row>
    <row r="10" spans="2:71" ht="14.45" customHeight="1">
      <c r="B10" s="23"/>
      <c r="C10" s="24"/>
      <c r="D10" s="32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29</v>
      </c>
      <c r="AL10" s="24"/>
      <c r="AM10" s="24"/>
      <c r="AN10" s="30" t="s">
        <v>30</v>
      </c>
      <c r="AO10" s="24"/>
      <c r="AP10" s="24"/>
      <c r="AQ10" s="26"/>
      <c r="BE10" s="288"/>
      <c r="BS10" s="19" t="s">
        <v>8</v>
      </c>
    </row>
    <row r="11" spans="2:71" ht="18.4" customHeight="1">
      <c r="B11" s="23"/>
      <c r="C11" s="24"/>
      <c r="D11" s="24"/>
      <c r="E11" s="30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32</v>
      </c>
      <c r="AL11" s="24"/>
      <c r="AM11" s="24"/>
      <c r="AN11" s="30" t="s">
        <v>33</v>
      </c>
      <c r="AO11" s="24"/>
      <c r="AP11" s="24"/>
      <c r="AQ11" s="26"/>
      <c r="BE11" s="288"/>
      <c r="BS11" s="19" t="s">
        <v>8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88"/>
      <c r="BS12" s="19" t="s">
        <v>8</v>
      </c>
    </row>
    <row r="13" spans="2:71" ht="14.45" customHeight="1">
      <c r="B13" s="23"/>
      <c r="C13" s="24"/>
      <c r="D13" s="32" t="s">
        <v>34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29</v>
      </c>
      <c r="AL13" s="24"/>
      <c r="AM13" s="24"/>
      <c r="AN13" s="34" t="s">
        <v>35</v>
      </c>
      <c r="AO13" s="24"/>
      <c r="AP13" s="24"/>
      <c r="AQ13" s="26"/>
      <c r="BE13" s="288"/>
      <c r="BS13" s="19" t="s">
        <v>8</v>
      </c>
    </row>
    <row r="14" spans="2:71" ht="13.5">
      <c r="B14" s="23"/>
      <c r="C14" s="24"/>
      <c r="D14" s="24"/>
      <c r="E14" s="312" t="s">
        <v>35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2" t="s">
        <v>32</v>
      </c>
      <c r="AL14" s="24"/>
      <c r="AM14" s="24"/>
      <c r="AN14" s="34" t="s">
        <v>35</v>
      </c>
      <c r="AO14" s="24"/>
      <c r="AP14" s="24"/>
      <c r="AQ14" s="26"/>
      <c r="BE14" s="288"/>
      <c r="BS14" s="19" t="s">
        <v>8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88"/>
      <c r="BS15" s="19" t="s">
        <v>6</v>
      </c>
    </row>
    <row r="16" spans="2:71" ht="14.45" customHeight="1">
      <c r="B16" s="23"/>
      <c r="C16" s="24"/>
      <c r="D16" s="32" t="s">
        <v>36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29</v>
      </c>
      <c r="AL16" s="24"/>
      <c r="AM16" s="24"/>
      <c r="AN16" s="30" t="s">
        <v>37</v>
      </c>
      <c r="AO16" s="24"/>
      <c r="AP16" s="24"/>
      <c r="AQ16" s="26"/>
      <c r="BE16" s="288"/>
      <c r="BS16" s="19" t="s">
        <v>6</v>
      </c>
    </row>
    <row r="17" spans="2:71" ht="18.4" customHeight="1">
      <c r="B17" s="23"/>
      <c r="C17" s="24"/>
      <c r="D17" s="24"/>
      <c r="E17" s="30" t="s">
        <v>38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32</v>
      </c>
      <c r="AL17" s="24"/>
      <c r="AM17" s="24"/>
      <c r="AN17" s="30" t="s">
        <v>23</v>
      </c>
      <c r="AO17" s="24"/>
      <c r="AP17" s="24"/>
      <c r="AQ17" s="26"/>
      <c r="BE17" s="288"/>
      <c r="BS17" s="19" t="s">
        <v>39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88"/>
      <c r="BS18" s="19" t="s">
        <v>8</v>
      </c>
    </row>
    <row r="19" spans="2:71" ht="14.45" customHeight="1">
      <c r="B19" s="23"/>
      <c r="C19" s="24"/>
      <c r="D19" s="32" t="s">
        <v>40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88"/>
      <c r="BS19" s="19" t="s">
        <v>8</v>
      </c>
    </row>
    <row r="20" spans="2:71" ht="57" customHeight="1">
      <c r="B20" s="23"/>
      <c r="C20" s="24"/>
      <c r="D20" s="24"/>
      <c r="E20" s="314" t="s">
        <v>41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24"/>
      <c r="AP20" s="24"/>
      <c r="AQ20" s="26"/>
      <c r="BE20" s="288"/>
      <c r="BS20" s="19" t="s">
        <v>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88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88"/>
    </row>
    <row r="23" spans="2:57" s="1" customFormat="1" ht="25.9" customHeight="1">
      <c r="B23" s="36"/>
      <c r="C23" s="37"/>
      <c r="D23" s="38" t="s">
        <v>42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15">
        <f>ROUND(AG51,2)</f>
        <v>0</v>
      </c>
      <c r="AL23" s="316"/>
      <c r="AM23" s="316"/>
      <c r="AN23" s="316"/>
      <c r="AO23" s="316"/>
      <c r="AP23" s="37"/>
      <c r="AQ23" s="40"/>
      <c r="BE23" s="288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88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17" t="s">
        <v>43</v>
      </c>
      <c r="M25" s="317"/>
      <c r="N25" s="317"/>
      <c r="O25" s="317"/>
      <c r="P25" s="37"/>
      <c r="Q25" s="37"/>
      <c r="R25" s="37"/>
      <c r="S25" s="37"/>
      <c r="T25" s="37"/>
      <c r="U25" s="37"/>
      <c r="V25" s="37"/>
      <c r="W25" s="317" t="s">
        <v>44</v>
      </c>
      <c r="X25" s="317"/>
      <c r="Y25" s="317"/>
      <c r="Z25" s="317"/>
      <c r="AA25" s="317"/>
      <c r="AB25" s="317"/>
      <c r="AC25" s="317"/>
      <c r="AD25" s="317"/>
      <c r="AE25" s="317"/>
      <c r="AF25" s="37"/>
      <c r="AG25" s="37"/>
      <c r="AH25" s="37"/>
      <c r="AI25" s="37"/>
      <c r="AJ25" s="37"/>
      <c r="AK25" s="317" t="s">
        <v>45</v>
      </c>
      <c r="AL25" s="317"/>
      <c r="AM25" s="317"/>
      <c r="AN25" s="317"/>
      <c r="AO25" s="317"/>
      <c r="AP25" s="37"/>
      <c r="AQ25" s="40"/>
      <c r="BE25" s="288"/>
    </row>
    <row r="26" spans="2:57" s="2" customFormat="1" ht="14.45" customHeight="1">
      <c r="B26" s="42"/>
      <c r="C26" s="43"/>
      <c r="D26" s="44" t="s">
        <v>46</v>
      </c>
      <c r="E26" s="43"/>
      <c r="F26" s="44" t="s">
        <v>47</v>
      </c>
      <c r="G26" s="43"/>
      <c r="H26" s="43"/>
      <c r="I26" s="43"/>
      <c r="J26" s="43"/>
      <c r="K26" s="43"/>
      <c r="L26" s="311">
        <v>0.21</v>
      </c>
      <c r="M26" s="290"/>
      <c r="N26" s="290"/>
      <c r="O26" s="290"/>
      <c r="P26" s="43"/>
      <c r="Q26" s="43"/>
      <c r="R26" s="43"/>
      <c r="S26" s="43"/>
      <c r="T26" s="43"/>
      <c r="U26" s="43"/>
      <c r="V26" s="43"/>
      <c r="W26" s="289">
        <f>ROUND(AZ51,2)</f>
        <v>0</v>
      </c>
      <c r="X26" s="290"/>
      <c r="Y26" s="290"/>
      <c r="Z26" s="290"/>
      <c r="AA26" s="290"/>
      <c r="AB26" s="290"/>
      <c r="AC26" s="290"/>
      <c r="AD26" s="290"/>
      <c r="AE26" s="290"/>
      <c r="AF26" s="43"/>
      <c r="AG26" s="43"/>
      <c r="AH26" s="43"/>
      <c r="AI26" s="43"/>
      <c r="AJ26" s="43"/>
      <c r="AK26" s="289">
        <f>ROUND(AV51,2)</f>
        <v>0</v>
      </c>
      <c r="AL26" s="290"/>
      <c r="AM26" s="290"/>
      <c r="AN26" s="290"/>
      <c r="AO26" s="290"/>
      <c r="AP26" s="43"/>
      <c r="AQ26" s="45"/>
      <c r="BE26" s="288"/>
    </row>
    <row r="27" spans="2:57" s="2" customFormat="1" ht="14.45" customHeight="1">
      <c r="B27" s="42"/>
      <c r="C27" s="43"/>
      <c r="D27" s="43"/>
      <c r="E27" s="43"/>
      <c r="F27" s="44" t="s">
        <v>48</v>
      </c>
      <c r="G27" s="43"/>
      <c r="H27" s="43"/>
      <c r="I27" s="43"/>
      <c r="J27" s="43"/>
      <c r="K27" s="43"/>
      <c r="L27" s="311">
        <v>0.15</v>
      </c>
      <c r="M27" s="290"/>
      <c r="N27" s="290"/>
      <c r="O27" s="290"/>
      <c r="P27" s="43"/>
      <c r="Q27" s="43"/>
      <c r="R27" s="43"/>
      <c r="S27" s="43"/>
      <c r="T27" s="43"/>
      <c r="U27" s="43"/>
      <c r="V27" s="43"/>
      <c r="W27" s="289">
        <f>ROUND(BA51,2)</f>
        <v>0</v>
      </c>
      <c r="X27" s="290"/>
      <c r="Y27" s="290"/>
      <c r="Z27" s="290"/>
      <c r="AA27" s="290"/>
      <c r="AB27" s="290"/>
      <c r="AC27" s="290"/>
      <c r="AD27" s="290"/>
      <c r="AE27" s="290"/>
      <c r="AF27" s="43"/>
      <c r="AG27" s="43"/>
      <c r="AH27" s="43"/>
      <c r="AI27" s="43"/>
      <c r="AJ27" s="43"/>
      <c r="AK27" s="289">
        <f>ROUND(AW51,2)</f>
        <v>0</v>
      </c>
      <c r="AL27" s="290"/>
      <c r="AM27" s="290"/>
      <c r="AN27" s="290"/>
      <c r="AO27" s="290"/>
      <c r="AP27" s="43"/>
      <c r="AQ27" s="45"/>
      <c r="BE27" s="288"/>
    </row>
    <row r="28" spans="2:57" s="2" customFormat="1" ht="14.45" customHeight="1" hidden="1">
      <c r="B28" s="42"/>
      <c r="C28" s="43"/>
      <c r="D28" s="43"/>
      <c r="E28" s="43"/>
      <c r="F28" s="44" t="s">
        <v>49</v>
      </c>
      <c r="G28" s="43"/>
      <c r="H28" s="43"/>
      <c r="I28" s="43"/>
      <c r="J28" s="43"/>
      <c r="K28" s="43"/>
      <c r="L28" s="311">
        <v>0.21</v>
      </c>
      <c r="M28" s="290"/>
      <c r="N28" s="290"/>
      <c r="O28" s="290"/>
      <c r="P28" s="43"/>
      <c r="Q28" s="43"/>
      <c r="R28" s="43"/>
      <c r="S28" s="43"/>
      <c r="T28" s="43"/>
      <c r="U28" s="43"/>
      <c r="V28" s="43"/>
      <c r="W28" s="289">
        <f>ROUND(BB51,2)</f>
        <v>0</v>
      </c>
      <c r="X28" s="290"/>
      <c r="Y28" s="290"/>
      <c r="Z28" s="290"/>
      <c r="AA28" s="290"/>
      <c r="AB28" s="290"/>
      <c r="AC28" s="290"/>
      <c r="AD28" s="290"/>
      <c r="AE28" s="290"/>
      <c r="AF28" s="43"/>
      <c r="AG28" s="43"/>
      <c r="AH28" s="43"/>
      <c r="AI28" s="43"/>
      <c r="AJ28" s="43"/>
      <c r="AK28" s="289">
        <v>0</v>
      </c>
      <c r="AL28" s="290"/>
      <c r="AM28" s="290"/>
      <c r="AN28" s="290"/>
      <c r="AO28" s="290"/>
      <c r="AP28" s="43"/>
      <c r="AQ28" s="45"/>
      <c r="BE28" s="288"/>
    </row>
    <row r="29" spans="2:57" s="2" customFormat="1" ht="14.45" customHeight="1" hidden="1">
      <c r="B29" s="42"/>
      <c r="C29" s="43"/>
      <c r="D29" s="43"/>
      <c r="E29" s="43"/>
      <c r="F29" s="44" t="s">
        <v>50</v>
      </c>
      <c r="G29" s="43"/>
      <c r="H29" s="43"/>
      <c r="I29" s="43"/>
      <c r="J29" s="43"/>
      <c r="K29" s="43"/>
      <c r="L29" s="311">
        <v>0.15</v>
      </c>
      <c r="M29" s="290"/>
      <c r="N29" s="290"/>
      <c r="O29" s="290"/>
      <c r="P29" s="43"/>
      <c r="Q29" s="43"/>
      <c r="R29" s="43"/>
      <c r="S29" s="43"/>
      <c r="T29" s="43"/>
      <c r="U29" s="43"/>
      <c r="V29" s="43"/>
      <c r="W29" s="289">
        <f>ROUND(BC51,2)</f>
        <v>0</v>
      </c>
      <c r="X29" s="290"/>
      <c r="Y29" s="290"/>
      <c r="Z29" s="290"/>
      <c r="AA29" s="290"/>
      <c r="AB29" s="290"/>
      <c r="AC29" s="290"/>
      <c r="AD29" s="290"/>
      <c r="AE29" s="290"/>
      <c r="AF29" s="43"/>
      <c r="AG29" s="43"/>
      <c r="AH29" s="43"/>
      <c r="AI29" s="43"/>
      <c r="AJ29" s="43"/>
      <c r="AK29" s="289">
        <v>0</v>
      </c>
      <c r="AL29" s="290"/>
      <c r="AM29" s="290"/>
      <c r="AN29" s="290"/>
      <c r="AO29" s="290"/>
      <c r="AP29" s="43"/>
      <c r="AQ29" s="45"/>
      <c r="BE29" s="288"/>
    </row>
    <row r="30" spans="2:57" s="2" customFormat="1" ht="14.45" customHeight="1" hidden="1">
      <c r="B30" s="42"/>
      <c r="C30" s="43"/>
      <c r="D30" s="43"/>
      <c r="E30" s="43"/>
      <c r="F30" s="44" t="s">
        <v>51</v>
      </c>
      <c r="G30" s="43"/>
      <c r="H30" s="43"/>
      <c r="I30" s="43"/>
      <c r="J30" s="43"/>
      <c r="K30" s="43"/>
      <c r="L30" s="311">
        <v>0</v>
      </c>
      <c r="M30" s="290"/>
      <c r="N30" s="290"/>
      <c r="O30" s="290"/>
      <c r="P30" s="43"/>
      <c r="Q30" s="43"/>
      <c r="R30" s="43"/>
      <c r="S30" s="43"/>
      <c r="T30" s="43"/>
      <c r="U30" s="43"/>
      <c r="V30" s="43"/>
      <c r="W30" s="289">
        <f>ROUND(BD51,2)</f>
        <v>0</v>
      </c>
      <c r="X30" s="290"/>
      <c r="Y30" s="290"/>
      <c r="Z30" s="290"/>
      <c r="AA30" s="290"/>
      <c r="AB30" s="290"/>
      <c r="AC30" s="290"/>
      <c r="AD30" s="290"/>
      <c r="AE30" s="290"/>
      <c r="AF30" s="43"/>
      <c r="AG30" s="43"/>
      <c r="AH30" s="43"/>
      <c r="AI30" s="43"/>
      <c r="AJ30" s="43"/>
      <c r="AK30" s="289">
        <v>0</v>
      </c>
      <c r="AL30" s="290"/>
      <c r="AM30" s="290"/>
      <c r="AN30" s="290"/>
      <c r="AO30" s="290"/>
      <c r="AP30" s="43"/>
      <c r="AQ30" s="45"/>
      <c r="BE30" s="288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88"/>
    </row>
    <row r="32" spans="2:57" s="1" customFormat="1" ht="25.9" customHeight="1">
      <c r="B32" s="36"/>
      <c r="C32" s="46"/>
      <c r="D32" s="47" t="s">
        <v>52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53</v>
      </c>
      <c r="U32" s="48"/>
      <c r="V32" s="48"/>
      <c r="W32" s="48"/>
      <c r="X32" s="291" t="s">
        <v>54</v>
      </c>
      <c r="Y32" s="292"/>
      <c r="Z32" s="292"/>
      <c r="AA32" s="292"/>
      <c r="AB32" s="292"/>
      <c r="AC32" s="48"/>
      <c r="AD32" s="48"/>
      <c r="AE32" s="48"/>
      <c r="AF32" s="48"/>
      <c r="AG32" s="48"/>
      <c r="AH32" s="48"/>
      <c r="AI32" s="48"/>
      <c r="AJ32" s="48"/>
      <c r="AK32" s="293">
        <f>SUM(AK23:AK30)</f>
        <v>0</v>
      </c>
      <c r="AL32" s="292"/>
      <c r="AM32" s="292"/>
      <c r="AN32" s="292"/>
      <c r="AO32" s="294"/>
      <c r="AP32" s="46"/>
      <c r="AQ32" s="50"/>
      <c r="BE32" s="288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44" s="1" customFormat="1" ht="36.95" customHeight="1">
      <c r="B39" s="36"/>
      <c r="C39" s="57" t="s">
        <v>55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44" s="1" customFormat="1" ht="6.95" customHeight="1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44" s="3" customFormat="1" ht="14.45" customHeight="1">
      <c r="B41" s="59"/>
      <c r="C41" s="60" t="s">
        <v>15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980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44" s="4" customFormat="1" ht="36.95" customHeight="1">
      <c r="B42" s="63"/>
      <c r="C42" s="64" t="s">
        <v>18</v>
      </c>
      <c r="D42" s="65"/>
      <c r="E42" s="65"/>
      <c r="F42" s="65"/>
      <c r="G42" s="65"/>
      <c r="H42" s="65"/>
      <c r="I42" s="65"/>
      <c r="J42" s="65"/>
      <c r="K42" s="65"/>
      <c r="L42" s="321" t="str">
        <f>K6</f>
        <v>Snížení energetické náročnosti MŠ Palackého č.p. 4059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65"/>
      <c r="AQ42" s="65"/>
      <c r="AR42" s="66"/>
    </row>
    <row r="43" spans="2:44" s="1" customFormat="1" ht="6.95" customHeight="1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44" s="1" customFormat="1" ht="13.5">
      <c r="B44" s="36"/>
      <c r="C44" s="60" t="s">
        <v>24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>Chomutov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26</v>
      </c>
      <c r="AJ44" s="58"/>
      <c r="AK44" s="58"/>
      <c r="AL44" s="58"/>
      <c r="AM44" s="323" t="str">
        <f>IF(AN8="","",AN8)</f>
        <v>9. 7. 2021</v>
      </c>
      <c r="AN44" s="323"/>
      <c r="AO44" s="58"/>
      <c r="AP44" s="58"/>
      <c r="AQ44" s="58"/>
      <c r="AR44" s="56"/>
    </row>
    <row r="45" spans="2:44" s="1" customFormat="1" ht="6.95" customHeight="1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ht="13.5">
      <c r="B46" s="36"/>
      <c r="C46" s="60" t="s">
        <v>28</v>
      </c>
      <c r="D46" s="58"/>
      <c r="E46" s="58"/>
      <c r="F46" s="58"/>
      <c r="G46" s="58"/>
      <c r="H46" s="58"/>
      <c r="I46" s="58"/>
      <c r="J46" s="58"/>
      <c r="K46" s="58"/>
      <c r="L46" s="61" t="str">
        <f>IF(E11="","",E11)</f>
        <v>Statutární město Chomutov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36</v>
      </c>
      <c r="AJ46" s="58"/>
      <c r="AK46" s="58"/>
      <c r="AL46" s="58"/>
      <c r="AM46" s="306" t="str">
        <f>IF(E17="","",E17)</f>
        <v>Kamila Možná, J. Haška 1049/1, Most</v>
      </c>
      <c r="AN46" s="306"/>
      <c r="AO46" s="306"/>
      <c r="AP46" s="306"/>
      <c r="AQ46" s="58"/>
      <c r="AR46" s="56"/>
      <c r="AS46" s="298" t="s">
        <v>56</v>
      </c>
      <c r="AT46" s="299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3.5">
      <c r="B47" s="36"/>
      <c r="C47" s="60" t="s">
        <v>34</v>
      </c>
      <c r="D47" s="58"/>
      <c r="E47" s="58"/>
      <c r="F47" s="58"/>
      <c r="G47" s="58"/>
      <c r="H47" s="58"/>
      <c r="I47" s="58"/>
      <c r="J47" s="58"/>
      <c r="K47" s="58"/>
      <c r="L47" s="61" t="str">
        <f>IF(E14="Vyplň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300"/>
      <c r="AT47" s="301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302"/>
      <c r="AT48" s="303"/>
      <c r="AU48" s="37"/>
      <c r="AV48" s="37"/>
      <c r="AW48" s="37"/>
      <c r="AX48" s="37"/>
      <c r="AY48" s="37"/>
      <c r="AZ48" s="37"/>
      <c r="BA48" s="37"/>
      <c r="BB48" s="37"/>
      <c r="BC48" s="37"/>
      <c r="BD48" s="73"/>
    </row>
    <row r="49" spans="2:56" s="1" customFormat="1" ht="29.25" customHeight="1">
      <c r="B49" s="36"/>
      <c r="C49" s="320" t="s">
        <v>57</v>
      </c>
      <c r="D49" s="308"/>
      <c r="E49" s="308"/>
      <c r="F49" s="308"/>
      <c r="G49" s="308"/>
      <c r="H49" s="74"/>
      <c r="I49" s="307" t="s">
        <v>58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24" t="s">
        <v>59</v>
      </c>
      <c r="AH49" s="308"/>
      <c r="AI49" s="308"/>
      <c r="AJ49" s="308"/>
      <c r="AK49" s="308"/>
      <c r="AL49" s="308"/>
      <c r="AM49" s="308"/>
      <c r="AN49" s="307" t="s">
        <v>60</v>
      </c>
      <c r="AO49" s="308"/>
      <c r="AP49" s="308"/>
      <c r="AQ49" s="75" t="s">
        <v>61</v>
      </c>
      <c r="AR49" s="56"/>
      <c r="AS49" s="76" t="s">
        <v>62</v>
      </c>
      <c r="AT49" s="77" t="s">
        <v>63</v>
      </c>
      <c r="AU49" s="77" t="s">
        <v>64</v>
      </c>
      <c r="AV49" s="77" t="s">
        <v>65</v>
      </c>
      <c r="AW49" s="77" t="s">
        <v>66</v>
      </c>
      <c r="AX49" s="77" t="s">
        <v>67</v>
      </c>
      <c r="AY49" s="77" t="s">
        <v>68</v>
      </c>
      <c r="AZ49" s="77" t="s">
        <v>69</v>
      </c>
      <c r="BA49" s="77" t="s">
        <v>70</v>
      </c>
      <c r="BB49" s="77" t="s">
        <v>71</v>
      </c>
      <c r="BC49" s="77" t="s">
        <v>72</v>
      </c>
      <c r="BD49" s="78" t="s">
        <v>73</v>
      </c>
    </row>
    <row r="50" spans="2:56" s="1" customFormat="1" ht="10.9" customHeight="1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5" customHeight="1">
      <c r="B51" s="63"/>
      <c r="C51" s="82" t="s">
        <v>74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09">
        <f>ROUND(SUM(AG52:AG56),2)</f>
        <v>0</v>
      </c>
      <c r="AH51" s="309"/>
      <c r="AI51" s="309"/>
      <c r="AJ51" s="309"/>
      <c r="AK51" s="309"/>
      <c r="AL51" s="309"/>
      <c r="AM51" s="309"/>
      <c r="AN51" s="310">
        <f aca="true" t="shared" si="0" ref="AN51:AN56">SUM(AG51,AT51)</f>
        <v>0</v>
      </c>
      <c r="AO51" s="310"/>
      <c r="AP51" s="310"/>
      <c r="AQ51" s="84" t="s">
        <v>23</v>
      </c>
      <c r="AR51" s="66"/>
      <c r="AS51" s="85">
        <f>ROUND(SUM(AS52:AS56),2)</f>
        <v>0</v>
      </c>
      <c r="AT51" s="86">
        <f aca="true" t="shared" si="1" ref="AT51:AT56">ROUND(SUM(AV51:AW51),2)</f>
        <v>0</v>
      </c>
      <c r="AU51" s="87">
        <f>ROUND(SUM(AU52:AU56),5)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ROUND(SUM(AZ52:AZ56),2)</f>
        <v>0</v>
      </c>
      <c r="BA51" s="86">
        <f>ROUND(SUM(BA52:BA56),2)</f>
        <v>0</v>
      </c>
      <c r="BB51" s="86">
        <f>ROUND(SUM(BB52:BB56),2)</f>
        <v>0</v>
      </c>
      <c r="BC51" s="86">
        <f>ROUND(SUM(BC52:BC56),2)</f>
        <v>0</v>
      </c>
      <c r="BD51" s="88">
        <f>ROUND(SUM(BD52:BD56),2)</f>
        <v>0</v>
      </c>
      <c r="BS51" s="89" t="s">
        <v>75</v>
      </c>
      <c r="BT51" s="89" t="s">
        <v>76</v>
      </c>
      <c r="BU51" s="90" t="s">
        <v>77</v>
      </c>
      <c r="BV51" s="89" t="s">
        <v>78</v>
      </c>
      <c r="BW51" s="89" t="s">
        <v>7</v>
      </c>
      <c r="BX51" s="89" t="s">
        <v>79</v>
      </c>
      <c r="CL51" s="89" t="s">
        <v>21</v>
      </c>
    </row>
    <row r="52" spans="1:91" s="5" customFormat="1" ht="16.5" customHeight="1">
      <c r="A52" s="91" t="s">
        <v>80</v>
      </c>
      <c r="B52" s="92"/>
      <c r="C52" s="93"/>
      <c r="D52" s="319" t="s">
        <v>81</v>
      </c>
      <c r="E52" s="319"/>
      <c r="F52" s="319"/>
      <c r="G52" s="319"/>
      <c r="H52" s="319"/>
      <c r="I52" s="94"/>
      <c r="J52" s="319" t="s">
        <v>82</v>
      </c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04">
        <f>'980a - Elektroinstalace'!J27</f>
        <v>0</v>
      </c>
      <c r="AH52" s="305"/>
      <c r="AI52" s="305"/>
      <c r="AJ52" s="305"/>
      <c r="AK52" s="305"/>
      <c r="AL52" s="305"/>
      <c r="AM52" s="305"/>
      <c r="AN52" s="304">
        <f t="shared" si="0"/>
        <v>0</v>
      </c>
      <c r="AO52" s="305"/>
      <c r="AP52" s="305"/>
      <c r="AQ52" s="95" t="s">
        <v>83</v>
      </c>
      <c r="AR52" s="96"/>
      <c r="AS52" s="97">
        <v>0</v>
      </c>
      <c r="AT52" s="98">
        <f t="shared" si="1"/>
        <v>0</v>
      </c>
      <c r="AU52" s="99">
        <f>'980a - Elektroinstalace'!P87</f>
        <v>0</v>
      </c>
      <c r="AV52" s="98">
        <f>'980a - Elektroinstalace'!J30</f>
        <v>0</v>
      </c>
      <c r="AW52" s="98">
        <f>'980a - Elektroinstalace'!J31</f>
        <v>0</v>
      </c>
      <c r="AX52" s="98">
        <f>'980a - Elektroinstalace'!J32</f>
        <v>0</v>
      </c>
      <c r="AY52" s="98">
        <f>'980a - Elektroinstalace'!J33</f>
        <v>0</v>
      </c>
      <c r="AZ52" s="98">
        <f>'980a - Elektroinstalace'!F30</f>
        <v>0</v>
      </c>
      <c r="BA52" s="98">
        <f>'980a - Elektroinstalace'!F31</f>
        <v>0</v>
      </c>
      <c r="BB52" s="98">
        <f>'980a - Elektroinstalace'!F32</f>
        <v>0</v>
      </c>
      <c r="BC52" s="98">
        <f>'980a - Elektroinstalace'!F33</f>
        <v>0</v>
      </c>
      <c r="BD52" s="100">
        <f>'980a - Elektroinstalace'!F34</f>
        <v>0</v>
      </c>
      <c r="BT52" s="101" t="s">
        <v>84</v>
      </c>
      <c r="BV52" s="101" t="s">
        <v>78</v>
      </c>
      <c r="BW52" s="101" t="s">
        <v>85</v>
      </c>
      <c r="BX52" s="101" t="s">
        <v>7</v>
      </c>
      <c r="CL52" s="101" t="s">
        <v>23</v>
      </c>
      <c r="CM52" s="101" t="s">
        <v>86</v>
      </c>
    </row>
    <row r="53" spans="1:91" s="5" customFormat="1" ht="16.5" customHeight="1">
      <c r="A53" s="91" t="s">
        <v>80</v>
      </c>
      <c r="B53" s="92"/>
      <c r="C53" s="93"/>
      <c r="D53" s="319" t="s">
        <v>87</v>
      </c>
      <c r="E53" s="319"/>
      <c r="F53" s="319"/>
      <c r="G53" s="319"/>
      <c r="H53" s="319"/>
      <c r="I53" s="94"/>
      <c r="J53" s="319" t="s">
        <v>88</v>
      </c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04">
        <f>'980b - Stavební část'!J27</f>
        <v>0</v>
      </c>
      <c r="AH53" s="305"/>
      <c r="AI53" s="305"/>
      <c r="AJ53" s="305"/>
      <c r="AK53" s="305"/>
      <c r="AL53" s="305"/>
      <c r="AM53" s="305"/>
      <c r="AN53" s="304">
        <f t="shared" si="0"/>
        <v>0</v>
      </c>
      <c r="AO53" s="305"/>
      <c r="AP53" s="305"/>
      <c r="AQ53" s="95" t="s">
        <v>83</v>
      </c>
      <c r="AR53" s="96"/>
      <c r="AS53" s="97">
        <v>0</v>
      </c>
      <c r="AT53" s="98">
        <f t="shared" si="1"/>
        <v>0</v>
      </c>
      <c r="AU53" s="99">
        <f>'980b - Stavební část'!P115</f>
        <v>0</v>
      </c>
      <c r="AV53" s="98">
        <f>'980b - Stavební část'!J30</f>
        <v>0</v>
      </c>
      <c r="AW53" s="98">
        <f>'980b - Stavební část'!J31</f>
        <v>0</v>
      </c>
      <c r="AX53" s="98">
        <f>'980b - Stavební část'!J32</f>
        <v>0</v>
      </c>
      <c r="AY53" s="98">
        <f>'980b - Stavební část'!J33</f>
        <v>0</v>
      </c>
      <c r="AZ53" s="98">
        <f>'980b - Stavební část'!F30</f>
        <v>0</v>
      </c>
      <c r="BA53" s="98">
        <f>'980b - Stavební část'!F31</f>
        <v>0</v>
      </c>
      <c r="BB53" s="98">
        <f>'980b - Stavební část'!F32</f>
        <v>0</v>
      </c>
      <c r="BC53" s="98">
        <f>'980b - Stavební část'!F33</f>
        <v>0</v>
      </c>
      <c r="BD53" s="100">
        <f>'980b - Stavební část'!F34</f>
        <v>0</v>
      </c>
      <c r="BT53" s="101" t="s">
        <v>84</v>
      </c>
      <c r="BV53" s="101" t="s">
        <v>78</v>
      </c>
      <c r="BW53" s="101" t="s">
        <v>89</v>
      </c>
      <c r="BX53" s="101" t="s">
        <v>7</v>
      </c>
      <c r="CL53" s="101" t="s">
        <v>23</v>
      </c>
      <c r="CM53" s="101" t="s">
        <v>86</v>
      </c>
    </row>
    <row r="54" spans="1:91" s="5" customFormat="1" ht="16.5" customHeight="1">
      <c r="A54" s="91" t="s">
        <v>80</v>
      </c>
      <c r="B54" s="92"/>
      <c r="C54" s="93"/>
      <c r="D54" s="319" t="s">
        <v>90</v>
      </c>
      <c r="E54" s="319"/>
      <c r="F54" s="319"/>
      <c r="G54" s="319"/>
      <c r="H54" s="319"/>
      <c r="I54" s="94"/>
      <c r="J54" s="319" t="s">
        <v>91</v>
      </c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04">
        <f>'980c - Vzduchotechnika'!J27</f>
        <v>0</v>
      </c>
      <c r="AH54" s="305"/>
      <c r="AI54" s="305"/>
      <c r="AJ54" s="305"/>
      <c r="AK54" s="305"/>
      <c r="AL54" s="305"/>
      <c r="AM54" s="305"/>
      <c r="AN54" s="304">
        <f t="shared" si="0"/>
        <v>0</v>
      </c>
      <c r="AO54" s="305"/>
      <c r="AP54" s="305"/>
      <c r="AQ54" s="95" t="s">
        <v>83</v>
      </c>
      <c r="AR54" s="96"/>
      <c r="AS54" s="97">
        <v>0</v>
      </c>
      <c r="AT54" s="98">
        <f t="shared" si="1"/>
        <v>0</v>
      </c>
      <c r="AU54" s="99">
        <f>'980c - Vzduchotechnika'!P81</f>
        <v>0</v>
      </c>
      <c r="AV54" s="98">
        <f>'980c - Vzduchotechnika'!J30</f>
        <v>0</v>
      </c>
      <c r="AW54" s="98">
        <f>'980c - Vzduchotechnika'!J31</f>
        <v>0</v>
      </c>
      <c r="AX54" s="98">
        <f>'980c - Vzduchotechnika'!J32</f>
        <v>0</v>
      </c>
      <c r="AY54" s="98">
        <f>'980c - Vzduchotechnika'!J33</f>
        <v>0</v>
      </c>
      <c r="AZ54" s="98">
        <f>'980c - Vzduchotechnika'!F30</f>
        <v>0</v>
      </c>
      <c r="BA54" s="98">
        <f>'980c - Vzduchotechnika'!F31</f>
        <v>0</v>
      </c>
      <c r="BB54" s="98">
        <f>'980c - Vzduchotechnika'!F32</f>
        <v>0</v>
      </c>
      <c r="BC54" s="98">
        <f>'980c - Vzduchotechnika'!F33</f>
        <v>0</v>
      </c>
      <c r="BD54" s="100">
        <f>'980c - Vzduchotechnika'!F34</f>
        <v>0</v>
      </c>
      <c r="BT54" s="101" t="s">
        <v>84</v>
      </c>
      <c r="BV54" s="101" t="s">
        <v>78</v>
      </c>
      <c r="BW54" s="101" t="s">
        <v>92</v>
      </c>
      <c r="BX54" s="101" t="s">
        <v>7</v>
      </c>
      <c r="CL54" s="101" t="s">
        <v>23</v>
      </c>
      <c r="CM54" s="101" t="s">
        <v>86</v>
      </c>
    </row>
    <row r="55" spans="1:91" s="5" customFormat="1" ht="16.5" customHeight="1">
      <c r="A55" s="91" t="s">
        <v>80</v>
      </c>
      <c r="B55" s="92"/>
      <c r="C55" s="93"/>
      <c r="D55" s="319" t="s">
        <v>93</v>
      </c>
      <c r="E55" s="319"/>
      <c r="F55" s="319"/>
      <c r="G55" s="319"/>
      <c r="H55" s="319"/>
      <c r="I55" s="94"/>
      <c r="J55" s="319" t="s">
        <v>94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04">
        <f>'980d - Střecha'!J27</f>
        <v>0</v>
      </c>
      <c r="AH55" s="305"/>
      <c r="AI55" s="305"/>
      <c r="AJ55" s="305"/>
      <c r="AK55" s="305"/>
      <c r="AL55" s="305"/>
      <c r="AM55" s="305"/>
      <c r="AN55" s="304">
        <f t="shared" si="0"/>
        <v>0</v>
      </c>
      <c r="AO55" s="305"/>
      <c r="AP55" s="305"/>
      <c r="AQ55" s="95" t="s">
        <v>83</v>
      </c>
      <c r="AR55" s="96"/>
      <c r="AS55" s="97">
        <v>0</v>
      </c>
      <c r="AT55" s="98">
        <f t="shared" si="1"/>
        <v>0</v>
      </c>
      <c r="AU55" s="99">
        <f>'980d - Střecha'!P89</f>
        <v>0</v>
      </c>
      <c r="AV55" s="98">
        <f>'980d - Střecha'!J30</f>
        <v>0</v>
      </c>
      <c r="AW55" s="98">
        <f>'980d - Střecha'!J31</f>
        <v>0</v>
      </c>
      <c r="AX55" s="98">
        <f>'980d - Střecha'!J32</f>
        <v>0</v>
      </c>
      <c r="AY55" s="98">
        <f>'980d - Střecha'!J33</f>
        <v>0</v>
      </c>
      <c r="AZ55" s="98">
        <f>'980d - Střecha'!F30</f>
        <v>0</v>
      </c>
      <c r="BA55" s="98">
        <f>'980d - Střecha'!F31</f>
        <v>0</v>
      </c>
      <c r="BB55" s="98">
        <f>'980d - Střecha'!F32</f>
        <v>0</v>
      </c>
      <c r="BC55" s="98">
        <f>'980d - Střecha'!F33</f>
        <v>0</v>
      </c>
      <c r="BD55" s="100">
        <f>'980d - Střecha'!F34</f>
        <v>0</v>
      </c>
      <c r="BT55" s="101" t="s">
        <v>84</v>
      </c>
      <c r="BV55" s="101" t="s">
        <v>78</v>
      </c>
      <c r="BW55" s="101" t="s">
        <v>95</v>
      </c>
      <c r="BX55" s="101" t="s">
        <v>7</v>
      </c>
      <c r="CL55" s="101" t="s">
        <v>23</v>
      </c>
      <c r="CM55" s="101" t="s">
        <v>86</v>
      </c>
    </row>
    <row r="56" spans="1:91" s="5" customFormat="1" ht="16.5" customHeight="1">
      <c r="A56" s="91" t="s">
        <v>80</v>
      </c>
      <c r="B56" s="92"/>
      <c r="C56" s="93"/>
      <c r="D56" s="319" t="s">
        <v>96</v>
      </c>
      <c r="E56" s="319"/>
      <c r="F56" s="319"/>
      <c r="G56" s="319"/>
      <c r="H56" s="319"/>
      <c r="I56" s="94"/>
      <c r="J56" s="319" t="s">
        <v>97</v>
      </c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04">
        <f>'980e - Vytápění'!J27</f>
        <v>0</v>
      </c>
      <c r="AH56" s="305"/>
      <c r="AI56" s="305"/>
      <c r="AJ56" s="305"/>
      <c r="AK56" s="305"/>
      <c r="AL56" s="305"/>
      <c r="AM56" s="305"/>
      <c r="AN56" s="304">
        <f t="shared" si="0"/>
        <v>0</v>
      </c>
      <c r="AO56" s="305"/>
      <c r="AP56" s="305"/>
      <c r="AQ56" s="95" t="s">
        <v>83</v>
      </c>
      <c r="AR56" s="96"/>
      <c r="AS56" s="102">
        <v>0</v>
      </c>
      <c r="AT56" s="103">
        <f t="shared" si="1"/>
        <v>0</v>
      </c>
      <c r="AU56" s="104">
        <f>'980e - Vytápění'!P84</f>
        <v>0</v>
      </c>
      <c r="AV56" s="103">
        <f>'980e - Vytápění'!J30</f>
        <v>0</v>
      </c>
      <c r="AW56" s="103">
        <f>'980e - Vytápění'!J31</f>
        <v>0</v>
      </c>
      <c r="AX56" s="103">
        <f>'980e - Vytápění'!J32</f>
        <v>0</v>
      </c>
      <c r="AY56" s="103">
        <f>'980e - Vytápění'!J33</f>
        <v>0</v>
      </c>
      <c r="AZ56" s="103">
        <f>'980e - Vytápění'!F30</f>
        <v>0</v>
      </c>
      <c r="BA56" s="103">
        <f>'980e - Vytápění'!F31</f>
        <v>0</v>
      </c>
      <c r="BB56" s="103">
        <f>'980e - Vytápění'!F32</f>
        <v>0</v>
      </c>
      <c r="BC56" s="103">
        <f>'980e - Vytápění'!F33</f>
        <v>0</v>
      </c>
      <c r="BD56" s="105">
        <f>'980e - Vytápění'!F34</f>
        <v>0</v>
      </c>
      <c r="BT56" s="101" t="s">
        <v>84</v>
      </c>
      <c r="BV56" s="101" t="s">
        <v>78</v>
      </c>
      <c r="BW56" s="101" t="s">
        <v>98</v>
      </c>
      <c r="BX56" s="101" t="s">
        <v>7</v>
      </c>
      <c r="CL56" s="101" t="s">
        <v>23</v>
      </c>
      <c r="CM56" s="101" t="s">
        <v>86</v>
      </c>
    </row>
    <row r="57" spans="2:44" s="1" customFormat="1" ht="30" customHeight="1">
      <c r="B57" s="3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6"/>
    </row>
    <row r="58" spans="2:44" s="1" customFormat="1" ht="6.95" customHeight="1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6"/>
    </row>
  </sheetData>
  <sheetProtection algorithmName="SHA-512" hashValue="zrMbEi/n4EZ9r1D2jm5fQNFAW91MsCNP9HSsIYLN4PJr74WsjgJ50uU1dq8vFcwcNAUF+cOb1p6QlFvBApUOaw==" saltValue="ETlBiYg/jYP1qKh6kj7506yP68nhjeqLiYDI7DtHfP6qoeVU8ZT/VtnN/0wJ3pVeu3DNZmOIGZ18vNORnEA/AQ==" spinCount="100000" sheet="1" objects="1" scenarios="1" formatColumns="0" formatRows="0"/>
  <mergeCells count="57">
    <mergeCell ref="D55:H55"/>
    <mergeCell ref="J55:AF55"/>
    <mergeCell ref="D56:H56"/>
    <mergeCell ref="J56:AF56"/>
    <mergeCell ref="D52:H52"/>
    <mergeCell ref="D53:H53"/>
    <mergeCell ref="J53:AF53"/>
    <mergeCell ref="D54:H54"/>
    <mergeCell ref="J54:AF54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N54:AP54"/>
    <mergeCell ref="AG54:AM54"/>
    <mergeCell ref="AN55:AP55"/>
    <mergeCell ref="AG55:AM55"/>
    <mergeCell ref="AN56:AP56"/>
    <mergeCell ref="AG56:AM56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980a - Elektroinstalace'!C2" display="/"/>
    <hyperlink ref="A53" location="'980b - Stavební část'!C2" display="/"/>
    <hyperlink ref="A54" location="'980c - Vzduchotechnika'!C2" display="/"/>
    <hyperlink ref="A55" location="'980d - Střecha'!C2" display="/"/>
    <hyperlink ref="A56" location="'980e - Vytápě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99</v>
      </c>
      <c r="G1" s="333" t="s">
        <v>100</v>
      </c>
      <c r="H1" s="333"/>
      <c r="I1" s="110"/>
      <c r="J1" s="109" t="s">
        <v>101</v>
      </c>
      <c r="K1" s="108" t="s">
        <v>102</v>
      </c>
      <c r="L1" s="109" t="s">
        <v>103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9" t="s">
        <v>85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16.5" customHeight="1">
      <c r="B7" s="23"/>
      <c r="C7" s="24"/>
      <c r="D7" s="24"/>
      <c r="E7" s="325" t="str">
        <f>'Rekapitulace stavby'!K6</f>
        <v>Snížení energetické náročnosti MŠ Palackého č.p. 4059</v>
      </c>
      <c r="F7" s="326"/>
      <c r="G7" s="326"/>
      <c r="H7" s="326"/>
      <c r="I7" s="112"/>
      <c r="J7" s="24"/>
      <c r="K7" s="26"/>
    </row>
    <row r="8" spans="2:11" s="1" customFormat="1" ht="13.5">
      <c r="B8" s="36"/>
      <c r="C8" s="37"/>
      <c r="D8" s="32" t="s">
        <v>105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27" t="s">
        <v>106</v>
      </c>
      <c r="F9" s="328"/>
      <c r="G9" s="328"/>
      <c r="H9" s="328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23</v>
      </c>
      <c r="G11" s="37"/>
      <c r="H11" s="37"/>
      <c r="I11" s="114" t="s">
        <v>22</v>
      </c>
      <c r="J11" s="30" t="s">
        <v>23</v>
      </c>
      <c r="K11" s="40"/>
    </row>
    <row r="12" spans="2:11" s="1" customFormat="1" ht="14.45" customHeight="1">
      <c r="B12" s="36"/>
      <c r="C12" s="37"/>
      <c r="D12" s="32" t="s">
        <v>24</v>
      </c>
      <c r="E12" s="37"/>
      <c r="F12" s="30" t="s">
        <v>25</v>
      </c>
      <c r="G12" s="37"/>
      <c r="H12" s="37"/>
      <c r="I12" s="114" t="s">
        <v>26</v>
      </c>
      <c r="J12" s="115" t="str">
        <f>'Rekapitulace stavby'!AN8</f>
        <v>9. 7. 2021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114" t="s">
        <v>29</v>
      </c>
      <c r="J14" s="30" t="s">
        <v>30</v>
      </c>
      <c r="K14" s="40"/>
    </row>
    <row r="15" spans="2:11" s="1" customFormat="1" ht="18" customHeight="1">
      <c r="B15" s="36"/>
      <c r="C15" s="37"/>
      <c r="D15" s="37"/>
      <c r="E15" s="30" t="s">
        <v>31</v>
      </c>
      <c r="F15" s="37"/>
      <c r="G15" s="37"/>
      <c r="H15" s="37"/>
      <c r="I15" s="114" t="s">
        <v>32</v>
      </c>
      <c r="J15" s="30" t="s">
        <v>33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34</v>
      </c>
      <c r="E17" s="37"/>
      <c r="F17" s="37"/>
      <c r="G17" s="37"/>
      <c r="H17" s="37"/>
      <c r="I17" s="114" t="s">
        <v>29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32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36</v>
      </c>
      <c r="E20" s="37"/>
      <c r="F20" s="37"/>
      <c r="G20" s="37"/>
      <c r="H20" s="37"/>
      <c r="I20" s="114" t="s">
        <v>29</v>
      </c>
      <c r="J20" s="30" t="s">
        <v>37</v>
      </c>
      <c r="K20" s="40"/>
    </row>
    <row r="21" spans="2:11" s="1" customFormat="1" ht="18" customHeight="1">
      <c r="B21" s="36"/>
      <c r="C21" s="37"/>
      <c r="D21" s="37"/>
      <c r="E21" s="30" t="s">
        <v>38</v>
      </c>
      <c r="F21" s="37"/>
      <c r="G21" s="37"/>
      <c r="H21" s="37"/>
      <c r="I21" s="114" t="s">
        <v>32</v>
      </c>
      <c r="J21" s="30" t="s">
        <v>23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40</v>
      </c>
      <c r="E23" s="37"/>
      <c r="F23" s="37"/>
      <c r="G23" s="37"/>
      <c r="H23" s="37"/>
      <c r="I23" s="113"/>
      <c r="J23" s="37"/>
      <c r="K23" s="40"/>
    </row>
    <row r="24" spans="2:11" s="6" customFormat="1" ht="16.5" customHeight="1">
      <c r="B24" s="116"/>
      <c r="C24" s="117"/>
      <c r="D24" s="117"/>
      <c r="E24" s="314" t="s">
        <v>23</v>
      </c>
      <c r="F24" s="314"/>
      <c r="G24" s="314"/>
      <c r="H24" s="314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42</v>
      </c>
      <c r="E27" s="37"/>
      <c r="F27" s="37"/>
      <c r="G27" s="37"/>
      <c r="H27" s="37"/>
      <c r="I27" s="113"/>
      <c r="J27" s="123">
        <f>ROUND(J87,2)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44</v>
      </c>
      <c r="G29" s="37"/>
      <c r="H29" s="37"/>
      <c r="I29" s="124" t="s">
        <v>43</v>
      </c>
      <c r="J29" s="41" t="s">
        <v>45</v>
      </c>
      <c r="K29" s="40"/>
    </row>
    <row r="30" spans="2:11" s="1" customFormat="1" ht="14.45" customHeight="1">
      <c r="B30" s="36"/>
      <c r="C30" s="37"/>
      <c r="D30" s="44" t="s">
        <v>46</v>
      </c>
      <c r="E30" s="44" t="s">
        <v>47</v>
      </c>
      <c r="F30" s="125">
        <f>ROUND(SUM(BE87:BE151),2)</f>
        <v>0</v>
      </c>
      <c r="G30" s="37"/>
      <c r="H30" s="37"/>
      <c r="I30" s="126">
        <v>0.21</v>
      </c>
      <c r="J30" s="125">
        <f>ROUND(ROUND((SUM(BE87:BE151)),2)*I30,2)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48</v>
      </c>
      <c r="F31" s="125">
        <f>ROUND(SUM(BF87:BF151),2)</f>
        <v>0</v>
      </c>
      <c r="G31" s="37"/>
      <c r="H31" s="37"/>
      <c r="I31" s="126">
        <v>0.15</v>
      </c>
      <c r="J31" s="125">
        <f>ROUND(ROUND((SUM(BF87:BF151)),2)*I31,2)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49</v>
      </c>
      <c r="F32" s="125">
        <f>ROUND(SUM(BG87:BG151),2)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50</v>
      </c>
      <c r="F33" s="125">
        <f>ROUND(SUM(BH87:BH151),2)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51</v>
      </c>
      <c r="F34" s="125">
        <f>ROUND(SUM(BI87:BI151),2)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52</v>
      </c>
      <c r="E36" s="74"/>
      <c r="F36" s="74"/>
      <c r="G36" s="129" t="s">
        <v>53</v>
      </c>
      <c r="H36" s="130" t="s">
        <v>54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107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16.5" customHeight="1">
      <c r="B45" s="36"/>
      <c r="C45" s="37"/>
      <c r="D45" s="37"/>
      <c r="E45" s="325" t="str">
        <f>E7</f>
        <v>Snížení energetické náročnosti MŠ Palackého č.p. 4059</v>
      </c>
      <c r="F45" s="326"/>
      <c r="G45" s="326"/>
      <c r="H45" s="326"/>
      <c r="I45" s="113"/>
      <c r="J45" s="37"/>
      <c r="K45" s="40"/>
    </row>
    <row r="46" spans="2:11" s="1" customFormat="1" ht="14.45" customHeight="1">
      <c r="B46" s="36"/>
      <c r="C46" s="32" t="s">
        <v>105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17.25" customHeight="1">
      <c r="B47" s="36"/>
      <c r="C47" s="37"/>
      <c r="D47" s="37"/>
      <c r="E47" s="327" t="str">
        <f>E9</f>
        <v>980a - Elektroinstalace</v>
      </c>
      <c r="F47" s="328"/>
      <c r="G47" s="328"/>
      <c r="H47" s="328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24</v>
      </c>
      <c r="D49" s="37"/>
      <c r="E49" s="37"/>
      <c r="F49" s="30" t="str">
        <f>F12</f>
        <v>Chomutov</v>
      </c>
      <c r="G49" s="37"/>
      <c r="H49" s="37"/>
      <c r="I49" s="114" t="s">
        <v>26</v>
      </c>
      <c r="J49" s="115" t="str">
        <f>IF(J12="","",J12)</f>
        <v>9. 7. 2021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28</v>
      </c>
      <c r="D51" s="37"/>
      <c r="E51" s="37"/>
      <c r="F51" s="30" t="str">
        <f>E15</f>
        <v>Statutární město Chomutov</v>
      </c>
      <c r="G51" s="37"/>
      <c r="H51" s="37"/>
      <c r="I51" s="114" t="s">
        <v>36</v>
      </c>
      <c r="J51" s="314" t="str">
        <f>E21</f>
        <v>Kamila Možná, J. Haška 1049/1, Most</v>
      </c>
      <c r="K51" s="40"/>
    </row>
    <row r="52" spans="2:11" s="1" customFormat="1" ht="14.45" customHeight="1">
      <c r="B52" s="36"/>
      <c r="C52" s="32" t="s">
        <v>34</v>
      </c>
      <c r="D52" s="37"/>
      <c r="E52" s="37"/>
      <c r="F52" s="30" t="str">
        <f>IF(E18="","",E18)</f>
        <v/>
      </c>
      <c r="G52" s="37"/>
      <c r="H52" s="37"/>
      <c r="I52" s="113"/>
      <c r="J52" s="329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108</v>
      </c>
      <c r="D54" s="127"/>
      <c r="E54" s="127"/>
      <c r="F54" s="127"/>
      <c r="G54" s="127"/>
      <c r="H54" s="127"/>
      <c r="I54" s="140"/>
      <c r="J54" s="141" t="s">
        <v>109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110</v>
      </c>
      <c r="D56" s="37"/>
      <c r="E56" s="37"/>
      <c r="F56" s="37"/>
      <c r="G56" s="37"/>
      <c r="H56" s="37"/>
      <c r="I56" s="113"/>
      <c r="J56" s="123">
        <f>J87</f>
        <v>0</v>
      </c>
      <c r="K56" s="40"/>
      <c r="AU56" s="19" t="s">
        <v>111</v>
      </c>
    </row>
    <row r="57" spans="2:11" s="7" customFormat="1" ht="24.95" customHeight="1">
      <c r="B57" s="144"/>
      <c r="C57" s="145"/>
      <c r="D57" s="146" t="s">
        <v>112</v>
      </c>
      <c r="E57" s="147"/>
      <c r="F57" s="147"/>
      <c r="G57" s="147"/>
      <c r="H57" s="147"/>
      <c r="I57" s="148"/>
      <c r="J57" s="149">
        <f>J88</f>
        <v>0</v>
      </c>
      <c r="K57" s="150"/>
    </row>
    <row r="58" spans="2:11" s="7" customFormat="1" ht="24.95" customHeight="1">
      <c r="B58" s="144"/>
      <c r="C58" s="145"/>
      <c r="D58" s="146" t="s">
        <v>113</v>
      </c>
      <c r="E58" s="147"/>
      <c r="F58" s="147"/>
      <c r="G58" s="147"/>
      <c r="H58" s="147"/>
      <c r="I58" s="148"/>
      <c r="J58" s="149">
        <f>J92</f>
        <v>0</v>
      </c>
      <c r="K58" s="150"/>
    </row>
    <row r="59" spans="2:11" s="7" customFormat="1" ht="24.95" customHeight="1">
      <c r="B59" s="144"/>
      <c r="C59" s="145"/>
      <c r="D59" s="146" t="s">
        <v>114</v>
      </c>
      <c r="E59" s="147"/>
      <c r="F59" s="147"/>
      <c r="G59" s="147"/>
      <c r="H59" s="147"/>
      <c r="I59" s="148"/>
      <c r="J59" s="149">
        <f>J93</f>
        <v>0</v>
      </c>
      <c r="K59" s="150"/>
    </row>
    <row r="60" spans="2:11" s="7" customFormat="1" ht="24.95" customHeight="1">
      <c r="B60" s="144"/>
      <c r="C60" s="145"/>
      <c r="D60" s="146" t="s">
        <v>115</v>
      </c>
      <c r="E60" s="147"/>
      <c r="F60" s="147"/>
      <c r="G60" s="147"/>
      <c r="H60" s="147"/>
      <c r="I60" s="148"/>
      <c r="J60" s="149">
        <f>J97</f>
        <v>0</v>
      </c>
      <c r="K60" s="150"/>
    </row>
    <row r="61" spans="2:11" s="7" customFormat="1" ht="24.95" customHeight="1">
      <c r="B61" s="144"/>
      <c r="C61" s="145"/>
      <c r="D61" s="146" t="s">
        <v>116</v>
      </c>
      <c r="E61" s="147"/>
      <c r="F61" s="147"/>
      <c r="G61" s="147"/>
      <c r="H61" s="147"/>
      <c r="I61" s="148"/>
      <c r="J61" s="149">
        <f>J98</f>
        <v>0</v>
      </c>
      <c r="K61" s="150"/>
    </row>
    <row r="62" spans="2:11" s="7" customFormat="1" ht="24.95" customHeight="1">
      <c r="B62" s="144"/>
      <c r="C62" s="145"/>
      <c r="D62" s="146" t="s">
        <v>117</v>
      </c>
      <c r="E62" s="147"/>
      <c r="F62" s="147"/>
      <c r="G62" s="147"/>
      <c r="H62" s="147"/>
      <c r="I62" s="148"/>
      <c r="J62" s="149">
        <f>J124</f>
        <v>0</v>
      </c>
      <c r="K62" s="150"/>
    </row>
    <row r="63" spans="2:11" s="7" customFormat="1" ht="24.95" customHeight="1">
      <c r="B63" s="144"/>
      <c r="C63" s="145"/>
      <c r="D63" s="146" t="s">
        <v>118</v>
      </c>
      <c r="E63" s="147"/>
      <c r="F63" s="147"/>
      <c r="G63" s="147"/>
      <c r="H63" s="147"/>
      <c r="I63" s="148"/>
      <c r="J63" s="149">
        <f>J125</f>
        <v>0</v>
      </c>
      <c r="K63" s="150"/>
    </row>
    <row r="64" spans="2:11" s="7" customFormat="1" ht="24.95" customHeight="1">
      <c r="B64" s="144"/>
      <c r="C64" s="145"/>
      <c r="D64" s="146" t="s">
        <v>119</v>
      </c>
      <c r="E64" s="147"/>
      <c r="F64" s="147"/>
      <c r="G64" s="147"/>
      <c r="H64" s="147"/>
      <c r="I64" s="148"/>
      <c r="J64" s="149">
        <f>J144</f>
        <v>0</v>
      </c>
      <c r="K64" s="150"/>
    </row>
    <row r="65" spans="2:11" s="7" customFormat="1" ht="24.95" customHeight="1">
      <c r="B65" s="144"/>
      <c r="C65" s="145"/>
      <c r="D65" s="146" t="s">
        <v>120</v>
      </c>
      <c r="E65" s="147"/>
      <c r="F65" s="147"/>
      <c r="G65" s="147"/>
      <c r="H65" s="147"/>
      <c r="I65" s="148"/>
      <c r="J65" s="149">
        <f>J145</f>
        <v>0</v>
      </c>
      <c r="K65" s="150"/>
    </row>
    <row r="66" spans="2:11" s="7" customFormat="1" ht="24.95" customHeight="1">
      <c r="B66" s="144"/>
      <c r="C66" s="145"/>
      <c r="D66" s="146" t="s">
        <v>121</v>
      </c>
      <c r="E66" s="147"/>
      <c r="F66" s="147"/>
      <c r="G66" s="147"/>
      <c r="H66" s="147"/>
      <c r="I66" s="148"/>
      <c r="J66" s="149">
        <f>J147</f>
        <v>0</v>
      </c>
      <c r="K66" s="150"/>
    </row>
    <row r="67" spans="2:11" s="7" customFormat="1" ht="24.95" customHeight="1">
      <c r="B67" s="144"/>
      <c r="C67" s="145"/>
      <c r="D67" s="146" t="s">
        <v>122</v>
      </c>
      <c r="E67" s="147"/>
      <c r="F67" s="147"/>
      <c r="G67" s="147"/>
      <c r="H67" s="147"/>
      <c r="I67" s="148"/>
      <c r="J67" s="149">
        <f>J148</f>
        <v>0</v>
      </c>
      <c r="K67" s="150"/>
    </row>
    <row r="68" spans="2:11" s="1" customFormat="1" ht="21.75" customHeight="1">
      <c r="B68" s="36"/>
      <c r="C68" s="37"/>
      <c r="D68" s="37"/>
      <c r="E68" s="37"/>
      <c r="F68" s="37"/>
      <c r="G68" s="37"/>
      <c r="H68" s="37"/>
      <c r="I68" s="113"/>
      <c r="J68" s="37"/>
      <c r="K68" s="40"/>
    </row>
    <row r="69" spans="2:11" s="1" customFormat="1" ht="6.95" customHeight="1">
      <c r="B69" s="51"/>
      <c r="C69" s="52"/>
      <c r="D69" s="52"/>
      <c r="E69" s="52"/>
      <c r="F69" s="52"/>
      <c r="G69" s="52"/>
      <c r="H69" s="52"/>
      <c r="I69" s="134"/>
      <c r="J69" s="52"/>
      <c r="K69" s="53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137"/>
      <c r="J73" s="55"/>
      <c r="K73" s="55"/>
      <c r="L73" s="56"/>
    </row>
    <row r="74" spans="2:12" s="1" customFormat="1" ht="36.95" customHeight="1">
      <c r="B74" s="36"/>
      <c r="C74" s="57" t="s">
        <v>123</v>
      </c>
      <c r="D74" s="58"/>
      <c r="E74" s="58"/>
      <c r="F74" s="58"/>
      <c r="G74" s="58"/>
      <c r="H74" s="58"/>
      <c r="I74" s="151"/>
      <c r="J74" s="58"/>
      <c r="K74" s="58"/>
      <c r="L74" s="56"/>
    </row>
    <row r="75" spans="2:12" s="1" customFormat="1" ht="6.95" customHeight="1">
      <c r="B75" s="36"/>
      <c r="C75" s="58"/>
      <c r="D75" s="58"/>
      <c r="E75" s="58"/>
      <c r="F75" s="58"/>
      <c r="G75" s="58"/>
      <c r="H75" s="58"/>
      <c r="I75" s="151"/>
      <c r="J75" s="58"/>
      <c r="K75" s="58"/>
      <c r="L75" s="56"/>
    </row>
    <row r="76" spans="2:12" s="1" customFormat="1" ht="14.45" customHeight="1">
      <c r="B76" s="36"/>
      <c r="C76" s="60" t="s">
        <v>18</v>
      </c>
      <c r="D76" s="58"/>
      <c r="E76" s="58"/>
      <c r="F76" s="58"/>
      <c r="G76" s="58"/>
      <c r="H76" s="58"/>
      <c r="I76" s="151"/>
      <c r="J76" s="58"/>
      <c r="K76" s="58"/>
      <c r="L76" s="56"/>
    </row>
    <row r="77" spans="2:12" s="1" customFormat="1" ht="16.5" customHeight="1">
      <c r="B77" s="36"/>
      <c r="C77" s="58"/>
      <c r="D77" s="58"/>
      <c r="E77" s="330" t="str">
        <f>E7</f>
        <v>Snížení energetické náročnosti MŠ Palackého č.p. 4059</v>
      </c>
      <c r="F77" s="331"/>
      <c r="G77" s="331"/>
      <c r="H77" s="331"/>
      <c r="I77" s="151"/>
      <c r="J77" s="58"/>
      <c r="K77" s="58"/>
      <c r="L77" s="56"/>
    </row>
    <row r="78" spans="2:12" s="1" customFormat="1" ht="14.45" customHeight="1">
      <c r="B78" s="36"/>
      <c r="C78" s="60" t="s">
        <v>105</v>
      </c>
      <c r="D78" s="58"/>
      <c r="E78" s="58"/>
      <c r="F78" s="58"/>
      <c r="G78" s="58"/>
      <c r="H78" s="58"/>
      <c r="I78" s="151"/>
      <c r="J78" s="58"/>
      <c r="K78" s="58"/>
      <c r="L78" s="56"/>
    </row>
    <row r="79" spans="2:12" s="1" customFormat="1" ht="17.25" customHeight="1">
      <c r="B79" s="36"/>
      <c r="C79" s="58"/>
      <c r="D79" s="58"/>
      <c r="E79" s="321" t="str">
        <f>E9</f>
        <v>980a - Elektroinstalace</v>
      </c>
      <c r="F79" s="332"/>
      <c r="G79" s="332"/>
      <c r="H79" s="332"/>
      <c r="I79" s="151"/>
      <c r="J79" s="58"/>
      <c r="K79" s="58"/>
      <c r="L79" s="56"/>
    </row>
    <row r="80" spans="2:12" s="1" customFormat="1" ht="6.95" customHeight="1">
      <c r="B80" s="36"/>
      <c r="C80" s="58"/>
      <c r="D80" s="58"/>
      <c r="E80" s="58"/>
      <c r="F80" s="58"/>
      <c r="G80" s="58"/>
      <c r="H80" s="58"/>
      <c r="I80" s="151"/>
      <c r="J80" s="58"/>
      <c r="K80" s="58"/>
      <c r="L80" s="56"/>
    </row>
    <row r="81" spans="2:12" s="1" customFormat="1" ht="18" customHeight="1">
      <c r="B81" s="36"/>
      <c r="C81" s="60" t="s">
        <v>24</v>
      </c>
      <c r="D81" s="58"/>
      <c r="E81" s="58"/>
      <c r="F81" s="152" t="str">
        <f>F12</f>
        <v>Chomutov</v>
      </c>
      <c r="G81" s="58"/>
      <c r="H81" s="58"/>
      <c r="I81" s="153" t="s">
        <v>26</v>
      </c>
      <c r="J81" s="68" t="str">
        <f>IF(J12="","",J12)</f>
        <v>9. 7. 2021</v>
      </c>
      <c r="K81" s="58"/>
      <c r="L81" s="56"/>
    </row>
    <row r="82" spans="2:12" s="1" customFormat="1" ht="6.95" customHeight="1">
      <c r="B82" s="36"/>
      <c r="C82" s="58"/>
      <c r="D82" s="58"/>
      <c r="E82" s="58"/>
      <c r="F82" s="58"/>
      <c r="G82" s="58"/>
      <c r="H82" s="58"/>
      <c r="I82" s="151"/>
      <c r="J82" s="58"/>
      <c r="K82" s="58"/>
      <c r="L82" s="56"/>
    </row>
    <row r="83" spans="2:12" s="1" customFormat="1" ht="13.5">
      <c r="B83" s="36"/>
      <c r="C83" s="60" t="s">
        <v>28</v>
      </c>
      <c r="D83" s="58"/>
      <c r="E83" s="58"/>
      <c r="F83" s="152" t="str">
        <f>E15</f>
        <v>Statutární město Chomutov</v>
      </c>
      <c r="G83" s="58"/>
      <c r="H83" s="58"/>
      <c r="I83" s="153" t="s">
        <v>36</v>
      </c>
      <c r="J83" s="152" t="str">
        <f>E21</f>
        <v>Kamila Možná, J. Haška 1049/1, Most</v>
      </c>
      <c r="K83" s="58"/>
      <c r="L83" s="56"/>
    </row>
    <row r="84" spans="2:12" s="1" customFormat="1" ht="14.45" customHeight="1">
      <c r="B84" s="36"/>
      <c r="C84" s="60" t="s">
        <v>34</v>
      </c>
      <c r="D84" s="58"/>
      <c r="E84" s="58"/>
      <c r="F84" s="152" t="str">
        <f>IF(E18="","",E18)</f>
        <v/>
      </c>
      <c r="G84" s="58"/>
      <c r="H84" s="58"/>
      <c r="I84" s="151"/>
      <c r="J84" s="58"/>
      <c r="K84" s="58"/>
      <c r="L84" s="56"/>
    </row>
    <row r="85" spans="2:12" s="1" customFormat="1" ht="10.35" customHeight="1">
      <c r="B85" s="36"/>
      <c r="C85" s="58"/>
      <c r="D85" s="58"/>
      <c r="E85" s="58"/>
      <c r="F85" s="58"/>
      <c r="G85" s="58"/>
      <c r="H85" s="58"/>
      <c r="I85" s="151"/>
      <c r="J85" s="58"/>
      <c r="K85" s="58"/>
      <c r="L85" s="56"/>
    </row>
    <row r="86" spans="2:20" s="8" customFormat="1" ht="29.25" customHeight="1">
      <c r="B86" s="154"/>
      <c r="C86" s="155" t="s">
        <v>124</v>
      </c>
      <c r="D86" s="156" t="s">
        <v>61</v>
      </c>
      <c r="E86" s="156" t="s">
        <v>57</v>
      </c>
      <c r="F86" s="156" t="s">
        <v>125</v>
      </c>
      <c r="G86" s="156" t="s">
        <v>126</v>
      </c>
      <c r="H86" s="156" t="s">
        <v>127</v>
      </c>
      <c r="I86" s="157" t="s">
        <v>128</v>
      </c>
      <c r="J86" s="156" t="s">
        <v>109</v>
      </c>
      <c r="K86" s="158" t="s">
        <v>129</v>
      </c>
      <c r="L86" s="159"/>
      <c r="M86" s="76" t="s">
        <v>130</v>
      </c>
      <c r="N86" s="77" t="s">
        <v>46</v>
      </c>
      <c r="O86" s="77" t="s">
        <v>131</v>
      </c>
      <c r="P86" s="77" t="s">
        <v>132</v>
      </c>
      <c r="Q86" s="77" t="s">
        <v>133</v>
      </c>
      <c r="R86" s="77" t="s">
        <v>134</v>
      </c>
      <c r="S86" s="77" t="s">
        <v>135</v>
      </c>
      <c r="T86" s="78" t="s">
        <v>136</v>
      </c>
    </row>
    <row r="87" spans="2:63" s="1" customFormat="1" ht="29.25" customHeight="1">
      <c r="B87" s="36"/>
      <c r="C87" s="82" t="s">
        <v>110</v>
      </c>
      <c r="D87" s="58"/>
      <c r="E87" s="58"/>
      <c r="F87" s="58"/>
      <c r="G87" s="58"/>
      <c r="H87" s="58"/>
      <c r="I87" s="151"/>
      <c r="J87" s="160">
        <f>BK87</f>
        <v>0</v>
      </c>
      <c r="K87" s="58"/>
      <c r="L87" s="56"/>
      <c r="M87" s="79"/>
      <c r="N87" s="80"/>
      <c r="O87" s="80"/>
      <c r="P87" s="161">
        <f>P88+P92+P93+P97+P98+P124+P125+P144+P145+P147+P148</f>
        <v>0</v>
      </c>
      <c r="Q87" s="80"/>
      <c r="R87" s="161">
        <f>R88+R92+R93+R97+R98+R124+R125+R144+R145+R147+R148</f>
        <v>0</v>
      </c>
      <c r="S87" s="80"/>
      <c r="T87" s="162">
        <f>T88+T92+T93+T97+T98+T124+T125+T144+T145+T147+T148</f>
        <v>0</v>
      </c>
      <c r="AT87" s="19" t="s">
        <v>75</v>
      </c>
      <c r="AU87" s="19" t="s">
        <v>111</v>
      </c>
      <c r="BK87" s="163">
        <f>BK88+BK92+BK93+BK97+BK98+BK124+BK125+BK144+BK145+BK147+BK148</f>
        <v>0</v>
      </c>
    </row>
    <row r="88" spans="2:63" s="9" customFormat="1" ht="37.35" customHeight="1">
      <c r="B88" s="164"/>
      <c r="C88" s="165"/>
      <c r="D88" s="166" t="s">
        <v>75</v>
      </c>
      <c r="E88" s="167" t="s">
        <v>137</v>
      </c>
      <c r="F88" s="167" t="s">
        <v>138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SUM(P89:P91)</f>
        <v>0</v>
      </c>
      <c r="Q88" s="172"/>
      <c r="R88" s="173">
        <f>SUM(R89:R91)</f>
        <v>0</v>
      </c>
      <c r="S88" s="172"/>
      <c r="T88" s="174">
        <f>SUM(T89:T91)</f>
        <v>0</v>
      </c>
      <c r="AR88" s="175" t="s">
        <v>84</v>
      </c>
      <c r="AT88" s="176" t="s">
        <v>75</v>
      </c>
      <c r="AU88" s="176" t="s">
        <v>76</v>
      </c>
      <c r="AY88" s="175" t="s">
        <v>139</v>
      </c>
      <c r="BK88" s="177">
        <f>SUM(BK89:BK91)</f>
        <v>0</v>
      </c>
    </row>
    <row r="89" spans="2:65" s="1" customFormat="1" ht="16.5" customHeight="1">
      <c r="B89" s="36"/>
      <c r="C89" s="178" t="s">
        <v>84</v>
      </c>
      <c r="D89" s="178" t="s">
        <v>140</v>
      </c>
      <c r="E89" s="179" t="s">
        <v>141</v>
      </c>
      <c r="F89" s="180" t="s">
        <v>142</v>
      </c>
      <c r="G89" s="181" t="s">
        <v>143</v>
      </c>
      <c r="H89" s="182">
        <v>1</v>
      </c>
      <c r="I89" s="183"/>
      <c r="J89" s="184">
        <f>ROUND(I89*H89,2)</f>
        <v>0</v>
      </c>
      <c r="K89" s="180" t="s">
        <v>23</v>
      </c>
      <c r="L89" s="185"/>
      <c r="M89" s="186" t="s">
        <v>23</v>
      </c>
      <c r="N89" s="187" t="s">
        <v>47</v>
      </c>
      <c r="O89" s="37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AR89" s="19" t="s">
        <v>144</v>
      </c>
      <c r="AT89" s="19" t="s">
        <v>140</v>
      </c>
      <c r="AU89" s="19" t="s">
        <v>84</v>
      </c>
      <c r="AY89" s="19" t="s">
        <v>139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19" t="s">
        <v>84</v>
      </c>
      <c r="BK89" s="190">
        <f>ROUND(I89*H89,2)</f>
        <v>0</v>
      </c>
      <c r="BL89" s="19" t="s">
        <v>145</v>
      </c>
      <c r="BM89" s="19" t="s">
        <v>86</v>
      </c>
    </row>
    <row r="90" spans="2:65" s="1" customFormat="1" ht="16.5" customHeight="1">
      <c r="B90" s="36"/>
      <c r="C90" s="178" t="s">
        <v>86</v>
      </c>
      <c r="D90" s="178" t="s">
        <v>140</v>
      </c>
      <c r="E90" s="179" t="s">
        <v>146</v>
      </c>
      <c r="F90" s="180" t="s">
        <v>147</v>
      </c>
      <c r="G90" s="181" t="s">
        <v>143</v>
      </c>
      <c r="H90" s="182">
        <v>1</v>
      </c>
      <c r="I90" s="183"/>
      <c r="J90" s="184">
        <f>ROUND(I90*H90,2)</f>
        <v>0</v>
      </c>
      <c r="K90" s="180" t="s">
        <v>23</v>
      </c>
      <c r="L90" s="185"/>
      <c r="M90" s="186" t="s">
        <v>23</v>
      </c>
      <c r="N90" s="187" t="s">
        <v>47</v>
      </c>
      <c r="O90" s="37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AR90" s="19" t="s">
        <v>144</v>
      </c>
      <c r="AT90" s="19" t="s">
        <v>140</v>
      </c>
      <c r="AU90" s="19" t="s">
        <v>84</v>
      </c>
      <c r="AY90" s="19" t="s">
        <v>139</v>
      </c>
      <c r="BE90" s="190">
        <f>IF(N90="základní",J90,0)</f>
        <v>0</v>
      </c>
      <c r="BF90" s="190">
        <f>IF(N90="snížená",J90,0)</f>
        <v>0</v>
      </c>
      <c r="BG90" s="190">
        <f>IF(N90="zákl. přenesená",J90,0)</f>
        <v>0</v>
      </c>
      <c r="BH90" s="190">
        <f>IF(N90="sníž. přenesená",J90,0)</f>
        <v>0</v>
      </c>
      <c r="BI90" s="190">
        <f>IF(N90="nulová",J90,0)</f>
        <v>0</v>
      </c>
      <c r="BJ90" s="19" t="s">
        <v>84</v>
      </c>
      <c r="BK90" s="190">
        <f>ROUND(I90*H90,2)</f>
        <v>0</v>
      </c>
      <c r="BL90" s="19" t="s">
        <v>145</v>
      </c>
      <c r="BM90" s="19" t="s">
        <v>145</v>
      </c>
    </row>
    <row r="91" spans="2:65" s="1" customFormat="1" ht="16.5" customHeight="1">
      <c r="B91" s="36"/>
      <c r="C91" s="178" t="s">
        <v>148</v>
      </c>
      <c r="D91" s="178" t="s">
        <v>140</v>
      </c>
      <c r="E91" s="179" t="s">
        <v>149</v>
      </c>
      <c r="F91" s="180" t="s">
        <v>150</v>
      </c>
      <c r="G91" s="181" t="s">
        <v>143</v>
      </c>
      <c r="H91" s="182">
        <v>1</v>
      </c>
      <c r="I91" s="183"/>
      <c r="J91" s="184">
        <f>ROUND(I91*H91,2)</f>
        <v>0</v>
      </c>
      <c r="K91" s="180" t="s">
        <v>23</v>
      </c>
      <c r="L91" s="185"/>
      <c r="M91" s="186" t="s">
        <v>23</v>
      </c>
      <c r="N91" s="187" t="s">
        <v>47</v>
      </c>
      <c r="O91" s="37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AR91" s="19" t="s">
        <v>144</v>
      </c>
      <c r="AT91" s="19" t="s">
        <v>140</v>
      </c>
      <c r="AU91" s="19" t="s">
        <v>84</v>
      </c>
      <c r="AY91" s="19" t="s">
        <v>139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9" t="s">
        <v>84</v>
      </c>
      <c r="BK91" s="190">
        <f>ROUND(I91*H91,2)</f>
        <v>0</v>
      </c>
      <c r="BL91" s="19" t="s">
        <v>145</v>
      </c>
      <c r="BM91" s="19" t="s">
        <v>151</v>
      </c>
    </row>
    <row r="92" spans="2:63" s="9" customFormat="1" ht="37.35" customHeight="1">
      <c r="B92" s="164"/>
      <c r="C92" s="165"/>
      <c r="D92" s="166" t="s">
        <v>75</v>
      </c>
      <c r="E92" s="167" t="s">
        <v>152</v>
      </c>
      <c r="F92" s="167" t="s">
        <v>153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v>0</v>
      </c>
      <c r="Q92" s="172"/>
      <c r="R92" s="173">
        <v>0</v>
      </c>
      <c r="S92" s="172"/>
      <c r="T92" s="174">
        <v>0</v>
      </c>
      <c r="AR92" s="175" t="s">
        <v>84</v>
      </c>
      <c r="AT92" s="176" t="s">
        <v>75</v>
      </c>
      <c r="AU92" s="176" t="s">
        <v>76</v>
      </c>
      <c r="AY92" s="175" t="s">
        <v>139</v>
      </c>
      <c r="BK92" s="177">
        <v>0</v>
      </c>
    </row>
    <row r="93" spans="2:63" s="9" customFormat="1" ht="24.95" customHeight="1">
      <c r="B93" s="164"/>
      <c r="C93" s="165"/>
      <c r="D93" s="166" t="s">
        <v>75</v>
      </c>
      <c r="E93" s="167" t="s">
        <v>154</v>
      </c>
      <c r="F93" s="167" t="s">
        <v>155</v>
      </c>
      <c r="G93" s="165"/>
      <c r="H93" s="165"/>
      <c r="I93" s="168"/>
      <c r="J93" s="169">
        <f>BK93</f>
        <v>0</v>
      </c>
      <c r="K93" s="165"/>
      <c r="L93" s="170"/>
      <c r="M93" s="171"/>
      <c r="N93" s="172"/>
      <c r="O93" s="172"/>
      <c r="P93" s="173">
        <f>SUM(P94:P96)</f>
        <v>0</v>
      </c>
      <c r="Q93" s="172"/>
      <c r="R93" s="173">
        <f>SUM(R94:R96)</f>
        <v>0</v>
      </c>
      <c r="S93" s="172"/>
      <c r="T93" s="174">
        <f>SUM(T94:T96)</f>
        <v>0</v>
      </c>
      <c r="AR93" s="175" t="s">
        <v>84</v>
      </c>
      <c r="AT93" s="176" t="s">
        <v>75</v>
      </c>
      <c r="AU93" s="176" t="s">
        <v>76</v>
      </c>
      <c r="AY93" s="175" t="s">
        <v>139</v>
      </c>
      <c r="BK93" s="177">
        <f>SUM(BK94:BK96)</f>
        <v>0</v>
      </c>
    </row>
    <row r="94" spans="2:65" s="1" customFormat="1" ht="16.5" customHeight="1">
      <c r="B94" s="36"/>
      <c r="C94" s="178" t="s">
        <v>145</v>
      </c>
      <c r="D94" s="178" t="s">
        <v>140</v>
      </c>
      <c r="E94" s="179" t="s">
        <v>156</v>
      </c>
      <c r="F94" s="180" t="s">
        <v>157</v>
      </c>
      <c r="G94" s="181" t="s">
        <v>158</v>
      </c>
      <c r="H94" s="182">
        <v>4</v>
      </c>
      <c r="I94" s="183"/>
      <c r="J94" s="184">
        <f>ROUND(I94*H94,2)</f>
        <v>0</v>
      </c>
      <c r="K94" s="180" t="s">
        <v>23</v>
      </c>
      <c r="L94" s="185"/>
      <c r="M94" s="186" t="s">
        <v>23</v>
      </c>
      <c r="N94" s="187" t="s">
        <v>47</v>
      </c>
      <c r="O94" s="37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AR94" s="19" t="s">
        <v>144</v>
      </c>
      <c r="AT94" s="19" t="s">
        <v>140</v>
      </c>
      <c r="AU94" s="19" t="s">
        <v>84</v>
      </c>
      <c r="AY94" s="19" t="s">
        <v>139</v>
      </c>
      <c r="BE94" s="190">
        <f>IF(N94="základní",J94,0)</f>
        <v>0</v>
      </c>
      <c r="BF94" s="190">
        <f>IF(N94="snížená",J94,0)</f>
        <v>0</v>
      </c>
      <c r="BG94" s="190">
        <f>IF(N94="zákl. přenesená",J94,0)</f>
        <v>0</v>
      </c>
      <c r="BH94" s="190">
        <f>IF(N94="sníž. přenesená",J94,0)</f>
        <v>0</v>
      </c>
      <c r="BI94" s="190">
        <f>IF(N94="nulová",J94,0)</f>
        <v>0</v>
      </c>
      <c r="BJ94" s="19" t="s">
        <v>84</v>
      </c>
      <c r="BK94" s="190">
        <f>ROUND(I94*H94,2)</f>
        <v>0</v>
      </c>
      <c r="BL94" s="19" t="s">
        <v>145</v>
      </c>
      <c r="BM94" s="19" t="s">
        <v>144</v>
      </c>
    </row>
    <row r="95" spans="2:65" s="1" customFormat="1" ht="16.5" customHeight="1">
      <c r="B95" s="36"/>
      <c r="C95" s="178" t="s">
        <v>159</v>
      </c>
      <c r="D95" s="178" t="s">
        <v>140</v>
      </c>
      <c r="E95" s="179" t="s">
        <v>160</v>
      </c>
      <c r="F95" s="180" t="s">
        <v>161</v>
      </c>
      <c r="G95" s="181" t="s">
        <v>158</v>
      </c>
      <c r="H95" s="182">
        <v>12</v>
      </c>
      <c r="I95" s="183"/>
      <c r="J95" s="184">
        <f>ROUND(I95*H95,2)</f>
        <v>0</v>
      </c>
      <c r="K95" s="180" t="s">
        <v>23</v>
      </c>
      <c r="L95" s="185"/>
      <c r="M95" s="186" t="s">
        <v>23</v>
      </c>
      <c r="N95" s="187" t="s">
        <v>47</v>
      </c>
      <c r="O95" s="37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AR95" s="19" t="s">
        <v>144</v>
      </c>
      <c r="AT95" s="19" t="s">
        <v>140</v>
      </c>
      <c r="AU95" s="19" t="s">
        <v>84</v>
      </c>
      <c r="AY95" s="19" t="s">
        <v>139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9" t="s">
        <v>84</v>
      </c>
      <c r="BK95" s="190">
        <f>ROUND(I95*H95,2)</f>
        <v>0</v>
      </c>
      <c r="BL95" s="19" t="s">
        <v>145</v>
      </c>
      <c r="BM95" s="19" t="s">
        <v>162</v>
      </c>
    </row>
    <row r="96" spans="2:65" s="1" customFormat="1" ht="16.5" customHeight="1">
      <c r="B96" s="36"/>
      <c r="C96" s="178" t="s">
        <v>151</v>
      </c>
      <c r="D96" s="178" t="s">
        <v>140</v>
      </c>
      <c r="E96" s="179" t="s">
        <v>163</v>
      </c>
      <c r="F96" s="180" t="s">
        <v>164</v>
      </c>
      <c r="G96" s="181" t="s">
        <v>158</v>
      </c>
      <c r="H96" s="182">
        <v>8</v>
      </c>
      <c r="I96" s="183"/>
      <c r="J96" s="184">
        <f>ROUND(I96*H96,2)</f>
        <v>0</v>
      </c>
      <c r="K96" s="180" t="s">
        <v>23</v>
      </c>
      <c r="L96" s="185"/>
      <c r="M96" s="186" t="s">
        <v>23</v>
      </c>
      <c r="N96" s="187" t="s">
        <v>47</v>
      </c>
      <c r="O96" s="37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AR96" s="19" t="s">
        <v>144</v>
      </c>
      <c r="AT96" s="19" t="s">
        <v>140</v>
      </c>
      <c r="AU96" s="19" t="s">
        <v>84</v>
      </c>
      <c r="AY96" s="19" t="s">
        <v>139</v>
      </c>
      <c r="BE96" s="190">
        <f>IF(N96="základní",J96,0)</f>
        <v>0</v>
      </c>
      <c r="BF96" s="190">
        <f>IF(N96="snížená",J96,0)</f>
        <v>0</v>
      </c>
      <c r="BG96" s="190">
        <f>IF(N96="zákl. přenesená",J96,0)</f>
        <v>0</v>
      </c>
      <c r="BH96" s="190">
        <f>IF(N96="sníž. přenesená",J96,0)</f>
        <v>0</v>
      </c>
      <c r="BI96" s="190">
        <f>IF(N96="nulová",J96,0)</f>
        <v>0</v>
      </c>
      <c r="BJ96" s="19" t="s">
        <v>84</v>
      </c>
      <c r="BK96" s="190">
        <f>ROUND(I96*H96,2)</f>
        <v>0</v>
      </c>
      <c r="BL96" s="19" t="s">
        <v>145</v>
      </c>
      <c r="BM96" s="19" t="s">
        <v>165</v>
      </c>
    </row>
    <row r="97" spans="2:63" s="9" customFormat="1" ht="37.35" customHeight="1">
      <c r="B97" s="164"/>
      <c r="C97" s="165"/>
      <c r="D97" s="166" t="s">
        <v>75</v>
      </c>
      <c r="E97" s="167" t="s">
        <v>166</v>
      </c>
      <c r="F97" s="167" t="s">
        <v>167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v>0</v>
      </c>
      <c r="Q97" s="172"/>
      <c r="R97" s="173">
        <v>0</v>
      </c>
      <c r="S97" s="172"/>
      <c r="T97" s="174">
        <v>0</v>
      </c>
      <c r="AR97" s="175" t="s">
        <v>84</v>
      </c>
      <c r="AT97" s="176" t="s">
        <v>75</v>
      </c>
      <c r="AU97" s="176" t="s">
        <v>76</v>
      </c>
      <c r="AY97" s="175" t="s">
        <v>139</v>
      </c>
      <c r="BK97" s="177">
        <v>0</v>
      </c>
    </row>
    <row r="98" spans="2:63" s="9" customFormat="1" ht="24.95" customHeight="1">
      <c r="B98" s="164"/>
      <c r="C98" s="165"/>
      <c r="D98" s="166" t="s">
        <v>75</v>
      </c>
      <c r="E98" s="167" t="s">
        <v>168</v>
      </c>
      <c r="F98" s="167" t="s">
        <v>169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SUM(P99:P123)</f>
        <v>0</v>
      </c>
      <c r="Q98" s="172"/>
      <c r="R98" s="173">
        <f>SUM(R99:R123)</f>
        <v>0</v>
      </c>
      <c r="S98" s="172"/>
      <c r="T98" s="174">
        <f>SUM(T99:T123)</f>
        <v>0</v>
      </c>
      <c r="AR98" s="175" t="s">
        <v>84</v>
      </c>
      <c r="AT98" s="176" t="s">
        <v>75</v>
      </c>
      <c r="AU98" s="176" t="s">
        <v>76</v>
      </c>
      <c r="AY98" s="175" t="s">
        <v>139</v>
      </c>
      <c r="BK98" s="177">
        <f>SUM(BK99:BK123)</f>
        <v>0</v>
      </c>
    </row>
    <row r="99" spans="2:65" s="1" customFormat="1" ht="16.5" customHeight="1">
      <c r="B99" s="36"/>
      <c r="C99" s="178" t="s">
        <v>170</v>
      </c>
      <c r="D99" s="178" t="s">
        <v>140</v>
      </c>
      <c r="E99" s="179" t="s">
        <v>171</v>
      </c>
      <c r="F99" s="180" t="s">
        <v>172</v>
      </c>
      <c r="G99" s="181" t="s">
        <v>173</v>
      </c>
      <c r="H99" s="182">
        <v>3</v>
      </c>
      <c r="I99" s="183"/>
      <c r="J99" s="184">
        <f>ROUND(I99*H99,2)</f>
        <v>0</v>
      </c>
      <c r="K99" s="180" t="s">
        <v>23</v>
      </c>
      <c r="L99" s="185"/>
      <c r="M99" s="186" t="s">
        <v>23</v>
      </c>
      <c r="N99" s="187" t="s">
        <v>47</v>
      </c>
      <c r="O99" s="37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AR99" s="19" t="s">
        <v>144</v>
      </c>
      <c r="AT99" s="19" t="s">
        <v>140</v>
      </c>
      <c r="AU99" s="19" t="s">
        <v>84</v>
      </c>
      <c r="AY99" s="19" t="s">
        <v>139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9" t="s">
        <v>84</v>
      </c>
      <c r="BK99" s="190">
        <f>ROUND(I99*H99,2)</f>
        <v>0</v>
      </c>
      <c r="BL99" s="19" t="s">
        <v>145</v>
      </c>
      <c r="BM99" s="19" t="s">
        <v>174</v>
      </c>
    </row>
    <row r="100" spans="2:65" s="1" customFormat="1" ht="16.5" customHeight="1">
      <c r="B100" s="36"/>
      <c r="C100" s="178" t="s">
        <v>144</v>
      </c>
      <c r="D100" s="178" t="s">
        <v>140</v>
      </c>
      <c r="E100" s="179" t="s">
        <v>175</v>
      </c>
      <c r="F100" s="180" t="s">
        <v>176</v>
      </c>
      <c r="G100" s="181" t="s">
        <v>173</v>
      </c>
      <c r="H100" s="182">
        <v>3</v>
      </c>
      <c r="I100" s="183"/>
      <c r="J100" s="184">
        <f>ROUND(I100*H100,2)</f>
        <v>0</v>
      </c>
      <c r="K100" s="180" t="s">
        <v>23</v>
      </c>
      <c r="L100" s="185"/>
      <c r="M100" s="186" t="s">
        <v>23</v>
      </c>
      <c r="N100" s="187" t="s">
        <v>47</v>
      </c>
      <c r="O100" s="37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AR100" s="19" t="s">
        <v>144</v>
      </c>
      <c r="AT100" s="19" t="s">
        <v>140</v>
      </c>
      <c r="AU100" s="19" t="s">
        <v>84</v>
      </c>
      <c r="AY100" s="19" t="s">
        <v>139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9" t="s">
        <v>84</v>
      </c>
      <c r="BK100" s="190">
        <f>ROUND(I100*H100,2)</f>
        <v>0</v>
      </c>
      <c r="BL100" s="19" t="s">
        <v>145</v>
      </c>
      <c r="BM100" s="19" t="s">
        <v>177</v>
      </c>
    </row>
    <row r="101" spans="2:47" s="1" customFormat="1" ht="27">
      <c r="B101" s="36"/>
      <c r="C101" s="58"/>
      <c r="D101" s="191" t="s">
        <v>178</v>
      </c>
      <c r="E101" s="58"/>
      <c r="F101" s="192" t="s">
        <v>179</v>
      </c>
      <c r="G101" s="58"/>
      <c r="H101" s="58"/>
      <c r="I101" s="151"/>
      <c r="J101" s="58"/>
      <c r="K101" s="58"/>
      <c r="L101" s="56"/>
      <c r="M101" s="193"/>
      <c r="N101" s="37"/>
      <c r="O101" s="37"/>
      <c r="P101" s="37"/>
      <c r="Q101" s="37"/>
      <c r="R101" s="37"/>
      <c r="S101" s="37"/>
      <c r="T101" s="73"/>
      <c r="AT101" s="19" t="s">
        <v>178</v>
      </c>
      <c r="AU101" s="19" t="s">
        <v>84</v>
      </c>
    </row>
    <row r="102" spans="2:65" s="1" customFormat="1" ht="16.5" customHeight="1">
      <c r="B102" s="36"/>
      <c r="C102" s="178" t="s">
        <v>180</v>
      </c>
      <c r="D102" s="178" t="s">
        <v>140</v>
      </c>
      <c r="E102" s="179" t="s">
        <v>181</v>
      </c>
      <c r="F102" s="180" t="s">
        <v>182</v>
      </c>
      <c r="G102" s="181" t="s">
        <v>173</v>
      </c>
      <c r="H102" s="182">
        <v>30</v>
      </c>
      <c r="I102" s="183"/>
      <c r="J102" s="184">
        <f>ROUND(I102*H102,2)</f>
        <v>0</v>
      </c>
      <c r="K102" s="180" t="s">
        <v>23</v>
      </c>
      <c r="L102" s="185"/>
      <c r="M102" s="186" t="s">
        <v>23</v>
      </c>
      <c r="N102" s="187" t="s">
        <v>47</v>
      </c>
      <c r="O102" s="37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AR102" s="19" t="s">
        <v>144</v>
      </c>
      <c r="AT102" s="19" t="s">
        <v>140</v>
      </c>
      <c r="AU102" s="19" t="s">
        <v>84</v>
      </c>
      <c r="AY102" s="19" t="s">
        <v>139</v>
      </c>
      <c r="BE102" s="190">
        <f>IF(N102="základní",J102,0)</f>
        <v>0</v>
      </c>
      <c r="BF102" s="190">
        <f>IF(N102="snížená",J102,0)</f>
        <v>0</v>
      </c>
      <c r="BG102" s="190">
        <f>IF(N102="zákl. přenesená",J102,0)</f>
        <v>0</v>
      </c>
      <c r="BH102" s="190">
        <f>IF(N102="sníž. přenesená",J102,0)</f>
        <v>0</v>
      </c>
      <c r="BI102" s="190">
        <f>IF(N102="nulová",J102,0)</f>
        <v>0</v>
      </c>
      <c r="BJ102" s="19" t="s">
        <v>84</v>
      </c>
      <c r="BK102" s="190">
        <f>ROUND(I102*H102,2)</f>
        <v>0</v>
      </c>
      <c r="BL102" s="19" t="s">
        <v>145</v>
      </c>
      <c r="BM102" s="19" t="s">
        <v>183</v>
      </c>
    </row>
    <row r="103" spans="2:65" s="1" customFormat="1" ht="16.5" customHeight="1">
      <c r="B103" s="36"/>
      <c r="C103" s="178" t="s">
        <v>162</v>
      </c>
      <c r="D103" s="178" t="s">
        <v>140</v>
      </c>
      <c r="E103" s="179" t="s">
        <v>184</v>
      </c>
      <c r="F103" s="180" t="s">
        <v>185</v>
      </c>
      <c r="G103" s="181" t="s">
        <v>173</v>
      </c>
      <c r="H103" s="182">
        <v>5</v>
      </c>
      <c r="I103" s="183"/>
      <c r="J103" s="184">
        <f>ROUND(I103*H103,2)</f>
        <v>0</v>
      </c>
      <c r="K103" s="180" t="s">
        <v>23</v>
      </c>
      <c r="L103" s="185"/>
      <c r="M103" s="186" t="s">
        <v>23</v>
      </c>
      <c r="N103" s="187" t="s">
        <v>47</v>
      </c>
      <c r="O103" s="37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AR103" s="19" t="s">
        <v>144</v>
      </c>
      <c r="AT103" s="19" t="s">
        <v>140</v>
      </c>
      <c r="AU103" s="19" t="s">
        <v>84</v>
      </c>
      <c r="AY103" s="19" t="s">
        <v>139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9" t="s">
        <v>84</v>
      </c>
      <c r="BK103" s="190">
        <f>ROUND(I103*H103,2)</f>
        <v>0</v>
      </c>
      <c r="BL103" s="19" t="s">
        <v>145</v>
      </c>
      <c r="BM103" s="19" t="s">
        <v>186</v>
      </c>
    </row>
    <row r="104" spans="2:47" s="1" customFormat="1" ht="27">
      <c r="B104" s="36"/>
      <c r="C104" s="58"/>
      <c r="D104" s="191" t="s">
        <v>178</v>
      </c>
      <c r="E104" s="58"/>
      <c r="F104" s="192" t="s">
        <v>187</v>
      </c>
      <c r="G104" s="58"/>
      <c r="H104" s="58"/>
      <c r="I104" s="151"/>
      <c r="J104" s="58"/>
      <c r="K104" s="58"/>
      <c r="L104" s="56"/>
      <c r="M104" s="193"/>
      <c r="N104" s="37"/>
      <c r="O104" s="37"/>
      <c r="P104" s="37"/>
      <c r="Q104" s="37"/>
      <c r="R104" s="37"/>
      <c r="S104" s="37"/>
      <c r="T104" s="73"/>
      <c r="AT104" s="19" t="s">
        <v>178</v>
      </c>
      <c r="AU104" s="19" t="s">
        <v>84</v>
      </c>
    </row>
    <row r="105" spans="2:65" s="1" customFormat="1" ht="16.5" customHeight="1">
      <c r="B105" s="36"/>
      <c r="C105" s="178" t="s">
        <v>188</v>
      </c>
      <c r="D105" s="178" t="s">
        <v>140</v>
      </c>
      <c r="E105" s="179" t="s">
        <v>189</v>
      </c>
      <c r="F105" s="180" t="s">
        <v>190</v>
      </c>
      <c r="G105" s="181" t="s">
        <v>191</v>
      </c>
      <c r="H105" s="182">
        <v>18</v>
      </c>
      <c r="I105" s="183"/>
      <c r="J105" s="184">
        <f>ROUND(I105*H105,2)</f>
        <v>0</v>
      </c>
      <c r="K105" s="180" t="s">
        <v>23</v>
      </c>
      <c r="L105" s="185"/>
      <c r="M105" s="186" t="s">
        <v>23</v>
      </c>
      <c r="N105" s="187" t="s">
        <v>47</v>
      </c>
      <c r="O105" s="37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AR105" s="19" t="s">
        <v>144</v>
      </c>
      <c r="AT105" s="19" t="s">
        <v>140</v>
      </c>
      <c r="AU105" s="19" t="s">
        <v>84</v>
      </c>
      <c r="AY105" s="19" t="s">
        <v>139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9" t="s">
        <v>84</v>
      </c>
      <c r="BK105" s="190">
        <f>ROUND(I105*H105,2)</f>
        <v>0</v>
      </c>
      <c r="BL105" s="19" t="s">
        <v>145</v>
      </c>
      <c r="BM105" s="19" t="s">
        <v>192</v>
      </c>
    </row>
    <row r="106" spans="2:47" s="1" customFormat="1" ht="27">
      <c r="B106" s="36"/>
      <c r="C106" s="58"/>
      <c r="D106" s="191" t="s">
        <v>178</v>
      </c>
      <c r="E106" s="58"/>
      <c r="F106" s="192" t="s">
        <v>193</v>
      </c>
      <c r="G106" s="58"/>
      <c r="H106" s="58"/>
      <c r="I106" s="151"/>
      <c r="J106" s="58"/>
      <c r="K106" s="58"/>
      <c r="L106" s="56"/>
      <c r="M106" s="193"/>
      <c r="N106" s="37"/>
      <c r="O106" s="37"/>
      <c r="P106" s="37"/>
      <c r="Q106" s="37"/>
      <c r="R106" s="37"/>
      <c r="S106" s="37"/>
      <c r="T106" s="73"/>
      <c r="AT106" s="19" t="s">
        <v>178</v>
      </c>
      <c r="AU106" s="19" t="s">
        <v>84</v>
      </c>
    </row>
    <row r="107" spans="2:65" s="1" customFormat="1" ht="16.5" customHeight="1">
      <c r="B107" s="36"/>
      <c r="C107" s="178" t="s">
        <v>165</v>
      </c>
      <c r="D107" s="178" t="s">
        <v>140</v>
      </c>
      <c r="E107" s="179" t="s">
        <v>194</v>
      </c>
      <c r="F107" s="180" t="s">
        <v>195</v>
      </c>
      <c r="G107" s="181" t="s">
        <v>191</v>
      </c>
      <c r="H107" s="182">
        <v>4</v>
      </c>
      <c r="I107" s="183"/>
      <c r="J107" s="184">
        <f>ROUND(I107*H107,2)</f>
        <v>0</v>
      </c>
      <c r="K107" s="180" t="s">
        <v>23</v>
      </c>
      <c r="L107" s="185"/>
      <c r="M107" s="186" t="s">
        <v>23</v>
      </c>
      <c r="N107" s="187" t="s">
        <v>47</v>
      </c>
      <c r="O107" s="37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AR107" s="19" t="s">
        <v>144</v>
      </c>
      <c r="AT107" s="19" t="s">
        <v>140</v>
      </c>
      <c r="AU107" s="19" t="s">
        <v>84</v>
      </c>
      <c r="AY107" s="19" t="s">
        <v>139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9" t="s">
        <v>84</v>
      </c>
      <c r="BK107" s="190">
        <f>ROUND(I107*H107,2)</f>
        <v>0</v>
      </c>
      <c r="BL107" s="19" t="s">
        <v>145</v>
      </c>
      <c r="BM107" s="19" t="s">
        <v>196</v>
      </c>
    </row>
    <row r="108" spans="2:47" s="1" customFormat="1" ht="27">
      <c r="B108" s="36"/>
      <c r="C108" s="58"/>
      <c r="D108" s="191" t="s">
        <v>178</v>
      </c>
      <c r="E108" s="58"/>
      <c r="F108" s="192" t="s">
        <v>197</v>
      </c>
      <c r="G108" s="58"/>
      <c r="H108" s="58"/>
      <c r="I108" s="151"/>
      <c r="J108" s="58"/>
      <c r="K108" s="58"/>
      <c r="L108" s="56"/>
      <c r="M108" s="193"/>
      <c r="N108" s="37"/>
      <c r="O108" s="37"/>
      <c r="P108" s="37"/>
      <c r="Q108" s="37"/>
      <c r="R108" s="37"/>
      <c r="S108" s="37"/>
      <c r="T108" s="73"/>
      <c r="AT108" s="19" t="s">
        <v>178</v>
      </c>
      <c r="AU108" s="19" t="s">
        <v>84</v>
      </c>
    </row>
    <row r="109" spans="2:65" s="1" customFormat="1" ht="16.5" customHeight="1">
      <c r="B109" s="36"/>
      <c r="C109" s="178" t="s">
        <v>198</v>
      </c>
      <c r="D109" s="178" t="s">
        <v>140</v>
      </c>
      <c r="E109" s="179" t="s">
        <v>199</v>
      </c>
      <c r="F109" s="180" t="s">
        <v>200</v>
      </c>
      <c r="G109" s="181" t="s">
        <v>191</v>
      </c>
      <c r="H109" s="182">
        <v>260</v>
      </c>
      <c r="I109" s="183"/>
      <c r="J109" s="184">
        <f>ROUND(I109*H109,2)</f>
        <v>0</v>
      </c>
      <c r="K109" s="180" t="s">
        <v>23</v>
      </c>
      <c r="L109" s="185"/>
      <c r="M109" s="186" t="s">
        <v>23</v>
      </c>
      <c r="N109" s="187" t="s">
        <v>47</v>
      </c>
      <c r="O109" s="37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AR109" s="19" t="s">
        <v>144</v>
      </c>
      <c r="AT109" s="19" t="s">
        <v>140</v>
      </c>
      <c r="AU109" s="19" t="s">
        <v>84</v>
      </c>
      <c r="AY109" s="19" t="s">
        <v>139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9" t="s">
        <v>84</v>
      </c>
      <c r="BK109" s="190">
        <f>ROUND(I109*H109,2)</f>
        <v>0</v>
      </c>
      <c r="BL109" s="19" t="s">
        <v>145</v>
      </c>
      <c r="BM109" s="19" t="s">
        <v>201</v>
      </c>
    </row>
    <row r="110" spans="2:65" s="1" customFormat="1" ht="16.5" customHeight="1">
      <c r="B110" s="36"/>
      <c r="C110" s="178" t="s">
        <v>174</v>
      </c>
      <c r="D110" s="178" t="s">
        <v>140</v>
      </c>
      <c r="E110" s="179" t="s">
        <v>202</v>
      </c>
      <c r="F110" s="180" t="s">
        <v>203</v>
      </c>
      <c r="G110" s="181" t="s">
        <v>191</v>
      </c>
      <c r="H110" s="182">
        <v>18</v>
      </c>
      <c r="I110" s="183"/>
      <c r="J110" s="184">
        <f>ROUND(I110*H110,2)</f>
        <v>0</v>
      </c>
      <c r="K110" s="180" t="s">
        <v>23</v>
      </c>
      <c r="L110" s="185"/>
      <c r="M110" s="186" t="s">
        <v>23</v>
      </c>
      <c r="N110" s="187" t="s">
        <v>47</v>
      </c>
      <c r="O110" s="37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AR110" s="19" t="s">
        <v>144</v>
      </c>
      <c r="AT110" s="19" t="s">
        <v>140</v>
      </c>
      <c r="AU110" s="19" t="s">
        <v>84</v>
      </c>
      <c r="AY110" s="19" t="s">
        <v>139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9" t="s">
        <v>84</v>
      </c>
      <c r="BK110" s="190">
        <f>ROUND(I110*H110,2)</f>
        <v>0</v>
      </c>
      <c r="BL110" s="19" t="s">
        <v>145</v>
      </c>
      <c r="BM110" s="19" t="s">
        <v>204</v>
      </c>
    </row>
    <row r="111" spans="2:47" s="1" customFormat="1" ht="40.5">
      <c r="B111" s="36"/>
      <c r="C111" s="58"/>
      <c r="D111" s="191" t="s">
        <v>178</v>
      </c>
      <c r="E111" s="58"/>
      <c r="F111" s="192" t="s">
        <v>205</v>
      </c>
      <c r="G111" s="58"/>
      <c r="H111" s="58"/>
      <c r="I111" s="151"/>
      <c r="J111" s="58"/>
      <c r="K111" s="58"/>
      <c r="L111" s="56"/>
      <c r="M111" s="193"/>
      <c r="N111" s="37"/>
      <c r="O111" s="37"/>
      <c r="P111" s="37"/>
      <c r="Q111" s="37"/>
      <c r="R111" s="37"/>
      <c r="S111" s="37"/>
      <c r="T111" s="73"/>
      <c r="AT111" s="19" t="s">
        <v>178</v>
      </c>
      <c r="AU111" s="19" t="s">
        <v>84</v>
      </c>
    </row>
    <row r="112" spans="2:65" s="1" customFormat="1" ht="16.5" customHeight="1">
      <c r="B112" s="36"/>
      <c r="C112" s="178" t="s">
        <v>10</v>
      </c>
      <c r="D112" s="178" t="s">
        <v>140</v>
      </c>
      <c r="E112" s="179" t="s">
        <v>206</v>
      </c>
      <c r="F112" s="180" t="s">
        <v>207</v>
      </c>
      <c r="G112" s="181" t="s">
        <v>191</v>
      </c>
      <c r="H112" s="182">
        <v>14</v>
      </c>
      <c r="I112" s="183"/>
      <c r="J112" s="184">
        <f>ROUND(I112*H112,2)</f>
        <v>0</v>
      </c>
      <c r="K112" s="180" t="s">
        <v>23</v>
      </c>
      <c r="L112" s="185"/>
      <c r="M112" s="186" t="s">
        <v>23</v>
      </c>
      <c r="N112" s="187" t="s">
        <v>47</v>
      </c>
      <c r="O112" s="37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AR112" s="19" t="s">
        <v>144</v>
      </c>
      <c r="AT112" s="19" t="s">
        <v>140</v>
      </c>
      <c r="AU112" s="19" t="s">
        <v>84</v>
      </c>
      <c r="AY112" s="19" t="s">
        <v>139</v>
      </c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9" t="s">
        <v>84</v>
      </c>
      <c r="BK112" s="190">
        <f>ROUND(I112*H112,2)</f>
        <v>0</v>
      </c>
      <c r="BL112" s="19" t="s">
        <v>145</v>
      </c>
      <c r="BM112" s="19" t="s">
        <v>208</v>
      </c>
    </row>
    <row r="113" spans="2:47" s="1" customFormat="1" ht="27">
      <c r="B113" s="36"/>
      <c r="C113" s="58"/>
      <c r="D113" s="191" t="s">
        <v>178</v>
      </c>
      <c r="E113" s="58"/>
      <c r="F113" s="192" t="s">
        <v>209</v>
      </c>
      <c r="G113" s="58"/>
      <c r="H113" s="58"/>
      <c r="I113" s="151"/>
      <c r="J113" s="58"/>
      <c r="K113" s="58"/>
      <c r="L113" s="56"/>
      <c r="M113" s="193"/>
      <c r="N113" s="37"/>
      <c r="O113" s="37"/>
      <c r="P113" s="37"/>
      <c r="Q113" s="37"/>
      <c r="R113" s="37"/>
      <c r="S113" s="37"/>
      <c r="T113" s="73"/>
      <c r="AT113" s="19" t="s">
        <v>178</v>
      </c>
      <c r="AU113" s="19" t="s">
        <v>84</v>
      </c>
    </row>
    <row r="114" spans="2:65" s="1" customFormat="1" ht="16.5" customHeight="1">
      <c r="B114" s="36"/>
      <c r="C114" s="178" t="s">
        <v>177</v>
      </c>
      <c r="D114" s="178" t="s">
        <v>140</v>
      </c>
      <c r="E114" s="179" t="s">
        <v>210</v>
      </c>
      <c r="F114" s="180" t="s">
        <v>211</v>
      </c>
      <c r="G114" s="181" t="s">
        <v>191</v>
      </c>
      <c r="H114" s="182">
        <v>32</v>
      </c>
      <c r="I114" s="183"/>
      <c r="J114" s="184">
        <f>ROUND(I114*H114,2)</f>
        <v>0</v>
      </c>
      <c r="K114" s="180" t="s">
        <v>23</v>
      </c>
      <c r="L114" s="185"/>
      <c r="M114" s="186" t="s">
        <v>23</v>
      </c>
      <c r="N114" s="187" t="s">
        <v>47</v>
      </c>
      <c r="O114" s="37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AR114" s="19" t="s">
        <v>144</v>
      </c>
      <c r="AT114" s="19" t="s">
        <v>140</v>
      </c>
      <c r="AU114" s="19" t="s">
        <v>84</v>
      </c>
      <c r="AY114" s="19" t="s">
        <v>139</v>
      </c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9" t="s">
        <v>84</v>
      </c>
      <c r="BK114" s="190">
        <f>ROUND(I114*H114,2)</f>
        <v>0</v>
      </c>
      <c r="BL114" s="19" t="s">
        <v>145</v>
      </c>
      <c r="BM114" s="19" t="s">
        <v>212</v>
      </c>
    </row>
    <row r="115" spans="2:47" s="1" customFormat="1" ht="27">
      <c r="B115" s="36"/>
      <c r="C115" s="58"/>
      <c r="D115" s="191" t="s">
        <v>178</v>
      </c>
      <c r="E115" s="58"/>
      <c r="F115" s="192" t="s">
        <v>213</v>
      </c>
      <c r="G115" s="58"/>
      <c r="H115" s="58"/>
      <c r="I115" s="151"/>
      <c r="J115" s="58"/>
      <c r="K115" s="58"/>
      <c r="L115" s="56"/>
      <c r="M115" s="193"/>
      <c r="N115" s="37"/>
      <c r="O115" s="37"/>
      <c r="P115" s="37"/>
      <c r="Q115" s="37"/>
      <c r="R115" s="37"/>
      <c r="S115" s="37"/>
      <c r="T115" s="73"/>
      <c r="AT115" s="19" t="s">
        <v>178</v>
      </c>
      <c r="AU115" s="19" t="s">
        <v>84</v>
      </c>
    </row>
    <row r="116" spans="2:65" s="1" customFormat="1" ht="16.5" customHeight="1">
      <c r="B116" s="36"/>
      <c r="C116" s="178" t="s">
        <v>214</v>
      </c>
      <c r="D116" s="178" t="s">
        <v>140</v>
      </c>
      <c r="E116" s="179" t="s">
        <v>215</v>
      </c>
      <c r="F116" s="180" t="s">
        <v>216</v>
      </c>
      <c r="G116" s="181" t="s">
        <v>191</v>
      </c>
      <c r="H116" s="182">
        <v>3</v>
      </c>
      <c r="I116" s="183"/>
      <c r="J116" s="184">
        <f>ROUND(I116*H116,2)</f>
        <v>0</v>
      </c>
      <c r="K116" s="180" t="s">
        <v>23</v>
      </c>
      <c r="L116" s="185"/>
      <c r="M116" s="186" t="s">
        <v>23</v>
      </c>
      <c r="N116" s="187" t="s">
        <v>47</v>
      </c>
      <c r="O116" s="37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AR116" s="19" t="s">
        <v>144</v>
      </c>
      <c r="AT116" s="19" t="s">
        <v>140</v>
      </c>
      <c r="AU116" s="19" t="s">
        <v>84</v>
      </c>
      <c r="AY116" s="19" t="s">
        <v>139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9" t="s">
        <v>84</v>
      </c>
      <c r="BK116" s="190">
        <f>ROUND(I116*H116,2)</f>
        <v>0</v>
      </c>
      <c r="BL116" s="19" t="s">
        <v>145</v>
      </c>
      <c r="BM116" s="19" t="s">
        <v>217</v>
      </c>
    </row>
    <row r="117" spans="2:47" s="1" customFormat="1" ht="40.5">
      <c r="B117" s="36"/>
      <c r="C117" s="58"/>
      <c r="D117" s="191" t="s">
        <v>178</v>
      </c>
      <c r="E117" s="58"/>
      <c r="F117" s="192" t="s">
        <v>218</v>
      </c>
      <c r="G117" s="58"/>
      <c r="H117" s="58"/>
      <c r="I117" s="151"/>
      <c r="J117" s="58"/>
      <c r="K117" s="58"/>
      <c r="L117" s="56"/>
      <c r="M117" s="193"/>
      <c r="N117" s="37"/>
      <c r="O117" s="37"/>
      <c r="P117" s="37"/>
      <c r="Q117" s="37"/>
      <c r="R117" s="37"/>
      <c r="S117" s="37"/>
      <c r="T117" s="73"/>
      <c r="AT117" s="19" t="s">
        <v>178</v>
      </c>
      <c r="AU117" s="19" t="s">
        <v>84</v>
      </c>
    </row>
    <row r="118" spans="2:65" s="1" customFormat="1" ht="16.5" customHeight="1">
      <c r="B118" s="36"/>
      <c r="C118" s="178" t="s">
        <v>183</v>
      </c>
      <c r="D118" s="178" t="s">
        <v>140</v>
      </c>
      <c r="E118" s="179" t="s">
        <v>219</v>
      </c>
      <c r="F118" s="180" t="s">
        <v>220</v>
      </c>
      <c r="G118" s="181" t="s">
        <v>191</v>
      </c>
      <c r="H118" s="182">
        <v>4</v>
      </c>
      <c r="I118" s="183"/>
      <c r="J118" s="184">
        <f>ROUND(I118*H118,2)</f>
        <v>0</v>
      </c>
      <c r="K118" s="180" t="s">
        <v>23</v>
      </c>
      <c r="L118" s="185"/>
      <c r="M118" s="186" t="s">
        <v>23</v>
      </c>
      <c r="N118" s="187" t="s">
        <v>47</v>
      </c>
      <c r="O118" s="37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AR118" s="19" t="s">
        <v>144</v>
      </c>
      <c r="AT118" s="19" t="s">
        <v>140</v>
      </c>
      <c r="AU118" s="19" t="s">
        <v>84</v>
      </c>
      <c r="AY118" s="19" t="s">
        <v>139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9" t="s">
        <v>84</v>
      </c>
      <c r="BK118" s="190">
        <f>ROUND(I118*H118,2)</f>
        <v>0</v>
      </c>
      <c r="BL118" s="19" t="s">
        <v>145</v>
      </c>
      <c r="BM118" s="19" t="s">
        <v>221</v>
      </c>
    </row>
    <row r="119" spans="2:47" s="1" customFormat="1" ht="27">
      <c r="B119" s="36"/>
      <c r="C119" s="58"/>
      <c r="D119" s="191" t="s">
        <v>178</v>
      </c>
      <c r="E119" s="58"/>
      <c r="F119" s="192" t="s">
        <v>222</v>
      </c>
      <c r="G119" s="58"/>
      <c r="H119" s="58"/>
      <c r="I119" s="151"/>
      <c r="J119" s="58"/>
      <c r="K119" s="58"/>
      <c r="L119" s="56"/>
      <c r="M119" s="193"/>
      <c r="N119" s="37"/>
      <c r="O119" s="37"/>
      <c r="P119" s="37"/>
      <c r="Q119" s="37"/>
      <c r="R119" s="37"/>
      <c r="S119" s="37"/>
      <c r="T119" s="73"/>
      <c r="AT119" s="19" t="s">
        <v>178</v>
      </c>
      <c r="AU119" s="19" t="s">
        <v>84</v>
      </c>
    </row>
    <row r="120" spans="2:65" s="1" customFormat="1" ht="16.5" customHeight="1">
      <c r="B120" s="36"/>
      <c r="C120" s="178" t="s">
        <v>223</v>
      </c>
      <c r="D120" s="178" t="s">
        <v>140</v>
      </c>
      <c r="E120" s="179" t="s">
        <v>224</v>
      </c>
      <c r="F120" s="180" t="s">
        <v>225</v>
      </c>
      <c r="G120" s="181" t="s">
        <v>173</v>
      </c>
      <c r="H120" s="182">
        <v>37</v>
      </c>
      <c r="I120" s="183"/>
      <c r="J120" s="184">
        <f>ROUND(I120*H120,2)</f>
        <v>0</v>
      </c>
      <c r="K120" s="180" t="s">
        <v>23</v>
      </c>
      <c r="L120" s="185"/>
      <c r="M120" s="186" t="s">
        <v>23</v>
      </c>
      <c r="N120" s="187" t="s">
        <v>47</v>
      </c>
      <c r="O120" s="37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AR120" s="19" t="s">
        <v>144</v>
      </c>
      <c r="AT120" s="19" t="s">
        <v>140</v>
      </c>
      <c r="AU120" s="19" t="s">
        <v>84</v>
      </c>
      <c r="AY120" s="19" t="s">
        <v>139</v>
      </c>
      <c r="BE120" s="190">
        <f>IF(N120="základní",J120,0)</f>
        <v>0</v>
      </c>
      <c r="BF120" s="190">
        <f>IF(N120="snížená",J120,0)</f>
        <v>0</v>
      </c>
      <c r="BG120" s="190">
        <f>IF(N120="zákl. přenesená",J120,0)</f>
        <v>0</v>
      </c>
      <c r="BH120" s="190">
        <f>IF(N120="sníž. přenesená",J120,0)</f>
        <v>0</v>
      </c>
      <c r="BI120" s="190">
        <f>IF(N120="nulová",J120,0)</f>
        <v>0</v>
      </c>
      <c r="BJ120" s="19" t="s">
        <v>84</v>
      </c>
      <c r="BK120" s="190">
        <f>ROUND(I120*H120,2)</f>
        <v>0</v>
      </c>
      <c r="BL120" s="19" t="s">
        <v>145</v>
      </c>
      <c r="BM120" s="19" t="s">
        <v>226</v>
      </c>
    </row>
    <row r="121" spans="2:65" s="1" customFormat="1" ht="16.5" customHeight="1">
      <c r="B121" s="36"/>
      <c r="C121" s="178" t="s">
        <v>186</v>
      </c>
      <c r="D121" s="178" t="s">
        <v>140</v>
      </c>
      <c r="E121" s="179" t="s">
        <v>227</v>
      </c>
      <c r="F121" s="180" t="s">
        <v>228</v>
      </c>
      <c r="G121" s="181" t="s">
        <v>173</v>
      </c>
      <c r="H121" s="182">
        <v>120</v>
      </c>
      <c r="I121" s="183"/>
      <c r="J121" s="184">
        <f>ROUND(I121*H121,2)</f>
        <v>0</v>
      </c>
      <c r="K121" s="180" t="s">
        <v>23</v>
      </c>
      <c r="L121" s="185"/>
      <c r="M121" s="186" t="s">
        <v>23</v>
      </c>
      <c r="N121" s="187" t="s">
        <v>47</v>
      </c>
      <c r="O121" s="37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AR121" s="19" t="s">
        <v>144</v>
      </c>
      <c r="AT121" s="19" t="s">
        <v>140</v>
      </c>
      <c r="AU121" s="19" t="s">
        <v>84</v>
      </c>
      <c r="AY121" s="19" t="s">
        <v>139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9" t="s">
        <v>84</v>
      </c>
      <c r="BK121" s="190">
        <f>ROUND(I121*H121,2)</f>
        <v>0</v>
      </c>
      <c r="BL121" s="19" t="s">
        <v>145</v>
      </c>
      <c r="BM121" s="19" t="s">
        <v>229</v>
      </c>
    </row>
    <row r="122" spans="2:65" s="1" customFormat="1" ht="16.5" customHeight="1">
      <c r="B122" s="36"/>
      <c r="C122" s="178" t="s">
        <v>9</v>
      </c>
      <c r="D122" s="178" t="s">
        <v>140</v>
      </c>
      <c r="E122" s="179" t="s">
        <v>230</v>
      </c>
      <c r="F122" s="180" t="s">
        <v>231</v>
      </c>
      <c r="G122" s="181" t="s">
        <v>173</v>
      </c>
      <c r="H122" s="182">
        <v>25</v>
      </c>
      <c r="I122" s="183"/>
      <c r="J122" s="184">
        <f>ROUND(I122*H122,2)</f>
        <v>0</v>
      </c>
      <c r="K122" s="180" t="s">
        <v>23</v>
      </c>
      <c r="L122" s="185"/>
      <c r="M122" s="186" t="s">
        <v>23</v>
      </c>
      <c r="N122" s="187" t="s">
        <v>47</v>
      </c>
      <c r="O122" s="37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AR122" s="19" t="s">
        <v>144</v>
      </c>
      <c r="AT122" s="19" t="s">
        <v>140</v>
      </c>
      <c r="AU122" s="19" t="s">
        <v>84</v>
      </c>
      <c r="AY122" s="19" t="s">
        <v>139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9" t="s">
        <v>84</v>
      </c>
      <c r="BK122" s="190">
        <f>ROUND(I122*H122,2)</f>
        <v>0</v>
      </c>
      <c r="BL122" s="19" t="s">
        <v>145</v>
      </c>
      <c r="BM122" s="19" t="s">
        <v>232</v>
      </c>
    </row>
    <row r="123" spans="2:65" s="1" customFormat="1" ht="16.5" customHeight="1">
      <c r="B123" s="36"/>
      <c r="C123" s="178" t="s">
        <v>192</v>
      </c>
      <c r="D123" s="178" t="s">
        <v>140</v>
      </c>
      <c r="E123" s="179" t="s">
        <v>233</v>
      </c>
      <c r="F123" s="180" t="s">
        <v>234</v>
      </c>
      <c r="G123" s="181" t="s">
        <v>173</v>
      </c>
      <c r="H123" s="182">
        <v>90</v>
      </c>
      <c r="I123" s="183"/>
      <c r="J123" s="184">
        <f>ROUND(I123*H123,2)</f>
        <v>0</v>
      </c>
      <c r="K123" s="180" t="s">
        <v>23</v>
      </c>
      <c r="L123" s="185"/>
      <c r="M123" s="186" t="s">
        <v>23</v>
      </c>
      <c r="N123" s="187" t="s">
        <v>47</v>
      </c>
      <c r="O123" s="37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AR123" s="19" t="s">
        <v>144</v>
      </c>
      <c r="AT123" s="19" t="s">
        <v>140</v>
      </c>
      <c r="AU123" s="19" t="s">
        <v>84</v>
      </c>
      <c r="AY123" s="19" t="s">
        <v>139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9" t="s">
        <v>84</v>
      </c>
      <c r="BK123" s="190">
        <f>ROUND(I123*H123,2)</f>
        <v>0</v>
      </c>
      <c r="BL123" s="19" t="s">
        <v>145</v>
      </c>
      <c r="BM123" s="19" t="s">
        <v>235</v>
      </c>
    </row>
    <row r="124" spans="2:63" s="9" customFormat="1" ht="37.35" customHeight="1">
      <c r="B124" s="164"/>
      <c r="C124" s="165"/>
      <c r="D124" s="166" t="s">
        <v>75</v>
      </c>
      <c r="E124" s="167" t="s">
        <v>236</v>
      </c>
      <c r="F124" s="167" t="s">
        <v>237</v>
      </c>
      <c r="G124" s="165"/>
      <c r="H124" s="165"/>
      <c r="I124" s="168"/>
      <c r="J124" s="169">
        <f>BK124</f>
        <v>0</v>
      </c>
      <c r="K124" s="165"/>
      <c r="L124" s="170"/>
      <c r="M124" s="171"/>
      <c r="N124" s="172"/>
      <c r="O124" s="172"/>
      <c r="P124" s="173">
        <v>0</v>
      </c>
      <c r="Q124" s="172"/>
      <c r="R124" s="173">
        <v>0</v>
      </c>
      <c r="S124" s="172"/>
      <c r="T124" s="174">
        <v>0</v>
      </c>
      <c r="AR124" s="175" t="s">
        <v>84</v>
      </c>
      <c r="AT124" s="176" t="s">
        <v>75</v>
      </c>
      <c r="AU124" s="176" t="s">
        <v>76</v>
      </c>
      <c r="AY124" s="175" t="s">
        <v>139</v>
      </c>
      <c r="BK124" s="177">
        <v>0</v>
      </c>
    </row>
    <row r="125" spans="2:63" s="9" customFormat="1" ht="24.95" customHeight="1">
      <c r="B125" s="164"/>
      <c r="C125" s="165"/>
      <c r="D125" s="166" t="s">
        <v>75</v>
      </c>
      <c r="E125" s="167" t="s">
        <v>238</v>
      </c>
      <c r="F125" s="167" t="s">
        <v>239</v>
      </c>
      <c r="G125" s="165"/>
      <c r="H125" s="165"/>
      <c r="I125" s="168"/>
      <c r="J125" s="169">
        <f>BK125</f>
        <v>0</v>
      </c>
      <c r="K125" s="165"/>
      <c r="L125" s="170"/>
      <c r="M125" s="171"/>
      <c r="N125" s="172"/>
      <c r="O125" s="172"/>
      <c r="P125" s="173">
        <f>SUM(P126:P143)</f>
        <v>0</v>
      </c>
      <c r="Q125" s="172"/>
      <c r="R125" s="173">
        <f>SUM(R126:R143)</f>
        <v>0</v>
      </c>
      <c r="S125" s="172"/>
      <c r="T125" s="174">
        <f>SUM(T126:T143)</f>
        <v>0</v>
      </c>
      <c r="AR125" s="175" t="s">
        <v>84</v>
      </c>
      <c r="AT125" s="176" t="s">
        <v>75</v>
      </c>
      <c r="AU125" s="176" t="s">
        <v>76</v>
      </c>
      <c r="AY125" s="175" t="s">
        <v>139</v>
      </c>
      <c r="BK125" s="177">
        <f>SUM(BK126:BK143)</f>
        <v>0</v>
      </c>
    </row>
    <row r="126" spans="2:65" s="1" customFormat="1" ht="16.5" customHeight="1">
      <c r="B126" s="36"/>
      <c r="C126" s="178" t="s">
        <v>240</v>
      </c>
      <c r="D126" s="178" t="s">
        <v>140</v>
      </c>
      <c r="E126" s="179" t="s">
        <v>241</v>
      </c>
      <c r="F126" s="180" t="s">
        <v>242</v>
      </c>
      <c r="G126" s="181" t="s">
        <v>173</v>
      </c>
      <c r="H126" s="182">
        <v>170</v>
      </c>
      <c r="I126" s="183"/>
      <c r="J126" s="184">
        <f>ROUND(I126*H126,2)</f>
        <v>0</v>
      </c>
      <c r="K126" s="180" t="s">
        <v>23</v>
      </c>
      <c r="L126" s="185"/>
      <c r="M126" s="186" t="s">
        <v>23</v>
      </c>
      <c r="N126" s="187" t="s">
        <v>47</v>
      </c>
      <c r="O126" s="37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AR126" s="19" t="s">
        <v>144</v>
      </c>
      <c r="AT126" s="19" t="s">
        <v>140</v>
      </c>
      <c r="AU126" s="19" t="s">
        <v>84</v>
      </c>
      <c r="AY126" s="19" t="s">
        <v>139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9" t="s">
        <v>84</v>
      </c>
      <c r="BK126" s="190">
        <f>ROUND(I126*H126,2)</f>
        <v>0</v>
      </c>
      <c r="BL126" s="19" t="s">
        <v>145</v>
      </c>
      <c r="BM126" s="19" t="s">
        <v>243</v>
      </c>
    </row>
    <row r="127" spans="2:47" s="1" customFormat="1" ht="27">
      <c r="B127" s="36"/>
      <c r="C127" s="58"/>
      <c r="D127" s="191" t="s">
        <v>178</v>
      </c>
      <c r="E127" s="58"/>
      <c r="F127" s="192" t="s">
        <v>244</v>
      </c>
      <c r="G127" s="58"/>
      <c r="H127" s="58"/>
      <c r="I127" s="151"/>
      <c r="J127" s="58"/>
      <c r="K127" s="58"/>
      <c r="L127" s="56"/>
      <c r="M127" s="193"/>
      <c r="N127" s="37"/>
      <c r="O127" s="37"/>
      <c r="P127" s="37"/>
      <c r="Q127" s="37"/>
      <c r="R127" s="37"/>
      <c r="S127" s="37"/>
      <c r="T127" s="73"/>
      <c r="AT127" s="19" t="s">
        <v>178</v>
      </c>
      <c r="AU127" s="19" t="s">
        <v>84</v>
      </c>
    </row>
    <row r="128" spans="2:65" s="1" customFormat="1" ht="16.5" customHeight="1">
      <c r="B128" s="36"/>
      <c r="C128" s="178" t="s">
        <v>196</v>
      </c>
      <c r="D128" s="178" t="s">
        <v>140</v>
      </c>
      <c r="E128" s="179" t="s">
        <v>245</v>
      </c>
      <c r="F128" s="180" t="s">
        <v>246</v>
      </c>
      <c r="G128" s="181" t="s">
        <v>191</v>
      </c>
      <c r="H128" s="182">
        <v>7</v>
      </c>
      <c r="I128" s="183"/>
      <c r="J128" s="184">
        <f>ROUND(I128*H128,2)</f>
        <v>0</v>
      </c>
      <c r="K128" s="180" t="s">
        <v>23</v>
      </c>
      <c r="L128" s="185"/>
      <c r="M128" s="186" t="s">
        <v>23</v>
      </c>
      <c r="N128" s="187" t="s">
        <v>47</v>
      </c>
      <c r="O128" s="37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AR128" s="19" t="s">
        <v>144</v>
      </c>
      <c r="AT128" s="19" t="s">
        <v>140</v>
      </c>
      <c r="AU128" s="19" t="s">
        <v>84</v>
      </c>
      <c r="AY128" s="19" t="s">
        <v>139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19" t="s">
        <v>84</v>
      </c>
      <c r="BK128" s="190">
        <f>ROUND(I128*H128,2)</f>
        <v>0</v>
      </c>
      <c r="BL128" s="19" t="s">
        <v>145</v>
      </c>
      <c r="BM128" s="19" t="s">
        <v>247</v>
      </c>
    </row>
    <row r="129" spans="2:65" s="1" customFormat="1" ht="16.5" customHeight="1">
      <c r="B129" s="36"/>
      <c r="C129" s="178" t="s">
        <v>248</v>
      </c>
      <c r="D129" s="178" t="s">
        <v>140</v>
      </c>
      <c r="E129" s="179" t="s">
        <v>249</v>
      </c>
      <c r="F129" s="180" t="s">
        <v>250</v>
      </c>
      <c r="G129" s="181" t="s">
        <v>191</v>
      </c>
      <c r="H129" s="182">
        <v>12</v>
      </c>
      <c r="I129" s="183"/>
      <c r="J129" s="184">
        <f>ROUND(I129*H129,2)</f>
        <v>0</v>
      </c>
      <c r="K129" s="180" t="s">
        <v>23</v>
      </c>
      <c r="L129" s="185"/>
      <c r="M129" s="186" t="s">
        <v>23</v>
      </c>
      <c r="N129" s="187" t="s">
        <v>47</v>
      </c>
      <c r="O129" s="37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AR129" s="19" t="s">
        <v>144</v>
      </c>
      <c r="AT129" s="19" t="s">
        <v>140</v>
      </c>
      <c r="AU129" s="19" t="s">
        <v>84</v>
      </c>
      <c r="AY129" s="19" t="s">
        <v>139</v>
      </c>
      <c r="BE129" s="190">
        <f>IF(N129="základní",J129,0)</f>
        <v>0</v>
      </c>
      <c r="BF129" s="190">
        <f>IF(N129="snížená",J129,0)</f>
        <v>0</v>
      </c>
      <c r="BG129" s="190">
        <f>IF(N129="zákl. přenesená",J129,0)</f>
        <v>0</v>
      </c>
      <c r="BH129" s="190">
        <f>IF(N129="sníž. přenesená",J129,0)</f>
        <v>0</v>
      </c>
      <c r="BI129" s="190">
        <f>IF(N129="nulová",J129,0)</f>
        <v>0</v>
      </c>
      <c r="BJ129" s="19" t="s">
        <v>84</v>
      </c>
      <c r="BK129" s="190">
        <f>ROUND(I129*H129,2)</f>
        <v>0</v>
      </c>
      <c r="BL129" s="19" t="s">
        <v>145</v>
      </c>
      <c r="BM129" s="19" t="s">
        <v>251</v>
      </c>
    </row>
    <row r="130" spans="2:47" s="1" customFormat="1" ht="27">
      <c r="B130" s="36"/>
      <c r="C130" s="58"/>
      <c r="D130" s="191" t="s">
        <v>178</v>
      </c>
      <c r="E130" s="58"/>
      <c r="F130" s="192" t="s">
        <v>252</v>
      </c>
      <c r="G130" s="58"/>
      <c r="H130" s="58"/>
      <c r="I130" s="151"/>
      <c r="J130" s="58"/>
      <c r="K130" s="58"/>
      <c r="L130" s="56"/>
      <c r="M130" s="193"/>
      <c r="N130" s="37"/>
      <c r="O130" s="37"/>
      <c r="P130" s="37"/>
      <c r="Q130" s="37"/>
      <c r="R130" s="37"/>
      <c r="S130" s="37"/>
      <c r="T130" s="73"/>
      <c r="AT130" s="19" t="s">
        <v>178</v>
      </c>
      <c r="AU130" s="19" t="s">
        <v>84</v>
      </c>
    </row>
    <row r="131" spans="2:65" s="1" customFormat="1" ht="16.5" customHeight="1">
      <c r="B131" s="36"/>
      <c r="C131" s="178" t="s">
        <v>201</v>
      </c>
      <c r="D131" s="178" t="s">
        <v>140</v>
      </c>
      <c r="E131" s="179" t="s">
        <v>253</v>
      </c>
      <c r="F131" s="180" t="s">
        <v>254</v>
      </c>
      <c r="G131" s="181" t="s">
        <v>191</v>
      </c>
      <c r="H131" s="182">
        <v>7</v>
      </c>
      <c r="I131" s="183"/>
      <c r="J131" s="184">
        <f>ROUND(I131*H131,2)</f>
        <v>0</v>
      </c>
      <c r="K131" s="180" t="s">
        <v>23</v>
      </c>
      <c r="L131" s="185"/>
      <c r="M131" s="186" t="s">
        <v>23</v>
      </c>
      <c r="N131" s="187" t="s">
        <v>47</v>
      </c>
      <c r="O131" s="3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AR131" s="19" t="s">
        <v>144</v>
      </c>
      <c r="AT131" s="19" t="s">
        <v>140</v>
      </c>
      <c r="AU131" s="19" t="s">
        <v>84</v>
      </c>
      <c r="AY131" s="19" t="s">
        <v>139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9" t="s">
        <v>84</v>
      </c>
      <c r="BK131" s="190">
        <f>ROUND(I131*H131,2)</f>
        <v>0</v>
      </c>
      <c r="BL131" s="19" t="s">
        <v>145</v>
      </c>
      <c r="BM131" s="19" t="s">
        <v>255</v>
      </c>
    </row>
    <row r="132" spans="2:47" s="1" customFormat="1" ht="27">
      <c r="B132" s="36"/>
      <c r="C132" s="58"/>
      <c r="D132" s="191" t="s">
        <v>178</v>
      </c>
      <c r="E132" s="58"/>
      <c r="F132" s="192" t="s">
        <v>256</v>
      </c>
      <c r="G132" s="58"/>
      <c r="H132" s="58"/>
      <c r="I132" s="151"/>
      <c r="J132" s="58"/>
      <c r="K132" s="58"/>
      <c r="L132" s="56"/>
      <c r="M132" s="193"/>
      <c r="N132" s="37"/>
      <c r="O132" s="37"/>
      <c r="P132" s="37"/>
      <c r="Q132" s="37"/>
      <c r="R132" s="37"/>
      <c r="S132" s="37"/>
      <c r="T132" s="73"/>
      <c r="AT132" s="19" t="s">
        <v>178</v>
      </c>
      <c r="AU132" s="19" t="s">
        <v>84</v>
      </c>
    </row>
    <row r="133" spans="2:65" s="1" customFormat="1" ht="16.5" customHeight="1">
      <c r="B133" s="36"/>
      <c r="C133" s="178" t="s">
        <v>257</v>
      </c>
      <c r="D133" s="178" t="s">
        <v>140</v>
      </c>
      <c r="E133" s="179" t="s">
        <v>258</v>
      </c>
      <c r="F133" s="180" t="s">
        <v>259</v>
      </c>
      <c r="G133" s="181" t="s">
        <v>191</v>
      </c>
      <c r="H133" s="182">
        <v>2</v>
      </c>
      <c r="I133" s="183"/>
      <c r="J133" s="184">
        <f>ROUND(I133*H133,2)</f>
        <v>0</v>
      </c>
      <c r="K133" s="180" t="s">
        <v>23</v>
      </c>
      <c r="L133" s="185"/>
      <c r="M133" s="186" t="s">
        <v>23</v>
      </c>
      <c r="N133" s="187" t="s">
        <v>47</v>
      </c>
      <c r="O133" s="37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AR133" s="19" t="s">
        <v>144</v>
      </c>
      <c r="AT133" s="19" t="s">
        <v>140</v>
      </c>
      <c r="AU133" s="19" t="s">
        <v>84</v>
      </c>
      <c r="AY133" s="19" t="s">
        <v>139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9" t="s">
        <v>84</v>
      </c>
      <c r="BK133" s="190">
        <f>ROUND(I133*H133,2)</f>
        <v>0</v>
      </c>
      <c r="BL133" s="19" t="s">
        <v>145</v>
      </c>
      <c r="BM133" s="19" t="s">
        <v>260</v>
      </c>
    </row>
    <row r="134" spans="2:47" s="1" customFormat="1" ht="27">
      <c r="B134" s="36"/>
      <c r="C134" s="58"/>
      <c r="D134" s="191" t="s">
        <v>178</v>
      </c>
      <c r="E134" s="58"/>
      <c r="F134" s="192" t="s">
        <v>261</v>
      </c>
      <c r="G134" s="58"/>
      <c r="H134" s="58"/>
      <c r="I134" s="151"/>
      <c r="J134" s="58"/>
      <c r="K134" s="58"/>
      <c r="L134" s="56"/>
      <c r="M134" s="193"/>
      <c r="N134" s="37"/>
      <c r="O134" s="37"/>
      <c r="P134" s="37"/>
      <c r="Q134" s="37"/>
      <c r="R134" s="37"/>
      <c r="S134" s="37"/>
      <c r="T134" s="73"/>
      <c r="AT134" s="19" t="s">
        <v>178</v>
      </c>
      <c r="AU134" s="19" t="s">
        <v>84</v>
      </c>
    </row>
    <row r="135" spans="2:65" s="1" customFormat="1" ht="16.5" customHeight="1">
      <c r="B135" s="36"/>
      <c r="C135" s="178" t="s">
        <v>204</v>
      </c>
      <c r="D135" s="178" t="s">
        <v>140</v>
      </c>
      <c r="E135" s="179" t="s">
        <v>262</v>
      </c>
      <c r="F135" s="180" t="s">
        <v>263</v>
      </c>
      <c r="G135" s="181" t="s">
        <v>173</v>
      </c>
      <c r="H135" s="182">
        <v>45</v>
      </c>
      <c r="I135" s="183"/>
      <c r="J135" s="184">
        <f>ROUND(I135*H135,2)</f>
        <v>0</v>
      </c>
      <c r="K135" s="180" t="s">
        <v>23</v>
      </c>
      <c r="L135" s="185"/>
      <c r="M135" s="186" t="s">
        <v>23</v>
      </c>
      <c r="N135" s="187" t="s">
        <v>47</v>
      </c>
      <c r="O135" s="37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AR135" s="19" t="s">
        <v>144</v>
      </c>
      <c r="AT135" s="19" t="s">
        <v>140</v>
      </c>
      <c r="AU135" s="19" t="s">
        <v>84</v>
      </c>
      <c r="AY135" s="19" t="s">
        <v>139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9" t="s">
        <v>84</v>
      </c>
      <c r="BK135" s="190">
        <f>ROUND(I135*H135,2)</f>
        <v>0</v>
      </c>
      <c r="BL135" s="19" t="s">
        <v>145</v>
      </c>
      <c r="BM135" s="19" t="s">
        <v>264</v>
      </c>
    </row>
    <row r="136" spans="2:47" s="1" customFormat="1" ht="27">
      <c r="B136" s="36"/>
      <c r="C136" s="58"/>
      <c r="D136" s="191" t="s">
        <v>178</v>
      </c>
      <c r="E136" s="58"/>
      <c r="F136" s="192" t="s">
        <v>265</v>
      </c>
      <c r="G136" s="58"/>
      <c r="H136" s="58"/>
      <c r="I136" s="151"/>
      <c r="J136" s="58"/>
      <c r="K136" s="58"/>
      <c r="L136" s="56"/>
      <c r="M136" s="193"/>
      <c r="N136" s="37"/>
      <c r="O136" s="37"/>
      <c r="P136" s="37"/>
      <c r="Q136" s="37"/>
      <c r="R136" s="37"/>
      <c r="S136" s="37"/>
      <c r="T136" s="73"/>
      <c r="AT136" s="19" t="s">
        <v>178</v>
      </c>
      <c r="AU136" s="19" t="s">
        <v>84</v>
      </c>
    </row>
    <row r="137" spans="2:65" s="1" customFormat="1" ht="16.5" customHeight="1">
      <c r="B137" s="36"/>
      <c r="C137" s="178" t="s">
        <v>266</v>
      </c>
      <c r="D137" s="178" t="s">
        <v>140</v>
      </c>
      <c r="E137" s="179" t="s">
        <v>267</v>
      </c>
      <c r="F137" s="180" t="s">
        <v>268</v>
      </c>
      <c r="G137" s="181" t="s">
        <v>191</v>
      </c>
      <c r="H137" s="182">
        <v>3</v>
      </c>
      <c r="I137" s="183"/>
      <c r="J137" s="184">
        <f>ROUND(I137*H137,2)</f>
        <v>0</v>
      </c>
      <c r="K137" s="180" t="s">
        <v>23</v>
      </c>
      <c r="L137" s="185"/>
      <c r="M137" s="186" t="s">
        <v>23</v>
      </c>
      <c r="N137" s="187" t="s">
        <v>47</v>
      </c>
      <c r="O137" s="3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AR137" s="19" t="s">
        <v>144</v>
      </c>
      <c r="AT137" s="19" t="s">
        <v>140</v>
      </c>
      <c r="AU137" s="19" t="s">
        <v>84</v>
      </c>
      <c r="AY137" s="19" t="s">
        <v>139</v>
      </c>
      <c r="BE137" s="190">
        <f>IF(N137="základní",J137,0)</f>
        <v>0</v>
      </c>
      <c r="BF137" s="190">
        <f>IF(N137="snížená",J137,0)</f>
        <v>0</v>
      </c>
      <c r="BG137" s="190">
        <f>IF(N137="zákl. přenesená",J137,0)</f>
        <v>0</v>
      </c>
      <c r="BH137" s="190">
        <f>IF(N137="sníž. přenesená",J137,0)</f>
        <v>0</v>
      </c>
      <c r="BI137" s="190">
        <f>IF(N137="nulová",J137,0)</f>
        <v>0</v>
      </c>
      <c r="BJ137" s="19" t="s">
        <v>84</v>
      </c>
      <c r="BK137" s="190">
        <f>ROUND(I137*H137,2)</f>
        <v>0</v>
      </c>
      <c r="BL137" s="19" t="s">
        <v>145</v>
      </c>
      <c r="BM137" s="19" t="s">
        <v>269</v>
      </c>
    </row>
    <row r="138" spans="2:47" s="1" customFormat="1" ht="27">
      <c r="B138" s="36"/>
      <c r="C138" s="58"/>
      <c r="D138" s="191" t="s">
        <v>178</v>
      </c>
      <c r="E138" s="58"/>
      <c r="F138" s="192" t="s">
        <v>270</v>
      </c>
      <c r="G138" s="58"/>
      <c r="H138" s="58"/>
      <c r="I138" s="151"/>
      <c r="J138" s="58"/>
      <c r="K138" s="58"/>
      <c r="L138" s="56"/>
      <c r="M138" s="193"/>
      <c r="N138" s="37"/>
      <c r="O138" s="37"/>
      <c r="P138" s="37"/>
      <c r="Q138" s="37"/>
      <c r="R138" s="37"/>
      <c r="S138" s="37"/>
      <c r="T138" s="73"/>
      <c r="AT138" s="19" t="s">
        <v>178</v>
      </c>
      <c r="AU138" s="19" t="s">
        <v>84</v>
      </c>
    </row>
    <row r="139" spans="2:65" s="1" customFormat="1" ht="16.5" customHeight="1">
      <c r="B139" s="36"/>
      <c r="C139" s="178" t="s">
        <v>208</v>
      </c>
      <c r="D139" s="178" t="s">
        <v>140</v>
      </c>
      <c r="E139" s="179" t="s">
        <v>271</v>
      </c>
      <c r="F139" s="180" t="s">
        <v>272</v>
      </c>
      <c r="G139" s="181" t="s">
        <v>173</v>
      </c>
      <c r="H139" s="182">
        <v>40</v>
      </c>
      <c r="I139" s="183"/>
      <c r="J139" s="184">
        <f>ROUND(I139*H139,2)</f>
        <v>0</v>
      </c>
      <c r="K139" s="180" t="s">
        <v>23</v>
      </c>
      <c r="L139" s="185"/>
      <c r="M139" s="186" t="s">
        <v>23</v>
      </c>
      <c r="N139" s="187" t="s">
        <v>47</v>
      </c>
      <c r="O139" s="3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AR139" s="19" t="s">
        <v>144</v>
      </c>
      <c r="AT139" s="19" t="s">
        <v>140</v>
      </c>
      <c r="AU139" s="19" t="s">
        <v>84</v>
      </c>
      <c r="AY139" s="19" t="s">
        <v>139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9" t="s">
        <v>84</v>
      </c>
      <c r="BK139" s="190">
        <f>ROUND(I139*H139,2)</f>
        <v>0</v>
      </c>
      <c r="BL139" s="19" t="s">
        <v>145</v>
      </c>
      <c r="BM139" s="19" t="s">
        <v>273</v>
      </c>
    </row>
    <row r="140" spans="2:65" s="1" customFormat="1" ht="16.5" customHeight="1">
      <c r="B140" s="36"/>
      <c r="C140" s="178" t="s">
        <v>274</v>
      </c>
      <c r="D140" s="178" t="s">
        <v>140</v>
      </c>
      <c r="E140" s="179" t="s">
        <v>275</v>
      </c>
      <c r="F140" s="180" t="s">
        <v>276</v>
      </c>
      <c r="G140" s="181" t="s">
        <v>191</v>
      </c>
      <c r="H140" s="182">
        <v>20</v>
      </c>
      <c r="I140" s="183"/>
      <c r="J140" s="184">
        <f>ROUND(I140*H140,2)</f>
        <v>0</v>
      </c>
      <c r="K140" s="180" t="s">
        <v>23</v>
      </c>
      <c r="L140" s="185"/>
      <c r="M140" s="186" t="s">
        <v>23</v>
      </c>
      <c r="N140" s="187" t="s">
        <v>47</v>
      </c>
      <c r="O140" s="37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AR140" s="19" t="s">
        <v>144</v>
      </c>
      <c r="AT140" s="19" t="s">
        <v>140</v>
      </c>
      <c r="AU140" s="19" t="s">
        <v>84</v>
      </c>
      <c r="AY140" s="19" t="s">
        <v>139</v>
      </c>
      <c r="BE140" s="190">
        <f>IF(N140="základní",J140,0)</f>
        <v>0</v>
      </c>
      <c r="BF140" s="190">
        <f>IF(N140="snížená",J140,0)</f>
        <v>0</v>
      </c>
      <c r="BG140" s="190">
        <f>IF(N140="zákl. přenesená",J140,0)</f>
        <v>0</v>
      </c>
      <c r="BH140" s="190">
        <f>IF(N140="sníž. přenesená",J140,0)</f>
        <v>0</v>
      </c>
      <c r="BI140" s="190">
        <f>IF(N140="nulová",J140,0)</f>
        <v>0</v>
      </c>
      <c r="BJ140" s="19" t="s">
        <v>84</v>
      </c>
      <c r="BK140" s="190">
        <f>ROUND(I140*H140,2)</f>
        <v>0</v>
      </c>
      <c r="BL140" s="19" t="s">
        <v>145</v>
      </c>
      <c r="BM140" s="19" t="s">
        <v>277</v>
      </c>
    </row>
    <row r="141" spans="2:65" s="1" customFormat="1" ht="16.5" customHeight="1">
      <c r="B141" s="36"/>
      <c r="C141" s="178" t="s">
        <v>212</v>
      </c>
      <c r="D141" s="178" t="s">
        <v>140</v>
      </c>
      <c r="E141" s="179" t="s">
        <v>278</v>
      </c>
      <c r="F141" s="180" t="s">
        <v>279</v>
      </c>
      <c r="G141" s="181" t="s">
        <v>191</v>
      </c>
      <c r="H141" s="182">
        <v>12</v>
      </c>
      <c r="I141" s="183"/>
      <c r="J141" s="184">
        <f>ROUND(I141*H141,2)</f>
        <v>0</v>
      </c>
      <c r="K141" s="180" t="s">
        <v>23</v>
      </c>
      <c r="L141" s="185"/>
      <c r="M141" s="186" t="s">
        <v>23</v>
      </c>
      <c r="N141" s="187" t="s">
        <v>47</v>
      </c>
      <c r="O141" s="37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AR141" s="19" t="s">
        <v>144</v>
      </c>
      <c r="AT141" s="19" t="s">
        <v>140</v>
      </c>
      <c r="AU141" s="19" t="s">
        <v>84</v>
      </c>
      <c r="AY141" s="19" t="s">
        <v>139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19" t="s">
        <v>84</v>
      </c>
      <c r="BK141" s="190">
        <f>ROUND(I141*H141,2)</f>
        <v>0</v>
      </c>
      <c r="BL141" s="19" t="s">
        <v>145</v>
      </c>
      <c r="BM141" s="19" t="s">
        <v>280</v>
      </c>
    </row>
    <row r="142" spans="2:65" s="1" customFormat="1" ht="16.5" customHeight="1">
      <c r="B142" s="36"/>
      <c r="C142" s="178" t="s">
        <v>281</v>
      </c>
      <c r="D142" s="178" t="s">
        <v>140</v>
      </c>
      <c r="E142" s="179" t="s">
        <v>282</v>
      </c>
      <c r="F142" s="180" t="s">
        <v>283</v>
      </c>
      <c r="G142" s="181" t="s">
        <v>191</v>
      </c>
      <c r="H142" s="182">
        <v>4</v>
      </c>
      <c r="I142" s="183"/>
      <c r="J142" s="184">
        <f>ROUND(I142*H142,2)</f>
        <v>0</v>
      </c>
      <c r="K142" s="180" t="s">
        <v>23</v>
      </c>
      <c r="L142" s="185"/>
      <c r="M142" s="186" t="s">
        <v>23</v>
      </c>
      <c r="N142" s="187" t="s">
        <v>47</v>
      </c>
      <c r="O142" s="3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AR142" s="19" t="s">
        <v>144</v>
      </c>
      <c r="AT142" s="19" t="s">
        <v>140</v>
      </c>
      <c r="AU142" s="19" t="s">
        <v>84</v>
      </c>
      <c r="AY142" s="19" t="s">
        <v>139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9" t="s">
        <v>84</v>
      </c>
      <c r="BK142" s="190">
        <f>ROUND(I142*H142,2)</f>
        <v>0</v>
      </c>
      <c r="BL142" s="19" t="s">
        <v>145</v>
      </c>
      <c r="BM142" s="19" t="s">
        <v>284</v>
      </c>
    </row>
    <row r="143" spans="2:47" s="1" customFormat="1" ht="27">
      <c r="B143" s="36"/>
      <c r="C143" s="58"/>
      <c r="D143" s="191" t="s">
        <v>178</v>
      </c>
      <c r="E143" s="58"/>
      <c r="F143" s="192" t="s">
        <v>285</v>
      </c>
      <c r="G143" s="58"/>
      <c r="H143" s="58"/>
      <c r="I143" s="151"/>
      <c r="J143" s="58"/>
      <c r="K143" s="58"/>
      <c r="L143" s="56"/>
      <c r="M143" s="193"/>
      <c r="N143" s="37"/>
      <c r="O143" s="37"/>
      <c r="P143" s="37"/>
      <c r="Q143" s="37"/>
      <c r="R143" s="37"/>
      <c r="S143" s="37"/>
      <c r="T143" s="73"/>
      <c r="AT143" s="19" t="s">
        <v>178</v>
      </c>
      <c r="AU143" s="19" t="s">
        <v>84</v>
      </c>
    </row>
    <row r="144" spans="2:63" s="9" customFormat="1" ht="37.35" customHeight="1">
      <c r="B144" s="164"/>
      <c r="C144" s="165"/>
      <c r="D144" s="166" t="s">
        <v>75</v>
      </c>
      <c r="E144" s="167" t="s">
        <v>286</v>
      </c>
      <c r="F144" s="167" t="s">
        <v>287</v>
      </c>
      <c r="G144" s="165"/>
      <c r="H144" s="165"/>
      <c r="I144" s="168"/>
      <c r="J144" s="169">
        <f>BK144</f>
        <v>0</v>
      </c>
      <c r="K144" s="165"/>
      <c r="L144" s="170"/>
      <c r="M144" s="171"/>
      <c r="N144" s="172"/>
      <c r="O144" s="172"/>
      <c r="P144" s="173">
        <v>0</v>
      </c>
      <c r="Q144" s="172"/>
      <c r="R144" s="173">
        <v>0</v>
      </c>
      <c r="S144" s="172"/>
      <c r="T144" s="174">
        <v>0</v>
      </c>
      <c r="AR144" s="175" t="s">
        <v>84</v>
      </c>
      <c r="AT144" s="176" t="s">
        <v>75</v>
      </c>
      <c r="AU144" s="176" t="s">
        <v>76</v>
      </c>
      <c r="AY144" s="175" t="s">
        <v>139</v>
      </c>
      <c r="BK144" s="177">
        <v>0</v>
      </c>
    </row>
    <row r="145" spans="2:63" s="9" customFormat="1" ht="24.95" customHeight="1">
      <c r="B145" s="164"/>
      <c r="C145" s="165"/>
      <c r="D145" s="166" t="s">
        <v>75</v>
      </c>
      <c r="E145" s="167" t="s">
        <v>288</v>
      </c>
      <c r="F145" s="167" t="s">
        <v>289</v>
      </c>
      <c r="G145" s="165"/>
      <c r="H145" s="165"/>
      <c r="I145" s="168"/>
      <c r="J145" s="169">
        <f>BK145</f>
        <v>0</v>
      </c>
      <c r="K145" s="165"/>
      <c r="L145" s="170"/>
      <c r="M145" s="171"/>
      <c r="N145" s="172"/>
      <c r="O145" s="172"/>
      <c r="P145" s="173">
        <f>P146</f>
        <v>0</v>
      </c>
      <c r="Q145" s="172"/>
      <c r="R145" s="173">
        <f>R146</f>
        <v>0</v>
      </c>
      <c r="S145" s="172"/>
      <c r="T145" s="174">
        <f>T146</f>
        <v>0</v>
      </c>
      <c r="AR145" s="175" t="s">
        <v>84</v>
      </c>
      <c r="AT145" s="176" t="s">
        <v>75</v>
      </c>
      <c r="AU145" s="176" t="s">
        <v>76</v>
      </c>
      <c r="AY145" s="175" t="s">
        <v>139</v>
      </c>
      <c r="BK145" s="177">
        <f>BK146</f>
        <v>0</v>
      </c>
    </row>
    <row r="146" spans="2:65" s="1" customFormat="1" ht="16.5" customHeight="1">
      <c r="B146" s="36"/>
      <c r="C146" s="178" t="s">
        <v>217</v>
      </c>
      <c r="D146" s="178" t="s">
        <v>140</v>
      </c>
      <c r="E146" s="179" t="s">
        <v>290</v>
      </c>
      <c r="F146" s="180" t="s">
        <v>291</v>
      </c>
      <c r="G146" s="181" t="s">
        <v>191</v>
      </c>
      <c r="H146" s="182">
        <v>7</v>
      </c>
      <c r="I146" s="183"/>
      <c r="J146" s="184">
        <f>ROUND(I146*H146,2)</f>
        <v>0</v>
      </c>
      <c r="K146" s="180" t="s">
        <v>23</v>
      </c>
      <c r="L146" s="185"/>
      <c r="M146" s="186" t="s">
        <v>23</v>
      </c>
      <c r="N146" s="187" t="s">
        <v>47</v>
      </c>
      <c r="O146" s="37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AR146" s="19" t="s">
        <v>144</v>
      </c>
      <c r="AT146" s="19" t="s">
        <v>140</v>
      </c>
      <c r="AU146" s="19" t="s">
        <v>84</v>
      </c>
      <c r="AY146" s="19" t="s">
        <v>139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9" t="s">
        <v>84</v>
      </c>
      <c r="BK146" s="190">
        <f>ROUND(I146*H146,2)</f>
        <v>0</v>
      </c>
      <c r="BL146" s="19" t="s">
        <v>145</v>
      </c>
      <c r="BM146" s="19" t="s">
        <v>292</v>
      </c>
    </row>
    <row r="147" spans="2:63" s="9" customFormat="1" ht="37.35" customHeight="1">
      <c r="B147" s="164"/>
      <c r="C147" s="165"/>
      <c r="D147" s="166" t="s">
        <v>75</v>
      </c>
      <c r="E147" s="167" t="s">
        <v>293</v>
      </c>
      <c r="F147" s="167" t="s">
        <v>294</v>
      </c>
      <c r="G147" s="165"/>
      <c r="H147" s="165"/>
      <c r="I147" s="168"/>
      <c r="J147" s="169">
        <f>BK147</f>
        <v>0</v>
      </c>
      <c r="K147" s="165"/>
      <c r="L147" s="170"/>
      <c r="M147" s="171"/>
      <c r="N147" s="172"/>
      <c r="O147" s="172"/>
      <c r="P147" s="173">
        <v>0</v>
      </c>
      <c r="Q147" s="172"/>
      <c r="R147" s="173">
        <v>0</v>
      </c>
      <c r="S147" s="172"/>
      <c r="T147" s="174">
        <v>0</v>
      </c>
      <c r="AR147" s="175" t="s">
        <v>84</v>
      </c>
      <c r="AT147" s="176" t="s">
        <v>75</v>
      </c>
      <c r="AU147" s="176" t="s">
        <v>76</v>
      </c>
      <c r="AY147" s="175" t="s">
        <v>139</v>
      </c>
      <c r="BK147" s="177">
        <v>0</v>
      </c>
    </row>
    <row r="148" spans="2:63" s="9" customFormat="1" ht="24.95" customHeight="1">
      <c r="B148" s="164"/>
      <c r="C148" s="165"/>
      <c r="D148" s="166" t="s">
        <v>75</v>
      </c>
      <c r="E148" s="167" t="s">
        <v>295</v>
      </c>
      <c r="F148" s="167" t="s">
        <v>296</v>
      </c>
      <c r="G148" s="165"/>
      <c r="H148" s="165"/>
      <c r="I148" s="168"/>
      <c r="J148" s="169">
        <f>BK148</f>
        <v>0</v>
      </c>
      <c r="K148" s="165"/>
      <c r="L148" s="170"/>
      <c r="M148" s="171"/>
      <c r="N148" s="172"/>
      <c r="O148" s="172"/>
      <c r="P148" s="173">
        <f>SUM(P149:P151)</f>
        <v>0</v>
      </c>
      <c r="Q148" s="172"/>
      <c r="R148" s="173">
        <f>SUM(R149:R151)</f>
        <v>0</v>
      </c>
      <c r="S148" s="172"/>
      <c r="T148" s="174">
        <f>SUM(T149:T151)</f>
        <v>0</v>
      </c>
      <c r="AR148" s="175" t="s">
        <v>84</v>
      </c>
      <c r="AT148" s="176" t="s">
        <v>75</v>
      </c>
      <c r="AU148" s="176" t="s">
        <v>76</v>
      </c>
      <c r="AY148" s="175" t="s">
        <v>139</v>
      </c>
      <c r="BK148" s="177">
        <f>SUM(BK149:BK151)</f>
        <v>0</v>
      </c>
    </row>
    <row r="149" spans="2:65" s="1" customFormat="1" ht="16.5" customHeight="1">
      <c r="B149" s="36"/>
      <c r="C149" s="178" t="s">
        <v>297</v>
      </c>
      <c r="D149" s="178" t="s">
        <v>140</v>
      </c>
      <c r="E149" s="179" t="s">
        <v>298</v>
      </c>
      <c r="F149" s="180" t="s">
        <v>299</v>
      </c>
      <c r="G149" s="181" t="s">
        <v>173</v>
      </c>
      <c r="H149" s="182">
        <v>7</v>
      </c>
      <c r="I149" s="183"/>
      <c r="J149" s="184">
        <f>ROUND(I149*H149,2)</f>
        <v>0</v>
      </c>
      <c r="K149" s="180" t="s">
        <v>23</v>
      </c>
      <c r="L149" s="185"/>
      <c r="M149" s="186" t="s">
        <v>23</v>
      </c>
      <c r="N149" s="187" t="s">
        <v>47</v>
      </c>
      <c r="O149" s="3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AR149" s="19" t="s">
        <v>144</v>
      </c>
      <c r="AT149" s="19" t="s">
        <v>140</v>
      </c>
      <c r="AU149" s="19" t="s">
        <v>84</v>
      </c>
      <c r="AY149" s="19" t="s">
        <v>139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9" t="s">
        <v>84</v>
      </c>
      <c r="BK149" s="190">
        <f>ROUND(I149*H149,2)</f>
        <v>0</v>
      </c>
      <c r="BL149" s="19" t="s">
        <v>145</v>
      </c>
      <c r="BM149" s="19" t="s">
        <v>300</v>
      </c>
    </row>
    <row r="150" spans="2:47" s="1" customFormat="1" ht="27">
      <c r="B150" s="36"/>
      <c r="C150" s="58"/>
      <c r="D150" s="191" t="s">
        <v>178</v>
      </c>
      <c r="E150" s="58"/>
      <c r="F150" s="192" t="s">
        <v>301</v>
      </c>
      <c r="G150" s="58"/>
      <c r="H150" s="58"/>
      <c r="I150" s="151"/>
      <c r="J150" s="58"/>
      <c r="K150" s="58"/>
      <c r="L150" s="56"/>
      <c r="M150" s="193"/>
      <c r="N150" s="37"/>
      <c r="O150" s="37"/>
      <c r="P150" s="37"/>
      <c r="Q150" s="37"/>
      <c r="R150" s="37"/>
      <c r="S150" s="37"/>
      <c r="T150" s="73"/>
      <c r="AT150" s="19" t="s">
        <v>178</v>
      </c>
      <c r="AU150" s="19" t="s">
        <v>84</v>
      </c>
    </row>
    <row r="151" spans="2:65" s="1" customFormat="1" ht="16.5" customHeight="1">
      <c r="B151" s="36"/>
      <c r="C151" s="178" t="s">
        <v>221</v>
      </c>
      <c r="D151" s="178" t="s">
        <v>140</v>
      </c>
      <c r="E151" s="179" t="s">
        <v>302</v>
      </c>
      <c r="F151" s="180" t="s">
        <v>299</v>
      </c>
      <c r="G151" s="181" t="s">
        <v>173</v>
      </c>
      <c r="H151" s="182">
        <v>7</v>
      </c>
      <c r="I151" s="183"/>
      <c r="J151" s="184">
        <f>ROUND(I151*H151,2)</f>
        <v>0</v>
      </c>
      <c r="K151" s="180" t="s">
        <v>23</v>
      </c>
      <c r="L151" s="185"/>
      <c r="M151" s="186" t="s">
        <v>23</v>
      </c>
      <c r="N151" s="194" t="s">
        <v>47</v>
      </c>
      <c r="O151" s="195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AR151" s="19" t="s">
        <v>144</v>
      </c>
      <c r="AT151" s="19" t="s">
        <v>140</v>
      </c>
      <c r="AU151" s="19" t="s">
        <v>84</v>
      </c>
      <c r="AY151" s="19" t="s">
        <v>139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9" t="s">
        <v>84</v>
      </c>
      <c r="BK151" s="190">
        <f>ROUND(I151*H151,2)</f>
        <v>0</v>
      </c>
      <c r="BL151" s="19" t="s">
        <v>145</v>
      </c>
      <c r="BM151" s="19" t="s">
        <v>303</v>
      </c>
    </row>
    <row r="152" spans="2:12" s="1" customFormat="1" ht="6.95" customHeight="1">
      <c r="B152" s="51"/>
      <c r="C152" s="52"/>
      <c r="D152" s="52"/>
      <c r="E152" s="52"/>
      <c r="F152" s="52"/>
      <c r="G152" s="52"/>
      <c r="H152" s="52"/>
      <c r="I152" s="134"/>
      <c r="J152" s="52"/>
      <c r="K152" s="52"/>
      <c r="L152" s="56"/>
    </row>
  </sheetData>
  <sheetProtection algorithmName="SHA-512" hashValue="J9jBWMj7YLiVzS5C8KsG9DOT8ybcGpLxEvnv273pf7mcqwAFVAIc3N0CjNKzF4p1sEr7jQEAY4Q3va8T7hz6Jg==" saltValue="vFNpPxl6wCudZBt5LwinsfuQV7sJzHx5EfLI1WSnUEU6WeoakNRFTeBNqs8i/e6vl5Azp12EQpzsj3geHbnOIw==" spinCount="100000" sheet="1" objects="1" scenarios="1" formatColumns="0" formatRows="0" autoFilter="0"/>
  <autoFilter ref="C86:K151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2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99</v>
      </c>
      <c r="G1" s="333" t="s">
        <v>100</v>
      </c>
      <c r="H1" s="333"/>
      <c r="I1" s="110"/>
      <c r="J1" s="109" t="s">
        <v>101</v>
      </c>
      <c r="K1" s="108" t="s">
        <v>102</v>
      </c>
      <c r="L1" s="109" t="s">
        <v>103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9" t="s">
        <v>89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16.5" customHeight="1">
      <c r="B7" s="23"/>
      <c r="C7" s="24"/>
      <c r="D7" s="24"/>
      <c r="E7" s="325" t="str">
        <f>'Rekapitulace stavby'!K6</f>
        <v>Snížení energetické náročnosti MŠ Palackého č.p. 4059</v>
      </c>
      <c r="F7" s="326"/>
      <c r="G7" s="326"/>
      <c r="H7" s="326"/>
      <c r="I7" s="112"/>
      <c r="J7" s="24"/>
      <c r="K7" s="26"/>
    </row>
    <row r="8" spans="2:11" s="1" customFormat="1" ht="13.5">
      <c r="B8" s="36"/>
      <c r="C8" s="37"/>
      <c r="D8" s="32" t="s">
        <v>105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27" t="s">
        <v>304</v>
      </c>
      <c r="F9" s="328"/>
      <c r="G9" s="328"/>
      <c r="H9" s="328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23</v>
      </c>
      <c r="G11" s="37"/>
      <c r="H11" s="37"/>
      <c r="I11" s="114" t="s">
        <v>22</v>
      </c>
      <c r="J11" s="30" t="s">
        <v>23</v>
      </c>
      <c r="K11" s="40"/>
    </row>
    <row r="12" spans="2:11" s="1" customFormat="1" ht="14.45" customHeight="1">
      <c r="B12" s="36"/>
      <c r="C12" s="37"/>
      <c r="D12" s="32" t="s">
        <v>24</v>
      </c>
      <c r="E12" s="37"/>
      <c r="F12" s="30" t="s">
        <v>25</v>
      </c>
      <c r="G12" s="37"/>
      <c r="H12" s="37"/>
      <c r="I12" s="114" t="s">
        <v>26</v>
      </c>
      <c r="J12" s="115" t="str">
        <f>'Rekapitulace stavby'!AN8</f>
        <v>9. 7. 2021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114" t="s">
        <v>29</v>
      </c>
      <c r="J14" s="30" t="s">
        <v>30</v>
      </c>
      <c r="K14" s="40"/>
    </row>
    <row r="15" spans="2:11" s="1" customFormat="1" ht="18" customHeight="1">
      <c r="B15" s="36"/>
      <c r="C15" s="37"/>
      <c r="D15" s="37"/>
      <c r="E15" s="30" t="s">
        <v>31</v>
      </c>
      <c r="F15" s="37"/>
      <c r="G15" s="37"/>
      <c r="H15" s="37"/>
      <c r="I15" s="114" t="s">
        <v>32</v>
      </c>
      <c r="J15" s="30" t="s">
        <v>33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34</v>
      </c>
      <c r="E17" s="37"/>
      <c r="F17" s="37"/>
      <c r="G17" s="37"/>
      <c r="H17" s="37"/>
      <c r="I17" s="114" t="s">
        <v>29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32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36</v>
      </c>
      <c r="E20" s="37"/>
      <c r="F20" s="37"/>
      <c r="G20" s="37"/>
      <c r="H20" s="37"/>
      <c r="I20" s="114" t="s">
        <v>29</v>
      </c>
      <c r="J20" s="30" t="s">
        <v>37</v>
      </c>
      <c r="K20" s="40"/>
    </row>
    <row r="21" spans="2:11" s="1" customFormat="1" ht="18" customHeight="1">
      <c r="B21" s="36"/>
      <c r="C21" s="37"/>
      <c r="D21" s="37"/>
      <c r="E21" s="30" t="s">
        <v>38</v>
      </c>
      <c r="F21" s="37"/>
      <c r="G21" s="37"/>
      <c r="H21" s="37"/>
      <c r="I21" s="114" t="s">
        <v>32</v>
      </c>
      <c r="J21" s="30" t="s">
        <v>23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40</v>
      </c>
      <c r="E23" s="37"/>
      <c r="F23" s="37"/>
      <c r="G23" s="37"/>
      <c r="H23" s="37"/>
      <c r="I23" s="113"/>
      <c r="J23" s="37"/>
      <c r="K23" s="40"/>
    </row>
    <row r="24" spans="2:11" s="6" customFormat="1" ht="16.5" customHeight="1">
      <c r="B24" s="116"/>
      <c r="C24" s="117"/>
      <c r="D24" s="117"/>
      <c r="E24" s="314" t="s">
        <v>23</v>
      </c>
      <c r="F24" s="314"/>
      <c r="G24" s="314"/>
      <c r="H24" s="314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42</v>
      </c>
      <c r="E27" s="37"/>
      <c r="F27" s="37"/>
      <c r="G27" s="37"/>
      <c r="H27" s="37"/>
      <c r="I27" s="113"/>
      <c r="J27" s="123">
        <f>ROUND(J115,2)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44</v>
      </c>
      <c r="G29" s="37"/>
      <c r="H29" s="37"/>
      <c r="I29" s="124" t="s">
        <v>43</v>
      </c>
      <c r="J29" s="41" t="s">
        <v>45</v>
      </c>
      <c r="K29" s="40"/>
    </row>
    <row r="30" spans="2:11" s="1" customFormat="1" ht="14.45" customHeight="1">
      <c r="B30" s="36"/>
      <c r="C30" s="37"/>
      <c r="D30" s="44" t="s">
        <v>46</v>
      </c>
      <c r="E30" s="44" t="s">
        <v>47</v>
      </c>
      <c r="F30" s="125">
        <f>ROUND(SUM(BE115:BE291),2)</f>
        <v>0</v>
      </c>
      <c r="G30" s="37"/>
      <c r="H30" s="37"/>
      <c r="I30" s="126">
        <v>0.21</v>
      </c>
      <c r="J30" s="125">
        <f>ROUND(ROUND((SUM(BE115:BE291)),2)*I30,2)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48</v>
      </c>
      <c r="F31" s="125">
        <f>ROUND(SUM(BF115:BF291),2)</f>
        <v>0</v>
      </c>
      <c r="G31" s="37"/>
      <c r="H31" s="37"/>
      <c r="I31" s="126">
        <v>0.15</v>
      </c>
      <c r="J31" s="125">
        <f>ROUND(ROUND((SUM(BF115:BF291)),2)*I31,2)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49</v>
      </c>
      <c r="F32" s="125">
        <f>ROUND(SUM(BG115:BG291),2)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50</v>
      </c>
      <c r="F33" s="125">
        <f>ROUND(SUM(BH115:BH291),2)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51</v>
      </c>
      <c r="F34" s="125">
        <f>ROUND(SUM(BI115:BI291),2)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52</v>
      </c>
      <c r="E36" s="74"/>
      <c r="F36" s="74"/>
      <c r="G36" s="129" t="s">
        <v>53</v>
      </c>
      <c r="H36" s="130" t="s">
        <v>54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107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16.5" customHeight="1">
      <c r="B45" s="36"/>
      <c r="C45" s="37"/>
      <c r="D45" s="37"/>
      <c r="E45" s="325" t="str">
        <f>E7</f>
        <v>Snížení energetické náročnosti MŠ Palackého č.p. 4059</v>
      </c>
      <c r="F45" s="326"/>
      <c r="G45" s="326"/>
      <c r="H45" s="326"/>
      <c r="I45" s="113"/>
      <c r="J45" s="37"/>
      <c r="K45" s="40"/>
    </row>
    <row r="46" spans="2:11" s="1" customFormat="1" ht="14.45" customHeight="1">
      <c r="B46" s="36"/>
      <c r="C46" s="32" t="s">
        <v>105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17.25" customHeight="1">
      <c r="B47" s="36"/>
      <c r="C47" s="37"/>
      <c r="D47" s="37"/>
      <c r="E47" s="327" t="str">
        <f>E9</f>
        <v>980b - Stavební část</v>
      </c>
      <c r="F47" s="328"/>
      <c r="G47" s="328"/>
      <c r="H47" s="328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24</v>
      </c>
      <c r="D49" s="37"/>
      <c r="E49" s="37"/>
      <c r="F49" s="30" t="str">
        <f>F12</f>
        <v>Chomutov</v>
      </c>
      <c r="G49" s="37"/>
      <c r="H49" s="37"/>
      <c r="I49" s="114" t="s">
        <v>26</v>
      </c>
      <c r="J49" s="115" t="str">
        <f>IF(J12="","",J12)</f>
        <v>9. 7. 2021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28</v>
      </c>
      <c r="D51" s="37"/>
      <c r="E51" s="37"/>
      <c r="F51" s="30" t="str">
        <f>E15</f>
        <v>Statutární město Chomutov</v>
      </c>
      <c r="G51" s="37"/>
      <c r="H51" s="37"/>
      <c r="I51" s="114" t="s">
        <v>36</v>
      </c>
      <c r="J51" s="314" t="str">
        <f>E21</f>
        <v>Kamila Možná, J. Haška 1049/1, Most</v>
      </c>
      <c r="K51" s="40"/>
    </row>
    <row r="52" spans="2:11" s="1" customFormat="1" ht="14.45" customHeight="1">
      <c r="B52" s="36"/>
      <c r="C52" s="32" t="s">
        <v>34</v>
      </c>
      <c r="D52" s="37"/>
      <c r="E52" s="37"/>
      <c r="F52" s="30" t="str">
        <f>IF(E18="","",E18)</f>
        <v/>
      </c>
      <c r="G52" s="37"/>
      <c r="H52" s="37"/>
      <c r="I52" s="113"/>
      <c r="J52" s="329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108</v>
      </c>
      <c r="D54" s="127"/>
      <c r="E54" s="127"/>
      <c r="F54" s="127"/>
      <c r="G54" s="127"/>
      <c r="H54" s="127"/>
      <c r="I54" s="140"/>
      <c r="J54" s="141" t="s">
        <v>109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110</v>
      </c>
      <c r="D56" s="37"/>
      <c r="E56" s="37"/>
      <c r="F56" s="37"/>
      <c r="G56" s="37"/>
      <c r="H56" s="37"/>
      <c r="I56" s="113"/>
      <c r="J56" s="123">
        <f>J115</f>
        <v>0</v>
      </c>
      <c r="K56" s="40"/>
      <c r="AU56" s="19" t="s">
        <v>111</v>
      </c>
    </row>
    <row r="57" spans="2:11" s="7" customFormat="1" ht="24.95" customHeight="1">
      <c r="B57" s="144"/>
      <c r="C57" s="145"/>
      <c r="D57" s="146" t="s">
        <v>305</v>
      </c>
      <c r="E57" s="147"/>
      <c r="F57" s="147"/>
      <c r="G57" s="147"/>
      <c r="H57" s="147"/>
      <c r="I57" s="148"/>
      <c r="J57" s="149">
        <f>J116</f>
        <v>0</v>
      </c>
      <c r="K57" s="150"/>
    </row>
    <row r="58" spans="2:11" s="7" customFormat="1" ht="24.95" customHeight="1">
      <c r="B58" s="144"/>
      <c r="C58" s="145"/>
      <c r="D58" s="146" t="s">
        <v>306</v>
      </c>
      <c r="E58" s="147"/>
      <c r="F58" s="147"/>
      <c r="G58" s="147"/>
      <c r="H58" s="147"/>
      <c r="I58" s="148"/>
      <c r="J58" s="149">
        <f>J118</f>
        <v>0</v>
      </c>
      <c r="K58" s="150"/>
    </row>
    <row r="59" spans="2:11" s="7" customFormat="1" ht="24.95" customHeight="1">
      <c r="B59" s="144"/>
      <c r="C59" s="145"/>
      <c r="D59" s="146" t="s">
        <v>307</v>
      </c>
      <c r="E59" s="147"/>
      <c r="F59" s="147"/>
      <c r="G59" s="147"/>
      <c r="H59" s="147"/>
      <c r="I59" s="148"/>
      <c r="J59" s="149">
        <f>J121</f>
        <v>0</v>
      </c>
      <c r="K59" s="150"/>
    </row>
    <row r="60" spans="2:11" s="7" customFormat="1" ht="24.95" customHeight="1">
      <c r="B60" s="144"/>
      <c r="C60" s="145"/>
      <c r="D60" s="146" t="s">
        <v>308</v>
      </c>
      <c r="E60" s="147"/>
      <c r="F60" s="147"/>
      <c r="G60" s="147"/>
      <c r="H60" s="147"/>
      <c r="I60" s="148"/>
      <c r="J60" s="149">
        <f>J125</f>
        <v>0</v>
      </c>
      <c r="K60" s="150"/>
    </row>
    <row r="61" spans="2:11" s="7" customFormat="1" ht="24.95" customHeight="1">
      <c r="B61" s="144"/>
      <c r="C61" s="145"/>
      <c r="D61" s="146" t="s">
        <v>309</v>
      </c>
      <c r="E61" s="147"/>
      <c r="F61" s="147"/>
      <c r="G61" s="147"/>
      <c r="H61" s="147"/>
      <c r="I61" s="148"/>
      <c r="J61" s="149">
        <f>J129</f>
        <v>0</v>
      </c>
      <c r="K61" s="150"/>
    </row>
    <row r="62" spans="2:11" s="7" customFormat="1" ht="24.95" customHeight="1">
      <c r="B62" s="144"/>
      <c r="C62" s="145"/>
      <c r="D62" s="146" t="s">
        <v>310</v>
      </c>
      <c r="E62" s="147"/>
      <c r="F62" s="147"/>
      <c r="G62" s="147"/>
      <c r="H62" s="147"/>
      <c r="I62" s="148"/>
      <c r="J62" s="149">
        <f>J133</f>
        <v>0</v>
      </c>
      <c r="K62" s="150"/>
    </row>
    <row r="63" spans="2:11" s="7" customFormat="1" ht="24.95" customHeight="1">
      <c r="B63" s="144"/>
      <c r="C63" s="145"/>
      <c r="D63" s="146" t="s">
        <v>311</v>
      </c>
      <c r="E63" s="147"/>
      <c r="F63" s="147"/>
      <c r="G63" s="147"/>
      <c r="H63" s="147"/>
      <c r="I63" s="148"/>
      <c r="J63" s="149">
        <f>J135</f>
        <v>0</v>
      </c>
      <c r="K63" s="150"/>
    </row>
    <row r="64" spans="2:11" s="7" customFormat="1" ht="24.95" customHeight="1">
      <c r="B64" s="144"/>
      <c r="C64" s="145"/>
      <c r="D64" s="146" t="s">
        <v>312</v>
      </c>
      <c r="E64" s="147"/>
      <c r="F64" s="147"/>
      <c r="G64" s="147"/>
      <c r="H64" s="147"/>
      <c r="I64" s="148"/>
      <c r="J64" s="149">
        <f>J137</f>
        <v>0</v>
      </c>
      <c r="K64" s="150"/>
    </row>
    <row r="65" spans="2:11" s="7" customFormat="1" ht="24.95" customHeight="1">
      <c r="B65" s="144"/>
      <c r="C65" s="145"/>
      <c r="D65" s="146" t="s">
        <v>313</v>
      </c>
      <c r="E65" s="147"/>
      <c r="F65" s="147"/>
      <c r="G65" s="147"/>
      <c r="H65" s="147"/>
      <c r="I65" s="148"/>
      <c r="J65" s="149">
        <f>J140</f>
        <v>0</v>
      </c>
      <c r="K65" s="150"/>
    </row>
    <row r="66" spans="2:11" s="7" customFormat="1" ht="24.95" customHeight="1">
      <c r="B66" s="144"/>
      <c r="C66" s="145"/>
      <c r="D66" s="146" t="s">
        <v>314</v>
      </c>
      <c r="E66" s="147"/>
      <c r="F66" s="147"/>
      <c r="G66" s="147"/>
      <c r="H66" s="147"/>
      <c r="I66" s="148"/>
      <c r="J66" s="149">
        <f>J145</f>
        <v>0</v>
      </c>
      <c r="K66" s="150"/>
    </row>
    <row r="67" spans="2:11" s="7" customFormat="1" ht="24.95" customHeight="1">
      <c r="B67" s="144"/>
      <c r="C67" s="145"/>
      <c r="D67" s="146" t="s">
        <v>315</v>
      </c>
      <c r="E67" s="147"/>
      <c r="F67" s="147"/>
      <c r="G67" s="147"/>
      <c r="H67" s="147"/>
      <c r="I67" s="148"/>
      <c r="J67" s="149">
        <f>J148</f>
        <v>0</v>
      </c>
      <c r="K67" s="150"/>
    </row>
    <row r="68" spans="2:11" s="7" customFormat="1" ht="24.95" customHeight="1">
      <c r="B68" s="144"/>
      <c r="C68" s="145"/>
      <c r="D68" s="146" t="s">
        <v>316</v>
      </c>
      <c r="E68" s="147"/>
      <c r="F68" s="147"/>
      <c r="G68" s="147"/>
      <c r="H68" s="147"/>
      <c r="I68" s="148"/>
      <c r="J68" s="149">
        <f>J150</f>
        <v>0</v>
      </c>
      <c r="K68" s="150"/>
    </row>
    <row r="69" spans="2:11" s="7" customFormat="1" ht="24.95" customHeight="1">
      <c r="B69" s="144"/>
      <c r="C69" s="145"/>
      <c r="D69" s="146" t="s">
        <v>317</v>
      </c>
      <c r="E69" s="147"/>
      <c r="F69" s="147"/>
      <c r="G69" s="147"/>
      <c r="H69" s="147"/>
      <c r="I69" s="148"/>
      <c r="J69" s="149">
        <f>J152</f>
        <v>0</v>
      </c>
      <c r="K69" s="150"/>
    </row>
    <row r="70" spans="2:11" s="7" customFormat="1" ht="24.95" customHeight="1">
      <c r="B70" s="144"/>
      <c r="C70" s="145"/>
      <c r="D70" s="146" t="s">
        <v>318</v>
      </c>
      <c r="E70" s="147"/>
      <c r="F70" s="147"/>
      <c r="G70" s="147"/>
      <c r="H70" s="147"/>
      <c r="I70" s="148"/>
      <c r="J70" s="149">
        <f>J156</f>
        <v>0</v>
      </c>
      <c r="K70" s="150"/>
    </row>
    <row r="71" spans="2:11" s="7" customFormat="1" ht="24.95" customHeight="1">
      <c r="B71" s="144"/>
      <c r="C71" s="145"/>
      <c r="D71" s="146" t="s">
        <v>319</v>
      </c>
      <c r="E71" s="147"/>
      <c r="F71" s="147"/>
      <c r="G71" s="147"/>
      <c r="H71" s="147"/>
      <c r="I71" s="148"/>
      <c r="J71" s="149">
        <f>J175</f>
        <v>0</v>
      </c>
      <c r="K71" s="150"/>
    </row>
    <row r="72" spans="2:11" s="7" customFormat="1" ht="24.95" customHeight="1">
      <c r="B72" s="144"/>
      <c r="C72" s="145"/>
      <c r="D72" s="146" t="s">
        <v>320</v>
      </c>
      <c r="E72" s="147"/>
      <c r="F72" s="147"/>
      <c r="G72" s="147"/>
      <c r="H72" s="147"/>
      <c r="I72" s="148"/>
      <c r="J72" s="149">
        <f>J181</f>
        <v>0</v>
      </c>
      <c r="K72" s="150"/>
    </row>
    <row r="73" spans="2:11" s="7" customFormat="1" ht="24.95" customHeight="1">
      <c r="B73" s="144"/>
      <c r="C73" s="145"/>
      <c r="D73" s="146" t="s">
        <v>321</v>
      </c>
      <c r="E73" s="147"/>
      <c r="F73" s="147"/>
      <c r="G73" s="147"/>
      <c r="H73" s="147"/>
      <c r="I73" s="148"/>
      <c r="J73" s="149">
        <f>J183</f>
        <v>0</v>
      </c>
      <c r="K73" s="150"/>
    </row>
    <row r="74" spans="2:11" s="7" customFormat="1" ht="24.95" customHeight="1">
      <c r="B74" s="144"/>
      <c r="C74" s="145"/>
      <c r="D74" s="146" t="s">
        <v>322</v>
      </c>
      <c r="E74" s="147"/>
      <c r="F74" s="147"/>
      <c r="G74" s="147"/>
      <c r="H74" s="147"/>
      <c r="I74" s="148"/>
      <c r="J74" s="149">
        <f>J189</f>
        <v>0</v>
      </c>
      <c r="K74" s="150"/>
    </row>
    <row r="75" spans="2:11" s="7" customFormat="1" ht="24.95" customHeight="1">
      <c r="B75" s="144"/>
      <c r="C75" s="145"/>
      <c r="D75" s="146" t="s">
        <v>323</v>
      </c>
      <c r="E75" s="147"/>
      <c r="F75" s="147"/>
      <c r="G75" s="147"/>
      <c r="H75" s="147"/>
      <c r="I75" s="148"/>
      <c r="J75" s="149">
        <f>J191</f>
        <v>0</v>
      </c>
      <c r="K75" s="150"/>
    </row>
    <row r="76" spans="2:11" s="7" customFormat="1" ht="24.95" customHeight="1">
      <c r="B76" s="144"/>
      <c r="C76" s="145"/>
      <c r="D76" s="146" t="s">
        <v>324</v>
      </c>
      <c r="E76" s="147"/>
      <c r="F76" s="147"/>
      <c r="G76" s="147"/>
      <c r="H76" s="147"/>
      <c r="I76" s="148"/>
      <c r="J76" s="149">
        <f>J195</f>
        <v>0</v>
      </c>
      <c r="K76" s="150"/>
    </row>
    <row r="77" spans="2:11" s="7" customFormat="1" ht="24.95" customHeight="1">
      <c r="B77" s="144"/>
      <c r="C77" s="145"/>
      <c r="D77" s="146" t="s">
        <v>325</v>
      </c>
      <c r="E77" s="147"/>
      <c r="F77" s="147"/>
      <c r="G77" s="147"/>
      <c r="H77" s="147"/>
      <c r="I77" s="148"/>
      <c r="J77" s="149">
        <f>J198</f>
        <v>0</v>
      </c>
      <c r="K77" s="150"/>
    </row>
    <row r="78" spans="2:11" s="7" customFormat="1" ht="24.95" customHeight="1">
      <c r="B78" s="144"/>
      <c r="C78" s="145"/>
      <c r="D78" s="146" t="s">
        <v>326</v>
      </c>
      <c r="E78" s="147"/>
      <c r="F78" s="147"/>
      <c r="G78" s="147"/>
      <c r="H78" s="147"/>
      <c r="I78" s="148"/>
      <c r="J78" s="149">
        <f>J203</f>
        <v>0</v>
      </c>
      <c r="K78" s="150"/>
    </row>
    <row r="79" spans="2:11" s="7" customFormat="1" ht="24.95" customHeight="1">
      <c r="B79" s="144"/>
      <c r="C79" s="145"/>
      <c r="D79" s="146" t="s">
        <v>327</v>
      </c>
      <c r="E79" s="147"/>
      <c r="F79" s="147"/>
      <c r="G79" s="147"/>
      <c r="H79" s="147"/>
      <c r="I79" s="148"/>
      <c r="J79" s="149">
        <f>J212</f>
        <v>0</v>
      </c>
      <c r="K79" s="150"/>
    </row>
    <row r="80" spans="2:11" s="7" customFormat="1" ht="24.95" customHeight="1">
      <c r="B80" s="144"/>
      <c r="C80" s="145"/>
      <c r="D80" s="146" t="s">
        <v>328</v>
      </c>
      <c r="E80" s="147"/>
      <c r="F80" s="147"/>
      <c r="G80" s="147"/>
      <c r="H80" s="147"/>
      <c r="I80" s="148"/>
      <c r="J80" s="149">
        <f>J217</f>
        <v>0</v>
      </c>
      <c r="K80" s="150"/>
    </row>
    <row r="81" spans="2:11" s="7" customFormat="1" ht="24.95" customHeight="1">
      <c r="B81" s="144"/>
      <c r="C81" s="145"/>
      <c r="D81" s="146" t="s">
        <v>329</v>
      </c>
      <c r="E81" s="147"/>
      <c r="F81" s="147"/>
      <c r="G81" s="147"/>
      <c r="H81" s="147"/>
      <c r="I81" s="148"/>
      <c r="J81" s="149">
        <f>J219</f>
        <v>0</v>
      </c>
      <c r="K81" s="150"/>
    </row>
    <row r="82" spans="2:11" s="7" customFormat="1" ht="24.95" customHeight="1">
      <c r="B82" s="144"/>
      <c r="C82" s="145"/>
      <c r="D82" s="146" t="s">
        <v>330</v>
      </c>
      <c r="E82" s="147"/>
      <c r="F82" s="147"/>
      <c r="G82" s="147"/>
      <c r="H82" s="147"/>
      <c r="I82" s="148"/>
      <c r="J82" s="149">
        <f>J222</f>
        <v>0</v>
      </c>
      <c r="K82" s="150"/>
    </row>
    <row r="83" spans="2:11" s="7" customFormat="1" ht="24.95" customHeight="1">
      <c r="B83" s="144"/>
      <c r="C83" s="145"/>
      <c r="D83" s="146" t="s">
        <v>331</v>
      </c>
      <c r="E83" s="147"/>
      <c r="F83" s="147"/>
      <c r="G83" s="147"/>
      <c r="H83" s="147"/>
      <c r="I83" s="148"/>
      <c r="J83" s="149">
        <f>J225</f>
        <v>0</v>
      </c>
      <c r="K83" s="150"/>
    </row>
    <row r="84" spans="2:11" s="7" customFormat="1" ht="24.95" customHeight="1">
      <c r="B84" s="144"/>
      <c r="C84" s="145"/>
      <c r="D84" s="146" t="s">
        <v>332</v>
      </c>
      <c r="E84" s="147"/>
      <c r="F84" s="147"/>
      <c r="G84" s="147"/>
      <c r="H84" s="147"/>
      <c r="I84" s="148"/>
      <c r="J84" s="149">
        <f>J227</f>
        <v>0</v>
      </c>
      <c r="K84" s="150"/>
    </row>
    <row r="85" spans="2:11" s="7" customFormat="1" ht="24.95" customHeight="1">
      <c r="B85" s="144"/>
      <c r="C85" s="145"/>
      <c r="D85" s="146" t="s">
        <v>333</v>
      </c>
      <c r="E85" s="147"/>
      <c r="F85" s="147"/>
      <c r="G85" s="147"/>
      <c r="H85" s="147"/>
      <c r="I85" s="148"/>
      <c r="J85" s="149">
        <f>J236</f>
        <v>0</v>
      </c>
      <c r="K85" s="150"/>
    </row>
    <row r="86" spans="2:11" s="7" customFormat="1" ht="24.95" customHeight="1">
      <c r="B86" s="144"/>
      <c r="C86" s="145"/>
      <c r="D86" s="146" t="s">
        <v>334</v>
      </c>
      <c r="E86" s="147"/>
      <c r="F86" s="147"/>
      <c r="G86" s="147"/>
      <c r="H86" s="147"/>
      <c r="I86" s="148"/>
      <c r="J86" s="149">
        <f>J241</f>
        <v>0</v>
      </c>
      <c r="K86" s="150"/>
    </row>
    <row r="87" spans="2:11" s="7" customFormat="1" ht="24.95" customHeight="1">
      <c r="B87" s="144"/>
      <c r="C87" s="145"/>
      <c r="D87" s="146" t="s">
        <v>335</v>
      </c>
      <c r="E87" s="147"/>
      <c r="F87" s="147"/>
      <c r="G87" s="147"/>
      <c r="H87" s="147"/>
      <c r="I87" s="148"/>
      <c r="J87" s="149">
        <f>J249</f>
        <v>0</v>
      </c>
      <c r="K87" s="150"/>
    </row>
    <row r="88" spans="2:11" s="7" customFormat="1" ht="24.95" customHeight="1">
      <c r="B88" s="144"/>
      <c r="C88" s="145"/>
      <c r="D88" s="146" t="s">
        <v>336</v>
      </c>
      <c r="E88" s="147"/>
      <c r="F88" s="147"/>
      <c r="G88" s="147"/>
      <c r="H88" s="147"/>
      <c r="I88" s="148"/>
      <c r="J88" s="149">
        <f>J255</f>
        <v>0</v>
      </c>
      <c r="K88" s="150"/>
    </row>
    <row r="89" spans="2:11" s="7" customFormat="1" ht="24.95" customHeight="1">
      <c r="B89" s="144"/>
      <c r="C89" s="145"/>
      <c r="D89" s="146" t="s">
        <v>337</v>
      </c>
      <c r="E89" s="147"/>
      <c r="F89" s="147"/>
      <c r="G89" s="147"/>
      <c r="H89" s="147"/>
      <c r="I89" s="148"/>
      <c r="J89" s="149">
        <f>J267</f>
        <v>0</v>
      </c>
      <c r="K89" s="150"/>
    </row>
    <row r="90" spans="2:11" s="7" customFormat="1" ht="24.95" customHeight="1">
      <c r="B90" s="144"/>
      <c r="C90" s="145"/>
      <c r="D90" s="146" t="s">
        <v>338</v>
      </c>
      <c r="E90" s="147"/>
      <c r="F90" s="147"/>
      <c r="G90" s="147"/>
      <c r="H90" s="147"/>
      <c r="I90" s="148"/>
      <c r="J90" s="149">
        <f>J270</f>
        <v>0</v>
      </c>
      <c r="K90" s="150"/>
    </row>
    <row r="91" spans="2:11" s="7" customFormat="1" ht="24.95" customHeight="1">
      <c r="B91" s="144"/>
      <c r="C91" s="145"/>
      <c r="D91" s="146" t="s">
        <v>339</v>
      </c>
      <c r="E91" s="147"/>
      <c r="F91" s="147"/>
      <c r="G91" s="147"/>
      <c r="H91" s="147"/>
      <c r="I91" s="148"/>
      <c r="J91" s="149">
        <f>J274</f>
        <v>0</v>
      </c>
      <c r="K91" s="150"/>
    </row>
    <row r="92" spans="2:11" s="7" customFormat="1" ht="24.95" customHeight="1">
      <c r="B92" s="144"/>
      <c r="C92" s="145"/>
      <c r="D92" s="146" t="s">
        <v>340</v>
      </c>
      <c r="E92" s="147"/>
      <c r="F92" s="147"/>
      <c r="G92" s="147"/>
      <c r="H92" s="147"/>
      <c r="I92" s="148"/>
      <c r="J92" s="149">
        <f>J278</f>
        <v>0</v>
      </c>
      <c r="K92" s="150"/>
    </row>
    <row r="93" spans="2:11" s="7" customFormat="1" ht="24.95" customHeight="1">
      <c r="B93" s="144"/>
      <c r="C93" s="145"/>
      <c r="D93" s="146" t="s">
        <v>341</v>
      </c>
      <c r="E93" s="147"/>
      <c r="F93" s="147"/>
      <c r="G93" s="147"/>
      <c r="H93" s="147"/>
      <c r="I93" s="148"/>
      <c r="J93" s="149">
        <f>J280</f>
        <v>0</v>
      </c>
      <c r="K93" s="150"/>
    </row>
    <row r="94" spans="2:11" s="7" customFormat="1" ht="24.95" customHeight="1">
      <c r="B94" s="144"/>
      <c r="C94" s="145"/>
      <c r="D94" s="146" t="s">
        <v>342</v>
      </c>
      <c r="E94" s="147"/>
      <c r="F94" s="147"/>
      <c r="G94" s="147"/>
      <c r="H94" s="147"/>
      <c r="I94" s="148"/>
      <c r="J94" s="149">
        <f>J282</f>
        <v>0</v>
      </c>
      <c r="K94" s="150"/>
    </row>
    <row r="95" spans="2:11" s="7" customFormat="1" ht="24.95" customHeight="1">
      <c r="B95" s="144"/>
      <c r="C95" s="145"/>
      <c r="D95" s="146" t="s">
        <v>343</v>
      </c>
      <c r="E95" s="147"/>
      <c r="F95" s="147"/>
      <c r="G95" s="147"/>
      <c r="H95" s="147"/>
      <c r="I95" s="148"/>
      <c r="J95" s="149">
        <f>J288</f>
        <v>0</v>
      </c>
      <c r="K95" s="150"/>
    </row>
    <row r="96" spans="2:11" s="1" customFormat="1" ht="21.75" customHeight="1">
      <c r="B96" s="36"/>
      <c r="C96" s="37"/>
      <c r="D96" s="37"/>
      <c r="E96" s="37"/>
      <c r="F96" s="37"/>
      <c r="G96" s="37"/>
      <c r="H96" s="37"/>
      <c r="I96" s="113"/>
      <c r="J96" s="37"/>
      <c r="K96" s="40"/>
    </row>
    <row r="97" spans="2:11" s="1" customFormat="1" ht="6.95" customHeight="1">
      <c r="B97" s="51"/>
      <c r="C97" s="52"/>
      <c r="D97" s="52"/>
      <c r="E97" s="52"/>
      <c r="F97" s="52"/>
      <c r="G97" s="52"/>
      <c r="H97" s="52"/>
      <c r="I97" s="134"/>
      <c r="J97" s="52"/>
      <c r="K97" s="53"/>
    </row>
    <row r="101" spans="2:12" s="1" customFormat="1" ht="6.95" customHeight="1">
      <c r="B101" s="54"/>
      <c r="C101" s="55"/>
      <c r="D101" s="55"/>
      <c r="E101" s="55"/>
      <c r="F101" s="55"/>
      <c r="G101" s="55"/>
      <c r="H101" s="55"/>
      <c r="I101" s="137"/>
      <c r="J101" s="55"/>
      <c r="K101" s="55"/>
      <c r="L101" s="56"/>
    </row>
    <row r="102" spans="2:12" s="1" customFormat="1" ht="36.95" customHeight="1">
      <c r="B102" s="36"/>
      <c r="C102" s="57" t="s">
        <v>123</v>
      </c>
      <c r="D102" s="58"/>
      <c r="E102" s="58"/>
      <c r="F102" s="58"/>
      <c r="G102" s="58"/>
      <c r="H102" s="58"/>
      <c r="I102" s="151"/>
      <c r="J102" s="58"/>
      <c r="K102" s="58"/>
      <c r="L102" s="56"/>
    </row>
    <row r="103" spans="2:12" s="1" customFormat="1" ht="6.95" customHeight="1">
      <c r="B103" s="36"/>
      <c r="C103" s="58"/>
      <c r="D103" s="58"/>
      <c r="E103" s="58"/>
      <c r="F103" s="58"/>
      <c r="G103" s="58"/>
      <c r="H103" s="58"/>
      <c r="I103" s="151"/>
      <c r="J103" s="58"/>
      <c r="K103" s="58"/>
      <c r="L103" s="56"/>
    </row>
    <row r="104" spans="2:12" s="1" customFormat="1" ht="14.45" customHeight="1">
      <c r="B104" s="36"/>
      <c r="C104" s="60" t="s">
        <v>18</v>
      </c>
      <c r="D104" s="58"/>
      <c r="E104" s="58"/>
      <c r="F104" s="58"/>
      <c r="G104" s="58"/>
      <c r="H104" s="58"/>
      <c r="I104" s="151"/>
      <c r="J104" s="58"/>
      <c r="K104" s="58"/>
      <c r="L104" s="56"/>
    </row>
    <row r="105" spans="2:12" s="1" customFormat="1" ht="16.5" customHeight="1">
      <c r="B105" s="36"/>
      <c r="C105" s="58"/>
      <c r="D105" s="58"/>
      <c r="E105" s="330" t="str">
        <f>E7</f>
        <v>Snížení energetické náročnosti MŠ Palackého č.p. 4059</v>
      </c>
      <c r="F105" s="331"/>
      <c r="G105" s="331"/>
      <c r="H105" s="331"/>
      <c r="I105" s="151"/>
      <c r="J105" s="58"/>
      <c r="K105" s="58"/>
      <c r="L105" s="56"/>
    </row>
    <row r="106" spans="2:12" s="1" customFormat="1" ht="14.45" customHeight="1">
      <c r="B106" s="36"/>
      <c r="C106" s="60" t="s">
        <v>105</v>
      </c>
      <c r="D106" s="58"/>
      <c r="E106" s="58"/>
      <c r="F106" s="58"/>
      <c r="G106" s="58"/>
      <c r="H106" s="58"/>
      <c r="I106" s="151"/>
      <c r="J106" s="58"/>
      <c r="K106" s="58"/>
      <c r="L106" s="56"/>
    </row>
    <row r="107" spans="2:12" s="1" customFormat="1" ht="17.25" customHeight="1">
      <c r="B107" s="36"/>
      <c r="C107" s="58"/>
      <c r="D107" s="58"/>
      <c r="E107" s="321" t="str">
        <f>E9</f>
        <v>980b - Stavební část</v>
      </c>
      <c r="F107" s="332"/>
      <c r="G107" s="332"/>
      <c r="H107" s="332"/>
      <c r="I107" s="151"/>
      <c r="J107" s="58"/>
      <c r="K107" s="58"/>
      <c r="L107" s="56"/>
    </row>
    <row r="108" spans="2:12" s="1" customFormat="1" ht="6.95" customHeight="1">
      <c r="B108" s="36"/>
      <c r="C108" s="58"/>
      <c r="D108" s="58"/>
      <c r="E108" s="58"/>
      <c r="F108" s="58"/>
      <c r="G108" s="58"/>
      <c r="H108" s="58"/>
      <c r="I108" s="151"/>
      <c r="J108" s="58"/>
      <c r="K108" s="58"/>
      <c r="L108" s="56"/>
    </row>
    <row r="109" spans="2:12" s="1" customFormat="1" ht="18" customHeight="1">
      <c r="B109" s="36"/>
      <c r="C109" s="60" t="s">
        <v>24</v>
      </c>
      <c r="D109" s="58"/>
      <c r="E109" s="58"/>
      <c r="F109" s="152" t="str">
        <f>F12</f>
        <v>Chomutov</v>
      </c>
      <c r="G109" s="58"/>
      <c r="H109" s="58"/>
      <c r="I109" s="153" t="s">
        <v>26</v>
      </c>
      <c r="J109" s="68" t="str">
        <f>IF(J12="","",J12)</f>
        <v>9. 7. 2021</v>
      </c>
      <c r="K109" s="58"/>
      <c r="L109" s="56"/>
    </row>
    <row r="110" spans="2:12" s="1" customFormat="1" ht="6.95" customHeight="1">
      <c r="B110" s="36"/>
      <c r="C110" s="58"/>
      <c r="D110" s="58"/>
      <c r="E110" s="58"/>
      <c r="F110" s="58"/>
      <c r="G110" s="58"/>
      <c r="H110" s="58"/>
      <c r="I110" s="151"/>
      <c r="J110" s="58"/>
      <c r="K110" s="58"/>
      <c r="L110" s="56"/>
    </row>
    <row r="111" spans="2:12" s="1" customFormat="1" ht="13.5">
      <c r="B111" s="36"/>
      <c r="C111" s="60" t="s">
        <v>28</v>
      </c>
      <c r="D111" s="58"/>
      <c r="E111" s="58"/>
      <c r="F111" s="152" t="str">
        <f>E15</f>
        <v>Statutární město Chomutov</v>
      </c>
      <c r="G111" s="58"/>
      <c r="H111" s="58"/>
      <c r="I111" s="153" t="s">
        <v>36</v>
      </c>
      <c r="J111" s="152" t="str">
        <f>E21</f>
        <v>Kamila Možná, J. Haška 1049/1, Most</v>
      </c>
      <c r="K111" s="58"/>
      <c r="L111" s="56"/>
    </row>
    <row r="112" spans="2:12" s="1" customFormat="1" ht="14.45" customHeight="1">
      <c r="B112" s="36"/>
      <c r="C112" s="60" t="s">
        <v>34</v>
      </c>
      <c r="D112" s="58"/>
      <c r="E112" s="58"/>
      <c r="F112" s="152" t="str">
        <f>IF(E18="","",E18)</f>
        <v/>
      </c>
      <c r="G112" s="58"/>
      <c r="H112" s="58"/>
      <c r="I112" s="151"/>
      <c r="J112" s="58"/>
      <c r="K112" s="58"/>
      <c r="L112" s="56"/>
    </row>
    <row r="113" spans="2:12" s="1" customFormat="1" ht="10.35" customHeight="1">
      <c r="B113" s="36"/>
      <c r="C113" s="58"/>
      <c r="D113" s="58"/>
      <c r="E113" s="58"/>
      <c r="F113" s="58"/>
      <c r="G113" s="58"/>
      <c r="H113" s="58"/>
      <c r="I113" s="151"/>
      <c r="J113" s="58"/>
      <c r="K113" s="58"/>
      <c r="L113" s="56"/>
    </row>
    <row r="114" spans="2:20" s="8" customFormat="1" ht="29.25" customHeight="1">
      <c r="B114" s="154"/>
      <c r="C114" s="155" t="s">
        <v>124</v>
      </c>
      <c r="D114" s="156" t="s">
        <v>61</v>
      </c>
      <c r="E114" s="156" t="s">
        <v>57</v>
      </c>
      <c r="F114" s="156" t="s">
        <v>125</v>
      </c>
      <c r="G114" s="156" t="s">
        <v>126</v>
      </c>
      <c r="H114" s="156" t="s">
        <v>127</v>
      </c>
      <c r="I114" s="157" t="s">
        <v>128</v>
      </c>
      <c r="J114" s="156" t="s">
        <v>109</v>
      </c>
      <c r="K114" s="158" t="s">
        <v>129</v>
      </c>
      <c r="L114" s="159"/>
      <c r="M114" s="76" t="s">
        <v>130</v>
      </c>
      <c r="N114" s="77" t="s">
        <v>46</v>
      </c>
      <c r="O114" s="77" t="s">
        <v>131</v>
      </c>
      <c r="P114" s="77" t="s">
        <v>132</v>
      </c>
      <c r="Q114" s="77" t="s">
        <v>133</v>
      </c>
      <c r="R114" s="77" t="s">
        <v>134</v>
      </c>
      <c r="S114" s="77" t="s">
        <v>135</v>
      </c>
      <c r="T114" s="78" t="s">
        <v>136</v>
      </c>
    </row>
    <row r="115" spans="2:63" s="1" customFormat="1" ht="29.25" customHeight="1">
      <c r="B115" s="36"/>
      <c r="C115" s="82" t="s">
        <v>110</v>
      </c>
      <c r="D115" s="58"/>
      <c r="E115" s="58"/>
      <c r="F115" s="58"/>
      <c r="G115" s="58"/>
      <c r="H115" s="58"/>
      <c r="I115" s="151"/>
      <c r="J115" s="160">
        <f>BK115</f>
        <v>0</v>
      </c>
      <c r="K115" s="58"/>
      <c r="L115" s="56"/>
      <c r="M115" s="79"/>
      <c r="N115" s="80"/>
      <c r="O115" s="80"/>
      <c r="P115" s="161">
        <f>P116+P118+P121+P125+P129+P133+P135+P137+P140+P145+P148+P150+P152+P156+P175+P181+P183+P189+P191+P195+P198+P203+P212+P217+P219+P222+P225+P227+P236+P241+P249+P255+P267+P270+P274+P278+P280+P282+P288</f>
        <v>0</v>
      </c>
      <c r="Q115" s="80"/>
      <c r="R115" s="161">
        <f>R116+R118+R121+R125+R129+R133+R135+R137+R140+R145+R148+R150+R152+R156+R175+R181+R183+R189+R191+R195+R198+R203+R212+R217+R219+R222+R225+R227+R236+R241+R249+R255+R267+R270+R274+R278+R280+R282+R288</f>
        <v>0</v>
      </c>
      <c r="S115" s="80"/>
      <c r="T115" s="162">
        <f>T116+T118+T121+T125+T129+T133+T135+T137+T140+T145+T148+T150+T152+T156+T175+T181+T183+T189+T191+T195+T198+T203+T212+T217+T219+T222+T225+T227+T236+T241+T249+T255+T267+T270+T274+T278+T280+T282+T288</f>
        <v>0</v>
      </c>
      <c r="AT115" s="19" t="s">
        <v>75</v>
      </c>
      <c r="AU115" s="19" t="s">
        <v>111</v>
      </c>
      <c r="BK115" s="163">
        <f>BK116+BK118+BK121+BK125+BK129+BK133+BK135+BK137+BK140+BK145+BK148+BK150+BK152+BK156+BK175+BK181+BK183+BK189+BK191+BK195+BK198+BK203+BK212+BK217+BK219+BK222+BK225+BK227+BK236+BK241+BK249+BK255+BK267+BK270+BK274+BK278+BK280+BK282+BK288</f>
        <v>0</v>
      </c>
    </row>
    <row r="116" spans="2:63" s="9" customFormat="1" ht="37.35" customHeight="1">
      <c r="B116" s="164"/>
      <c r="C116" s="165"/>
      <c r="D116" s="166" t="s">
        <v>75</v>
      </c>
      <c r="E116" s="167" t="s">
        <v>76</v>
      </c>
      <c r="F116" s="167" t="s">
        <v>344</v>
      </c>
      <c r="G116" s="165"/>
      <c r="H116" s="165"/>
      <c r="I116" s="168"/>
      <c r="J116" s="169">
        <f>BK116</f>
        <v>0</v>
      </c>
      <c r="K116" s="165"/>
      <c r="L116" s="170"/>
      <c r="M116" s="171"/>
      <c r="N116" s="172"/>
      <c r="O116" s="172"/>
      <c r="P116" s="173">
        <f>P117</f>
        <v>0</v>
      </c>
      <c r="Q116" s="172"/>
      <c r="R116" s="173">
        <f>R117</f>
        <v>0</v>
      </c>
      <c r="S116" s="172"/>
      <c r="T116" s="174">
        <f>T117</f>
        <v>0</v>
      </c>
      <c r="AR116" s="175" t="s">
        <v>84</v>
      </c>
      <c r="AT116" s="176" t="s">
        <v>75</v>
      </c>
      <c r="AU116" s="176" t="s">
        <v>76</v>
      </c>
      <c r="AY116" s="175" t="s">
        <v>139</v>
      </c>
      <c r="BK116" s="177">
        <f>BK117</f>
        <v>0</v>
      </c>
    </row>
    <row r="117" spans="2:65" s="1" customFormat="1" ht="16.5" customHeight="1">
      <c r="B117" s="36"/>
      <c r="C117" s="198" t="s">
        <v>84</v>
      </c>
      <c r="D117" s="198" t="s">
        <v>345</v>
      </c>
      <c r="E117" s="199" t="s">
        <v>346</v>
      </c>
      <c r="F117" s="200" t="s">
        <v>347</v>
      </c>
      <c r="G117" s="201" t="s">
        <v>348</v>
      </c>
      <c r="H117" s="202">
        <v>1</v>
      </c>
      <c r="I117" s="203"/>
      <c r="J117" s="204">
        <f>ROUND(I117*H117,2)</f>
        <v>0</v>
      </c>
      <c r="K117" s="200" t="s">
        <v>23</v>
      </c>
      <c r="L117" s="56"/>
      <c r="M117" s="205" t="s">
        <v>23</v>
      </c>
      <c r="N117" s="206" t="s">
        <v>47</v>
      </c>
      <c r="O117" s="37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AR117" s="19" t="s">
        <v>145</v>
      </c>
      <c r="AT117" s="19" t="s">
        <v>345</v>
      </c>
      <c r="AU117" s="19" t="s">
        <v>84</v>
      </c>
      <c r="AY117" s="19" t="s">
        <v>139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9" t="s">
        <v>84</v>
      </c>
      <c r="BK117" s="190">
        <f>ROUND(I117*H117,2)</f>
        <v>0</v>
      </c>
      <c r="BL117" s="19" t="s">
        <v>145</v>
      </c>
      <c r="BM117" s="19" t="s">
        <v>86</v>
      </c>
    </row>
    <row r="118" spans="2:63" s="9" customFormat="1" ht="37.35" customHeight="1">
      <c r="B118" s="164"/>
      <c r="C118" s="165"/>
      <c r="D118" s="166" t="s">
        <v>75</v>
      </c>
      <c r="E118" s="167" t="s">
        <v>188</v>
      </c>
      <c r="F118" s="167" t="s">
        <v>349</v>
      </c>
      <c r="G118" s="165"/>
      <c r="H118" s="165"/>
      <c r="I118" s="168"/>
      <c r="J118" s="169">
        <f>BK118</f>
        <v>0</v>
      </c>
      <c r="K118" s="165"/>
      <c r="L118" s="170"/>
      <c r="M118" s="171"/>
      <c r="N118" s="172"/>
      <c r="O118" s="172"/>
      <c r="P118" s="173">
        <f>SUM(P119:P120)</f>
        <v>0</v>
      </c>
      <c r="Q118" s="172"/>
      <c r="R118" s="173">
        <f>SUM(R119:R120)</f>
        <v>0</v>
      </c>
      <c r="S118" s="172"/>
      <c r="T118" s="174">
        <f>SUM(T119:T120)</f>
        <v>0</v>
      </c>
      <c r="AR118" s="175" t="s">
        <v>84</v>
      </c>
      <c r="AT118" s="176" t="s">
        <v>75</v>
      </c>
      <c r="AU118" s="176" t="s">
        <v>76</v>
      </c>
      <c r="AY118" s="175" t="s">
        <v>139</v>
      </c>
      <c r="BK118" s="177">
        <f>SUM(BK119:BK120)</f>
        <v>0</v>
      </c>
    </row>
    <row r="119" spans="2:65" s="1" customFormat="1" ht="16.5" customHeight="1">
      <c r="B119" s="36"/>
      <c r="C119" s="198" t="s">
        <v>86</v>
      </c>
      <c r="D119" s="198" t="s">
        <v>345</v>
      </c>
      <c r="E119" s="199" t="s">
        <v>350</v>
      </c>
      <c r="F119" s="200" t="s">
        <v>351</v>
      </c>
      <c r="G119" s="201" t="s">
        <v>352</v>
      </c>
      <c r="H119" s="202">
        <v>110</v>
      </c>
      <c r="I119" s="203"/>
      <c r="J119" s="204">
        <f>ROUND(I119*H119,2)</f>
        <v>0</v>
      </c>
      <c r="K119" s="200" t="s">
        <v>23</v>
      </c>
      <c r="L119" s="56"/>
      <c r="M119" s="205" t="s">
        <v>23</v>
      </c>
      <c r="N119" s="206" t="s">
        <v>47</v>
      </c>
      <c r="O119" s="37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AR119" s="19" t="s">
        <v>145</v>
      </c>
      <c r="AT119" s="19" t="s">
        <v>345</v>
      </c>
      <c r="AU119" s="19" t="s">
        <v>84</v>
      </c>
      <c r="AY119" s="19" t="s">
        <v>139</v>
      </c>
      <c r="BE119" s="190">
        <f>IF(N119="základní",J119,0)</f>
        <v>0</v>
      </c>
      <c r="BF119" s="190">
        <f>IF(N119="snížená",J119,0)</f>
        <v>0</v>
      </c>
      <c r="BG119" s="190">
        <f>IF(N119="zákl. přenesená",J119,0)</f>
        <v>0</v>
      </c>
      <c r="BH119" s="190">
        <f>IF(N119="sníž. přenesená",J119,0)</f>
        <v>0</v>
      </c>
      <c r="BI119" s="190">
        <f>IF(N119="nulová",J119,0)</f>
        <v>0</v>
      </c>
      <c r="BJ119" s="19" t="s">
        <v>84</v>
      </c>
      <c r="BK119" s="190">
        <f>ROUND(I119*H119,2)</f>
        <v>0</v>
      </c>
      <c r="BL119" s="19" t="s">
        <v>145</v>
      </c>
      <c r="BM119" s="19" t="s">
        <v>145</v>
      </c>
    </row>
    <row r="120" spans="2:65" s="1" customFormat="1" ht="16.5" customHeight="1">
      <c r="B120" s="36"/>
      <c r="C120" s="198" t="s">
        <v>148</v>
      </c>
      <c r="D120" s="198" t="s">
        <v>345</v>
      </c>
      <c r="E120" s="199" t="s">
        <v>353</v>
      </c>
      <c r="F120" s="200" t="s">
        <v>354</v>
      </c>
      <c r="G120" s="201" t="s">
        <v>352</v>
      </c>
      <c r="H120" s="202">
        <v>22</v>
      </c>
      <c r="I120" s="203"/>
      <c r="J120" s="204">
        <f>ROUND(I120*H120,2)</f>
        <v>0</v>
      </c>
      <c r="K120" s="200" t="s">
        <v>23</v>
      </c>
      <c r="L120" s="56"/>
      <c r="M120" s="205" t="s">
        <v>23</v>
      </c>
      <c r="N120" s="206" t="s">
        <v>47</v>
      </c>
      <c r="O120" s="37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AR120" s="19" t="s">
        <v>145</v>
      </c>
      <c r="AT120" s="19" t="s">
        <v>345</v>
      </c>
      <c r="AU120" s="19" t="s">
        <v>84</v>
      </c>
      <c r="AY120" s="19" t="s">
        <v>139</v>
      </c>
      <c r="BE120" s="190">
        <f>IF(N120="základní",J120,0)</f>
        <v>0</v>
      </c>
      <c r="BF120" s="190">
        <f>IF(N120="snížená",J120,0)</f>
        <v>0</v>
      </c>
      <c r="BG120" s="190">
        <f>IF(N120="zákl. přenesená",J120,0)</f>
        <v>0</v>
      </c>
      <c r="BH120" s="190">
        <f>IF(N120="sníž. přenesená",J120,0)</f>
        <v>0</v>
      </c>
      <c r="BI120" s="190">
        <f>IF(N120="nulová",J120,0)</f>
        <v>0</v>
      </c>
      <c r="BJ120" s="19" t="s">
        <v>84</v>
      </c>
      <c r="BK120" s="190">
        <f>ROUND(I120*H120,2)</f>
        <v>0</v>
      </c>
      <c r="BL120" s="19" t="s">
        <v>145</v>
      </c>
      <c r="BM120" s="19" t="s">
        <v>151</v>
      </c>
    </row>
    <row r="121" spans="2:63" s="9" customFormat="1" ht="37.35" customHeight="1">
      <c r="B121" s="164"/>
      <c r="C121" s="165"/>
      <c r="D121" s="166" t="s">
        <v>75</v>
      </c>
      <c r="E121" s="167" t="s">
        <v>198</v>
      </c>
      <c r="F121" s="167" t="s">
        <v>355</v>
      </c>
      <c r="G121" s="165"/>
      <c r="H121" s="165"/>
      <c r="I121" s="168"/>
      <c r="J121" s="169">
        <f>BK121</f>
        <v>0</v>
      </c>
      <c r="K121" s="165"/>
      <c r="L121" s="170"/>
      <c r="M121" s="171"/>
      <c r="N121" s="172"/>
      <c r="O121" s="172"/>
      <c r="P121" s="173">
        <f>SUM(P122:P124)</f>
        <v>0</v>
      </c>
      <c r="Q121" s="172"/>
      <c r="R121" s="173">
        <f>SUM(R122:R124)</f>
        <v>0</v>
      </c>
      <c r="S121" s="172"/>
      <c r="T121" s="174">
        <f>SUM(T122:T124)</f>
        <v>0</v>
      </c>
      <c r="AR121" s="175" t="s">
        <v>84</v>
      </c>
      <c r="AT121" s="176" t="s">
        <v>75</v>
      </c>
      <c r="AU121" s="176" t="s">
        <v>76</v>
      </c>
      <c r="AY121" s="175" t="s">
        <v>139</v>
      </c>
      <c r="BK121" s="177">
        <f>SUM(BK122:BK124)</f>
        <v>0</v>
      </c>
    </row>
    <row r="122" spans="2:65" s="1" customFormat="1" ht="16.5" customHeight="1">
      <c r="B122" s="36"/>
      <c r="C122" s="198" t="s">
        <v>145</v>
      </c>
      <c r="D122" s="198" t="s">
        <v>345</v>
      </c>
      <c r="E122" s="199" t="s">
        <v>356</v>
      </c>
      <c r="F122" s="200" t="s">
        <v>357</v>
      </c>
      <c r="G122" s="201" t="s">
        <v>358</v>
      </c>
      <c r="H122" s="202">
        <v>490.11</v>
      </c>
      <c r="I122" s="203"/>
      <c r="J122" s="204">
        <f>ROUND(I122*H122,2)</f>
        <v>0</v>
      </c>
      <c r="K122" s="200" t="s">
        <v>23</v>
      </c>
      <c r="L122" s="56"/>
      <c r="M122" s="205" t="s">
        <v>23</v>
      </c>
      <c r="N122" s="206" t="s">
        <v>47</v>
      </c>
      <c r="O122" s="37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AR122" s="19" t="s">
        <v>145</v>
      </c>
      <c r="AT122" s="19" t="s">
        <v>345</v>
      </c>
      <c r="AU122" s="19" t="s">
        <v>84</v>
      </c>
      <c r="AY122" s="19" t="s">
        <v>139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9" t="s">
        <v>84</v>
      </c>
      <c r="BK122" s="190">
        <f>ROUND(I122*H122,2)</f>
        <v>0</v>
      </c>
      <c r="BL122" s="19" t="s">
        <v>145</v>
      </c>
      <c r="BM122" s="19" t="s">
        <v>144</v>
      </c>
    </row>
    <row r="123" spans="2:65" s="1" customFormat="1" ht="16.5" customHeight="1">
      <c r="B123" s="36"/>
      <c r="C123" s="198" t="s">
        <v>159</v>
      </c>
      <c r="D123" s="198" t="s">
        <v>345</v>
      </c>
      <c r="E123" s="199" t="s">
        <v>359</v>
      </c>
      <c r="F123" s="200" t="s">
        <v>360</v>
      </c>
      <c r="G123" s="201" t="s">
        <v>358</v>
      </c>
      <c r="H123" s="202">
        <v>4.5</v>
      </c>
      <c r="I123" s="203"/>
      <c r="J123" s="204">
        <f>ROUND(I123*H123,2)</f>
        <v>0</v>
      </c>
      <c r="K123" s="200" t="s">
        <v>23</v>
      </c>
      <c r="L123" s="56"/>
      <c r="M123" s="205" t="s">
        <v>23</v>
      </c>
      <c r="N123" s="206" t="s">
        <v>47</v>
      </c>
      <c r="O123" s="37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AR123" s="19" t="s">
        <v>145</v>
      </c>
      <c r="AT123" s="19" t="s">
        <v>345</v>
      </c>
      <c r="AU123" s="19" t="s">
        <v>84</v>
      </c>
      <c r="AY123" s="19" t="s">
        <v>139</v>
      </c>
      <c r="BE123" s="190">
        <f>IF(N123="základní",J123,0)</f>
        <v>0</v>
      </c>
      <c r="BF123" s="190">
        <f>IF(N123="snížená",J123,0)</f>
        <v>0</v>
      </c>
      <c r="BG123" s="190">
        <f>IF(N123="zákl. přenesená",J123,0)</f>
        <v>0</v>
      </c>
      <c r="BH123" s="190">
        <f>IF(N123="sníž. přenesená",J123,0)</f>
        <v>0</v>
      </c>
      <c r="BI123" s="190">
        <f>IF(N123="nulová",J123,0)</f>
        <v>0</v>
      </c>
      <c r="BJ123" s="19" t="s">
        <v>84</v>
      </c>
      <c r="BK123" s="190">
        <f>ROUND(I123*H123,2)</f>
        <v>0</v>
      </c>
      <c r="BL123" s="19" t="s">
        <v>145</v>
      </c>
      <c r="BM123" s="19" t="s">
        <v>162</v>
      </c>
    </row>
    <row r="124" spans="2:65" s="1" customFormat="1" ht="16.5" customHeight="1">
      <c r="B124" s="36"/>
      <c r="C124" s="198" t="s">
        <v>151</v>
      </c>
      <c r="D124" s="198" t="s">
        <v>345</v>
      </c>
      <c r="E124" s="199" t="s">
        <v>361</v>
      </c>
      <c r="F124" s="200" t="s">
        <v>362</v>
      </c>
      <c r="G124" s="201" t="s">
        <v>358</v>
      </c>
      <c r="H124" s="202">
        <v>35.2</v>
      </c>
      <c r="I124" s="203"/>
      <c r="J124" s="204">
        <f>ROUND(I124*H124,2)</f>
        <v>0</v>
      </c>
      <c r="K124" s="200" t="s">
        <v>23</v>
      </c>
      <c r="L124" s="56"/>
      <c r="M124" s="205" t="s">
        <v>23</v>
      </c>
      <c r="N124" s="206" t="s">
        <v>47</v>
      </c>
      <c r="O124" s="37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AR124" s="19" t="s">
        <v>145</v>
      </c>
      <c r="AT124" s="19" t="s">
        <v>345</v>
      </c>
      <c r="AU124" s="19" t="s">
        <v>84</v>
      </c>
      <c r="AY124" s="19" t="s">
        <v>139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9" t="s">
        <v>84</v>
      </c>
      <c r="BK124" s="190">
        <f>ROUND(I124*H124,2)</f>
        <v>0</v>
      </c>
      <c r="BL124" s="19" t="s">
        <v>145</v>
      </c>
      <c r="BM124" s="19" t="s">
        <v>165</v>
      </c>
    </row>
    <row r="125" spans="2:63" s="9" customFormat="1" ht="37.35" customHeight="1">
      <c r="B125" s="164"/>
      <c r="C125" s="165"/>
      <c r="D125" s="166" t="s">
        <v>75</v>
      </c>
      <c r="E125" s="167" t="s">
        <v>177</v>
      </c>
      <c r="F125" s="167" t="s">
        <v>363</v>
      </c>
      <c r="G125" s="165"/>
      <c r="H125" s="165"/>
      <c r="I125" s="168"/>
      <c r="J125" s="169">
        <f>BK125</f>
        <v>0</v>
      </c>
      <c r="K125" s="165"/>
      <c r="L125" s="170"/>
      <c r="M125" s="171"/>
      <c r="N125" s="172"/>
      <c r="O125" s="172"/>
      <c r="P125" s="173">
        <f>SUM(P126:P128)</f>
        <v>0</v>
      </c>
      <c r="Q125" s="172"/>
      <c r="R125" s="173">
        <f>SUM(R126:R128)</f>
        <v>0</v>
      </c>
      <c r="S125" s="172"/>
      <c r="T125" s="174">
        <f>SUM(T126:T128)</f>
        <v>0</v>
      </c>
      <c r="AR125" s="175" t="s">
        <v>84</v>
      </c>
      <c r="AT125" s="176" t="s">
        <v>75</v>
      </c>
      <c r="AU125" s="176" t="s">
        <v>76</v>
      </c>
      <c r="AY125" s="175" t="s">
        <v>139</v>
      </c>
      <c r="BK125" s="177">
        <f>SUM(BK126:BK128)</f>
        <v>0</v>
      </c>
    </row>
    <row r="126" spans="2:65" s="1" customFormat="1" ht="16.5" customHeight="1">
      <c r="B126" s="36"/>
      <c r="C126" s="198" t="s">
        <v>170</v>
      </c>
      <c r="D126" s="198" t="s">
        <v>345</v>
      </c>
      <c r="E126" s="199" t="s">
        <v>364</v>
      </c>
      <c r="F126" s="200" t="s">
        <v>365</v>
      </c>
      <c r="G126" s="201" t="s">
        <v>358</v>
      </c>
      <c r="H126" s="202">
        <v>473</v>
      </c>
      <c r="I126" s="203"/>
      <c r="J126" s="204">
        <f>ROUND(I126*H126,2)</f>
        <v>0</v>
      </c>
      <c r="K126" s="200" t="s">
        <v>23</v>
      </c>
      <c r="L126" s="56"/>
      <c r="M126" s="205" t="s">
        <v>23</v>
      </c>
      <c r="N126" s="206" t="s">
        <v>47</v>
      </c>
      <c r="O126" s="37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AR126" s="19" t="s">
        <v>145</v>
      </c>
      <c r="AT126" s="19" t="s">
        <v>345</v>
      </c>
      <c r="AU126" s="19" t="s">
        <v>84</v>
      </c>
      <c r="AY126" s="19" t="s">
        <v>139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9" t="s">
        <v>84</v>
      </c>
      <c r="BK126" s="190">
        <f>ROUND(I126*H126,2)</f>
        <v>0</v>
      </c>
      <c r="BL126" s="19" t="s">
        <v>145</v>
      </c>
      <c r="BM126" s="19" t="s">
        <v>174</v>
      </c>
    </row>
    <row r="127" spans="2:65" s="1" customFormat="1" ht="16.5" customHeight="1">
      <c r="B127" s="36"/>
      <c r="C127" s="198" t="s">
        <v>144</v>
      </c>
      <c r="D127" s="198" t="s">
        <v>345</v>
      </c>
      <c r="E127" s="199" t="s">
        <v>366</v>
      </c>
      <c r="F127" s="200" t="s">
        <v>367</v>
      </c>
      <c r="G127" s="201" t="s">
        <v>358</v>
      </c>
      <c r="H127" s="202">
        <v>473</v>
      </c>
      <c r="I127" s="203"/>
      <c r="J127" s="204">
        <f>ROUND(I127*H127,2)</f>
        <v>0</v>
      </c>
      <c r="K127" s="200" t="s">
        <v>23</v>
      </c>
      <c r="L127" s="56"/>
      <c r="M127" s="205" t="s">
        <v>23</v>
      </c>
      <c r="N127" s="206" t="s">
        <v>47</v>
      </c>
      <c r="O127" s="37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AR127" s="19" t="s">
        <v>145</v>
      </c>
      <c r="AT127" s="19" t="s">
        <v>345</v>
      </c>
      <c r="AU127" s="19" t="s">
        <v>84</v>
      </c>
      <c r="AY127" s="19" t="s">
        <v>139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9" t="s">
        <v>84</v>
      </c>
      <c r="BK127" s="190">
        <f>ROUND(I127*H127,2)</f>
        <v>0</v>
      </c>
      <c r="BL127" s="19" t="s">
        <v>145</v>
      </c>
      <c r="BM127" s="19" t="s">
        <v>177</v>
      </c>
    </row>
    <row r="128" spans="2:65" s="1" customFormat="1" ht="16.5" customHeight="1">
      <c r="B128" s="36"/>
      <c r="C128" s="198" t="s">
        <v>180</v>
      </c>
      <c r="D128" s="198" t="s">
        <v>345</v>
      </c>
      <c r="E128" s="199" t="s">
        <v>368</v>
      </c>
      <c r="F128" s="200" t="s">
        <v>369</v>
      </c>
      <c r="G128" s="201" t="s">
        <v>358</v>
      </c>
      <c r="H128" s="202">
        <v>4730</v>
      </c>
      <c r="I128" s="203"/>
      <c r="J128" s="204">
        <f>ROUND(I128*H128,2)</f>
        <v>0</v>
      </c>
      <c r="K128" s="200" t="s">
        <v>23</v>
      </c>
      <c r="L128" s="56"/>
      <c r="M128" s="205" t="s">
        <v>23</v>
      </c>
      <c r="N128" s="206" t="s">
        <v>47</v>
      </c>
      <c r="O128" s="37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AR128" s="19" t="s">
        <v>145</v>
      </c>
      <c r="AT128" s="19" t="s">
        <v>345</v>
      </c>
      <c r="AU128" s="19" t="s">
        <v>84</v>
      </c>
      <c r="AY128" s="19" t="s">
        <v>139</v>
      </c>
      <c r="BE128" s="190">
        <f>IF(N128="základní",J128,0)</f>
        <v>0</v>
      </c>
      <c r="BF128" s="190">
        <f>IF(N128="snížená",J128,0)</f>
        <v>0</v>
      </c>
      <c r="BG128" s="190">
        <f>IF(N128="zákl. přenesená",J128,0)</f>
        <v>0</v>
      </c>
      <c r="BH128" s="190">
        <f>IF(N128="sníž. přenesená",J128,0)</f>
        <v>0</v>
      </c>
      <c r="BI128" s="190">
        <f>IF(N128="nulová",J128,0)</f>
        <v>0</v>
      </c>
      <c r="BJ128" s="19" t="s">
        <v>84</v>
      </c>
      <c r="BK128" s="190">
        <f>ROUND(I128*H128,2)</f>
        <v>0</v>
      </c>
      <c r="BL128" s="19" t="s">
        <v>145</v>
      </c>
      <c r="BM128" s="19" t="s">
        <v>183</v>
      </c>
    </row>
    <row r="129" spans="2:63" s="9" customFormat="1" ht="37.35" customHeight="1">
      <c r="B129" s="164"/>
      <c r="C129" s="165"/>
      <c r="D129" s="166" t="s">
        <v>75</v>
      </c>
      <c r="E129" s="167" t="s">
        <v>214</v>
      </c>
      <c r="F129" s="167" t="s">
        <v>370</v>
      </c>
      <c r="G129" s="165"/>
      <c r="H129" s="165"/>
      <c r="I129" s="168"/>
      <c r="J129" s="169">
        <f>BK129</f>
        <v>0</v>
      </c>
      <c r="K129" s="165"/>
      <c r="L129" s="170"/>
      <c r="M129" s="171"/>
      <c r="N129" s="172"/>
      <c r="O129" s="172"/>
      <c r="P129" s="173">
        <f>SUM(P130:P132)</f>
        <v>0</v>
      </c>
      <c r="Q129" s="172"/>
      <c r="R129" s="173">
        <f>SUM(R130:R132)</f>
        <v>0</v>
      </c>
      <c r="S129" s="172"/>
      <c r="T129" s="174">
        <f>SUM(T130:T132)</f>
        <v>0</v>
      </c>
      <c r="AR129" s="175" t="s">
        <v>84</v>
      </c>
      <c r="AT129" s="176" t="s">
        <v>75</v>
      </c>
      <c r="AU129" s="176" t="s">
        <v>76</v>
      </c>
      <c r="AY129" s="175" t="s">
        <v>139</v>
      </c>
      <c r="BK129" s="177">
        <f>SUM(BK130:BK132)</f>
        <v>0</v>
      </c>
    </row>
    <row r="130" spans="2:65" s="1" customFormat="1" ht="16.5" customHeight="1">
      <c r="B130" s="36"/>
      <c r="C130" s="198" t="s">
        <v>162</v>
      </c>
      <c r="D130" s="198" t="s">
        <v>345</v>
      </c>
      <c r="E130" s="199" t="s">
        <v>371</v>
      </c>
      <c r="F130" s="200" t="s">
        <v>372</v>
      </c>
      <c r="G130" s="201" t="s">
        <v>358</v>
      </c>
      <c r="H130" s="202">
        <v>57.16</v>
      </c>
      <c r="I130" s="203"/>
      <c r="J130" s="204">
        <f>ROUND(I130*H130,2)</f>
        <v>0</v>
      </c>
      <c r="K130" s="200" t="s">
        <v>23</v>
      </c>
      <c r="L130" s="56"/>
      <c r="M130" s="205" t="s">
        <v>23</v>
      </c>
      <c r="N130" s="206" t="s">
        <v>47</v>
      </c>
      <c r="O130" s="3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AR130" s="19" t="s">
        <v>145</v>
      </c>
      <c r="AT130" s="19" t="s">
        <v>345</v>
      </c>
      <c r="AU130" s="19" t="s">
        <v>84</v>
      </c>
      <c r="AY130" s="19" t="s">
        <v>139</v>
      </c>
      <c r="BE130" s="190">
        <f>IF(N130="základní",J130,0)</f>
        <v>0</v>
      </c>
      <c r="BF130" s="190">
        <f>IF(N130="snížená",J130,0)</f>
        <v>0</v>
      </c>
      <c r="BG130" s="190">
        <f>IF(N130="zákl. přenesená",J130,0)</f>
        <v>0</v>
      </c>
      <c r="BH130" s="190">
        <f>IF(N130="sníž. přenesená",J130,0)</f>
        <v>0</v>
      </c>
      <c r="BI130" s="190">
        <f>IF(N130="nulová",J130,0)</f>
        <v>0</v>
      </c>
      <c r="BJ130" s="19" t="s">
        <v>84</v>
      </c>
      <c r="BK130" s="190">
        <f>ROUND(I130*H130,2)</f>
        <v>0</v>
      </c>
      <c r="BL130" s="19" t="s">
        <v>145</v>
      </c>
      <c r="BM130" s="19" t="s">
        <v>186</v>
      </c>
    </row>
    <row r="131" spans="2:65" s="1" customFormat="1" ht="16.5" customHeight="1">
      <c r="B131" s="36"/>
      <c r="C131" s="198" t="s">
        <v>188</v>
      </c>
      <c r="D131" s="198" t="s">
        <v>345</v>
      </c>
      <c r="E131" s="199" t="s">
        <v>373</v>
      </c>
      <c r="F131" s="200" t="s">
        <v>374</v>
      </c>
      <c r="G131" s="201" t="s">
        <v>358</v>
      </c>
      <c r="H131" s="202">
        <v>473</v>
      </c>
      <c r="I131" s="203"/>
      <c r="J131" s="204">
        <f>ROUND(I131*H131,2)</f>
        <v>0</v>
      </c>
      <c r="K131" s="200" t="s">
        <v>23</v>
      </c>
      <c r="L131" s="56"/>
      <c r="M131" s="205" t="s">
        <v>23</v>
      </c>
      <c r="N131" s="206" t="s">
        <v>47</v>
      </c>
      <c r="O131" s="3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AR131" s="19" t="s">
        <v>145</v>
      </c>
      <c r="AT131" s="19" t="s">
        <v>345</v>
      </c>
      <c r="AU131" s="19" t="s">
        <v>84</v>
      </c>
      <c r="AY131" s="19" t="s">
        <v>139</v>
      </c>
      <c r="BE131" s="190">
        <f>IF(N131="základní",J131,0)</f>
        <v>0</v>
      </c>
      <c r="BF131" s="190">
        <f>IF(N131="snížená",J131,0)</f>
        <v>0</v>
      </c>
      <c r="BG131" s="190">
        <f>IF(N131="zákl. přenesená",J131,0)</f>
        <v>0</v>
      </c>
      <c r="BH131" s="190">
        <f>IF(N131="sníž. přenesená",J131,0)</f>
        <v>0</v>
      </c>
      <c r="BI131" s="190">
        <f>IF(N131="nulová",J131,0)</f>
        <v>0</v>
      </c>
      <c r="BJ131" s="19" t="s">
        <v>84</v>
      </c>
      <c r="BK131" s="190">
        <f>ROUND(I131*H131,2)</f>
        <v>0</v>
      </c>
      <c r="BL131" s="19" t="s">
        <v>145</v>
      </c>
      <c r="BM131" s="19" t="s">
        <v>192</v>
      </c>
    </row>
    <row r="132" spans="2:65" s="1" customFormat="1" ht="16.5" customHeight="1">
      <c r="B132" s="36"/>
      <c r="C132" s="198" t="s">
        <v>165</v>
      </c>
      <c r="D132" s="198" t="s">
        <v>345</v>
      </c>
      <c r="E132" s="199" t="s">
        <v>375</v>
      </c>
      <c r="F132" s="200" t="s">
        <v>376</v>
      </c>
      <c r="G132" s="201" t="s">
        <v>358</v>
      </c>
      <c r="H132" s="202">
        <v>473</v>
      </c>
      <c r="I132" s="203"/>
      <c r="J132" s="204">
        <f>ROUND(I132*H132,2)</f>
        <v>0</v>
      </c>
      <c r="K132" s="200" t="s">
        <v>23</v>
      </c>
      <c r="L132" s="56"/>
      <c r="M132" s="205" t="s">
        <v>23</v>
      </c>
      <c r="N132" s="206" t="s">
        <v>47</v>
      </c>
      <c r="O132" s="3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AR132" s="19" t="s">
        <v>145</v>
      </c>
      <c r="AT132" s="19" t="s">
        <v>345</v>
      </c>
      <c r="AU132" s="19" t="s">
        <v>84</v>
      </c>
      <c r="AY132" s="19" t="s">
        <v>139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9" t="s">
        <v>84</v>
      </c>
      <c r="BK132" s="190">
        <f>ROUND(I132*H132,2)</f>
        <v>0</v>
      </c>
      <c r="BL132" s="19" t="s">
        <v>145</v>
      </c>
      <c r="BM132" s="19" t="s">
        <v>196</v>
      </c>
    </row>
    <row r="133" spans="2:63" s="9" customFormat="1" ht="37.35" customHeight="1">
      <c r="B133" s="164"/>
      <c r="C133" s="165"/>
      <c r="D133" s="166" t="s">
        <v>75</v>
      </c>
      <c r="E133" s="167" t="s">
        <v>183</v>
      </c>
      <c r="F133" s="167" t="s">
        <v>377</v>
      </c>
      <c r="G133" s="165"/>
      <c r="H133" s="165"/>
      <c r="I133" s="168"/>
      <c r="J133" s="169">
        <f>BK133</f>
        <v>0</v>
      </c>
      <c r="K133" s="165"/>
      <c r="L133" s="170"/>
      <c r="M133" s="171"/>
      <c r="N133" s="172"/>
      <c r="O133" s="172"/>
      <c r="P133" s="173">
        <f>P134</f>
        <v>0</v>
      </c>
      <c r="Q133" s="172"/>
      <c r="R133" s="173">
        <f>R134</f>
        <v>0</v>
      </c>
      <c r="S133" s="172"/>
      <c r="T133" s="174">
        <f>T134</f>
        <v>0</v>
      </c>
      <c r="AR133" s="175" t="s">
        <v>84</v>
      </c>
      <c r="AT133" s="176" t="s">
        <v>75</v>
      </c>
      <c r="AU133" s="176" t="s">
        <v>76</v>
      </c>
      <c r="AY133" s="175" t="s">
        <v>139</v>
      </c>
      <c r="BK133" s="177">
        <f>BK134</f>
        <v>0</v>
      </c>
    </row>
    <row r="134" spans="2:65" s="1" customFormat="1" ht="16.5" customHeight="1">
      <c r="B134" s="36"/>
      <c r="C134" s="198" t="s">
        <v>198</v>
      </c>
      <c r="D134" s="198" t="s">
        <v>345</v>
      </c>
      <c r="E134" s="199" t="s">
        <v>378</v>
      </c>
      <c r="F134" s="200" t="s">
        <v>379</v>
      </c>
      <c r="G134" s="201" t="s">
        <v>352</v>
      </c>
      <c r="H134" s="202">
        <v>213</v>
      </c>
      <c r="I134" s="203"/>
      <c r="J134" s="204">
        <f>ROUND(I134*H134,2)</f>
        <v>0</v>
      </c>
      <c r="K134" s="200" t="s">
        <v>23</v>
      </c>
      <c r="L134" s="56"/>
      <c r="M134" s="205" t="s">
        <v>23</v>
      </c>
      <c r="N134" s="206" t="s">
        <v>47</v>
      </c>
      <c r="O134" s="37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AR134" s="19" t="s">
        <v>145</v>
      </c>
      <c r="AT134" s="19" t="s">
        <v>345</v>
      </c>
      <c r="AU134" s="19" t="s">
        <v>84</v>
      </c>
      <c r="AY134" s="19" t="s">
        <v>139</v>
      </c>
      <c r="BE134" s="190">
        <f>IF(N134="základní",J134,0)</f>
        <v>0</v>
      </c>
      <c r="BF134" s="190">
        <f>IF(N134="snížená",J134,0)</f>
        <v>0</v>
      </c>
      <c r="BG134" s="190">
        <f>IF(N134="zákl. přenesená",J134,0)</f>
        <v>0</v>
      </c>
      <c r="BH134" s="190">
        <f>IF(N134="sníž. přenesená",J134,0)</f>
        <v>0</v>
      </c>
      <c r="BI134" s="190">
        <f>IF(N134="nulová",J134,0)</f>
        <v>0</v>
      </c>
      <c r="BJ134" s="19" t="s">
        <v>84</v>
      </c>
      <c r="BK134" s="190">
        <f>ROUND(I134*H134,2)</f>
        <v>0</v>
      </c>
      <c r="BL134" s="19" t="s">
        <v>145</v>
      </c>
      <c r="BM134" s="19" t="s">
        <v>201</v>
      </c>
    </row>
    <row r="135" spans="2:63" s="9" customFormat="1" ht="37.35" customHeight="1">
      <c r="B135" s="164"/>
      <c r="C135" s="165"/>
      <c r="D135" s="166" t="s">
        <v>75</v>
      </c>
      <c r="E135" s="167" t="s">
        <v>9</v>
      </c>
      <c r="F135" s="167" t="s">
        <v>380</v>
      </c>
      <c r="G135" s="165"/>
      <c r="H135" s="165"/>
      <c r="I135" s="168"/>
      <c r="J135" s="169">
        <f>BK135</f>
        <v>0</v>
      </c>
      <c r="K135" s="165"/>
      <c r="L135" s="170"/>
      <c r="M135" s="171"/>
      <c r="N135" s="172"/>
      <c r="O135" s="172"/>
      <c r="P135" s="173">
        <f>P136</f>
        <v>0</v>
      </c>
      <c r="Q135" s="172"/>
      <c r="R135" s="173">
        <f>R136</f>
        <v>0</v>
      </c>
      <c r="S135" s="172"/>
      <c r="T135" s="174">
        <f>T136</f>
        <v>0</v>
      </c>
      <c r="AR135" s="175" t="s">
        <v>84</v>
      </c>
      <c r="AT135" s="176" t="s">
        <v>75</v>
      </c>
      <c r="AU135" s="176" t="s">
        <v>76</v>
      </c>
      <c r="AY135" s="175" t="s">
        <v>139</v>
      </c>
      <c r="BK135" s="177">
        <f>BK136</f>
        <v>0</v>
      </c>
    </row>
    <row r="136" spans="2:65" s="1" customFormat="1" ht="16.5" customHeight="1">
      <c r="B136" s="36"/>
      <c r="C136" s="198" t="s">
        <v>174</v>
      </c>
      <c r="D136" s="198" t="s">
        <v>345</v>
      </c>
      <c r="E136" s="199" t="s">
        <v>381</v>
      </c>
      <c r="F136" s="200" t="s">
        <v>382</v>
      </c>
      <c r="G136" s="201" t="s">
        <v>358</v>
      </c>
      <c r="H136" s="202">
        <v>487.54</v>
      </c>
      <c r="I136" s="203"/>
      <c r="J136" s="204">
        <f>ROUND(I136*H136,2)</f>
        <v>0</v>
      </c>
      <c r="K136" s="200" t="s">
        <v>23</v>
      </c>
      <c r="L136" s="56"/>
      <c r="M136" s="205" t="s">
        <v>23</v>
      </c>
      <c r="N136" s="206" t="s">
        <v>47</v>
      </c>
      <c r="O136" s="3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AR136" s="19" t="s">
        <v>145</v>
      </c>
      <c r="AT136" s="19" t="s">
        <v>345</v>
      </c>
      <c r="AU136" s="19" t="s">
        <v>84</v>
      </c>
      <c r="AY136" s="19" t="s">
        <v>139</v>
      </c>
      <c r="BE136" s="190">
        <f>IF(N136="základní",J136,0)</f>
        <v>0</v>
      </c>
      <c r="BF136" s="190">
        <f>IF(N136="snížená",J136,0)</f>
        <v>0</v>
      </c>
      <c r="BG136" s="190">
        <f>IF(N136="zákl. přenesená",J136,0)</f>
        <v>0</v>
      </c>
      <c r="BH136" s="190">
        <f>IF(N136="sníž. přenesená",J136,0)</f>
        <v>0</v>
      </c>
      <c r="BI136" s="190">
        <f>IF(N136="nulová",J136,0)</f>
        <v>0</v>
      </c>
      <c r="BJ136" s="19" t="s">
        <v>84</v>
      </c>
      <c r="BK136" s="190">
        <f>ROUND(I136*H136,2)</f>
        <v>0</v>
      </c>
      <c r="BL136" s="19" t="s">
        <v>145</v>
      </c>
      <c r="BM136" s="19" t="s">
        <v>204</v>
      </c>
    </row>
    <row r="137" spans="2:63" s="9" customFormat="1" ht="37.35" customHeight="1">
      <c r="B137" s="164"/>
      <c r="C137" s="165"/>
      <c r="D137" s="166" t="s">
        <v>75</v>
      </c>
      <c r="E137" s="167" t="s">
        <v>274</v>
      </c>
      <c r="F137" s="167" t="s">
        <v>383</v>
      </c>
      <c r="G137" s="165"/>
      <c r="H137" s="165"/>
      <c r="I137" s="168"/>
      <c r="J137" s="169">
        <f>BK137</f>
        <v>0</v>
      </c>
      <c r="K137" s="165"/>
      <c r="L137" s="170"/>
      <c r="M137" s="171"/>
      <c r="N137" s="172"/>
      <c r="O137" s="172"/>
      <c r="P137" s="173">
        <f>SUM(P138:P139)</f>
        <v>0</v>
      </c>
      <c r="Q137" s="172"/>
      <c r="R137" s="173">
        <f>SUM(R138:R139)</f>
        <v>0</v>
      </c>
      <c r="S137" s="172"/>
      <c r="T137" s="174">
        <f>SUM(T138:T139)</f>
        <v>0</v>
      </c>
      <c r="AR137" s="175" t="s">
        <v>84</v>
      </c>
      <c r="AT137" s="176" t="s">
        <v>75</v>
      </c>
      <c r="AU137" s="176" t="s">
        <v>76</v>
      </c>
      <c r="AY137" s="175" t="s">
        <v>139</v>
      </c>
      <c r="BK137" s="177">
        <f>SUM(BK138:BK139)</f>
        <v>0</v>
      </c>
    </row>
    <row r="138" spans="2:65" s="1" customFormat="1" ht="16.5" customHeight="1">
      <c r="B138" s="36"/>
      <c r="C138" s="198" t="s">
        <v>10</v>
      </c>
      <c r="D138" s="198" t="s">
        <v>345</v>
      </c>
      <c r="E138" s="199" t="s">
        <v>384</v>
      </c>
      <c r="F138" s="200" t="s">
        <v>385</v>
      </c>
      <c r="G138" s="201" t="s">
        <v>173</v>
      </c>
      <c r="H138" s="202">
        <v>6.7</v>
      </c>
      <c r="I138" s="203"/>
      <c r="J138" s="204">
        <f>ROUND(I138*H138,2)</f>
        <v>0</v>
      </c>
      <c r="K138" s="200" t="s">
        <v>23</v>
      </c>
      <c r="L138" s="56"/>
      <c r="M138" s="205" t="s">
        <v>23</v>
      </c>
      <c r="N138" s="206" t="s">
        <v>47</v>
      </c>
      <c r="O138" s="37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AR138" s="19" t="s">
        <v>145</v>
      </c>
      <c r="AT138" s="19" t="s">
        <v>345</v>
      </c>
      <c r="AU138" s="19" t="s">
        <v>84</v>
      </c>
      <c r="AY138" s="19" t="s">
        <v>139</v>
      </c>
      <c r="BE138" s="190">
        <f>IF(N138="základní",J138,0)</f>
        <v>0</v>
      </c>
      <c r="BF138" s="190">
        <f>IF(N138="snížená",J138,0)</f>
        <v>0</v>
      </c>
      <c r="BG138" s="190">
        <f>IF(N138="zákl. přenesená",J138,0)</f>
        <v>0</v>
      </c>
      <c r="BH138" s="190">
        <f>IF(N138="sníž. přenesená",J138,0)</f>
        <v>0</v>
      </c>
      <c r="BI138" s="190">
        <f>IF(N138="nulová",J138,0)</f>
        <v>0</v>
      </c>
      <c r="BJ138" s="19" t="s">
        <v>84</v>
      </c>
      <c r="BK138" s="190">
        <f>ROUND(I138*H138,2)</f>
        <v>0</v>
      </c>
      <c r="BL138" s="19" t="s">
        <v>145</v>
      </c>
      <c r="BM138" s="19" t="s">
        <v>208</v>
      </c>
    </row>
    <row r="139" spans="2:65" s="1" customFormat="1" ht="16.5" customHeight="1">
      <c r="B139" s="36"/>
      <c r="C139" s="198" t="s">
        <v>177</v>
      </c>
      <c r="D139" s="198" t="s">
        <v>345</v>
      </c>
      <c r="E139" s="199" t="s">
        <v>386</v>
      </c>
      <c r="F139" s="200" t="s">
        <v>387</v>
      </c>
      <c r="G139" s="201" t="s">
        <v>352</v>
      </c>
      <c r="H139" s="202">
        <v>100.98</v>
      </c>
      <c r="I139" s="203"/>
      <c r="J139" s="204">
        <f>ROUND(I139*H139,2)</f>
        <v>0</v>
      </c>
      <c r="K139" s="200" t="s">
        <v>23</v>
      </c>
      <c r="L139" s="56"/>
      <c r="M139" s="205" t="s">
        <v>23</v>
      </c>
      <c r="N139" s="206" t="s">
        <v>47</v>
      </c>
      <c r="O139" s="3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AR139" s="19" t="s">
        <v>145</v>
      </c>
      <c r="AT139" s="19" t="s">
        <v>345</v>
      </c>
      <c r="AU139" s="19" t="s">
        <v>84</v>
      </c>
      <c r="AY139" s="19" t="s">
        <v>139</v>
      </c>
      <c r="BE139" s="190">
        <f>IF(N139="základní",J139,0)</f>
        <v>0</v>
      </c>
      <c r="BF139" s="190">
        <f>IF(N139="snížená",J139,0)</f>
        <v>0</v>
      </c>
      <c r="BG139" s="190">
        <f>IF(N139="zákl. přenesená",J139,0)</f>
        <v>0</v>
      </c>
      <c r="BH139" s="190">
        <f>IF(N139="sníž. přenesená",J139,0)</f>
        <v>0</v>
      </c>
      <c r="BI139" s="190">
        <f>IF(N139="nulová",J139,0)</f>
        <v>0</v>
      </c>
      <c r="BJ139" s="19" t="s">
        <v>84</v>
      </c>
      <c r="BK139" s="190">
        <f>ROUND(I139*H139,2)</f>
        <v>0</v>
      </c>
      <c r="BL139" s="19" t="s">
        <v>145</v>
      </c>
      <c r="BM139" s="19" t="s">
        <v>212</v>
      </c>
    </row>
    <row r="140" spans="2:63" s="9" customFormat="1" ht="37.35" customHeight="1">
      <c r="B140" s="164"/>
      <c r="C140" s="165"/>
      <c r="D140" s="166" t="s">
        <v>75</v>
      </c>
      <c r="E140" s="167" t="s">
        <v>217</v>
      </c>
      <c r="F140" s="167" t="s">
        <v>388</v>
      </c>
      <c r="G140" s="165"/>
      <c r="H140" s="165"/>
      <c r="I140" s="168"/>
      <c r="J140" s="169">
        <f>BK140</f>
        <v>0</v>
      </c>
      <c r="K140" s="165"/>
      <c r="L140" s="170"/>
      <c r="M140" s="171"/>
      <c r="N140" s="172"/>
      <c r="O140" s="172"/>
      <c r="P140" s="173">
        <f>SUM(P141:P144)</f>
        <v>0</v>
      </c>
      <c r="Q140" s="172"/>
      <c r="R140" s="173">
        <f>SUM(R141:R144)</f>
        <v>0</v>
      </c>
      <c r="S140" s="172"/>
      <c r="T140" s="174">
        <f>SUM(T141:T144)</f>
        <v>0</v>
      </c>
      <c r="AR140" s="175" t="s">
        <v>84</v>
      </c>
      <c r="AT140" s="176" t="s">
        <v>75</v>
      </c>
      <c r="AU140" s="176" t="s">
        <v>76</v>
      </c>
      <c r="AY140" s="175" t="s">
        <v>139</v>
      </c>
      <c r="BK140" s="177">
        <f>SUM(BK141:BK144)</f>
        <v>0</v>
      </c>
    </row>
    <row r="141" spans="2:65" s="1" customFormat="1" ht="16.5" customHeight="1">
      <c r="B141" s="36"/>
      <c r="C141" s="198" t="s">
        <v>214</v>
      </c>
      <c r="D141" s="198" t="s">
        <v>345</v>
      </c>
      <c r="E141" s="199" t="s">
        <v>389</v>
      </c>
      <c r="F141" s="200" t="s">
        <v>390</v>
      </c>
      <c r="G141" s="201" t="s">
        <v>352</v>
      </c>
      <c r="H141" s="202">
        <v>15</v>
      </c>
      <c r="I141" s="203"/>
      <c r="J141" s="204">
        <f>ROUND(I141*H141,2)</f>
        <v>0</v>
      </c>
      <c r="K141" s="200" t="s">
        <v>23</v>
      </c>
      <c r="L141" s="56"/>
      <c r="M141" s="205" t="s">
        <v>23</v>
      </c>
      <c r="N141" s="206" t="s">
        <v>47</v>
      </c>
      <c r="O141" s="37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AR141" s="19" t="s">
        <v>145</v>
      </c>
      <c r="AT141" s="19" t="s">
        <v>345</v>
      </c>
      <c r="AU141" s="19" t="s">
        <v>84</v>
      </c>
      <c r="AY141" s="19" t="s">
        <v>139</v>
      </c>
      <c r="BE141" s="190">
        <f>IF(N141="základní",J141,0)</f>
        <v>0</v>
      </c>
      <c r="BF141" s="190">
        <f>IF(N141="snížená",J141,0)</f>
        <v>0</v>
      </c>
      <c r="BG141" s="190">
        <f>IF(N141="zákl. přenesená",J141,0)</f>
        <v>0</v>
      </c>
      <c r="BH141" s="190">
        <f>IF(N141="sníž. přenesená",J141,0)</f>
        <v>0</v>
      </c>
      <c r="BI141" s="190">
        <f>IF(N141="nulová",J141,0)</f>
        <v>0</v>
      </c>
      <c r="BJ141" s="19" t="s">
        <v>84</v>
      </c>
      <c r="BK141" s="190">
        <f>ROUND(I141*H141,2)</f>
        <v>0</v>
      </c>
      <c r="BL141" s="19" t="s">
        <v>145</v>
      </c>
      <c r="BM141" s="19" t="s">
        <v>217</v>
      </c>
    </row>
    <row r="142" spans="2:65" s="1" customFormat="1" ht="16.5" customHeight="1">
      <c r="B142" s="36"/>
      <c r="C142" s="198" t="s">
        <v>183</v>
      </c>
      <c r="D142" s="198" t="s">
        <v>345</v>
      </c>
      <c r="E142" s="199" t="s">
        <v>391</v>
      </c>
      <c r="F142" s="200" t="s">
        <v>392</v>
      </c>
      <c r="G142" s="201" t="s">
        <v>173</v>
      </c>
      <c r="H142" s="202">
        <v>8</v>
      </c>
      <c r="I142" s="203"/>
      <c r="J142" s="204">
        <f>ROUND(I142*H142,2)</f>
        <v>0</v>
      </c>
      <c r="K142" s="200" t="s">
        <v>23</v>
      </c>
      <c r="L142" s="56"/>
      <c r="M142" s="205" t="s">
        <v>23</v>
      </c>
      <c r="N142" s="206" t="s">
        <v>47</v>
      </c>
      <c r="O142" s="3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AR142" s="19" t="s">
        <v>145</v>
      </c>
      <c r="AT142" s="19" t="s">
        <v>345</v>
      </c>
      <c r="AU142" s="19" t="s">
        <v>84</v>
      </c>
      <c r="AY142" s="19" t="s">
        <v>139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19" t="s">
        <v>84</v>
      </c>
      <c r="BK142" s="190">
        <f>ROUND(I142*H142,2)</f>
        <v>0</v>
      </c>
      <c r="BL142" s="19" t="s">
        <v>145</v>
      </c>
      <c r="BM142" s="19" t="s">
        <v>221</v>
      </c>
    </row>
    <row r="143" spans="2:65" s="1" customFormat="1" ht="16.5" customHeight="1">
      <c r="B143" s="36"/>
      <c r="C143" s="198" t="s">
        <v>223</v>
      </c>
      <c r="D143" s="198" t="s">
        <v>345</v>
      </c>
      <c r="E143" s="199" t="s">
        <v>393</v>
      </c>
      <c r="F143" s="200" t="s">
        <v>394</v>
      </c>
      <c r="G143" s="201" t="s">
        <v>173</v>
      </c>
      <c r="H143" s="202">
        <v>7</v>
      </c>
      <c r="I143" s="203"/>
      <c r="J143" s="204">
        <f>ROUND(I143*H143,2)</f>
        <v>0</v>
      </c>
      <c r="K143" s="200" t="s">
        <v>23</v>
      </c>
      <c r="L143" s="56"/>
      <c r="M143" s="205" t="s">
        <v>23</v>
      </c>
      <c r="N143" s="206" t="s">
        <v>47</v>
      </c>
      <c r="O143" s="3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AR143" s="19" t="s">
        <v>145</v>
      </c>
      <c r="AT143" s="19" t="s">
        <v>345</v>
      </c>
      <c r="AU143" s="19" t="s">
        <v>84</v>
      </c>
      <c r="AY143" s="19" t="s">
        <v>139</v>
      </c>
      <c r="BE143" s="190">
        <f>IF(N143="základní",J143,0)</f>
        <v>0</v>
      </c>
      <c r="BF143" s="190">
        <f>IF(N143="snížená",J143,0)</f>
        <v>0</v>
      </c>
      <c r="BG143" s="190">
        <f>IF(N143="zákl. přenesená",J143,0)</f>
        <v>0</v>
      </c>
      <c r="BH143" s="190">
        <f>IF(N143="sníž. přenesená",J143,0)</f>
        <v>0</v>
      </c>
      <c r="BI143" s="190">
        <f>IF(N143="nulová",J143,0)</f>
        <v>0</v>
      </c>
      <c r="BJ143" s="19" t="s">
        <v>84</v>
      </c>
      <c r="BK143" s="190">
        <f>ROUND(I143*H143,2)</f>
        <v>0</v>
      </c>
      <c r="BL143" s="19" t="s">
        <v>145</v>
      </c>
      <c r="BM143" s="19" t="s">
        <v>226</v>
      </c>
    </row>
    <row r="144" spans="2:65" s="1" customFormat="1" ht="16.5" customHeight="1">
      <c r="B144" s="36"/>
      <c r="C144" s="198" t="s">
        <v>186</v>
      </c>
      <c r="D144" s="198" t="s">
        <v>345</v>
      </c>
      <c r="E144" s="199" t="s">
        <v>395</v>
      </c>
      <c r="F144" s="200" t="s">
        <v>396</v>
      </c>
      <c r="G144" s="201" t="s">
        <v>352</v>
      </c>
      <c r="H144" s="202">
        <v>7.605</v>
      </c>
      <c r="I144" s="203"/>
      <c r="J144" s="204">
        <f>ROUND(I144*H144,2)</f>
        <v>0</v>
      </c>
      <c r="K144" s="200" t="s">
        <v>23</v>
      </c>
      <c r="L144" s="56"/>
      <c r="M144" s="205" t="s">
        <v>23</v>
      </c>
      <c r="N144" s="206" t="s">
        <v>47</v>
      </c>
      <c r="O144" s="37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AR144" s="19" t="s">
        <v>145</v>
      </c>
      <c r="AT144" s="19" t="s">
        <v>345</v>
      </c>
      <c r="AU144" s="19" t="s">
        <v>84</v>
      </c>
      <c r="AY144" s="19" t="s">
        <v>139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19" t="s">
        <v>84</v>
      </c>
      <c r="BK144" s="190">
        <f>ROUND(I144*H144,2)</f>
        <v>0</v>
      </c>
      <c r="BL144" s="19" t="s">
        <v>145</v>
      </c>
      <c r="BM144" s="19" t="s">
        <v>229</v>
      </c>
    </row>
    <row r="145" spans="2:63" s="9" customFormat="1" ht="37.35" customHeight="1">
      <c r="B145" s="164"/>
      <c r="C145" s="165"/>
      <c r="D145" s="166" t="s">
        <v>75</v>
      </c>
      <c r="E145" s="167" t="s">
        <v>397</v>
      </c>
      <c r="F145" s="167" t="s">
        <v>398</v>
      </c>
      <c r="G145" s="165"/>
      <c r="H145" s="165"/>
      <c r="I145" s="168"/>
      <c r="J145" s="169">
        <f>BK145</f>
        <v>0</v>
      </c>
      <c r="K145" s="165"/>
      <c r="L145" s="170"/>
      <c r="M145" s="171"/>
      <c r="N145" s="172"/>
      <c r="O145" s="172"/>
      <c r="P145" s="173">
        <f>SUM(P146:P147)</f>
        <v>0</v>
      </c>
      <c r="Q145" s="172"/>
      <c r="R145" s="173">
        <f>SUM(R146:R147)</f>
        <v>0</v>
      </c>
      <c r="S145" s="172"/>
      <c r="T145" s="174">
        <f>SUM(T146:T147)</f>
        <v>0</v>
      </c>
      <c r="AR145" s="175" t="s">
        <v>84</v>
      </c>
      <c r="AT145" s="176" t="s">
        <v>75</v>
      </c>
      <c r="AU145" s="176" t="s">
        <v>76</v>
      </c>
      <c r="AY145" s="175" t="s">
        <v>139</v>
      </c>
      <c r="BK145" s="177">
        <f>SUM(BK146:BK147)</f>
        <v>0</v>
      </c>
    </row>
    <row r="146" spans="2:65" s="1" customFormat="1" ht="16.5" customHeight="1">
      <c r="B146" s="36"/>
      <c r="C146" s="198" t="s">
        <v>9</v>
      </c>
      <c r="D146" s="198" t="s">
        <v>345</v>
      </c>
      <c r="E146" s="199" t="s">
        <v>399</v>
      </c>
      <c r="F146" s="200" t="s">
        <v>400</v>
      </c>
      <c r="G146" s="201" t="s">
        <v>173</v>
      </c>
      <c r="H146" s="202">
        <v>51</v>
      </c>
      <c r="I146" s="203"/>
      <c r="J146" s="204">
        <f>ROUND(I146*H146,2)</f>
        <v>0</v>
      </c>
      <c r="K146" s="200" t="s">
        <v>23</v>
      </c>
      <c r="L146" s="56"/>
      <c r="M146" s="205" t="s">
        <v>23</v>
      </c>
      <c r="N146" s="206" t="s">
        <v>47</v>
      </c>
      <c r="O146" s="37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AR146" s="19" t="s">
        <v>145</v>
      </c>
      <c r="AT146" s="19" t="s">
        <v>345</v>
      </c>
      <c r="AU146" s="19" t="s">
        <v>84</v>
      </c>
      <c r="AY146" s="19" t="s">
        <v>139</v>
      </c>
      <c r="BE146" s="190">
        <f>IF(N146="základní",J146,0)</f>
        <v>0</v>
      </c>
      <c r="BF146" s="190">
        <f>IF(N146="snížená",J146,0)</f>
        <v>0</v>
      </c>
      <c r="BG146" s="190">
        <f>IF(N146="zákl. přenesená",J146,0)</f>
        <v>0</v>
      </c>
      <c r="BH146" s="190">
        <f>IF(N146="sníž. přenesená",J146,0)</f>
        <v>0</v>
      </c>
      <c r="BI146" s="190">
        <f>IF(N146="nulová",J146,0)</f>
        <v>0</v>
      </c>
      <c r="BJ146" s="19" t="s">
        <v>84</v>
      </c>
      <c r="BK146" s="190">
        <f>ROUND(I146*H146,2)</f>
        <v>0</v>
      </c>
      <c r="BL146" s="19" t="s">
        <v>145</v>
      </c>
      <c r="BM146" s="19" t="s">
        <v>232</v>
      </c>
    </row>
    <row r="147" spans="2:65" s="1" customFormat="1" ht="16.5" customHeight="1">
      <c r="B147" s="36"/>
      <c r="C147" s="198" t="s">
        <v>192</v>
      </c>
      <c r="D147" s="198" t="s">
        <v>345</v>
      </c>
      <c r="E147" s="199" t="s">
        <v>401</v>
      </c>
      <c r="F147" s="200" t="s">
        <v>402</v>
      </c>
      <c r="G147" s="201" t="s">
        <v>352</v>
      </c>
      <c r="H147" s="202">
        <v>164.565</v>
      </c>
      <c r="I147" s="203"/>
      <c r="J147" s="204">
        <f>ROUND(I147*H147,2)</f>
        <v>0</v>
      </c>
      <c r="K147" s="200" t="s">
        <v>23</v>
      </c>
      <c r="L147" s="56"/>
      <c r="M147" s="205" t="s">
        <v>23</v>
      </c>
      <c r="N147" s="206" t="s">
        <v>47</v>
      </c>
      <c r="O147" s="37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AR147" s="19" t="s">
        <v>145</v>
      </c>
      <c r="AT147" s="19" t="s">
        <v>345</v>
      </c>
      <c r="AU147" s="19" t="s">
        <v>84</v>
      </c>
      <c r="AY147" s="19" t="s">
        <v>139</v>
      </c>
      <c r="BE147" s="190">
        <f>IF(N147="základní",J147,0)</f>
        <v>0</v>
      </c>
      <c r="BF147" s="190">
        <f>IF(N147="snížená",J147,0)</f>
        <v>0</v>
      </c>
      <c r="BG147" s="190">
        <f>IF(N147="zákl. přenesená",J147,0)</f>
        <v>0</v>
      </c>
      <c r="BH147" s="190">
        <f>IF(N147="sníž. přenesená",J147,0)</f>
        <v>0</v>
      </c>
      <c r="BI147" s="190">
        <f>IF(N147="nulová",J147,0)</f>
        <v>0</v>
      </c>
      <c r="BJ147" s="19" t="s">
        <v>84</v>
      </c>
      <c r="BK147" s="190">
        <f>ROUND(I147*H147,2)</f>
        <v>0</v>
      </c>
      <c r="BL147" s="19" t="s">
        <v>145</v>
      </c>
      <c r="BM147" s="19" t="s">
        <v>235</v>
      </c>
    </row>
    <row r="148" spans="2:63" s="9" customFormat="1" ht="37.35" customHeight="1">
      <c r="B148" s="164"/>
      <c r="C148" s="165"/>
      <c r="D148" s="166" t="s">
        <v>75</v>
      </c>
      <c r="E148" s="167" t="s">
        <v>403</v>
      </c>
      <c r="F148" s="167" t="s">
        <v>404</v>
      </c>
      <c r="G148" s="165"/>
      <c r="H148" s="165"/>
      <c r="I148" s="168"/>
      <c r="J148" s="169">
        <f>BK148</f>
        <v>0</v>
      </c>
      <c r="K148" s="165"/>
      <c r="L148" s="170"/>
      <c r="M148" s="171"/>
      <c r="N148" s="172"/>
      <c r="O148" s="172"/>
      <c r="P148" s="173">
        <f>P149</f>
        <v>0</v>
      </c>
      <c r="Q148" s="172"/>
      <c r="R148" s="173">
        <f>R149</f>
        <v>0</v>
      </c>
      <c r="S148" s="172"/>
      <c r="T148" s="174">
        <f>T149</f>
        <v>0</v>
      </c>
      <c r="AR148" s="175" t="s">
        <v>84</v>
      </c>
      <c r="AT148" s="176" t="s">
        <v>75</v>
      </c>
      <c r="AU148" s="176" t="s">
        <v>76</v>
      </c>
      <c r="AY148" s="175" t="s">
        <v>139</v>
      </c>
      <c r="BK148" s="177">
        <f>BK149</f>
        <v>0</v>
      </c>
    </row>
    <row r="149" spans="2:65" s="1" customFormat="1" ht="16.5" customHeight="1">
      <c r="B149" s="36"/>
      <c r="C149" s="198" t="s">
        <v>240</v>
      </c>
      <c r="D149" s="198" t="s">
        <v>345</v>
      </c>
      <c r="E149" s="199" t="s">
        <v>405</v>
      </c>
      <c r="F149" s="200" t="s">
        <v>406</v>
      </c>
      <c r="G149" s="201" t="s">
        <v>352</v>
      </c>
      <c r="H149" s="202">
        <v>669.8</v>
      </c>
      <c r="I149" s="203"/>
      <c r="J149" s="204">
        <f>ROUND(I149*H149,2)</f>
        <v>0</v>
      </c>
      <c r="K149" s="200" t="s">
        <v>23</v>
      </c>
      <c r="L149" s="56"/>
      <c r="M149" s="205" t="s">
        <v>23</v>
      </c>
      <c r="N149" s="206" t="s">
        <v>47</v>
      </c>
      <c r="O149" s="3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AR149" s="19" t="s">
        <v>145</v>
      </c>
      <c r="AT149" s="19" t="s">
        <v>345</v>
      </c>
      <c r="AU149" s="19" t="s">
        <v>84</v>
      </c>
      <c r="AY149" s="19" t="s">
        <v>139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19" t="s">
        <v>84</v>
      </c>
      <c r="BK149" s="190">
        <f>ROUND(I149*H149,2)</f>
        <v>0</v>
      </c>
      <c r="BL149" s="19" t="s">
        <v>145</v>
      </c>
      <c r="BM149" s="19" t="s">
        <v>243</v>
      </c>
    </row>
    <row r="150" spans="2:63" s="9" customFormat="1" ht="37.35" customHeight="1">
      <c r="B150" s="164"/>
      <c r="C150" s="165"/>
      <c r="D150" s="166" t="s">
        <v>75</v>
      </c>
      <c r="E150" s="167" t="s">
        <v>407</v>
      </c>
      <c r="F150" s="167" t="s">
        <v>408</v>
      </c>
      <c r="G150" s="165"/>
      <c r="H150" s="165"/>
      <c r="I150" s="168"/>
      <c r="J150" s="169">
        <f>BK150</f>
        <v>0</v>
      </c>
      <c r="K150" s="165"/>
      <c r="L150" s="170"/>
      <c r="M150" s="171"/>
      <c r="N150" s="172"/>
      <c r="O150" s="172"/>
      <c r="P150" s="173">
        <f>P151</f>
        <v>0</v>
      </c>
      <c r="Q150" s="172"/>
      <c r="R150" s="173">
        <f>R151</f>
        <v>0</v>
      </c>
      <c r="S150" s="172"/>
      <c r="T150" s="174">
        <f>T151</f>
        <v>0</v>
      </c>
      <c r="AR150" s="175" t="s">
        <v>84</v>
      </c>
      <c r="AT150" s="176" t="s">
        <v>75</v>
      </c>
      <c r="AU150" s="176" t="s">
        <v>76</v>
      </c>
      <c r="AY150" s="175" t="s">
        <v>139</v>
      </c>
      <c r="BK150" s="177">
        <f>BK151</f>
        <v>0</v>
      </c>
    </row>
    <row r="151" spans="2:65" s="1" customFormat="1" ht="16.5" customHeight="1">
      <c r="B151" s="36"/>
      <c r="C151" s="198" t="s">
        <v>196</v>
      </c>
      <c r="D151" s="198" t="s">
        <v>345</v>
      </c>
      <c r="E151" s="199" t="s">
        <v>409</v>
      </c>
      <c r="F151" s="200" t="s">
        <v>410</v>
      </c>
      <c r="G151" s="201" t="s">
        <v>352</v>
      </c>
      <c r="H151" s="202">
        <v>110</v>
      </c>
      <c r="I151" s="203"/>
      <c r="J151" s="204">
        <f>ROUND(I151*H151,2)</f>
        <v>0</v>
      </c>
      <c r="K151" s="200" t="s">
        <v>23</v>
      </c>
      <c r="L151" s="56"/>
      <c r="M151" s="205" t="s">
        <v>23</v>
      </c>
      <c r="N151" s="206" t="s">
        <v>47</v>
      </c>
      <c r="O151" s="37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AR151" s="19" t="s">
        <v>145</v>
      </c>
      <c r="AT151" s="19" t="s">
        <v>345</v>
      </c>
      <c r="AU151" s="19" t="s">
        <v>84</v>
      </c>
      <c r="AY151" s="19" t="s">
        <v>139</v>
      </c>
      <c r="BE151" s="190">
        <f>IF(N151="základní",J151,0)</f>
        <v>0</v>
      </c>
      <c r="BF151" s="190">
        <f>IF(N151="snížená",J151,0)</f>
        <v>0</v>
      </c>
      <c r="BG151" s="190">
        <f>IF(N151="zákl. přenesená",J151,0)</f>
        <v>0</v>
      </c>
      <c r="BH151" s="190">
        <f>IF(N151="sníž. přenesená",J151,0)</f>
        <v>0</v>
      </c>
      <c r="BI151" s="190">
        <f>IF(N151="nulová",J151,0)</f>
        <v>0</v>
      </c>
      <c r="BJ151" s="19" t="s">
        <v>84</v>
      </c>
      <c r="BK151" s="190">
        <f>ROUND(I151*H151,2)</f>
        <v>0</v>
      </c>
      <c r="BL151" s="19" t="s">
        <v>145</v>
      </c>
      <c r="BM151" s="19" t="s">
        <v>247</v>
      </c>
    </row>
    <row r="152" spans="2:63" s="9" customFormat="1" ht="37.35" customHeight="1">
      <c r="B152" s="164"/>
      <c r="C152" s="165"/>
      <c r="D152" s="166" t="s">
        <v>75</v>
      </c>
      <c r="E152" s="167" t="s">
        <v>411</v>
      </c>
      <c r="F152" s="167" t="s">
        <v>412</v>
      </c>
      <c r="G152" s="165"/>
      <c r="H152" s="165"/>
      <c r="I152" s="168"/>
      <c r="J152" s="169">
        <f>BK152</f>
        <v>0</v>
      </c>
      <c r="K152" s="165"/>
      <c r="L152" s="170"/>
      <c r="M152" s="171"/>
      <c r="N152" s="172"/>
      <c r="O152" s="172"/>
      <c r="P152" s="173">
        <f>SUM(P153:P155)</f>
        <v>0</v>
      </c>
      <c r="Q152" s="172"/>
      <c r="R152" s="173">
        <f>SUM(R153:R155)</f>
        <v>0</v>
      </c>
      <c r="S152" s="172"/>
      <c r="T152" s="174">
        <f>SUM(T153:T155)</f>
        <v>0</v>
      </c>
      <c r="AR152" s="175" t="s">
        <v>84</v>
      </c>
      <c r="AT152" s="176" t="s">
        <v>75</v>
      </c>
      <c r="AU152" s="176" t="s">
        <v>76</v>
      </c>
      <c r="AY152" s="175" t="s">
        <v>139</v>
      </c>
      <c r="BK152" s="177">
        <f>SUM(BK153:BK155)</f>
        <v>0</v>
      </c>
    </row>
    <row r="153" spans="2:65" s="1" customFormat="1" ht="16.5" customHeight="1">
      <c r="B153" s="36"/>
      <c r="C153" s="198" t="s">
        <v>248</v>
      </c>
      <c r="D153" s="198" t="s">
        <v>345</v>
      </c>
      <c r="E153" s="199" t="s">
        <v>413</v>
      </c>
      <c r="F153" s="200" t="s">
        <v>414</v>
      </c>
      <c r="G153" s="201" t="s">
        <v>173</v>
      </c>
      <c r="H153" s="202">
        <v>108</v>
      </c>
      <c r="I153" s="203"/>
      <c r="J153" s="204">
        <f>ROUND(I153*H153,2)</f>
        <v>0</v>
      </c>
      <c r="K153" s="200" t="s">
        <v>23</v>
      </c>
      <c r="L153" s="56"/>
      <c r="M153" s="205" t="s">
        <v>23</v>
      </c>
      <c r="N153" s="206" t="s">
        <v>47</v>
      </c>
      <c r="O153" s="37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AR153" s="19" t="s">
        <v>145</v>
      </c>
      <c r="AT153" s="19" t="s">
        <v>345</v>
      </c>
      <c r="AU153" s="19" t="s">
        <v>84</v>
      </c>
      <c r="AY153" s="19" t="s">
        <v>139</v>
      </c>
      <c r="BE153" s="190">
        <f>IF(N153="základní",J153,0)</f>
        <v>0</v>
      </c>
      <c r="BF153" s="190">
        <f>IF(N153="snížená",J153,0)</f>
        <v>0</v>
      </c>
      <c r="BG153" s="190">
        <f>IF(N153="zákl. přenesená",J153,0)</f>
        <v>0</v>
      </c>
      <c r="BH153" s="190">
        <f>IF(N153="sníž. přenesená",J153,0)</f>
        <v>0</v>
      </c>
      <c r="BI153" s="190">
        <f>IF(N153="nulová",J153,0)</f>
        <v>0</v>
      </c>
      <c r="BJ153" s="19" t="s">
        <v>84</v>
      </c>
      <c r="BK153" s="190">
        <f>ROUND(I153*H153,2)</f>
        <v>0</v>
      </c>
      <c r="BL153" s="19" t="s">
        <v>145</v>
      </c>
      <c r="BM153" s="19" t="s">
        <v>251</v>
      </c>
    </row>
    <row r="154" spans="2:65" s="1" customFormat="1" ht="16.5" customHeight="1">
      <c r="B154" s="36"/>
      <c r="C154" s="198" t="s">
        <v>201</v>
      </c>
      <c r="D154" s="198" t="s">
        <v>345</v>
      </c>
      <c r="E154" s="199" t="s">
        <v>415</v>
      </c>
      <c r="F154" s="200" t="s">
        <v>416</v>
      </c>
      <c r="G154" s="201" t="s">
        <v>352</v>
      </c>
      <c r="H154" s="202">
        <v>286.92</v>
      </c>
      <c r="I154" s="203"/>
      <c r="J154" s="204">
        <f>ROUND(I154*H154,2)</f>
        <v>0</v>
      </c>
      <c r="K154" s="200" t="s">
        <v>23</v>
      </c>
      <c r="L154" s="56"/>
      <c r="M154" s="205" t="s">
        <v>23</v>
      </c>
      <c r="N154" s="206" t="s">
        <v>47</v>
      </c>
      <c r="O154" s="37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AR154" s="19" t="s">
        <v>145</v>
      </c>
      <c r="AT154" s="19" t="s">
        <v>345</v>
      </c>
      <c r="AU154" s="19" t="s">
        <v>84</v>
      </c>
      <c r="AY154" s="19" t="s">
        <v>139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19" t="s">
        <v>84</v>
      </c>
      <c r="BK154" s="190">
        <f>ROUND(I154*H154,2)</f>
        <v>0</v>
      </c>
      <c r="BL154" s="19" t="s">
        <v>145</v>
      </c>
      <c r="BM154" s="19" t="s">
        <v>255</v>
      </c>
    </row>
    <row r="155" spans="2:65" s="1" customFormat="1" ht="16.5" customHeight="1">
      <c r="B155" s="36"/>
      <c r="C155" s="198" t="s">
        <v>257</v>
      </c>
      <c r="D155" s="198" t="s">
        <v>345</v>
      </c>
      <c r="E155" s="199" t="s">
        <v>417</v>
      </c>
      <c r="F155" s="200" t="s">
        <v>418</v>
      </c>
      <c r="G155" s="201" t="s">
        <v>173</v>
      </c>
      <c r="H155" s="202">
        <v>52.22</v>
      </c>
      <c r="I155" s="203"/>
      <c r="J155" s="204">
        <f>ROUND(I155*H155,2)</f>
        <v>0</v>
      </c>
      <c r="K155" s="200" t="s">
        <v>23</v>
      </c>
      <c r="L155" s="56"/>
      <c r="M155" s="205" t="s">
        <v>23</v>
      </c>
      <c r="N155" s="206" t="s">
        <v>47</v>
      </c>
      <c r="O155" s="3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AR155" s="19" t="s">
        <v>145</v>
      </c>
      <c r="AT155" s="19" t="s">
        <v>345</v>
      </c>
      <c r="AU155" s="19" t="s">
        <v>84</v>
      </c>
      <c r="AY155" s="19" t="s">
        <v>139</v>
      </c>
      <c r="BE155" s="190">
        <f>IF(N155="základní",J155,0)</f>
        <v>0</v>
      </c>
      <c r="BF155" s="190">
        <f>IF(N155="snížená",J155,0)</f>
        <v>0</v>
      </c>
      <c r="BG155" s="190">
        <f>IF(N155="zákl. přenesená",J155,0)</f>
        <v>0</v>
      </c>
      <c r="BH155" s="190">
        <f>IF(N155="sníž. přenesená",J155,0)</f>
        <v>0</v>
      </c>
      <c r="BI155" s="190">
        <f>IF(N155="nulová",J155,0)</f>
        <v>0</v>
      </c>
      <c r="BJ155" s="19" t="s">
        <v>84</v>
      </c>
      <c r="BK155" s="190">
        <f>ROUND(I155*H155,2)</f>
        <v>0</v>
      </c>
      <c r="BL155" s="19" t="s">
        <v>145</v>
      </c>
      <c r="BM155" s="19" t="s">
        <v>260</v>
      </c>
    </row>
    <row r="156" spans="2:63" s="9" customFormat="1" ht="37.35" customHeight="1">
      <c r="B156" s="164"/>
      <c r="C156" s="165"/>
      <c r="D156" s="166" t="s">
        <v>75</v>
      </c>
      <c r="E156" s="167" t="s">
        <v>277</v>
      </c>
      <c r="F156" s="167" t="s">
        <v>419</v>
      </c>
      <c r="G156" s="165"/>
      <c r="H156" s="165"/>
      <c r="I156" s="168"/>
      <c r="J156" s="169">
        <f>BK156</f>
        <v>0</v>
      </c>
      <c r="K156" s="165"/>
      <c r="L156" s="170"/>
      <c r="M156" s="171"/>
      <c r="N156" s="172"/>
      <c r="O156" s="172"/>
      <c r="P156" s="173">
        <f>SUM(P157:P174)</f>
        <v>0</v>
      </c>
      <c r="Q156" s="172"/>
      <c r="R156" s="173">
        <f>SUM(R157:R174)</f>
        <v>0</v>
      </c>
      <c r="S156" s="172"/>
      <c r="T156" s="174">
        <f>SUM(T157:T174)</f>
        <v>0</v>
      </c>
      <c r="AR156" s="175" t="s">
        <v>84</v>
      </c>
      <c r="AT156" s="176" t="s">
        <v>75</v>
      </c>
      <c r="AU156" s="176" t="s">
        <v>76</v>
      </c>
      <c r="AY156" s="175" t="s">
        <v>139</v>
      </c>
      <c r="BK156" s="177">
        <f>SUM(BK157:BK174)</f>
        <v>0</v>
      </c>
    </row>
    <row r="157" spans="2:65" s="1" customFormat="1" ht="16.5" customHeight="1">
      <c r="B157" s="36"/>
      <c r="C157" s="198" t="s">
        <v>204</v>
      </c>
      <c r="D157" s="198" t="s">
        <v>345</v>
      </c>
      <c r="E157" s="199" t="s">
        <v>420</v>
      </c>
      <c r="F157" s="200" t="s">
        <v>421</v>
      </c>
      <c r="G157" s="201" t="s">
        <v>173</v>
      </c>
      <c r="H157" s="202">
        <v>103.53</v>
      </c>
      <c r="I157" s="203"/>
      <c r="J157" s="204">
        <f aca="true" t="shared" si="0" ref="J157:J174">ROUND(I157*H157,2)</f>
        <v>0</v>
      </c>
      <c r="K157" s="200" t="s">
        <v>23</v>
      </c>
      <c r="L157" s="56"/>
      <c r="M157" s="205" t="s">
        <v>23</v>
      </c>
      <c r="N157" s="206" t="s">
        <v>47</v>
      </c>
      <c r="O157" s="37"/>
      <c r="P157" s="188">
        <f aca="true" t="shared" si="1" ref="P157:P174">O157*H157</f>
        <v>0</v>
      </c>
      <c r="Q157" s="188">
        <v>0</v>
      </c>
      <c r="R157" s="188">
        <f aca="true" t="shared" si="2" ref="R157:R174">Q157*H157</f>
        <v>0</v>
      </c>
      <c r="S157" s="188">
        <v>0</v>
      </c>
      <c r="T157" s="189">
        <f aca="true" t="shared" si="3" ref="T157:T174">S157*H157</f>
        <v>0</v>
      </c>
      <c r="AR157" s="19" t="s">
        <v>145</v>
      </c>
      <c r="AT157" s="19" t="s">
        <v>345</v>
      </c>
      <c r="AU157" s="19" t="s">
        <v>84</v>
      </c>
      <c r="AY157" s="19" t="s">
        <v>139</v>
      </c>
      <c r="BE157" s="190">
        <f aca="true" t="shared" si="4" ref="BE157:BE174">IF(N157="základní",J157,0)</f>
        <v>0</v>
      </c>
      <c r="BF157" s="190">
        <f aca="true" t="shared" si="5" ref="BF157:BF174">IF(N157="snížená",J157,0)</f>
        <v>0</v>
      </c>
      <c r="BG157" s="190">
        <f aca="true" t="shared" si="6" ref="BG157:BG174">IF(N157="zákl. přenesená",J157,0)</f>
        <v>0</v>
      </c>
      <c r="BH157" s="190">
        <f aca="true" t="shared" si="7" ref="BH157:BH174">IF(N157="sníž. přenesená",J157,0)</f>
        <v>0</v>
      </c>
      <c r="BI157" s="190">
        <f aca="true" t="shared" si="8" ref="BI157:BI174">IF(N157="nulová",J157,0)</f>
        <v>0</v>
      </c>
      <c r="BJ157" s="19" t="s">
        <v>84</v>
      </c>
      <c r="BK157" s="190">
        <f aca="true" t="shared" si="9" ref="BK157:BK174">ROUND(I157*H157,2)</f>
        <v>0</v>
      </c>
      <c r="BL157" s="19" t="s">
        <v>145</v>
      </c>
      <c r="BM157" s="19" t="s">
        <v>264</v>
      </c>
    </row>
    <row r="158" spans="2:65" s="1" customFormat="1" ht="16.5" customHeight="1">
      <c r="B158" s="36"/>
      <c r="C158" s="198" t="s">
        <v>266</v>
      </c>
      <c r="D158" s="198" t="s">
        <v>345</v>
      </c>
      <c r="E158" s="199" t="s">
        <v>422</v>
      </c>
      <c r="F158" s="200" t="s">
        <v>423</v>
      </c>
      <c r="G158" s="201" t="s">
        <v>352</v>
      </c>
      <c r="H158" s="202">
        <v>58.65</v>
      </c>
      <c r="I158" s="203"/>
      <c r="J158" s="204">
        <f t="shared" si="0"/>
        <v>0</v>
      </c>
      <c r="K158" s="200" t="s">
        <v>23</v>
      </c>
      <c r="L158" s="56"/>
      <c r="M158" s="205" t="s">
        <v>23</v>
      </c>
      <c r="N158" s="206" t="s">
        <v>47</v>
      </c>
      <c r="O158" s="37"/>
      <c r="P158" s="188">
        <f t="shared" si="1"/>
        <v>0</v>
      </c>
      <c r="Q158" s="188">
        <v>0</v>
      </c>
      <c r="R158" s="188">
        <f t="shared" si="2"/>
        <v>0</v>
      </c>
      <c r="S158" s="188">
        <v>0</v>
      </c>
      <c r="T158" s="189">
        <f t="shared" si="3"/>
        <v>0</v>
      </c>
      <c r="AR158" s="19" t="s">
        <v>145</v>
      </c>
      <c r="AT158" s="19" t="s">
        <v>345</v>
      </c>
      <c r="AU158" s="19" t="s">
        <v>84</v>
      </c>
      <c r="AY158" s="19" t="s">
        <v>139</v>
      </c>
      <c r="BE158" s="190">
        <f t="shared" si="4"/>
        <v>0</v>
      </c>
      <c r="BF158" s="190">
        <f t="shared" si="5"/>
        <v>0</v>
      </c>
      <c r="BG158" s="190">
        <f t="shared" si="6"/>
        <v>0</v>
      </c>
      <c r="BH158" s="190">
        <f t="shared" si="7"/>
        <v>0</v>
      </c>
      <c r="BI158" s="190">
        <f t="shared" si="8"/>
        <v>0</v>
      </c>
      <c r="BJ158" s="19" t="s">
        <v>84</v>
      </c>
      <c r="BK158" s="190">
        <f t="shared" si="9"/>
        <v>0</v>
      </c>
      <c r="BL158" s="19" t="s">
        <v>145</v>
      </c>
      <c r="BM158" s="19" t="s">
        <v>269</v>
      </c>
    </row>
    <row r="159" spans="2:65" s="1" customFormat="1" ht="16.5" customHeight="1">
      <c r="B159" s="36"/>
      <c r="C159" s="198" t="s">
        <v>208</v>
      </c>
      <c r="D159" s="198" t="s">
        <v>345</v>
      </c>
      <c r="E159" s="199" t="s">
        <v>424</v>
      </c>
      <c r="F159" s="200" t="s">
        <v>425</v>
      </c>
      <c r="G159" s="201" t="s">
        <v>352</v>
      </c>
      <c r="H159" s="202">
        <v>107.64</v>
      </c>
      <c r="I159" s="203"/>
      <c r="J159" s="204">
        <f t="shared" si="0"/>
        <v>0</v>
      </c>
      <c r="K159" s="200" t="s">
        <v>23</v>
      </c>
      <c r="L159" s="56"/>
      <c r="M159" s="205" t="s">
        <v>23</v>
      </c>
      <c r="N159" s="206" t="s">
        <v>47</v>
      </c>
      <c r="O159" s="37"/>
      <c r="P159" s="188">
        <f t="shared" si="1"/>
        <v>0</v>
      </c>
      <c r="Q159" s="188">
        <v>0</v>
      </c>
      <c r="R159" s="188">
        <f t="shared" si="2"/>
        <v>0</v>
      </c>
      <c r="S159" s="188">
        <v>0</v>
      </c>
      <c r="T159" s="189">
        <f t="shared" si="3"/>
        <v>0</v>
      </c>
      <c r="AR159" s="19" t="s">
        <v>145</v>
      </c>
      <c r="AT159" s="19" t="s">
        <v>345</v>
      </c>
      <c r="AU159" s="19" t="s">
        <v>84</v>
      </c>
      <c r="AY159" s="19" t="s">
        <v>139</v>
      </c>
      <c r="BE159" s="190">
        <f t="shared" si="4"/>
        <v>0</v>
      </c>
      <c r="BF159" s="190">
        <f t="shared" si="5"/>
        <v>0</v>
      </c>
      <c r="BG159" s="190">
        <f t="shared" si="6"/>
        <v>0</v>
      </c>
      <c r="BH159" s="190">
        <f t="shared" si="7"/>
        <v>0</v>
      </c>
      <c r="BI159" s="190">
        <f t="shared" si="8"/>
        <v>0</v>
      </c>
      <c r="BJ159" s="19" t="s">
        <v>84</v>
      </c>
      <c r="BK159" s="190">
        <f t="shared" si="9"/>
        <v>0</v>
      </c>
      <c r="BL159" s="19" t="s">
        <v>145</v>
      </c>
      <c r="BM159" s="19" t="s">
        <v>273</v>
      </c>
    </row>
    <row r="160" spans="2:65" s="1" customFormat="1" ht="16.5" customHeight="1">
      <c r="B160" s="36"/>
      <c r="C160" s="198" t="s">
        <v>274</v>
      </c>
      <c r="D160" s="198" t="s">
        <v>345</v>
      </c>
      <c r="E160" s="199" t="s">
        <v>426</v>
      </c>
      <c r="F160" s="200" t="s">
        <v>427</v>
      </c>
      <c r="G160" s="201" t="s">
        <v>352</v>
      </c>
      <c r="H160" s="202">
        <v>594.09</v>
      </c>
      <c r="I160" s="203"/>
      <c r="J160" s="204">
        <f t="shared" si="0"/>
        <v>0</v>
      </c>
      <c r="K160" s="200" t="s">
        <v>23</v>
      </c>
      <c r="L160" s="56"/>
      <c r="M160" s="205" t="s">
        <v>23</v>
      </c>
      <c r="N160" s="206" t="s">
        <v>47</v>
      </c>
      <c r="O160" s="37"/>
      <c r="P160" s="188">
        <f t="shared" si="1"/>
        <v>0</v>
      </c>
      <c r="Q160" s="188">
        <v>0</v>
      </c>
      <c r="R160" s="188">
        <f t="shared" si="2"/>
        <v>0</v>
      </c>
      <c r="S160" s="188">
        <v>0</v>
      </c>
      <c r="T160" s="189">
        <f t="shared" si="3"/>
        <v>0</v>
      </c>
      <c r="AR160" s="19" t="s">
        <v>145</v>
      </c>
      <c r="AT160" s="19" t="s">
        <v>345</v>
      </c>
      <c r="AU160" s="19" t="s">
        <v>84</v>
      </c>
      <c r="AY160" s="19" t="s">
        <v>139</v>
      </c>
      <c r="BE160" s="190">
        <f t="shared" si="4"/>
        <v>0</v>
      </c>
      <c r="BF160" s="190">
        <f t="shared" si="5"/>
        <v>0</v>
      </c>
      <c r="BG160" s="190">
        <f t="shared" si="6"/>
        <v>0</v>
      </c>
      <c r="BH160" s="190">
        <f t="shared" si="7"/>
        <v>0</v>
      </c>
      <c r="BI160" s="190">
        <f t="shared" si="8"/>
        <v>0</v>
      </c>
      <c r="BJ160" s="19" t="s">
        <v>84</v>
      </c>
      <c r="BK160" s="190">
        <f t="shared" si="9"/>
        <v>0</v>
      </c>
      <c r="BL160" s="19" t="s">
        <v>145</v>
      </c>
      <c r="BM160" s="19" t="s">
        <v>277</v>
      </c>
    </row>
    <row r="161" spans="2:65" s="1" customFormat="1" ht="16.5" customHeight="1">
      <c r="B161" s="36"/>
      <c r="C161" s="198" t="s">
        <v>212</v>
      </c>
      <c r="D161" s="198" t="s">
        <v>345</v>
      </c>
      <c r="E161" s="199" t="s">
        <v>428</v>
      </c>
      <c r="F161" s="200" t="s">
        <v>429</v>
      </c>
      <c r="G161" s="201" t="s">
        <v>352</v>
      </c>
      <c r="H161" s="202">
        <v>185.36</v>
      </c>
      <c r="I161" s="203"/>
      <c r="J161" s="204">
        <f t="shared" si="0"/>
        <v>0</v>
      </c>
      <c r="K161" s="200" t="s">
        <v>23</v>
      </c>
      <c r="L161" s="56"/>
      <c r="M161" s="205" t="s">
        <v>23</v>
      </c>
      <c r="N161" s="206" t="s">
        <v>47</v>
      </c>
      <c r="O161" s="37"/>
      <c r="P161" s="188">
        <f t="shared" si="1"/>
        <v>0</v>
      </c>
      <c r="Q161" s="188">
        <v>0</v>
      </c>
      <c r="R161" s="188">
        <f t="shared" si="2"/>
        <v>0</v>
      </c>
      <c r="S161" s="188">
        <v>0</v>
      </c>
      <c r="T161" s="189">
        <f t="shared" si="3"/>
        <v>0</v>
      </c>
      <c r="AR161" s="19" t="s">
        <v>145</v>
      </c>
      <c r="AT161" s="19" t="s">
        <v>345</v>
      </c>
      <c r="AU161" s="19" t="s">
        <v>84</v>
      </c>
      <c r="AY161" s="19" t="s">
        <v>139</v>
      </c>
      <c r="BE161" s="190">
        <f t="shared" si="4"/>
        <v>0</v>
      </c>
      <c r="BF161" s="190">
        <f t="shared" si="5"/>
        <v>0</v>
      </c>
      <c r="BG161" s="190">
        <f t="shared" si="6"/>
        <v>0</v>
      </c>
      <c r="BH161" s="190">
        <f t="shared" si="7"/>
        <v>0</v>
      </c>
      <c r="BI161" s="190">
        <f t="shared" si="8"/>
        <v>0</v>
      </c>
      <c r="BJ161" s="19" t="s">
        <v>84</v>
      </c>
      <c r="BK161" s="190">
        <f t="shared" si="9"/>
        <v>0</v>
      </c>
      <c r="BL161" s="19" t="s">
        <v>145</v>
      </c>
      <c r="BM161" s="19" t="s">
        <v>280</v>
      </c>
    </row>
    <row r="162" spans="2:65" s="1" customFormat="1" ht="16.5" customHeight="1">
      <c r="B162" s="36"/>
      <c r="C162" s="198" t="s">
        <v>281</v>
      </c>
      <c r="D162" s="198" t="s">
        <v>345</v>
      </c>
      <c r="E162" s="199" t="s">
        <v>430</v>
      </c>
      <c r="F162" s="200" t="s">
        <v>431</v>
      </c>
      <c r="G162" s="201" t="s">
        <v>173</v>
      </c>
      <c r="H162" s="202">
        <v>112.24</v>
      </c>
      <c r="I162" s="203"/>
      <c r="J162" s="204">
        <f t="shared" si="0"/>
        <v>0</v>
      </c>
      <c r="K162" s="200" t="s">
        <v>23</v>
      </c>
      <c r="L162" s="56"/>
      <c r="M162" s="205" t="s">
        <v>23</v>
      </c>
      <c r="N162" s="206" t="s">
        <v>47</v>
      </c>
      <c r="O162" s="37"/>
      <c r="P162" s="188">
        <f t="shared" si="1"/>
        <v>0</v>
      </c>
      <c r="Q162" s="188">
        <v>0</v>
      </c>
      <c r="R162" s="188">
        <f t="shared" si="2"/>
        <v>0</v>
      </c>
      <c r="S162" s="188">
        <v>0</v>
      </c>
      <c r="T162" s="189">
        <f t="shared" si="3"/>
        <v>0</v>
      </c>
      <c r="AR162" s="19" t="s">
        <v>145</v>
      </c>
      <c r="AT162" s="19" t="s">
        <v>345</v>
      </c>
      <c r="AU162" s="19" t="s">
        <v>84</v>
      </c>
      <c r="AY162" s="19" t="s">
        <v>139</v>
      </c>
      <c r="BE162" s="190">
        <f t="shared" si="4"/>
        <v>0</v>
      </c>
      <c r="BF162" s="190">
        <f t="shared" si="5"/>
        <v>0</v>
      </c>
      <c r="BG162" s="190">
        <f t="shared" si="6"/>
        <v>0</v>
      </c>
      <c r="BH162" s="190">
        <f t="shared" si="7"/>
        <v>0</v>
      </c>
      <c r="BI162" s="190">
        <f t="shared" si="8"/>
        <v>0</v>
      </c>
      <c r="BJ162" s="19" t="s">
        <v>84</v>
      </c>
      <c r="BK162" s="190">
        <f t="shared" si="9"/>
        <v>0</v>
      </c>
      <c r="BL162" s="19" t="s">
        <v>145</v>
      </c>
      <c r="BM162" s="19" t="s">
        <v>284</v>
      </c>
    </row>
    <row r="163" spans="2:65" s="1" customFormat="1" ht="16.5" customHeight="1">
      <c r="B163" s="36"/>
      <c r="C163" s="198" t="s">
        <v>217</v>
      </c>
      <c r="D163" s="198" t="s">
        <v>345</v>
      </c>
      <c r="E163" s="199" t="s">
        <v>432</v>
      </c>
      <c r="F163" s="200" t="s">
        <v>433</v>
      </c>
      <c r="G163" s="201" t="s">
        <v>173</v>
      </c>
      <c r="H163" s="202">
        <v>346.84</v>
      </c>
      <c r="I163" s="203"/>
      <c r="J163" s="204">
        <f t="shared" si="0"/>
        <v>0</v>
      </c>
      <c r="K163" s="200" t="s">
        <v>23</v>
      </c>
      <c r="L163" s="56"/>
      <c r="M163" s="205" t="s">
        <v>23</v>
      </c>
      <c r="N163" s="206" t="s">
        <v>47</v>
      </c>
      <c r="O163" s="37"/>
      <c r="P163" s="188">
        <f t="shared" si="1"/>
        <v>0</v>
      </c>
      <c r="Q163" s="188">
        <v>0</v>
      </c>
      <c r="R163" s="188">
        <f t="shared" si="2"/>
        <v>0</v>
      </c>
      <c r="S163" s="188">
        <v>0</v>
      </c>
      <c r="T163" s="189">
        <f t="shared" si="3"/>
        <v>0</v>
      </c>
      <c r="AR163" s="19" t="s">
        <v>145</v>
      </c>
      <c r="AT163" s="19" t="s">
        <v>345</v>
      </c>
      <c r="AU163" s="19" t="s">
        <v>84</v>
      </c>
      <c r="AY163" s="19" t="s">
        <v>139</v>
      </c>
      <c r="BE163" s="190">
        <f t="shared" si="4"/>
        <v>0</v>
      </c>
      <c r="BF163" s="190">
        <f t="shared" si="5"/>
        <v>0</v>
      </c>
      <c r="BG163" s="190">
        <f t="shared" si="6"/>
        <v>0</v>
      </c>
      <c r="BH163" s="190">
        <f t="shared" si="7"/>
        <v>0</v>
      </c>
      <c r="BI163" s="190">
        <f t="shared" si="8"/>
        <v>0</v>
      </c>
      <c r="BJ163" s="19" t="s">
        <v>84</v>
      </c>
      <c r="BK163" s="190">
        <f t="shared" si="9"/>
        <v>0</v>
      </c>
      <c r="BL163" s="19" t="s">
        <v>145</v>
      </c>
      <c r="BM163" s="19" t="s">
        <v>292</v>
      </c>
    </row>
    <row r="164" spans="2:65" s="1" customFormat="1" ht="16.5" customHeight="1">
      <c r="B164" s="36"/>
      <c r="C164" s="198" t="s">
        <v>297</v>
      </c>
      <c r="D164" s="198" t="s">
        <v>345</v>
      </c>
      <c r="E164" s="199" t="s">
        <v>434</v>
      </c>
      <c r="F164" s="200" t="s">
        <v>435</v>
      </c>
      <c r="G164" s="201" t="s">
        <v>173</v>
      </c>
      <c r="H164" s="202">
        <v>459.08</v>
      </c>
      <c r="I164" s="203"/>
      <c r="J164" s="204">
        <f t="shared" si="0"/>
        <v>0</v>
      </c>
      <c r="K164" s="200" t="s">
        <v>23</v>
      </c>
      <c r="L164" s="56"/>
      <c r="M164" s="205" t="s">
        <v>23</v>
      </c>
      <c r="N164" s="206" t="s">
        <v>47</v>
      </c>
      <c r="O164" s="37"/>
      <c r="P164" s="188">
        <f t="shared" si="1"/>
        <v>0</v>
      </c>
      <c r="Q164" s="188">
        <v>0</v>
      </c>
      <c r="R164" s="188">
        <f t="shared" si="2"/>
        <v>0</v>
      </c>
      <c r="S164" s="188">
        <v>0</v>
      </c>
      <c r="T164" s="189">
        <f t="shared" si="3"/>
        <v>0</v>
      </c>
      <c r="AR164" s="19" t="s">
        <v>145</v>
      </c>
      <c r="AT164" s="19" t="s">
        <v>345</v>
      </c>
      <c r="AU164" s="19" t="s">
        <v>84</v>
      </c>
      <c r="AY164" s="19" t="s">
        <v>139</v>
      </c>
      <c r="BE164" s="190">
        <f t="shared" si="4"/>
        <v>0</v>
      </c>
      <c r="BF164" s="190">
        <f t="shared" si="5"/>
        <v>0</v>
      </c>
      <c r="BG164" s="190">
        <f t="shared" si="6"/>
        <v>0</v>
      </c>
      <c r="BH164" s="190">
        <f t="shared" si="7"/>
        <v>0</v>
      </c>
      <c r="BI164" s="190">
        <f t="shared" si="8"/>
        <v>0</v>
      </c>
      <c r="BJ164" s="19" t="s">
        <v>84</v>
      </c>
      <c r="BK164" s="190">
        <f t="shared" si="9"/>
        <v>0</v>
      </c>
      <c r="BL164" s="19" t="s">
        <v>145</v>
      </c>
      <c r="BM164" s="19" t="s">
        <v>300</v>
      </c>
    </row>
    <row r="165" spans="2:65" s="1" customFormat="1" ht="16.5" customHeight="1">
      <c r="B165" s="36"/>
      <c r="C165" s="198" t="s">
        <v>221</v>
      </c>
      <c r="D165" s="198" t="s">
        <v>345</v>
      </c>
      <c r="E165" s="199" t="s">
        <v>436</v>
      </c>
      <c r="F165" s="200" t="s">
        <v>437</v>
      </c>
      <c r="G165" s="201" t="s">
        <v>173</v>
      </c>
      <c r="H165" s="202">
        <v>111.55</v>
      </c>
      <c r="I165" s="203"/>
      <c r="J165" s="204">
        <f t="shared" si="0"/>
        <v>0</v>
      </c>
      <c r="K165" s="200" t="s">
        <v>23</v>
      </c>
      <c r="L165" s="56"/>
      <c r="M165" s="205" t="s">
        <v>23</v>
      </c>
      <c r="N165" s="206" t="s">
        <v>47</v>
      </c>
      <c r="O165" s="37"/>
      <c r="P165" s="188">
        <f t="shared" si="1"/>
        <v>0</v>
      </c>
      <c r="Q165" s="188">
        <v>0</v>
      </c>
      <c r="R165" s="188">
        <f t="shared" si="2"/>
        <v>0</v>
      </c>
      <c r="S165" s="188">
        <v>0</v>
      </c>
      <c r="T165" s="189">
        <f t="shared" si="3"/>
        <v>0</v>
      </c>
      <c r="AR165" s="19" t="s">
        <v>145</v>
      </c>
      <c r="AT165" s="19" t="s">
        <v>345</v>
      </c>
      <c r="AU165" s="19" t="s">
        <v>84</v>
      </c>
      <c r="AY165" s="19" t="s">
        <v>139</v>
      </c>
      <c r="BE165" s="190">
        <f t="shared" si="4"/>
        <v>0</v>
      </c>
      <c r="BF165" s="190">
        <f t="shared" si="5"/>
        <v>0</v>
      </c>
      <c r="BG165" s="190">
        <f t="shared" si="6"/>
        <v>0</v>
      </c>
      <c r="BH165" s="190">
        <f t="shared" si="7"/>
        <v>0</v>
      </c>
      <c r="BI165" s="190">
        <f t="shared" si="8"/>
        <v>0</v>
      </c>
      <c r="BJ165" s="19" t="s">
        <v>84</v>
      </c>
      <c r="BK165" s="190">
        <f t="shared" si="9"/>
        <v>0</v>
      </c>
      <c r="BL165" s="19" t="s">
        <v>145</v>
      </c>
      <c r="BM165" s="19" t="s">
        <v>303</v>
      </c>
    </row>
    <row r="166" spans="2:65" s="1" customFormat="1" ht="16.5" customHeight="1">
      <c r="B166" s="36"/>
      <c r="C166" s="198" t="s">
        <v>438</v>
      </c>
      <c r="D166" s="198" t="s">
        <v>345</v>
      </c>
      <c r="E166" s="199" t="s">
        <v>439</v>
      </c>
      <c r="F166" s="200" t="s">
        <v>440</v>
      </c>
      <c r="G166" s="201" t="s">
        <v>352</v>
      </c>
      <c r="H166" s="202">
        <v>160.65</v>
      </c>
      <c r="I166" s="203"/>
      <c r="J166" s="204">
        <f t="shared" si="0"/>
        <v>0</v>
      </c>
      <c r="K166" s="200" t="s">
        <v>23</v>
      </c>
      <c r="L166" s="56"/>
      <c r="M166" s="205" t="s">
        <v>23</v>
      </c>
      <c r="N166" s="206" t="s">
        <v>47</v>
      </c>
      <c r="O166" s="37"/>
      <c r="P166" s="188">
        <f t="shared" si="1"/>
        <v>0</v>
      </c>
      <c r="Q166" s="188">
        <v>0</v>
      </c>
      <c r="R166" s="188">
        <f t="shared" si="2"/>
        <v>0</v>
      </c>
      <c r="S166" s="188">
        <v>0</v>
      </c>
      <c r="T166" s="189">
        <f t="shared" si="3"/>
        <v>0</v>
      </c>
      <c r="AR166" s="19" t="s">
        <v>145</v>
      </c>
      <c r="AT166" s="19" t="s">
        <v>345</v>
      </c>
      <c r="AU166" s="19" t="s">
        <v>84</v>
      </c>
      <c r="AY166" s="19" t="s">
        <v>139</v>
      </c>
      <c r="BE166" s="190">
        <f t="shared" si="4"/>
        <v>0</v>
      </c>
      <c r="BF166" s="190">
        <f t="shared" si="5"/>
        <v>0</v>
      </c>
      <c r="BG166" s="190">
        <f t="shared" si="6"/>
        <v>0</v>
      </c>
      <c r="BH166" s="190">
        <f t="shared" si="7"/>
        <v>0</v>
      </c>
      <c r="BI166" s="190">
        <f t="shared" si="8"/>
        <v>0</v>
      </c>
      <c r="BJ166" s="19" t="s">
        <v>84</v>
      </c>
      <c r="BK166" s="190">
        <f t="shared" si="9"/>
        <v>0</v>
      </c>
      <c r="BL166" s="19" t="s">
        <v>145</v>
      </c>
      <c r="BM166" s="19" t="s">
        <v>441</v>
      </c>
    </row>
    <row r="167" spans="2:65" s="1" customFormat="1" ht="16.5" customHeight="1">
      <c r="B167" s="36"/>
      <c r="C167" s="198" t="s">
        <v>226</v>
      </c>
      <c r="D167" s="198" t="s">
        <v>345</v>
      </c>
      <c r="E167" s="199" t="s">
        <v>442</v>
      </c>
      <c r="F167" s="200" t="s">
        <v>443</v>
      </c>
      <c r="G167" s="201" t="s">
        <v>352</v>
      </c>
      <c r="H167" s="202">
        <v>6.762</v>
      </c>
      <c r="I167" s="203"/>
      <c r="J167" s="204">
        <f t="shared" si="0"/>
        <v>0</v>
      </c>
      <c r="K167" s="200" t="s">
        <v>23</v>
      </c>
      <c r="L167" s="56"/>
      <c r="M167" s="205" t="s">
        <v>23</v>
      </c>
      <c r="N167" s="206" t="s">
        <v>47</v>
      </c>
      <c r="O167" s="37"/>
      <c r="P167" s="188">
        <f t="shared" si="1"/>
        <v>0</v>
      </c>
      <c r="Q167" s="188">
        <v>0</v>
      </c>
      <c r="R167" s="188">
        <f t="shared" si="2"/>
        <v>0</v>
      </c>
      <c r="S167" s="188">
        <v>0</v>
      </c>
      <c r="T167" s="189">
        <f t="shared" si="3"/>
        <v>0</v>
      </c>
      <c r="AR167" s="19" t="s">
        <v>145</v>
      </c>
      <c r="AT167" s="19" t="s">
        <v>345</v>
      </c>
      <c r="AU167" s="19" t="s">
        <v>84</v>
      </c>
      <c r="AY167" s="19" t="s">
        <v>139</v>
      </c>
      <c r="BE167" s="190">
        <f t="shared" si="4"/>
        <v>0</v>
      </c>
      <c r="BF167" s="190">
        <f t="shared" si="5"/>
        <v>0</v>
      </c>
      <c r="BG167" s="190">
        <f t="shared" si="6"/>
        <v>0</v>
      </c>
      <c r="BH167" s="190">
        <f t="shared" si="7"/>
        <v>0</v>
      </c>
      <c r="BI167" s="190">
        <f t="shared" si="8"/>
        <v>0</v>
      </c>
      <c r="BJ167" s="19" t="s">
        <v>84</v>
      </c>
      <c r="BK167" s="190">
        <f t="shared" si="9"/>
        <v>0</v>
      </c>
      <c r="BL167" s="19" t="s">
        <v>145</v>
      </c>
      <c r="BM167" s="19" t="s">
        <v>444</v>
      </c>
    </row>
    <row r="168" spans="2:65" s="1" customFormat="1" ht="16.5" customHeight="1">
      <c r="B168" s="36"/>
      <c r="C168" s="198" t="s">
        <v>445</v>
      </c>
      <c r="D168" s="198" t="s">
        <v>345</v>
      </c>
      <c r="E168" s="199" t="s">
        <v>446</v>
      </c>
      <c r="F168" s="200" t="s">
        <v>447</v>
      </c>
      <c r="G168" s="201" t="s">
        <v>352</v>
      </c>
      <c r="H168" s="202">
        <v>39.043</v>
      </c>
      <c r="I168" s="203"/>
      <c r="J168" s="204">
        <f t="shared" si="0"/>
        <v>0</v>
      </c>
      <c r="K168" s="200" t="s">
        <v>23</v>
      </c>
      <c r="L168" s="56"/>
      <c r="M168" s="205" t="s">
        <v>23</v>
      </c>
      <c r="N168" s="206" t="s">
        <v>47</v>
      </c>
      <c r="O168" s="37"/>
      <c r="P168" s="188">
        <f t="shared" si="1"/>
        <v>0</v>
      </c>
      <c r="Q168" s="188">
        <v>0</v>
      </c>
      <c r="R168" s="188">
        <f t="shared" si="2"/>
        <v>0</v>
      </c>
      <c r="S168" s="188">
        <v>0</v>
      </c>
      <c r="T168" s="189">
        <f t="shared" si="3"/>
        <v>0</v>
      </c>
      <c r="AR168" s="19" t="s">
        <v>145</v>
      </c>
      <c r="AT168" s="19" t="s">
        <v>345</v>
      </c>
      <c r="AU168" s="19" t="s">
        <v>84</v>
      </c>
      <c r="AY168" s="19" t="s">
        <v>139</v>
      </c>
      <c r="BE168" s="190">
        <f t="shared" si="4"/>
        <v>0</v>
      </c>
      <c r="BF168" s="190">
        <f t="shared" si="5"/>
        <v>0</v>
      </c>
      <c r="BG168" s="190">
        <f t="shared" si="6"/>
        <v>0</v>
      </c>
      <c r="BH168" s="190">
        <f t="shared" si="7"/>
        <v>0</v>
      </c>
      <c r="BI168" s="190">
        <f t="shared" si="8"/>
        <v>0</v>
      </c>
      <c r="BJ168" s="19" t="s">
        <v>84</v>
      </c>
      <c r="BK168" s="190">
        <f t="shared" si="9"/>
        <v>0</v>
      </c>
      <c r="BL168" s="19" t="s">
        <v>145</v>
      </c>
      <c r="BM168" s="19" t="s">
        <v>448</v>
      </c>
    </row>
    <row r="169" spans="2:65" s="1" customFormat="1" ht="16.5" customHeight="1">
      <c r="B169" s="36"/>
      <c r="C169" s="198" t="s">
        <v>229</v>
      </c>
      <c r="D169" s="198" t="s">
        <v>345</v>
      </c>
      <c r="E169" s="199" t="s">
        <v>449</v>
      </c>
      <c r="F169" s="200" t="s">
        <v>450</v>
      </c>
      <c r="G169" s="201" t="s">
        <v>352</v>
      </c>
      <c r="H169" s="202">
        <v>81.9</v>
      </c>
      <c r="I169" s="203"/>
      <c r="J169" s="204">
        <f t="shared" si="0"/>
        <v>0</v>
      </c>
      <c r="K169" s="200" t="s">
        <v>23</v>
      </c>
      <c r="L169" s="56"/>
      <c r="M169" s="205" t="s">
        <v>23</v>
      </c>
      <c r="N169" s="206" t="s">
        <v>47</v>
      </c>
      <c r="O169" s="37"/>
      <c r="P169" s="188">
        <f t="shared" si="1"/>
        <v>0</v>
      </c>
      <c r="Q169" s="188">
        <v>0</v>
      </c>
      <c r="R169" s="188">
        <f t="shared" si="2"/>
        <v>0</v>
      </c>
      <c r="S169" s="188">
        <v>0</v>
      </c>
      <c r="T169" s="189">
        <f t="shared" si="3"/>
        <v>0</v>
      </c>
      <c r="AR169" s="19" t="s">
        <v>145</v>
      </c>
      <c r="AT169" s="19" t="s">
        <v>345</v>
      </c>
      <c r="AU169" s="19" t="s">
        <v>84</v>
      </c>
      <c r="AY169" s="19" t="s">
        <v>139</v>
      </c>
      <c r="BE169" s="190">
        <f t="shared" si="4"/>
        <v>0</v>
      </c>
      <c r="BF169" s="190">
        <f t="shared" si="5"/>
        <v>0</v>
      </c>
      <c r="BG169" s="190">
        <f t="shared" si="6"/>
        <v>0</v>
      </c>
      <c r="BH169" s="190">
        <f t="shared" si="7"/>
        <v>0</v>
      </c>
      <c r="BI169" s="190">
        <f t="shared" si="8"/>
        <v>0</v>
      </c>
      <c r="BJ169" s="19" t="s">
        <v>84</v>
      </c>
      <c r="BK169" s="190">
        <f t="shared" si="9"/>
        <v>0</v>
      </c>
      <c r="BL169" s="19" t="s">
        <v>145</v>
      </c>
      <c r="BM169" s="19" t="s">
        <v>451</v>
      </c>
    </row>
    <row r="170" spans="2:65" s="1" customFormat="1" ht="25.5" customHeight="1">
      <c r="B170" s="36"/>
      <c r="C170" s="198" t="s">
        <v>397</v>
      </c>
      <c r="D170" s="198" t="s">
        <v>345</v>
      </c>
      <c r="E170" s="199" t="s">
        <v>452</v>
      </c>
      <c r="F170" s="200" t="s">
        <v>453</v>
      </c>
      <c r="G170" s="201" t="s">
        <v>352</v>
      </c>
      <c r="H170" s="202">
        <v>204</v>
      </c>
      <c r="I170" s="203"/>
      <c r="J170" s="204">
        <f t="shared" si="0"/>
        <v>0</v>
      </c>
      <c r="K170" s="200" t="s">
        <v>23</v>
      </c>
      <c r="L170" s="56"/>
      <c r="M170" s="205" t="s">
        <v>23</v>
      </c>
      <c r="N170" s="206" t="s">
        <v>47</v>
      </c>
      <c r="O170" s="37"/>
      <c r="P170" s="188">
        <f t="shared" si="1"/>
        <v>0</v>
      </c>
      <c r="Q170" s="188">
        <v>0</v>
      </c>
      <c r="R170" s="188">
        <f t="shared" si="2"/>
        <v>0</v>
      </c>
      <c r="S170" s="188">
        <v>0</v>
      </c>
      <c r="T170" s="189">
        <f t="shared" si="3"/>
        <v>0</v>
      </c>
      <c r="AR170" s="19" t="s">
        <v>145</v>
      </c>
      <c r="AT170" s="19" t="s">
        <v>345</v>
      </c>
      <c r="AU170" s="19" t="s">
        <v>84</v>
      </c>
      <c r="AY170" s="19" t="s">
        <v>139</v>
      </c>
      <c r="BE170" s="190">
        <f t="shared" si="4"/>
        <v>0</v>
      </c>
      <c r="BF170" s="190">
        <f t="shared" si="5"/>
        <v>0</v>
      </c>
      <c r="BG170" s="190">
        <f t="shared" si="6"/>
        <v>0</v>
      </c>
      <c r="BH170" s="190">
        <f t="shared" si="7"/>
        <v>0</v>
      </c>
      <c r="BI170" s="190">
        <f t="shared" si="8"/>
        <v>0</v>
      </c>
      <c r="BJ170" s="19" t="s">
        <v>84</v>
      </c>
      <c r="BK170" s="190">
        <f t="shared" si="9"/>
        <v>0</v>
      </c>
      <c r="BL170" s="19" t="s">
        <v>145</v>
      </c>
      <c r="BM170" s="19" t="s">
        <v>454</v>
      </c>
    </row>
    <row r="171" spans="2:65" s="1" customFormat="1" ht="16.5" customHeight="1">
      <c r="B171" s="36"/>
      <c r="C171" s="198" t="s">
        <v>232</v>
      </c>
      <c r="D171" s="198" t="s">
        <v>345</v>
      </c>
      <c r="E171" s="199" t="s">
        <v>455</v>
      </c>
      <c r="F171" s="200" t="s">
        <v>456</v>
      </c>
      <c r="G171" s="201" t="s">
        <v>352</v>
      </c>
      <c r="H171" s="202">
        <v>662</v>
      </c>
      <c r="I171" s="203"/>
      <c r="J171" s="204">
        <f t="shared" si="0"/>
        <v>0</v>
      </c>
      <c r="K171" s="200" t="s">
        <v>23</v>
      </c>
      <c r="L171" s="56"/>
      <c r="M171" s="205" t="s">
        <v>23</v>
      </c>
      <c r="N171" s="206" t="s">
        <v>47</v>
      </c>
      <c r="O171" s="37"/>
      <c r="P171" s="188">
        <f t="shared" si="1"/>
        <v>0</v>
      </c>
      <c r="Q171" s="188">
        <v>0</v>
      </c>
      <c r="R171" s="188">
        <f t="shared" si="2"/>
        <v>0</v>
      </c>
      <c r="S171" s="188">
        <v>0</v>
      </c>
      <c r="T171" s="189">
        <f t="shared" si="3"/>
        <v>0</v>
      </c>
      <c r="AR171" s="19" t="s">
        <v>145</v>
      </c>
      <c r="AT171" s="19" t="s">
        <v>345</v>
      </c>
      <c r="AU171" s="19" t="s">
        <v>84</v>
      </c>
      <c r="AY171" s="19" t="s">
        <v>139</v>
      </c>
      <c r="BE171" s="190">
        <f t="shared" si="4"/>
        <v>0</v>
      </c>
      <c r="BF171" s="190">
        <f t="shared" si="5"/>
        <v>0</v>
      </c>
      <c r="BG171" s="190">
        <f t="shared" si="6"/>
        <v>0</v>
      </c>
      <c r="BH171" s="190">
        <f t="shared" si="7"/>
        <v>0</v>
      </c>
      <c r="BI171" s="190">
        <f t="shared" si="8"/>
        <v>0</v>
      </c>
      <c r="BJ171" s="19" t="s">
        <v>84</v>
      </c>
      <c r="BK171" s="190">
        <f t="shared" si="9"/>
        <v>0</v>
      </c>
      <c r="BL171" s="19" t="s">
        <v>145</v>
      </c>
      <c r="BM171" s="19" t="s">
        <v>457</v>
      </c>
    </row>
    <row r="172" spans="2:65" s="1" customFormat="1" ht="16.5" customHeight="1">
      <c r="B172" s="36"/>
      <c r="C172" s="198" t="s">
        <v>458</v>
      </c>
      <c r="D172" s="198" t="s">
        <v>345</v>
      </c>
      <c r="E172" s="199" t="s">
        <v>459</v>
      </c>
      <c r="F172" s="200" t="s">
        <v>460</v>
      </c>
      <c r="G172" s="201" t="s">
        <v>352</v>
      </c>
      <c r="H172" s="202">
        <v>662</v>
      </c>
      <c r="I172" s="203"/>
      <c r="J172" s="204">
        <f t="shared" si="0"/>
        <v>0</v>
      </c>
      <c r="K172" s="200" t="s">
        <v>23</v>
      </c>
      <c r="L172" s="56"/>
      <c r="M172" s="205" t="s">
        <v>23</v>
      </c>
      <c r="N172" s="206" t="s">
        <v>47</v>
      </c>
      <c r="O172" s="37"/>
      <c r="P172" s="188">
        <f t="shared" si="1"/>
        <v>0</v>
      </c>
      <c r="Q172" s="188">
        <v>0</v>
      </c>
      <c r="R172" s="188">
        <f t="shared" si="2"/>
        <v>0</v>
      </c>
      <c r="S172" s="188">
        <v>0</v>
      </c>
      <c r="T172" s="189">
        <f t="shared" si="3"/>
        <v>0</v>
      </c>
      <c r="AR172" s="19" t="s">
        <v>145</v>
      </c>
      <c r="AT172" s="19" t="s">
        <v>345</v>
      </c>
      <c r="AU172" s="19" t="s">
        <v>84</v>
      </c>
      <c r="AY172" s="19" t="s">
        <v>139</v>
      </c>
      <c r="BE172" s="190">
        <f t="shared" si="4"/>
        <v>0</v>
      </c>
      <c r="BF172" s="190">
        <f t="shared" si="5"/>
        <v>0</v>
      </c>
      <c r="BG172" s="190">
        <f t="shared" si="6"/>
        <v>0</v>
      </c>
      <c r="BH172" s="190">
        <f t="shared" si="7"/>
        <v>0</v>
      </c>
      <c r="BI172" s="190">
        <f t="shared" si="8"/>
        <v>0</v>
      </c>
      <c r="BJ172" s="19" t="s">
        <v>84</v>
      </c>
      <c r="BK172" s="190">
        <f t="shared" si="9"/>
        <v>0</v>
      </c>
      <c r="BL172" s="19" t="s">
        <v>145</v>
      </c>
      <c r="BM172" s="19" t="s">
        <v>461</v>
      </c>
    </row>
    <row r="173" spans="2:65" s="1" customFormat="1" ht="16.5" customHeight="1">
      <c r="B173" s="36"/>
      <c r="C173" s="198" t="s">
        <v>235</v>
      </c>
      <c r="D173" s="198" t="s">
        <v>345</v>
      </c>
      <c r="E173" s="199" t="s">
        <v>462</v>
      </c>
      <c r="F173" s="200" t="s">
        <v>463</v>
      </c>
      <c r="G173" s="201" t="s">
        <v>352</v>
      </c>
      <c r="H173" s="202">
        <v>334.8</v>
      </c>
      <c r="I173" s="203"/>
      <c r="J173" s="204">
        <f t="shared" si="0"/>
        <v>0</v>
      </c>
      <c r="K173" s="200" t="s">
        <v>23</v>
      </c>
      <c r="L173" s="56"/>
      <c r="M173" s="205" t="s">
        <v>23</v>
      </c>
      <c r="N173" s="206" t="s">
        <v>47</v>
      </c>
      <c r="O173" s="37"/>
      <c r="P173" s="188">
        <f t="shared" si="1"/>
        <v>0</v>
      </c>
      <c r="Q173" s="188">
        <v>0</v>
      </c>
      <c r="R173" s="188">
        <f t="shared" si="2"/>
        <v>0</v>
      </c>
      <c r="S173" s="188">
        <v>0</v>
      </c>
      <c r="T173" s="189">
        <f t="shared" si="3"/>
        <v>0</v>
      </c>
      <c r="AR173" s="19" t="s">
        <v>145</v>
      </c>
      <c r="AT173" s="19" t="s">
        <v>345</v>
      </c>
      <c r="AU173" s="19" t="s">
        <v>84</v>
      </c>
      <c r="AY173" s="19" t="s">
        <v>139</v>
      </c>
      <c r="BE173" s="190">
        <f t="shared" si="4"/>
        <v>0</v>
      </c>
      <c r="BF173" s="190">
        <f t="shared" si="5"/>
        <v>0</v>
      </c>
      <c r="BG173" s="190">
        <f t="shared" si="6"/>
        <v>0</v>
      </c>
      <c r="BH173" s="190">
        <f t="shared" si="7"/>
        <v>0</v>
      </c>
      <c r="BI173" s="190">
        <f t="shared" si="8"/>
        <v>0</v>
      </c>
      <c r="BJ173" s="19" t="s">
        <v>84</v>
      </c>
      <c r="BK173" s="190">
        <f t="shared" si="9"/>
        <v>0</v>
      </c>
      <c r="BL173" s="19" t="s">
        <v>145</v>
      </c>
      <c r="BM173" s="19" t="s">
        <v>464</v>
      </c>
    </row>
    <row r="174" spans="2:65" s="1" customFormat="1" ht="16.5" customHeight="1">
      <c r="B174" s="36"/>
      <c r="C174" s="198" t="s">
        <v>403</v>
      </c>
      <c r="D174" s="198" t="s">
        <v>345</v>
      </c>
      <c r="E174" s="199" t="s">
        <v>465</v>
      </c>
      <c r="F174" s="200" t="s">
        <v>466</v>
      </c>
      <c r="G174" s="201" t="s">
        <v>352</v>
      </c>
      <c r="H174" s="202">
        <v>385.25</v>
      </c>
      <c r="I174" s="203"/>
      <c r="J174" s="204">
        <f t="shared" si="0"/>
        <v>0</v>
      </c>
      <c r="K174" s="200" t="s">
        <v>23</v>
      </c>
      <c r="L174" s="56"/>
      <c r="M174" s="205" t="s">
        <v>23</v>
      </c>
      <c r="N174" s="206" t="s">
        <v>47</v>
      </c>
      <c r="O174" s="37"/>
      <c r="P174" s="188">
        <f t="shared" si="1"/>
        <v>0</v>
      </c>
      <c r="Q174" s="188">
        <v>0</v>
      </c>
      <c r="R174" s="188">
        <f t="shared" si="2"/>
        <v>0</v>
      </c>
      <c r="S174" s="188">
        <v>0</v>
      </c>
      <c r="T174" s="189">
        <f t="shared" si="3"/>
        <v>0</v>
      </c>
      <c r="AR174" s="19" t="s">
        <v>145</v>
      </c>
      <c r="AT174" s="19" t="s">
        <v>345</v>
      </c>
      <c r="AU174" s="19" t="s">
        <v>84</v>
      </c>
      <c r="AY174" s="19" t="s">
        <v>139</v>
      </c>
      <c r="BE174" s="190">
        <f t="shared" si="4"/>
        <v>0</v>
      </c>
      <c r="BF174" s="190">
        <f t="shared" si="5"/>
        <v>0</v>
      </c>
      <c r="BG174" s="190">
        <f t="shared" si="6"/>
        <v>0</v>
      </c>
      <c r="BH174" s="190">
        <f t="shared" si="7"/>
        <v>0</v>
      </c>
      <c r="BI174" s="190">
        <f t="shared" si="8"/>
        <v>0</v>
      </c>
      <c r="BJ174" s="19" t="s">
        <v>84</v>
      </c>
      <c r="BK174" s="190">
        <f t="shared" si="9"/>
        <v>0</v>
      </c>
      <c r="BL174" s="19" t="s">
        <v>145</v>
      </c>
      <c r="BM174" s="19" t="s">
        <v>467</v>
      </c>
    </row>
    <row r="175" spans="2:63" s="9" customFormat="1" ht="37.35" customHeight="1">
      <c r="B175" s="164"/>
      <c r="C175" s="165"/>
      <c r="D175" s="166" t="s">
        <v>75</v>
      </c>
      <c r="E175" s="167" t="s">
        <v>468</v>
      </c>
      <c r="F175" s="167" t="s">
        <v>469</v>
      </c>
      <c r="G175" s="165"/>
      <c r="H175" s="165"/>
      <c r="I175" s="168"/>
      <c r="J175" s="169">
        <f>BK175</f>
        <v>0</v>
      </c>
      <c r="K175" s="165"/>
      <c r="L175" s="170"/>
      <c r="M175" s="171"/>
      <c r="N175" s="172"/>
      <c r="O175" s="172"/>
      <c r="P175" s="173">
        <f>SUM(P176:P180)</f>
        <v>0</v>
      </c>
      <c r="Q175" s="172"/>
      <c r="R175" s="173">
        <f>SUM(R176:R180)</f>
        <v>0</v>
      </c>
      <c r="S175" s="172"/>
      <c r="T175" s="174">
        <f>SUM(T176:T180)</f>
        <v>0</v>
      </c>
      <c r="AR175" s="175" t="s">
        <v>84</v>
      </c>
      <c r="AT175" s="176" t="s">
        <v>75</v>
      </c>
      <c r="AU175" s="176" t="s">
        <v>76</v>
      </c>
      <c r="AY175" s="175" t="s">
        <v>139</v>
      </c>
      <c r="BK175" s="177">
        <f>SUM(BK176:BK180)</f>
        <v>0</v>
      </c>
    </row>
    <row r="176" spans="2:65" s="1" customFormat="1" ht="16.5" customHeight="1">
      <c r="B176" s="36"/>
      <c r="C176" s="198" t="s">
        <v>243</v>
      </c>
      <c r="D176" s="198" t="s">
        <v>345</v>
      </c>
      <c r="E176" s="199" t="s">
        <v>470</v>
      </c>
      <c r="F176" s="200" t="s">
        <v>471</v>
      </c>
      <c r="G176" s="201" t="s">
        <v>173</v>
      </c>
      <c r="H176" s="202">
        <v>60</v>
      </c>
      <c r="I176" s="203"/>
      <c r="J176" s="204">
        <f>ROUND(I176*H176,2)</f>
        <v>0</v>
      </c>
      <c r="K176" s="200" t="s">
        <v>23</v>
      </c>
      <c r="L176" s="56"/>
      <c r="M176" s="205" t="s">
        <v>23</v>
      </c>
      <c r="N176" s="206" t="s">
        <v>47</v>
      </c>
      <c r="O176" s="37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AR176" s="19" t="s">
        <v>145</v>
      </c>
      <c r="AT176" s="19" t="s">
        <v>345</v>
      </c>
      <c r="AU176" s="19" t="s">
        <v>84</v>
      </c>
      <c r="AY176" s="19" t="s">
        <v>139</v>
      </c>
      <c r="BE176" s="190">
        <f>IF(N176="základní",J176,0)</f>
        <v>0</v>
      </c>
      <c r="BF176" s="190">
        <f>IF(N176="snížená",J176,0)</f>
        <v>0</v>
      </c>
      <c r="BG176" s="190">
        <f>IF(N176="zákl. přenesená",J176,0)</f>
        <v>0</v>
      </c>
      <c r="BH176" s="190">
        <f>IF(N176="sníž. přenesená",J176,0)</f>
        <v>0</v>
      </c>
      <c r="BI176" s="190">
        <f>IF(N176="nulová",J176,0)</f>
        <v>0</v>
      </c>
      <c r="BJ176" s="19" t="s">
        <v>84</v>
      </c>
      <c r="BK176" s="190">
        <f>ROUND(I176*H176,2)</f>
        <v>0</v>
      </c>
      <c r="BL176" s="19" t="s">
        <v>145</v>
      </c>
      <c r="BM176" s="19" t="s">
        <v>472</v>
      </c>
    </row>
    <row r="177" spans="2:65" s="1" customFormat="1" ht="16.5" customHeight="1">
      <c r="B177" s="36"/>
      <c r="C177" s="198" t="s">
        <v>473</v>
      </c>
      <c r="D177" s="198" t="s">
        <v>345</v>
      </c>
      <c r="E177" s="199" t="s">
        <v>474</v>
      </c>
      <c r="F177" s="200" t="s">
        <v>475</v>
      </c>
      <c r="G177" s="201" t="s">
        <v>352</v>
      </c>
      <c r="H177" s="202">
        <v>54</v>
      </c>
      <c r="I177" s="203"/>
      <c r="J177" s="204">
        <f>ROUND(I177*H177,2)</f>
        <v>0</v>
      </c>
      <c r="K177" s="200" t="s">
        <v>23</v>
      </c>
      <c r="L177" s="56"/>
      <c r="M177" s="205" t="s">
        <v>23</v>
      </c>
      <c r="N177" s="206" t="s">
        <v>47</v>
      </c>
      <c r="O177" s="37"/>
      <c r="P177" s="188">
        <f>O177*H177</f>
        <v>0</v>
      </c>
      <c r="Q177" s="188">
        <v>0</v>
      </c>
      <c r="R177" s="188">
        <f>Q177*H177</f>
        <v>0</v>
      </c>
      <c r="S177" s="188">
        <v>0</v>
      </c>
      <c r="T177" s="189">
        <f>S177*H177</f>
        <v>0</v>
      </c>
      <c r="AR177" s="19" t="s">
        <v>145</v>
      </c>
      <c r="AT177" s="19" t="s">
        <v>345</v>
      </c>
      <c r="AU177" s="19" t="s">
        <v>84</v>
      </c>
      <c r="AY177" s="19" t="s">
        <v>139</v>
      </c>
      <c r="BE177" s="190">
        <f>IF(N177="základní",J177,0)</f>
        <v>0</v>
      </c>
      <c r="BF177" s="190">
        <f>IF(N177="snížená",J177,0)</f>
        <v>0</v>
      </c>
      <c r="BG177" s="190">
        <f>IF(N177="zákl. přenesená",J177,0)</f>
        <v>0</v>
      </c>
      <c r="BH177" s="190">
        <f>IF(N177="sníž. přenesená",J177,0)</f>
        <v>0</v>
      </c>
      <c r="BI177" s="190">
        <f>IF(N177="nulová",J177,0)</f>
        <v>0</v>
      </c>
      <c r="BJ177" s="19" t="s">
        <v>84</v>
      </c>
      <c r="BK177" s="190">
        <f>ROUND(I177*H177,2)</f>
        <v>0</v>
      </c>
      <c r="BL177" s="19" t="s">
        <v>145</v>
      </c>
      <c r="BM177" s="19" t="s">
        <v>476</v>
      </c>
    </row>
    <row r="178" spans="2:65" s="1" customFormat="1" ht="16.5" customHeight="1">
      <c r="B178" s="36"/>
      <c r="C178" s="198" t="s">
        <v>247</v>
      </c>
      <c r="D178" s="198" t="s">
        <v>345</v>
      </c>
      <c r="E178" s="199" t="s">
        <v>477</v>
      </c>
      <c r="F178" s="200" t="s">
        <v>478</v>
      </c>
      <c r="G178" s="201" t="s">
        <v>352</v>
      </c>
      <c r="H178" s="202">
        <v>168.36</v>
      </c>
      <c r="I178" s="203"/>
      <c r="J178" s="204">
        <f>ROUND(I178*H178,2)</f>
        <v>0</v>
      </c>
      <c r="K178" s="200" t="s">
        <v>23</v>
      </c>
      <c r="L178" s="56"/>
      <c r="M178" s="205" t="s">
        <v>23</v>
      </c>
      <c r="N178" s="206" t="s">
        <v>47</v>
      </c>
      <c r="O178" s="37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AR178" s="19" t="s">
        <v>145</v>
      </c>
      <c r="AT178" s="19" t="s">
        <v>345</v>
      </c>
      <c r="AU178" s="19" t="s">
        <v>84</v>
      </c>
      <c r="AY178" s="19" t="s">
        <v>139</v>
      </c>
      <c r="BE178" s="190">
        <f>IF(N178="základní",J178,0)</f>
        <v>0</v>
      </c>
      <c r="BF178" s="190">
        <f>IF(N178="snížená",J178,0)</f>
        <v>0</v>
      </c>
      <c r="BG178" s="190">
        <f>IF(N178="zákl. přenesená",J178,0)</f>
        <v>0</v>
      </c>
      <c r="BH178" s="190">
        <f>IF(N178="sníž. přenesená",J178,0)</f>
        <v>0</v>
      </c>
      <c r="BI178" s="190">
        <f>IF(N178="nulová",J178,0)</f>
        <v>0</v>
      </c>
      <c r="BJ178" s="19" t="s">
        <v>84</v>
      </c>
      <c r="BK178" s="190">
        <f>ROUND(I178*H178,2)</f>
        <v>0</v>
      </c>
      <c r="BL178" s="19" t="s">
        <v>145</v>
      </c>
      <c r="BM178" s="19" t="s">
        <v>479</v>
      </c>
    </row>
    <row r="179" spans="2:65" s="1" customFormat="1" ht="16.5" customHeight="1">
      <c r="B179" s="36"/>
      <c r="C179" s="198" t="s">
        <v>480</v>
      </c>
      <c r="D179" s="198" t="s">
        <v>345</v>
      </c>
      <c r="E179" s="199" t="s">
        <v>481</v>
      </c>
      <c r="F179" s="200" t="s">
        <v>482</v>
      </c>
      <c r="G179" s="201" t="s">
        <v>352</v>
      </c>
      <c r="H179" s="202">
        <v>168.36</v>
      </c>
      <c r="I179" s="203"/>
      <c r="J179" s="204">
        <f>ROUND(I179*H179,2)</f>
        <v>0</v>
      </c>
      <c r="K179" s="200" t="s">
        <v>23</v>
      </c>
      <c r="L179" s="56"/>
      <c r="M179" s="205" t="s">
        <v>23</v>
      </c>
      <c r="N179" s="206" t="s">
        <v>47</v>
      </c>
      <c r="O179" s="37"/>
      <c r="P179" s="188">
        <f>O179*H179</f>
        <v>0</v>
      </c>
      <c r="Q179" s="188">
        <v>0</v>
      </c>
      <c r="R179" s="188">
        <f>Q179*H179</f>
        <v>0</v>
      </c>
      <c r="S179" s="188">
        <v>0</v>
      </c>
      <c r="T179" s="189">
        <f>S179*H179</f>
        <v>0</v>
      </c>
      <c r="AR179" s="19" t="s">
        <v>145</v>
      </c>
      <c r="AT179" s="19" t="s">
        <v>345</v>
      </c>
      <c r="AU179" s="19" t="s">
        <v>84</v>
      </c>
      <c r="AY179" s="19" t="s">
        <v>139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9" t="s">
        <v>84</v>
      </c>
      <c r="BK179" s="190">
        <f>ROUND(I179*H179,2)</f>
        <v>0</v>
      </c>
      <c r="BL179" s="19" t="s">
        <v>145</v>
      </c>
      <c r="BM179" s="19" t="s">
        <v>483</v>
      </c>
    </row>
    <row r="180" spans="2:65" s="1" customFormat="1" ht="16.5" customHeight="1">
      <c r="B180" s="36"/>
      <c r="C180" s="198" t="s">
        <v>251</v>
      </c>
      <c r="D180" s="198" t="s">
        <v>345</v>
      </c>
      <c r="E180" s="199" t="s">
        <v>484</v>
      </c>
      <c r="F180" s="200" t="s">
        <v>485</v>
      </c>
      <c r="G180" s="201" t="s">
        <v>358</v>
      </c>
      <c r="H180" s="202">
        <v>27.638</v>
      </c>
      <c r="I180" s="203"/>
      <c r="J180" s="204">
        <f>ROUND(I180*H180,2)</f>
        <v>0</v>
      </c>
      <c r="K180" s="200" t="s">
        <v>23</v>
      </c>
      <c r="L180" s="56"/>
      <c r="M180" s="205" t="s">
        <v>23</v>
      </c>
      <c r="N180" s="206" t="s">
        <v>47</v>
      </c>
      <c r="O180" s="37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AR180" s="19" t="s">
        <v>145</v>
      </c>
      <c r="AT180" s="19" t="s">
        <v>345</v>
      </c>
      <c r="AU180" s="19" t="s">
        <v>84</v>
      </c>
      <c r="AY180" s="19" t="s">
        <v>139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19" t="s">
        <v>84</v>
      </c>
      <c r="BK180" s="190">
        <f>ROUND(I180*H180,2)</f>
        <v>0</v>
      </c>
      <c r="BL180" s="19" t="s">
        <v>145</v>
      </c>
      <c r="BM180" s="19" t="s">
        <v>486</v>
      </c>
    </row>
    <row r="181" spans="2:63" s="9" customFormat="1" ht="37.35" customHeight="1">
      <c r="B181" s="164"/>
      <c r="C181" s="165"/>
      <c r="D181" s="166" t="s">
        <v>75</v>
      </c>
      <c r="E181" s="167" t="s">
        <v>280</v>
      </c>
      <c r="F181" s="167" t="s">
        <v>487</v>
      </c>
      <c r="G181" s="165"/>
      <c r="H181" s="165"/>
      <c r="I181" s="168"/>
      <c r="J181" s="169">
        <f>BK181</f>
        <v>0</v>
      </c>
      <c r="K181" s="165"/>
      <c r="L181" s="170"/>
      <c r="M181" s="171"/>
      <c r="N181" s="172"/>
      <c r="O181" s="172"/>
      <c r="P181" s="173">
        <f>P182</f>
        <v>0</v>
      </c>
      <c r="Q181" s="172"/>
      <c r="R181" s="173">
        <f>R182</f>
        <v>0</v>
      </c>
      <c r="S181" s="172"/>
      <c r="T181" s="174">
        <f>T182</f>
        <v>0</v>
      </c>
      <c r="AR181" s="175" t="s">
        <v>84</v>
      </c>
      <c r="AT181" s="176" t="s">
        <v>75</v>
      </c>
      <c r="AU181" s="176" t="s">
        <v>76</v>
      </c>
      <c r="AY181" s="175" t="s">
        <v>139</v>
      </c>
      <c r="BK181" s="177">
        <f>BK182</f>
        <v>0</v>
      </c>
    </row>
    <row r="182" spans="2:65" s="1" customFormat="1" ht="25.5" customHeight="1">
      <c r="B182" s="36"/>
      <c r="C182" s="198" t="s">
        <v>488</v>
      </c>
      <c r="D182" s="198" t="s">
        <v>345</v>
      </c>
      <c r="E182" s="199" t="s">
        <v>489</v>
      </c>
      <c r="F182" s="200" t="s">
        <v>490</v>
      </c>
      <c r="G182" s="201" t="s">
        <v>173</v>
      </c>
      <c r="H182" s="202">
        <v>16.8</v>
      </c>
      <c r="I182" s="203"/>
      <c r="J182" s="204">
        <f>ROUND(I182*H182,2)</f>
        <v>0</v>
      </c>
      <c r="K182" s="200" t="s">
        <v>23</v>
      </c>
      <c r="L182" s="56"/>
      <c r="M182" s="205" t="s">
        <v>23</v>
      </c>
      <c r="N182" s="206" t="s">
        <v>47</v>
      </c>
      <c r="O182" s="37"/>
      <c r="P182" s="188">
        <f>O182*H182</f>
        <v>0</v>
      </c>
      <c r="Q182" s="188">
        <v>0</v>
      </c>
      <c r="R182" s="188">
        <f>Q182*H182</f>
        <v>0</v>
      </c>
      <c r="S182" s="188">
        <v>0</v>
      </c>
      <c r="T182" s="189">
        <f>S182*H182</f>
        <v>0</v>
      </c>
      <c r="AR182" s="19" t="s">
        <v>145</v>
      </c>
      <c r="AT182" s="19" t="s">
        <v>345</v>
      </c>
      <c r="AU182" s="19" t="s">
        <v>84</v>
      </c>
      <c r="AY182" s="19" t="s">
        <v>139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19" t="s">
        <v>84</v>
      </c>
      <c r="BK182" s="190">
        <f>ROUND(I182*H182,2)</f>
        <v>0</v>
      </c>
      <c r="BL182" s="19" t="s">
        <v>145</v>
      </c>
      <c r="BM182" s="19" t="s">
        <v>491</v>
      </c>
    </row>
    <row r="183" spans="2:63" s="9" customFormat="1" ht="37.35" customHeight="1">
      <c r="B183" s="164"/>
      <c r="C183" s="165"/>
      <c r="D183" s="166" t="s">
        <v>75</v>
      </c>
      <c r="E183" s="167" t="s">
        <v>492</v>
      </c>
      <c r="F183" s="167" t="s">
        <v>493</v>
      </c>
      <c r="G183" s="165"/>
      <c r="H183" s="165"/>
      <c r="I183" s="168"/>
      <c r="J183" s="169">
        <f>BK183</f>
        <v>0</v>
      </c>
      <c r="K183" s="165"/>
      <c r="L183" s="170"/>
      <c r="M183" s="171"/>
      <c r="N183" s="172"/>
      <c r="O183" s="172"/>
      <c r="P183" s="173">
        <f>SUM(P184:P188)</f>
        <v>0</v>
      </c>
      <c r="Q183" s="172"/>
      <c r="R183" s="173">
        <f>SUM(R184:R188)</f>
        <v>0</v>
      </c>
      <c r="S183" s="172"/>
      <c r="T183" s="174">
        <f>SUM(T184:T188)</f>
        <v>0</v>
      </c>
      <c r="AR183" s="175" t="s">
        <v>84</v>
      </c>
      <c r="AT183" s="176" t="s">
        <v>75</v>
      </c>
      <c r="AU183" s="176" t="s">
        <v>76</v>
      </c>
      <c r="AY183" s="175" t="s">
        <v>139</v>
      </c>
      <c r="BK183" s="177">
        <f>SUM(BK184:BK188)</f>
        <v>0</v>
      </c>
    </row>
    <row r="184" spans="2:65" s="1" customFormat="1" ht="16.5" customHeight="1">
      <c r="B184" s="36"/>
      <c r="C184" s="198" t="s">
        <v>255</v>
      </c>
      <c r="D184" s="198" t="s">
        <v>345</v>
      </c>
      <c r="E184" s="199" t="s">
        <v>494</v>
      </c>
      <c r="F184" s="200" t="s">
        <v>495</v>
      </c>
      <c r="G184" s="201" t="s">
        <v>352</v>
      </c>
      <c r="H184" s="202">
        <v>368.5</v>
      </c>
      <c r="I184" s="203"/>
      <c r="J184" s="204">
        <f>ROUND(I184*H184,2)</f>
        <v>0</v>
      </c>
      <c r="K184" s="200" t="s">
        <v>23</v>
      </c>
      <c r="L184" s="56"/>
      <c r="M184" s="205" t="s">
        <v>23</v>
      </c>
      <c r="N184" s="206" t="s">
        <v>47</v>
      </c>
      <c r="O184" s="37"/>
      <c r="P184" s="188">
        <f>O184*H184</f>
        <v>0</v>
      </c>
      <c r="Q184" s="188">
        <v>0</v>
      </c>
      <c r="R184" s="188">
        <f>Q184*H184</f>
        <v>0</v>
      </c>
      <c r="S184" s="188">
        <v>0</v>
      </c>
      <c r="T184" s="189">
        <f>S184*H184</f>
        <v>0</v>
      </c>
      <c r="AR184" s="19" t="s">
        <v>145</v>
      </c>
      <c r="AT184" s="19" t="s">
        <v>345</v>
      </c>
      <c r="AU184" s="19" t="s">
        <v>84</v>
      </c>
      <c r="AY184" s="19" t="s">
        <v>139</v>
      </c>
      <c r="BE184" s="190">
        <f>IF(N184="základní",J184,0)</f>
        <v>0</v>
      </c>
      <c r="BF184" s="190">
        <f>IF(N184="snížená",J184,0)</f>
        <v>0</v>
      </c>
      <c r="BG184" s="190">
        <f>IF(N184="zákl. přenesená",J184,0)</f>
        <v>0</v>
      </c>
      <c r="BH184" s="190">
        <f>IF(N184="sníž. přenesená",J184,0)</f>
        <v>0</v>
      </c>
      <c r="BI184" s="190">
        <f>IF(N184="nulová",J184,0)</f>
        <v>0</v>
      </c>
      <c r="BJ184" s="19" t="s">
        <v>84</v>
      </c>
      <c r="BK184" s="190">
        <f>ROUND(I184*H184,2)</f>
        <v>0</v>
      </c>
      <c r="BL184" s="19" t="s">
        <v>145</v>
      </c>
      <c r="BM184" s="19" t="s">
        <v>496</v>
      </c>
    </row>
    <row r="185" spans="2:65" s="1" customFormat="1" ht="16.5" customHeight="1">
      <c r="B185" s="36"/>
      <c r="C185" s="198" t="s">
        <v>497</v>
      </c>
      <c r="D185" s="198" t="s">
        <v>345</v>
      </c>
      <c r="E185" s="199" t="s">
        <v>498</v>
      </c>
      <c r="F185" s="200" t="s">
        <v>499</v>
      </c>
      <c r="G185" s="201" t="s">
        <v>352</v>
      </c>
      <c r="H185" s="202">
        <v>335</v>
      </c>
      <c r="I185" s="203"/>
      <c r="J185" s="204">
        <f>ROUND(I185*H185,2)</f>
        <v>0</v>
      </c>
      <c r="K185" s="200" t="s">
        <v>23</v>
      </c>
      <c r="L185" s="56"/>
      <c r="M185" s="205" t="s">
        <v>23</v>
      </c>
      <c r="N185" s="206" t="s">
        <v>47</v>
      </c>
      <c r="O185" s="37"/>
      <c r="P185" s="188">
        <f>O185*H185</f>
        <v>0</v>
      </c>
      <c r="Q185" s="188">
        <v>0</v>
      </c>
      <c r="R185" s="188">
        <f>Q185*H185</f>
        <v>0</v>
      </c>
      <c r="S185" s="188">
        <v>0</v>
      </c>
      <c r="T185" s="189">
        <f>S185*H185</f>
        <v>0</v>
      </c>
      <c r="AR185" s="19" t="s">
        <v>145</v>
      </c>
      <c r="AT185" s="19" t="s">
        <v>345</v>
      </c>
      <c r="AU185" s="19" t="s">
        <v>84</v>
      </c>
      <c r="AY185" s="19" t="s">
        <v>139</v>
      </c>
      <c r="BE185" s="190">
        <f>IF(N185="základní",J185,0)</f>
        <v>0</v>
      </c>
      <c r="BF185" s="190">
        <f>IF(N185="snížená",J185,0)</f>
        <v>0</v>
      </c>
      <c r="BG185" s="190">
        <f>IF(N185="zákl. přenesená",J185,0)</f>
        <v>0</v>
      </c>
      <c r="BH185" s="190">
        <f>IF(N185="sníž. přenesená",J185,0)</f>
        <v>0</v>
      </c>
      <c r="BI185" s="190">
        <f>IF(N185="nulová",J185,0)</f>
        <v>0</v>
      </c>
      <c r="BJ185" s="19" t="s">
        <v>84</v>
      </c>
      <c r="BK185" s="190">
        <f>ROUND(I185*H185,2)</f>
        <v>0</v>
      </c>
      <c r="BL185" s="19" t="s">
        <v>145</v>
      </c>
      <c r="BM185" s="19" t="s">
        <v>500</v>
      </c>
    </row>
    <row r="186" spans="2:65" s="1" customFormat="1" ht="16.5" customHeight="1">
      <c r="B186" s="36"/>
      <c r="C186" s="198" t="s">
        <v>260</v>
      </c>
      <c r="D186" s="198" t="s">
        <v>345</v>
      </c>
      <c r="E186" s="199" t="s">
        <v>501</v>
      </c>
      <c r="F186" s="200" t="s">
        <v>502</v>
      </c>
      <c r="G186" s="201" t="s">
        <v>352</v>
      </c>
      <c r="H186" s="202">
        <v>385.25</v>
      </c>
      <c r="I186" s="203"/>
      <c r="J186" s="204">
        <f>ROUND(I186*H186,2)</f>
        <v>0</v>
      </c>
      <c r="K186" s="200" t="s">
        <v>23</v>
      </c>
      <c r="L186" s="56"/>
      <c r="M186" s="205" t="s">
        <v>23</v>
      </c>
      <c r="N186" s="206" t="s">
        <v>47</v>
      </c>
      <c r="O186" s="37"/>
      <c r="P186" s="188">
        <f>O186*H186</f>
        <v>0</v>
      </c>
      <c r="Q186" s="188">
        <v>0</v>
      </c>
      <c r="R186" s="188">
        <f>Q186*H186</f>
        <v>0</v>
      </c>
      <c r="S186" s="188">
        <v>0</v>
      </c>
      <c r="T186" s="189">
        <f>S186*H186</f>
        <v>0</v>
      </c>
      <c r="AR186" s="19" t="s">
        <v>145</v>
      </c>
      <c r="AT186" s="19" t="s">
        <v>345</v>
      </c>
      <c r="AU186" s="19" t="s">
        <v>84</v>
      </c>
      <c r="AY186" s="19" t="s">
        <v>139</v>
      </c>
      <c r="BE186" s="190">
        <f>IF(N186="základní",J186,0)</f>
        <v>0</v>
      </c>
      <c r="BF186" s="190">
        <f>IF(N186="snížená",J186,0)</f>
        <v>0</v>
      </c>
      <c r="BG186" s="190">
        <f>IF(N186="zákl. přenesená",J186,0)</f>
        <v>0</v>
      </c>
      <c r="BH186" s="190">
        <f>IF(N186="sníž. přenesená",J186,0)</f>
        <v>0</v>
      </c>
      <c r="BI186" s="190">
        <f>IF(N186="nulová",J186,0)</f>
        <v>0</v>
      </c>
      <c r="BJ186" s="19" t="s">
        <v>84</v>
      </c>
      <c r="BK186" s="190">
        <f>ROUND(I186*H186,2)</f>
        <v>0</v>
      </c>
      <c r="BL186" s="19" t="s">
        <v>145</v>
      </c>
      <c r="BM186" s="19" t="s">
        <v>503</v>
      </c>
    </row>
    <row r="187" spans="2:65" s="1" customFormat="1" ht="16.5" customHeight="1">
      <c r="B187" s="36"/>
      <c r="C187" s="198" t="s">
        <v>504</v>
      </c>
      <c r="D187" s="198" t="s">
        <v>345</v>
      </c>
      <c r="E187" s="199" t="s">
        <v>505</v>
      </c>
      <c r="F187" s="200" t="s">
        <v>506</v>
      </c>
      <c r="G187" s="201" t="s">
        <v>352</v>
      </c>
      <c r="H187" s="202">
        <v>168.36</v>
      </c>
      <c r="I187" s="203"/>
      <c r="J187" s="204">
        <f>ROUND(I187*H187,2)</f>
        <v>0</v>
      </c>
      <c r="K187" s="200" t="s">
        <v>23</v>
      </c>
      <c r="L187" s="56"/>
      <c r="M187" s="205" t="s">
        <v>23</v>
      </c>
      <c r="N187" s="206" t="s">
        <v>47</v>
      </c>
      <c r="O187" s="37"/>
      <c r="P187" s="188">
        <f>O187*H187</f>
        <v>0</v>
      </c>
      <c r="Q187" s="188">
        <v>0</v>
      </c>
      <c r="R187" s="188">
        <f>Q187*H187</f>
        <v>0</v>
      </c>
      <c r="S187" s="188">
        <v>0</v>
      </c>
      <c r="T187" s="189">
        <f>S187*H187</f>
        <v>0</v>
      </c>
      <c r="AR187" s="19" t="s">
        <v>145</v>
      </c>
      <c r="AT187" s="19" t="s">
        <v>345</v>
      </c>
      <c r="AU187" s="19" t="s">
        <v>84</v>
      </c>
      <c r="AY187" s="19" t="s">
        <v>139</v>
      </c>
      <c r="BE187" s="190">
        <f>IF(N187="základní",J187,0)</f>
        <v>0</v>
      </c>
      <c r="BF187" s="190">
        <f>IF(N187="snížená",J187,0)</f>
        <v>0</v>
      </c>
      <c r="BG187" s="190">
        <f>IF(N187="zákl. přenesená",J187,0)</f>
        <v>0</v>
      </c>
      <c r="BH187" s="190">
        <f>IF(N187="sníž. přenesená",J187,0)</f>
        <v>0</v>
      </c>
      <c r="BI187" s="190">
        <f>IF(N187="nulová",J187,0)</f>
        <v>0</v>
      </c>
      <c r="BJ187" s="19" t="s">
        <v>84</v>
      </c>
      <c r="BK187" s="190">
        <f>ROUND(I187*H187,2)</f>
        <v>0</v>
      </c>
      <c r="BL187" s="19" t="s">
        <v>145</v>
      </c>
      <c r="BM187" s="19" t="s">
        <v>507</v>
      </c>
    </row>
    <row r="188" spans="2:65" s="1" customFormat="1" ht="16.5" customHeight="1">
      <c r="B188" s="36"/>
      <c r="C188" s="198" t="s">
        <v>264</v>
      </c>
      <c r="D188" s="198" t="s">
        <v>345</v>
      </c>
      <c r="E188" s="199" t="s">
        <v>508</v>
      </c>
      <c r="F188" s="200" t="s">
        <v>509</v>
      </c>
      <c r="G188" s="201" t="s">
        <v>352</v>
      </c>
      <c r="H188" s="202">
        <v>168.36</v>
      </c>
      <c r="I188" s="203"/>
      <c r="J188" s="204">
        <f>ROUND(I188*H188,2)</f>
        <v>0</v>
      </c>
      <c r="K188" s="200" t="s">
        <v>23</v>
      </c>
      <c r="L188" s="56"/>
      <c r="M188" s="205" t="s">
        <v>23</v>
      </c>
      <c r="N188" s="206" t="s">
        <v>47</v>
      </c>
      <c r="O188" s="37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AR188" s="19" t="s">
        <v>145</v>
      </c>
      <c r="AT188" s="19" t="s">
        <v>345</v>
      </c>
      <c r="AU188" s="19" t="s">
        <v>84</v>
      </c>
      <c r="AY188" s="19" t="s">
        <v>139</v>
      </c>
      <c r="BE188" s="190">
        <f>IF(N188="základní",J188,0)</f>
        <v>0</v>
      </c>
      <c r="BF188" s="190">
        <f>IF(N188="snížená",J188,0)</f>
        <v>0</v>
      </c>
      <c r="BG188" s="190">
        <f>IF(N188="zákl. přenesená",J188,0)</f>
        <v>0</v>
      </c>
      <c r="BH188" s="190">
        <f>IF(N188="sníž. přenesená",J188,0)</f>
        <v>0</v>
      </c>
      <c r="BI188" s="190">
        <f>IF(N188="nulová",J188,0)</f>
        <v>0</v>
      </c>
      <c r="BJ188" s="19" t="s">
        <v>84</v>
      </c>
      <c r="BK188" s="190">
        <f>ROUND(I188*H188,2)</f>
        <v>0</v>
      </c>
      <c r="BL188" s="19" t="s">
        <v>145</v>
      </c>
      <c r="BM188" s="19" t="s">
        <v>510</v>
      </c>
    </row>
    <row r="189" spans="2:63" s="9" customFormat="1" ht="37.35" customHeight="1">
      <c r="B189" s="164"/>
      <c r="C189" s="165"/>
      <c r="D189" s="166" t="s">
        <v>75</v>
      </c>
      <c r="E189" s="167" t="s">
        <v>511</v>
      </c>
      <c r="F189" s="167" t="s">
        <v>512</v>
      </c>
      <c r="G189" s="165"/>
      <c r="H189" s="165"/>
      <c r="I189" s="168"/>
      <c r="J189" s="169">
        <f>BK189</f>
        <v>0</v>
      </c>
      <c r="K189" s="165"/>
      <c r="L189" s="170"/>
      <c r="M189" s="171"/>
      <c r="N189" s="172"/>
      <c r="O189" s="172"/>
      <c r="P189" s="173">
        <f>P190</f>
        <v>0</v>
      </c>
      <c r="Q189" s="172"/>
      <c r="R189" s="173">
        <f>R190</f>
        <v>0</v>
      </c>
      <c r="S189" s="172"/>
      <c r="T189" s="174">
        <f>T190</f>
        <v>0</v>
      </c>
      <c r="AR189" s="175" t="s">
        <v>84</v>
      </c>
      <c r="AT189" s="176" t="s">
        <v>75</v>
      </c>
      <c r="AU189" s="176" t="s">
        <v>76</v>
      </c>
      <c r="AY189" s="175" t="s">
        <v>139</v>
      </c>
      <c r="BK189" s="177">
        <f>BK190</f>
        <v>0</v>
      </c>
    </row>
    <row r="190" spans="2:65" s="1" customFormat="1" ht="16.5" customHeight="1">
      <c r="B190" s="36"/>
      <c r="C190" s="198" t="s">
        <v>513</v>
      </c>
      <c r="D190" s="198" t="s">
        <v>345</v>
      </c>
      <c r="E190" s="199" t="s">
        <v>514</v>
      </c>
      <c r="F190" s="200" t="s">
        <v>515</v>
      </c>
      <c r="G190" s="201" t="s">
        <v>352</v>
      </c>
      <c r="H190" s="202">
        <v>168.36</v>
      </c>
      <c r="I190" s="203"/>
      <c r="J190" s="204">
        <f>ROUND(I190*H190,2)</f>
        <v>0</v>
      </c>
      <c r="K190" s="200" t="s">
        <v>23</v>
      </c>
      <c r="L190" s="56"/>
      <c r="M190" s="205" t="s">
        <v>23</v>
      </c>
      <c r="N190" s="206" t="s">
        <v>47</v>
      </c>
      <c r="O190" s="37"/>
      <c r="P190" s="188">
        <f>O190*H190</f>
        <v>0</v>
      </c>
      <c r="Q190" s="188">
        <v>0</v>
      </c>
      <c r="R190" s="188">
        <f>Q190*H190</f>
        <v>0</v>
      </c>
      <c r="S190" s="188">
        <v>0</v>
      </c>
      <c r="T190" s="189">
        <f>S190*H190</f>
        <v>0</v>
      </c>
      <c r="AR190" s="19" t="s">
        <v>145</v>
      </c>
      <c r="AT190" s="19" t="s">
        <v>345</v>
      </c>
      <c r="AU190" s="19" t="s">
        <v>84</v>
      </c>
      <c r="AY190" s="19" t="s">
        <v>139</v>
      </c>
      <c r="BE190" s="190">
        <f>IF(N190="základní",J190,0)</f>
        <v>0</v>
      </c>
      <c r="BF190" s="190">
        <f>IF(N190="snížená",J190,0)</f>
        <v>0</v>
      </c>
      <c r="BG190" s="190">
        <f>IF(N190="zákl. přenesená",J190,0)</f>
        <v>0</v>
      </c>
      <c r="BH190" s="190">
        <f>IF(N190="sníž. přenesená",J190,0)</f>
        <v>0</v>
      </c>
      <c r="BI190" s="190">
        <f>IF(N190="nulová",J190,0)</f>
        <v>0</v>
      </c>
      <c r="BJ190" s="19" t="s">
        <v>84</v>
      </c>
      <c r="BK190" s="190">
        <f>ROUND(I190*H190,2)</f>
        <v>0</v>
      </c>
      <c r="BL190" s="19" t="s">
        <v>145</v>
      </c>
      <c r="BM190" s="19" t="s">
        <v>516</v>
      </c>
    </row>
    <row r="191" spans="2:63" s="9" customFormat="1" ht="37.35" customHeight="1">
      <c r="B191" s="164"/>
      <c r="C191" s="165"/>
      <c r="D191" s="166" t="s">
        <v>75</v>
      </c>
      <c r="E191" s="167" t="s">
        <v>517</v>
      </c>
      <c r="F191" s="167" t="s">
        <v>518</v>
      </c>
      <c r="G191" s="165"/>
      <c r="H191" s="165"/>
      <c r="I191" s="168"/>
      <c r="J191" s="169">
        <f>BK191</f>
        <v>0</v>
      </c>
      <c r="K191" s="165"/>
      <c r="L191" s="170"/>
      <c r="M191" s="171"/>
      <c r="N191" s="172"/>
      <c r="O191" s="172"/>
      <c r="P191" s="173">
        <f>SUM(P192:P194)</f>
        <v>0</v>
      </c>
      <c r="Q191" s="172"/>
      <c r="R191" s="173">
        <f>SUM(R192:R194)</f>
        <v>0</v>
      </c>
      <c r="S191" s="172"/>
      <c r="T191" s="174">
        <f>SUM(T192:T194)</f>
        <v>0</v>
      </c>
      <c r="AR191" s="175" t="s">
        <v>84</v>
      </c>
      <c r="AT191" s="176" t="s">
        <v>75</v>
      </c>
      <c r="AU191" s="176" t="s">
        <v>76</v>
      </c>
      <c r="AY191" s="175" t="s">
        <v>139</v>
      </c>
      <c r="BK191" s="177">
        <f>SUM(BK192:BK194)</f>
        <v>0</v>
      </c>
    </row>
    <row r="192" spans="2:65" s="1" customFormat="1" ht="16.5" customHeight="1">
      <c r="B192" s="36"/>
      <c r="C192" s="198" t="s">
        <v>269</v>
      </c>
      <c r="D192" s="198" t="s">
        <v>345</v>
      </c>
      <c r="E192" s="199" t="s">
        <v>519</v>
      </c>
      <c r="F192" s="200" t="s">
        <v>520</v>
      </c>
      <c r="G192" s="201" t="s">
        <v>173</v>
      </c>
      <c r="H192" s="202">
        <v>13</v>
      </c>
      <c r="I192" s="203"/>
      <c r="J192" s="204">
        <f>ROUND(I192*H192,2)</f>
        <v>0</v>
      </c>
      <c r="K192" s="200" t="s">
        <v>23</v>
      </c>
      <c r="L192" s="56"/>
      <c r="M192" s="205" t="s">
        <v>23</v>
      </c>
      <c r="N192" s="206" t="s">
        <v>47</v>
      </c>
      <c r="O192" s="37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AR192" s="19" t="s">
        <v>145</v>
      </c>
      <c r="AT192" s="19" t="s">
        <v>345</v>
      </c>
      <c r="AU192" s="19" t="s">
        <v>84</v>
      </c>
      <c r="AY192" s="19" t="s">
        <v>139</v>
      </c>
      <c r="BE192" s="190">
        <f>IF(N192="základní",J192,0)</f>
        <v>0</v>
      </c>
      <c r="BF192" s="190">
        <f>IF(N192="snížená",J192,0)</f>
        <v>0</v>
      </c>
      <c r="BG192" s="190">
        <f>IF(N192="zákl. přenesená",J192,0)</f>
        <v>0</v>
      </c>
      <c r="BH192" s="190">
        <f>IF(N192="sníž. přenesená",J192,0)</f>
        <v>0</v>
      </c>
      <c r="BI192" s="190">
        <f>IF(N192="nulová",J192,0)</f>
        <v>0</v>
      </c>
      <c r="BJ192" s="19" t="s">
        <v>84</v>
      </c>
      <c r="BK192" s="190">
        <f>ROUND(I192*H192,2)</f>
        <v>0</v>
      </c>
      <c r="BL192" s="19" t="s">
        <v>145</v>
      </c>
      <c r="BM192" s="19" t="s">
        <v>521</v>
      </c>
    </row>
    <row r="193" spans="2:65" s="1" customFormat="1" ht="16.5" customHeight="1">
      <c r="B193" s="36"/>
      <c r="C193" s="198" t="s">
        <v>407</v>
      </c>
      <c r="D193" s="198" t="s">
        <v>345</v>
      </c>
      <c r="E193" s="199" t="s">
        <v>522</v>
      </c>
      <c r="F193" s="200" t="s">
        <v>523</v>
      </c>
      <c r="G193" s="201" t="s">
        <v>524</v>
      </c>
      <c r="H193" s="202">
        <v>2</v>
      </c>
      <c r="I193" s="203"/>
      <c r="J193" s="204">
        <f>ROUND(I193*H193,2)</f>
        <v>0</v>
      </c>
      <c r="K193" s="200" t="s">
        <v>23</v>
      </c>
      <c r="L193" s="56"/>
      <c r="M193" s="205" t="s">
        <v>23</v>
      </c>
      <c r="N193" s="206" t="s">
        <v>47</v>
      </c>
      <c r="O193" s="37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AR193" s="19" t="s">
        <v>145</v>
      </c>
      <c r="AT193" s="19" t="s">
        <v>345</v>
      </c>
      <c r="AU193" s="19" t="s">
        <v>84</v>
      </c>
      <c r="AY193" s="19" t="s">
        <v>139</v>
      </c>
      <c r="BE193" s="190">
        <f>IF(N193="základní",J193,0)</f>
        <v>0</v>
      </c>
      <c r="BF193" s="190">
        <f>IF(N193="snížená",J193,0)</f>
        <v>0</v>
      </c>
      <c r="BG193" s="190">
        <f>IF(N193="zákl. přenesená",J193,0)</f>
        <v>0</v>
      </c>
      <c r="BH193" s="190">
        <f>IF(N193="sníž. přenesená",J193,0)</f>
        <v>0</v>
      </c>
      <c r="BI193" s="190">
        <f>IF(N193="nulová",J193,0)</f>
        <v>0</v>
      </c>
      <c r="BJ193" s="19" t="s">
        <v>84</v>
      </c>
      <c r="BK193" s="190">
        <f>ROUND(I193*H193,2)</f>
        <v>0</v>
      </c>
      <c r="BL193" s="19" t="s">
        <v>145</v>
      </c>
      <c r="BM193" s="19" t="s">
        <v>525</v>
      </c>
    </row>
    <row r="194" spans="2:65" s="1" customFormat="1" ht="16.5" customHeight="1">
      <c r="B194" s="36"/>
      <c r="C194" s="198" t="s">
        <v>273</v>
      </c>
      <c r="D194" s="198" t="s">
        <v>345</v>
      </c>
      <c r="E194" s="199" t="s">
        <v>526</v>
      </c>
      <c r="F194" s="200" t="s">
        <v>527</v>
      </c>
      <c r="G194" s="201" t="s">
        <v>524</v>
      </c>
      <c r="H194" s="202">
        <v>2</v>
      </c>
      <c r="I194" s="203"/>
      <c r="J194" s="204">
        <f>ROUND(I194*H194,2)</f>
        <v>0</v>
      </c>
      <c r="K194" s="200" t="s">
        <v>23</v>
      </c>
      <c r="L194" s="56"/>
      <c r="M194" s="205" t="s">
        <v>23</v>
      </c>
      <c r="N194" s="206" t="s">
        <v>47</v>
      </c>
      <c r="O194" s="37"/>
      <c r="P194" s="188">
        <f>O194*H194</f>
        <v>0</v>
      </c>
      <c r="Q194" s="188">
        <v>0</v>
      </c>
      <c r="R194" s="188">
        <f>Q194*H194</f>
        <v>0</v>
      </c>
      <c r="S194" s="188">
        <v>0</v>
      </c>
      <c r="T194" s="189">
        <f>S194*H194</f>
        <v>0</v>
      </c>
      <c r="AR194" s="19" t="s">
        <v>145</v>
      </c>
      <c r="AT194" s="19" t="s">
        <v>345</v>
      </c>
      <c r="AU194" s="19" t="s">
        <v>84</v>
      </c>
      <c r="AY194" s="19" t="s">
        <v>139</v>
      </c>
      <c r="BE194" s="190">
        <f>IF(N194="základní",J194,0)</f>
        <v>0</v>
      </c>
      <c r="BF194" s="190">
        <f>IF(N194="snížená",J194,0)</f>
        <v>0</v>
      </c>
      <c r="BG194" s="190">
        <f>IF(N194="zákl. přenesená",J194,0)</f>
        <v>0</v>
      </c>
      <c r="BH194" s="190">
        <f>IF(N194="sníž. přenesená",J194,0)</f>
        <v>0</v>
      </c>
      <c r="BI194" s="190">
        <f>IF(N194="nulová",J194,0)</f>
        <v>0</v>
      </c>
      <c r="BJ194" s="19" t="s">
        <v>84</v>
      </c>
      <c r="BK194" s="190">
        <f>ROUND(I194*H194,2)</f>
        <v>0</v>
      </c>
      <c r="BL194" s="19" t="s">
        <v>145</v>
      </c>
      <c r="BM194" s="19" t="s">
        <v>528</v>
      </c>
    </row>
    <row r="195" spans="2:63" s="9" customFormat="1" ht="37.35" customHeight="1">
      <c r="B195" s="164"/>
      <c r="C195" s="165"/>
      <c r="D195" s="166" t="s">
        <v>75</v>
      </c>
      <c r="E195" s="167" t="s">
        <v>529</v>
      </c>
      <c r="F195" s="167" t="s">
        <v>530</v>
      </c>
      <c r="G195" s="165"/>
      <c r="H195" s="165"/>
      <c r="I195" s="168"/>
      <c r="J195" s="169">
        <f>BK195</f>
        <v>0</v>
      </c>
      <c r="K195" s="165"/>
      <c r="L195" s="170"/>
      <c r="M195" s="171"/>
      <c r="N195" s="172"/>
      <c r="O195" s="172"/>
      <c r="P195" s="173">
        <f>SUM(P196:P197)</f>
        <v>0</v>
      </c>
      <c r="Q195" s="172"/>
      <c r="R195" s="173">
        <f>SUM(R196:R197)</f>
        <v>0</v>
      </c>
      <c r="S195" s="172"/>
      <c r="T195" s="174">
        <f>SUM(T196:T197)</f>
        <v>0</v>
      </c>
      <c r="AR195" s="175" t="s">
        <v>84</v>
      </c>
      <c r="AT195" s="176" t="s">
        <v>75</v>
      </c>
      <c r="AU195" s="176" t="s">
        <v>76</v>
      </c>
      <c r="AY195" s="175" t="s">
        <v>139</v>
      </c>
      <c r="BK195" s="177">
        <f>SUM(BK196:BK197)</f>
        <v>0</v>
      </c>
    </row>
    <row r="196" spans="2:65" s="1" customFormat="1" ht="16.5" customHeight="1">
      <c r="B196" s="36"/>
      <c r="C196" s="198" t="s">
        <v>411</v>
      </c>
      <c r="D196" s="198" t="s">
        <v>345</v>
      </c>
      <c r="E196" s="199" t="s">
        <v>531</v>
      </c>
      <c r="F196" s="200" t="s">
        <v>532</v>
      </c>
      <c r="G196" s="201" t="s">
        <v>533</v>
      </c>
      <c r="H196" s="202">
        <v>1</v>
      </c>
      <c r="I196" s="203"/>
      <c r="J196" s="204">
        <f>ROUND(I196*H196,2)</f>
        <v>0</v>
      </c>
      <c r="K196" s="200" t="s">
        <v>23</v>
      </c>
      <c r="L196" s="56"/>
      <c r="M196" s="205" t="s">
        <v>23</v>
      </c>
      <c r="N196" s="206" t="s">
        <v>47</v>
      </c>
      <c r="O196" s="37"/>
      <c r="P196" s="188">
        <f>O196*H196</f>
        <v>0</v>
      </c>
      <c r="Q196" s="188">
        <v>0</v>
      </c>
      <c r="R196" s="188">
        <f>Q196*H196</f>
        <v>0</v>
      </c>
      <c r="S196" s="188">
        <v>0</v>
      </c>
      <c r="T196" s="189">
        <f>S196*H196</f>
        <v>0</v>
      </c>
      <c r="AR196" s="19" t="s">
        <v>145</v>
      </c>
      <c r="AT196" s="19" t="s">
        <v>345</v>
      </c>
      <c r="AU196" s="19" t="s">
        <v>84</v>
      </c>
      <c r="AY196" s="19" t="s">
        <v>139</v>
      </c>
      <c r="BE196" s="190">
        <f>IF(N196="základní",J196,0)</f>
        <v>0</v>
      </c>
      <c r="BF196" s="190">
        <f>IF(N196="snížená",J196,0)</f>
        <v>0</v>
      </c>
      <c r="BG196" s="190">
        <f>IF(N196="zákl. přenesená",J196,0)</f>
        <v>0</v>
      </c>
      <c r="BH196" s="190">
        <f>IF(N196="sníž. přenesená",J196,0)</f>
        <v>0</v>
      </c>
      <c r="BI196" s="190">
        <f>IF(N196="nulová",J196,0)</f>
        <v>0</v>
      </c>
      <c r="BJ196" s="19" t="s">
        <v>84</v>
      </c>
      <c r="BK196" s="190">
        <f>ROUND(I196*H196,2)</f>
        <v>0</v>
      </c>
      <c r="BL196" s="19" t="s">
        <v>145</v>
      </c>
      <c r="BM196" s="19" t="s">
        <v>534</v>
      </c>
    </row>
    <row r="197" spans="2:65" s="1" customFormat="1" ht="16.5" customHeight="1">
      <c r="B197" s="36"/>
      <c r="C197" s="198" t="s">
        <v>277</v>
      </c>
      <c r="D197" s="198" t="s">
        <v>345</v>
      </c>
      <c r="E197" s="199" t="s">
        <v>535</v>
      </c>
      <c r="F197" s="200" t="s">
        <v>536</v>
      </c>
      <c r="G197" s="201" t="s">
        <v>524</v>
      </c>
      <c r="H197" s="202">
        <v>1</v>
      </c>
      <c r="I197" s="203"/>
      <c r="J197" s="204">
        <f>ROUND(I197*H197,2)</f>
        <v>0</v>
      </c>
      <c r="K197" s="200" t="s">
        <v>23</v>
      </c>
      <c r="L197" s="56"/>
      <c r="M197" s="205" t="s">
        <v>23</v>
      </c>
      <c r="N197" s="206" t="s">
        <v>47</v>
      </c>
      <c r="O197" s="37"/>
      <c r="P197" s="188">
        <f>O197*H197</f>
        <v>0</v>
      </c>
      <c r="Q197" s="188">
        <v>0</v>
      </c>
      <c r="R197" s="188">
        <f>Q197*H197</f>
        <v>0</v>
      </c>
      <c r="S197" s="188">
        <v>0</v>
      </c>
      <c r="T197" s="189">
        <f>S197*H197</f>
        <v>0</v>
      </c>
      <c r="AR197" s="19" t="s">
        <v>145</v>
      </c>
      <c r="AT197" s="19" t="s">
        <v>345</v>
      </c>
      <c r="AU197" s="19" t="s">
        <v>84</v>
      </c>
      <c r="AY197" s="19" t="s">
        <v>139</v>
      </c>
      <c r="BE197" s="190">
        <f>IF(N197="základní",J197,0)</f>
        <v>0</v>
      </c>
      <c r="BF197" s="190">
        <f>IF(N197="snížená",J197,0)</f>
        <v>0</v>
      </c>
      <c r="BG197" s="190">
        <f>IF(N197="zákl. přenesená",J197,0)</f>
        <v>0</v>
      </c>
      <c r="BH197" s="190">
        <f>IF(N197="sníž. přenesená",J197,0)</f>
        <v>0</v>
      </c>
      <c r="BI197" s="190">
        <f>IF(N197="nulová",J197,0)</f>
        <v>0</v>
      </c>
      <c r="BJ197" s="19" t="s">
        <v>84</v>
      </c>
      <c r="BK197" s="190">
        <f>ROUND(I197*H197,2)</f>
        <v>0</v>
      </c>
      <c r="BL197" s="19" t="s">
        <v>145</v>
      </c>
      <c r="BM197" s="19" t="s">
        <v>537</v>
      </c>
    </row>
    <row r="198" spans="2:63" s="9" customFormat="1" ht="37.35" customHeight="1">
      <c r="B198" s="164"/>
      <c r="C198" s="165"/>
      <c r="D198" s="166" t="s">
        <v>75</v>
      </c>
      <c r="E198" s="167" t="s">
        <v>538</v>
      </c>
      <c r="F198" s="167" t="s">
        <v>539</v>
      </c>
      <c r="G198" s="165"/>
      <c r="H198" s="165"/>
      <c r="I198" s="168"/>
      <c r="J198" s="169">
        <f>BK198</f>
        <v>0</v>
      </c>
      <c r="K198" s="165"/>
      <c r="L198" s="170"/>
      <c r="M198" s="171"/>
      <c r="N198" s="172"/>
      <c r="O198" s="172"/>
      <c r="P198" s="173">
        <f>SUM(P199:P202)</f>
        <v>0</v>
      </c>
      <c r="Q198" s="172"/>
      <c r="R198" s="173">
        <f>SUM(R199:R202)</f>
        <v>0</v>
      </c>
      <c r="S198" s="172"/>
      <c r="T198" s="174">
        <f>SUM(T199:T202)</f>
        <v>0</v>
      </c>
      <c r="AR198" s="175" t="s">
        <v>84</v>
      </c>
      <c r="AT198" s="176" t="s">
        <v>75</v>
      </c>
      <c r="AU198" s="176" t="s">
        <v>76</v>
      </c>
      <c r="AY198" s="175" t="s">
        <v>139</v>
      </c>
      <c r="BK198" s="177">
        <f>SUM(BK199:BK202)</f>
        <v>0</v>
      </c>
    </row>
    <row r="199" spans="2:65" s="1" customFormat="1" ht="16.5" customHeight="1">
      <c r="B199" s="36"/>
      <c r="C199" s="198" t="s">
        <v>468</v>
      </c>
      <c r="D199" s="198" t="s">
        <v>345</v>
      </c>
      <c r="E199" s="199" t="s">
        <v>540</v>
      </c>
      <c r="F199" s="200" t="s">
        <v>541</v>
      </c>
      <c r="G199" s="201" t="s">
        <v>173</v>
      </c>
      <c r="H199" s="202">
        <v>94.8</v>
      </c>
      <c r="I199" s="203"/>
      <c r="J199" s="204">
        <f>ROUND(I199*H199,2)</f>
        <v>0</v>
      </c>
      <c r="K199" s="200" t="s">
        <v>23</v>
      </c>
      <c r="L199" s="56"/>
      <c r="M199" s="205" t="s">
        <v>23</v>
      </c>
      <c r="N199" s="206" t="s">
        <v>47</v>
      </c>
      <c r="O199" s="37"/>
      <c r="P199" s="188">
        <f>O199*H199</f>
        <v>0</v>
      </c>
      <c r="Q199" s="188">
        <v>0</v>
      </c>
      <c r="R199" s="188">
        <f>Q199*H199</f>
        <v>0</v>
      </c>
      <c r="S199" s="188">
        <v>0</v>
      </c>
      <c r="T199" s="189">
        <f>S199*H199</f>
        <v>0</v>
      </c>
      <c r="AR199" s="19" t="s">
        <v>145</v>
      </c>
      <c r="AT199" s="19" t="s">
        <v>345</v>
      </c>
      <c r="AU199" s="19" t="s">
        <v>84</v>
      </c>
      <c r="AY199" s="19" t="s">
        <v>139</v>
      </c>
      <c r="BE199" s="190">
        <f>IF(N199="základní",J199,0)</f>
        <v>0</v>
      </c>
      <c r="BF199" s="190">
        <f>IF(N199="snížená",J199,0)</f>
        <v>0</v>
      </c>
      <c r="BG199" s="190">
        <f>IF(N199="zákl. přenesená",J199,0)</f>
        <v>0</v>
      </c>
      <c r="BH199" s="190">
        <f>IF(N199="sníž. přenesená",J199,0)</f>
        <v>0</v>
      </c>
      <c r="BI199" s="190">
        <f>IF(N199="nulová",J199,0)</f>
        <v>0</v>
      </c>
      <c r="BJ199" s="19" t="s">
        <v>84</v>
      </c>
      <c r="BK199" s="190">
        <f>ROUND(I199*H199,2)</f>
        <v>0</v>
      </c>
      <c r="BL199" s="19" t="s">
        <v>145</v>
      </c>
      <c r="BM199" s="19" t="s">
        <v>542</v>
      </c>
    </row>
    <row r="200" spans="2:65" s="1" customFormat="1" ht="16.5" customHeight="1">
      <c r="B200" s="36"/>
      <c r="C200" s="198" t="s">
        <v>280</v>
      </c>
      <c r="D200" s="198" t="s">
        <v>345</v>
      </c>
      <c r="E200" s="199" t="s">
        <v>543</v>
      </c>
      <c r="F200" s="200" t="s">
        <v>544</v>
      </c>
      <c r="G200" s="201" t="s">
        <v>352</v>
      </c>
      <c r="H200" s="202">
        <v>9.225</v>
      </c>
      <c r="I200" s="203"/>
      <c r="J200" s="204">
        <f>ROUND(I200*H200,2)</f>
        <v>0</v>
      </c>
      <c r="K200" s="200" t="s">
        <v>23</v>
      </c>
      <c r="L200" s="56"/>
      <c r="M200" s="205" t="s">
        <v>23</v>
      </c>
      <c r="N200" s="206" t="s">
        <v>47</v>
      </c>
      <c r="O200" s="37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AR200" s="19" t="s">
        <v>145</v>
      </c>
      <c r="AT200" s="19" t="s">
        <v>345</v>
      </c>
      <c r="AU200" s="19" t="s">
        <v>84</v>
      </c>
      <c r="AY200" s="19" t="s">
        <v>139</v>
      </c>
      <c r="BE200" s="190">
        <f>IF(N200="základní",J200,0)</f>
        <v>0</v>
      </c>
      <c r="BF200" s="190">
        <f>IF(N200="snížená",J200,0)</f>
        <v>0</v>
      </c>
      <c r="BG200" s="190">
        <f>IF(N200="zákl. přenesená",J200,0)</f>
        <v>0</v>
      </c>
      <c r="BH200" s="190">
        <f>IF(N200="sníž. přenesená",J200,0)</f>
        <v>0</v>
      </c>
      <c r="BI200" s="190">
        <f>IF(N200="nulová",J200,0)</f>
        <v>0</v>
      </c>
      <c r="BJ200" s="19" t="s">
        <v>84</v>
      </c>
      <c r="BK200" s="190">
        <f>ROUND(I200*H200,2)</f>
        <v>0</v>
      </c>
      <c r="BL200" s="19" t="s">
        <v>145</v>
      </c>
      <c r="BM200" s="19" t="s">
        <v>545</v>
      </c>
    </row>
    <row r="201" spans="2:65" s="1" customFormat="1" ht="16.5" customHeight="1">
      <c r="B201" s="36"/>
      <c r="C201" s="198" t="s">
        <v>546</v>
      </c>
      <c r="D201" s="198" t="s">
        <v>345</v>
      </c>
      <c r="E201" s="199" t="s">
        <v>547</v>
      </c>
      <c r="F201" s="200" t="s">
        <v>548</v>
      </c>
      <c r="G201" s="201" t="s">
        <v>173</v>
      </c>
      <c r="H201" s="202">
        <v>96.6</v>
      </c>
      <c r="I201" s="203"/>
      <c r="J201" s="204">
        <f>ROUND(I201*H201,2)</f>
        <v>0</v>
      </c>
      <c r="K201" s="200" t="s">
        <v>23</v>
      </c>
      <c r="L201" s="56"/>
      <c r="M201" s="205" t="s">
        <v>23</v>
      </c>
      <c r="N201" s="206" t="s">
        <v>47</v>
      </c>
      <c r="O201" s="37"/>
      <c r="P201" s="188">
        <f>O201*H201</f>
        <v>0</v>
      </c>
      <c r="Q201" s="188">
        <v>0</v>
      </c>
      <c r="R201" s="188">
        <f>Q201*H201</f>
        <v>0</v>
      </c>
      <c r="S201" s="188">
        <v>0</v>
      </c>
      <c r="T201" s="189">
        <f>S201*H201</f>
        <v>0</v>
      </c>
      <c r="AR201" s="19" t="s">
        <v>145</v>
      </c>
      <c r="AT201" s="19" t="s">
        <v>345</v>
      </c>
      <c r="AU201" s="19" t="s">
        <v>84</v>
      </c>
      <c r="AY201" s="19" t="s">
        <v>139</v>
      </c>
      <c r="BE201" s="190">
        <f>IF(N201="základní",J201,0)</f>
        <v>0</v>
      </c>
      <c r="BF201" s="190">
        <f>IF(N201="snížená",J201,0)</f>
        <v>0</v>
      </c>
      <c r="BG201" s="190">
        <f>IF(N201="zákl. přenesená",J201,0)</f>
        <v>0</v>
      </c>
      <c r="BH201" s="190">
        <f>IF(N201="sníž. přenesená",J201,0)</f>
        <v>0</v>
      </c>
      <c r="BI201" s="190">
        <f>IF(N201="nulová",J201,0)</f>
        <v>0</v>
      </c>
      <c r="BJ201" s="19" t="s">
        <v>84</v>
      </c>
      <c r="BK201" s="190">
        <f>ROUND(I201*H201,2)</f>
        <v>0</v>
      </c>
      <c r="BL201" s="19" t="s">
        <v>145</v>
      </c>
      <c r="BM201" s="19" t="s">
        <v>549</v>
      </c>
    </row>
    <row r="202" spans="2:65" s="1" customFormat="1" ht="16.5" customHeight="1">
      <c r="B202" s="36"/>
      <c r="C202" s="198" t="s">
        <v>284</v>
      </c>
      <c r="D202" s="198" t="s">
        <v>345</v>
      </c>
      <c r="E202" s="199" t="s">
        <v>550</v>
      </c>
      <c r="F202" s="200" t="s">
        <v>551</v>
      </c>
      <c r="G202" s="201" t="s">
        <v>352</v>
      </c>
      <c r="H202" s="202">
        <v>5.985</v>
      </c>
      <c r="I202" s="203"/>
      <c r="J202" s="204">
        <f>ROUND(I202*H202,2)</f>
        <v>0</v>
      </c>
      <c r="K202" s="200" t="s">
        <v>23</v>
      </c>
      <c r="L202" s="56"/>
      <c r="M202" s="205" t="s">
        <v>23</v>
      </c>
      <c r="N202" s="206" t="s">
        <v>47</v>
      </c>
      <c r="O202" s="37"/>
      <c r="P202" s="188">
        <f>O202*H202</f>
        <v>0</v>
      </c>
      <c r="Q202" s="188">
        <v>0</v>
      </c>
      <c r="R202" s="188">
        <f>Q202*H202</f>
        <v>0</v>
      </c>
      <c r="S202" s="188">
        <v>0</v>
      </c>
      <c r="T202" s="189">
        <f>S202*H202</f>
        <v>0</v>
      </c>
      <c r="AR202" s="19" t="s">
        <v>145</v>
      </c>
      <c r="AT202" s="19" t="s">
        <v>345</v>
      </c>
      <c r="AU202" s="19" t="s">
        <v>84</v>
      </c>
      <c r="AY202" s="19" t="s">
        <v>139</v>
      </c>
      <c r="BE202" s="190">
        <f>IF(N202="základní",J202,0)</f>
        <v>0</v>
      </c>
      <c r="BF202" s="190">
        <f>IF(N202="snížená",J202,0)</f>
        <v>0</v>
      </c>
      <c r="BG202" s="190">
        <f>IF(N202="zákl. přenesená",J202,0)</f>
        <v>0</v>
      </c>
      <c r="BH202" s="190">
        <f>IF(N202="sníž. přenesená",J202,0)</f>
        <v>0</v>
      </c>
      <c r="BI202" s="190">
        <f>IF(N202="nulová",J202,0)</f>
        <v>0</v>
      </c>
      <c r="BJ202" s="19" t="s">
        <v>84</v>
      </c>
      <c r="BK202" s="190">
        <f>ROUND(I202*H202,2)</f>
        <v>0</v>
      </c>
      <c r="BL202" s="19" t="s">
        <v>145</v>
      </c>
      <c r="BM202" s="19" t="s">
        <v>552</v>
      </c>
    </row>
    <row r="203" spans="2:63" s="9" customFormat="1" ht="37.35" customHeight="1">
      <c r="B203" s="164"/>
      <c r="C203" s="165"/>
      <c r="D203" s="166" t="s">
        <v>75</v>
      </c>
      <c r="E203" s="167" t="s">
        <v>553</v>
      </c>
      <c r="F203" s="167" t="s">
        <v>554</v>
      </c>
      <c r="G203" s="165"/>
      <c r="H203" s="165"/>
      <c r="I203" s="168"/>
      <c r="J203" s="169">
        <f>BK203</f>
        <v>0</v>
      </c>
      <c r="K203" s="165"/>
      <c r="L203" s="170"/>
      <c r="M203" s="171"/>
      <c r="N203" s="172"/>
      <c r="O203" s="172"/>
      <c r="P203" s="173">
        <f>SUM(P204:P211)</f>
        <v>0</v>
      </c>
      <c r="Q203" s="172"/>
      <c r="R203" s="173">
        <f>SUM(R204:R211)</f>
        <v>0</v>
      </c>
      <c r="S203" s="172"/>
      <c r="T203" s="174">
        <f>SUM(T204:T211)</f>
        <v>0</v>
      </c>
      <c r="AR203" s="175" t="s">
        <v>84</v>
      </c>
      <c r="AT203" s="176" t="s">
        <v>75</v>
      </c>
      <c r="AU203" s="176" t="s">
        <v>76</v>
      </c>
      <c r="AY203" s="175" t="s">
        <v>139</v>
      </c>
      <c r="BK203" s="177">
        <f>SUM(BK204:BK211)</f>
        <v>0</v>
      </c>
    </row>
    <row r="204" spans="2:65" s="1" customFormat="1" ht="16.5" customHeight="1">
      <c r="B204" s="36"/>
      <c r="C204" s="198" t="s">
        <v>555</v>
      </c>
      <c r="D204" s="198" t="s">
        <v>345</v>
      </c>
      <c r="E204" s="199" t="s">
        <v>556</v>
      </c>
      <c r="F204" s="200" t="s">
        <v>557</v>
      </c>
      <c r="G204" s="201" t="s">
        <v>524</v>
      </c>
      <c r="H204" s="202">
        <v>20</v>
      </c>
      <c r="I204" s="203"/>
      <c r="J204" s="204">
        <f aca="true" t="shared" si="10" ref="J204:J211">ROUND(I204*H204,2)</f>
        <v>0</v>
      </c>
      <c r="K204" s="200" t="s">
        <v>23</v>
      </c>
      <c r="L204" s="56"/>
      <c r="M204" s="205" t="s">
        <v>23</v>
      </c>
      <c r="N204" s="206" t="s">
        <v>47</v>
      </c>
      <c r="O204" s="37"/>
      <c r="P204" s="188">
        <f aca="true" t="shared" si="11" ref="P204:P211">O204*H204</f>
        <v>0</v>
      </c>
      <c r="Q204" s="188">
        <v>0</v>
      </c>
      <c r="R204" s="188">
        <f aca="true" t="shared" si="12" ref="R204:R211">Q204*H204</f>
        <v>0</v>
      </c>
      <c r="S204" s="188">
        <v>0</v>
      </c>
      <c r="T204" s="189">
        <f aca="true" t="shared" si="13" ref="T204:T211">S204*H204</f>
        <v>0</v>
      </c>
      <c r="AR204" s="19" t="s">
        <v>145</v>
      </c>
      <c r="AT204" s="19" t="s">
        <v>345</v>
      </c>
      <c r="AU204" s="19" t="s">
        <v>84</v>
      </c>
      <c r="AY204" s="19" t="s">
        <v>139</v>
      </c>
      <c r="BE204" s="190">
        <f aca="true" t="shared" si="14" ref="BE204:BE211">IF(N204="základní",J204,0)</f>
        <v>0</v>
      </c>
      <c r="BF204" s="190">
        <f aca="true" t="shared" si="15" ref="BF204:BF211">IF(N204="snížená",J204,0)</f>
        <v>0</v>
      </c>
      <c r="BG204" s="190">
        <f aca="true" t="shared" si="16" ref="BG204:BG211">IF(N204="zákl. přenesená",J204,0)</f>
        <v>0</v>
      </c>
      <c r="BH204" s="190">
        <f aca="true" t="shared" si="17" ref="BH204:BH211">IF(N204="sníž. přenesená",J204,0)</f>
        <v>0</v>
      </c>
      <c r="BI204" s="190">
        <f aca="true" t="shared" si="18" ref="BI204:BI211">IF(N204="nulová",J204,0)</f>
        <v>0</v>
      </c>
      <c r="BJ204" s="19" t="s">
        <v>84</v>
      </c>
      <c r="BK204" s="190">
        <f aca="true" t="shared" si="19" ref="BK204:BK211">ROUND(I204*H204,2)</f>
        <v>0</v>
      </c>
      <c r="BL204" s="19" t="s">
        <v>145</v>
      </c>
      <c r="BM204" s="19" t="s">
        <v>558</v>
      </c>
    </row>
    <row r="205" spans="2:65" s="1" customFormat="1" ht="16.5" customHeight="1">
      <c r="B205" s="36"/>
      <c r="C205" s="198" t="s">
        <v>292</v>
      </c>
      <c r="D205" s="198" t="s">
        <v>345</v>
      </c>
      <c r="E205" s="199" t="s">
        <v>559</v>
      </c>
      <c r="F205" s="200" t="s">
        <v>560</v>
      </c>
      <c r="G205" s="201" t="s">
        <v>524</v>
      </c>
      <c r="H205" s="202">
        <v>12</v>
      </c>
      <c r="I205" s="203"/>
      <c r="J205" s="204">
        <f t="shared" si="10"/>
        <v>0</v>
      </c>
      <c r="K205" s="200" t="s">
        <v>23</v>
      </c>
      <c r="L205" s="56"/>
      <c r="M205" s="205" t="s">
        <v>23</v>
      </c>
      <c r="N205" s="206" t="s">
        <v>47</v>
      </c>
      <c r="O205" s="37"/>
      <c r="P205" s="188">
        <f t="shared" si="11"/>
        <v>0</v>
      </c>
      <c r="Q205" s="188">
        <v>0</v>
      </c>
      <c r="R205" s="188">
        <f t="shared" si="12"/>
        <v>0</v>
      </c>
      <c r="S205" s="188">
        <v>0</v>
      </c>
      <c r="T205" s="189">
        <f t="shared" si="13"/>
        <v>0</v>
      </c>
      <c r="AR205" s="19" t="s">
        <v>145</v>
      </c>
      <c r="AT205" s="19" t="s">
        <v>345</v>
      </c>
      <c r="AU205" s="19" t="s">
        <v>84</v>
      </c>
      <c r="AY205" s="19" t="s">
        <v>139</v>
      </c>
      <c r="BE205" s="190">
        <f t="shared" si="14"/>
        <v>0</v>
      </c>
      <c r="BF205" s="190">
        <f t="shared" si="15"/>
        <v>0</v>
      </c>
      <c r="BG205" s="190">
        <f t="shared" si="16"/>
        <v>0</v>
      </c>
      <c r="BH205" s="190">
        <f t="shared" si="17"/>
        <v>0</v>
      </c>
      <c r="BI205" s="190">
        <f t="shared" si="18"/>
        <v>0</v>
      </c>
      <c r="BJ205" s="19" t="s">
        <v>84</v>
      </c>
      <c r="BK205" s="190">
        <f t="shared" si="19"/>
        <v>0</v>
      </c>
      <c r="BL205" s="19" t="s">
        <v>145</v>
      </c>
      <c r="BM205" s="19" t="s">
        <v>561</v>
      </c>
    </row>
    <row r="206" spans="2:65" s="1" customFormat="1" ht="16.5" customHeight="1">
      <c r="B206" s="36"/>
      <c r="C206" s="198" t="s">
        <v>562</v>
      </c>
      <c r="D206" s="198" t="s">
        <v>345</v>
      </c>
      <c r="E206" s="199" t="s">
        <v>563</v>
      </c>
      <c r="F206" s="200" t="s">
        <v>564</v>
      </c>
      <c r="G206" s="201" t="s">
        <v>524</v>
      </c>
      <c r="H206" s="202">
        <v>8</v>
      </c>
      <c r="I206" s="203"/>
      <c r="J206" s="204">
        <f t="shared" si="10"/>
        <v>0</v>
      </c>
      <c r="K206" s="200" t="s">
        <v>23</v>
      </c>
      <c r="L206" s="56"/>
      <c r="M206" s="205" t="s">
        <v>23</v>
      </c>
      <c r="N206" s="206" t="s">
        <v>47</v>
      </c>
      <c r="O206" s="37"/>
      <c r="P206" s="188">
        <f t="shared" si="11"/>
        <v>0</v>
      </c>
      <c r="Q206" s="188">
        <v>0</v>
      </c>
      <c r="R206" s="188">
        <f t="shared" si="12"/>
        <v>0</v>
      </c>
      <c r="S206" s="188">
        <v>0</v>
      </c>
      <c r="T206" s="189">
        <f t="shared" si="13"/>
        <v>0</v>
      </c>
      <c r="AR206" s="19" t="s">
        <v>145</v>
      </c>
      <c r="AT206" s="19" t="s">
        <v>345</v>
      </c>
      <c r="AU206" s="19" t="s">
        <v>84</v>
      </c>
      <c r="AY206" s="19" t="s">
        <v>139</v>
      </c>
      <c r="BE206" s="190">
        <f t="shared" si="14"/>
        <v>0</v>
      </c>
      <c r="BF206" s="190">
        <f t="shared" si="15"/>
        <v>0</v>
      </c>
      <c r="BG206" s="190">
        <f t="shared" si="16"/>
        <v>0</v>
      </c>
      <c r="BH206" s="190">
        <f t="shared" si="17"/>
        <v>0</v>
      </c>
      <c r="BI206" s="190">
        <f t="shared" si="18"/>
        <v>0</v>
      </c>
      <c r="BJ206" s="19" t="s">
        <v>84</v>
      </c>
      <c r="BK206" s="190">
        <f t="shared" si="19"/>
        <v>0</v>
      </c>
      <c r="BL206" s="19" t="s">
        <v>145</v>
      </c>
      <c r="BM206" s="19" t="s">
        <v>565</v>
      </c>
    </row>
    <row r="207" spans="2:65" s="1" customFormat="1" ht="16.5" customHeight="1">
      <c r="B207" s="36"/>
      <c r="C207" s="198" t="s">
        <v>300</v>
      </c>
      <c r="D207" s="198" t="s">
        <v>345</v>
      </c>
      <c r="E207" s="199" t="s">
        <v>566</v>
      </c>
      <c r="F207" s="200" t="s">
        <v>567</v>
      </c>
      <c r="G207" s="201" t="s">
        <v>524</v>
      </c>
      <c r="H207" s="202">
        <v>2</v>
      </c>
      <c r="I207" s="203"/>
      <c r="J207" s="204">
        <f t="shared" si="10"/>
        <v>0</v>
      </c>
      <c r="K207" s="200" t="s">
        <v>23</v>
      </c>
      <c r="L207" s="56"/>
      <c r="M207" s="205" t="s">
        <v>23</v>
      </c>
      <c r="N207" s="206" t="s">
        <v>47</v>
      </c>
      <c r="O207" s="37"/>
      <c r="P207" s="188">
        <f t="shared" si="11"/>
        <v>0</v>
      </c>
      <c r="Q207" s="188">
        <v>0</v>
      </c>
      <c r="R207" s="188">
        <f t="shared" si="12"/>
        <v>0</v>
      </c>
      <c r="S207" s="188">
        <v>0</v>
      </c>
      <c r="T207" s="189">
        <f t="shared" si="13"/>
        <v>0</v>
      </c>
      <c r="AR207" s="19" t="s">
        <v>145</v>
      </c>
      <c r="AT207" s="19" t="s">
        <v>345</v>
      </c>
      <c r="AU207" s="19" t="s">
        <v>84</v>
      </c>
      <c r="AY207" s="19" t="s">
        <v>139</v>
      </c>
      <c r="BE207" s="190">
        <f t="shared" si="14"/>
        <v>0</v>
      </c>
      <c r="BF207" s="190">
        <f t="shared" si="15"/>
        <v>0</v>
      </c>
      <c r="BG207" s="190">
        <f t="shared" si="16"/>
        <v>0</v>
      </c>
      <c r="BH207" s="190">
        <f t="shared" si="17"/>
        <v>0</v>
      </c>
      <c r="BI207" s="190">
        <f t="shared" si="18"/>
        <v>0</v>
      </c>
      <c r="BJ207" s="19" t="s">
        <v>84</v>
      </c>
      <c r="BK207" s="190">
        <f t="shared" si="19"/>
        <v>0</v>
      </c>
      <c r="BL207" s="19" t="s">
        <v>145</v>
      </c>
      <c r="BM207" s="19" t="s">
        <v>568</v>
      </c>
    </row>
    <row r="208" spans="2:65" s="1" customFormat="1" ht="16.5" customHeight="1">
      <c r="B208" s="36"/>
      <c r="C208" s="198" t="s">
        <v>569</v>
      </c>
      <c r="D208" s="198" t="s">
        <v>345</v>
      </c>
      <c r="E208" s="199" t="s">
        <v>570</v>
      </c>
      <c r="F208" s="200" t="s">
        <v>571</v>
      </c>
      <c r="G208" s="201" t="s">
        <v>524</v>
      </c>
      <c r="H208" s="202">
        <v>2</v>
      </c>
      <c r="I208" s="203"/>
      <c r="J208" s="204">
        <f t="shared" si="10"/>
        <v>0</v>
      </c>
      <c r="K208" s="200" t="s">
        <v>23</v>
      </c>
      <c r="L208" s="56"/>
      <c r="M208" s="205" t="s">
        <v>23</v>
      </c>
      <c r="N208" s="206" t="s">
        <v>47</v>
      </c>
      <c r="O208" s="37"/>
      <c r="P208" s="188">
        <f t="shared" si="11"/>
        <v>0</v>
      </c>
      <c r="Q208" s="188">
        <v>0</v>
      </c>
      <c r="R208" s="188">
        <f t="shared" si="12"/>
        <v>0</v>
      </c>
      <c r="S208" s="188">
        <v>0</v>
      </c>
      <c r="T208" s="189">
        <f t="shared" si="13"/>
        <v>0</v>
      </c>
      <c r="AR208" s="19" t="s">
        <v>145</v>
      </c>
      <c r="AT208" s="19" t="s">
        <v>345</v>
      </c>
      <c r="AU208" s="19" t="s">
        <v>84</v>
      </c>
      <c r="AY208" s="19" t="s">
        <v>139</v>
      </c>
      <c r="BE208" s="190">
        <f t="shared" si="14"/>
        <v>0</v>
      </c>
      <c r="BF208" s="190">
        <f t="shared" si="15"/>
        <v>0</v>
      </c>
      <c r="BG208" s="190">
        <f t="shared" si="16"/>
        <v>0</v>
      </c>
      <c r="BH208" s="190">
        <f t="shared" si="17"/>
        <v>0</v>
      </c>
      <c r="BI208" s="190">
        <f t="shared" si="18"/>
        <v>0</v>
      </c>
      <c r="BJ208" s="19" t="s">
        <v>84</v>
      </c>
      <c r="BK208" s="190">
        <f t="shared" si="19"/>
        <v>0</v>
      </c>
      <c r="BL208" s="19" t="s">
        <v>145</v>
      </c>
      <c r="BM208" s="19" t="s">
        <v>572</v>
      </c>
    </row>
    <row r="209" spans="2:65" s="1" customFormat="1" ht="16.5" customHeight="1">
      <c r="B209" s="36"/>
      <c r="C209" s="198" t="s">
        <v>303</v>
      </c>
      <c r="D209" s="198" t="s">
        <v>345</v>
      </c>
      <c r="E209" s="199" t="s">
        <v>573</v>
      </c>
      <c r="F209" s="200" t="s">
        <v>574</v>
      </c>
      <c r="G209" s="201" t="s">
        <v>524</v>
      </c>
      <c r="H209" s="202">
        <v>2</v>
      </c>
      <c r="I209" s="203"/>
      <c r="J209" s="204">
        <f t="shared" si="10"/>
        <v>0</v>
      </c>
      <c r="K209" s="200" t="s">
        <v>23</v>
      </c>
      <c r="L209" s="56"/>
      <c r="M209" s="205" t="s">
        <v>23</v>
      </c>
      <c r="N209" s="206" t="s">
        <v>47</v>
      </c>
      <c r="O209" s="37"/>
      <c r="P209" s="188">
        <f t="shared" si="11"/>
        <v>0</v>
      </c>
      <c r="Q209" s="188">
        <v>0</v>
      </c>
      <c r="R209" s="188">
        <f t="shared" si="12"/>
        <v>0</v>
      </c>
      <c r="S209" s="188">
        <v>0</v>
      </c>
      <c r="T209" s="189">
        <f t="shared" si="13"/>
        <v>0</v>
      </c>
      <c r="AR209" s="19" t="s">
        <v>145</v>
      </c>
      <c r="AT209" s="19" t="s">
        <v>345</v>
      </c>
      <c r="AU209" s="19" t="s">
        <v>84</v>
      </c>
      <c r="AY209" s="19" t="s">
        <v>139</v>
      </c>
      <c r="BE209" s="190">
        <f t="shared" si="14"/>
        <v>0</v>
      </c>
      <c r="BF209" s="190">
        <f t="shared" si="15"/>
        <v>0</v>
      </c>
      <c r="BG209" s="190">
        <f t="shared" si="16"/>
        <v>0</v>
      </c>
      <c r="BH209" s="190">
        <f t="shared" si="17"/>
        <v>0</v>
      </c>
      <c r="BI209" s="190">
        <f t="shared" si="18"/>
        <v>0</v>
      </c>
      <c r="BJ209" s="19" t="s">
        <v>84</v>
      </c>
      <c r="BK209" s="190">
        <f t="shared" si="19"/>
        <v>0</v>
      </c>
      <c r="BL209" s="19" t="s">
        <v>145</v>
      </c>
      <c r="BM209" s="19" t="s">
        <v>575</v>
      </c>
    </row>
    <row r="210" spans="2:65" s="1" customFormat="1" ht="16.5" customHeight="1">
      <c r="B210" s="36"/>
      <c r="C210" s="198" t="s">
        <v>576</v>
      </c>
      <c r="D210" s="198" t="s">
        <v>345</v>
      </c>
      <c r="E210" s="199" t="s">
        <v>577</v>
      </c>
      <c r="F210" s="200" t="s">
        <v>578</v>
      </c>
      <c r="G210" s="201" t="s">
        <v>524</v>
      </c>
      <c r="H210" s="202">
        <v>2</v>
      </c>
      <c r="I210" s="203"/>
      <c r="J210" s="204">
        <f t="shared" si="10"/>
        <v>0</v>
      </c>
      <c r="K210" s="200" t="s">
        <v>23</v>
      </c>
      <c r="L210" s="56"/>
      <c r="M210" s="205" t="s">
        <v>23</v>
      </c>
      <c r="N210" s="206" t="s">
        <v>47</v>
      </c>
      <c r="O210" s="37"/>
      <c r="P210" s="188">
        <f t="shared" si="11"/>
        <v>0</v>
      </c>
      <c r="Q210" s="188">
        <v>0</v>
      </c>
      <c r="R210" s="188">
        <f t="shared" si="12"/>
        <v>0</v>
      </c>
      <c r="S210" s="188">
        <v>0</v>
      </c>
      <c r="T210" s="189">
        <f t="shared" si="13"/>
        <v>0</v>
      </c>
      <c r="AR210" s="19" t="s">
        <v>145</v>
      </c>
      <c r="AT210" s="19" t="s">
        <v>345</v>
      </c>
      <c r="AU210" s="19" t="s">
        <v>84</v>
      </c>
      <c r="AY210" s="19" t="s">
        <v>139</v>
      </c>
      <c r="BE210" s="190">
        <f t="shared" si="14"/>
        <v>0</v>
      </c>
      <c r="BF210" s="190">
        <f t="shared" si="15"/>
        <v>0</v>
      </c>
      <c r="BG210" s="190">
        <f t="shared" si="16"/>
        <v>0</v>
      </c>
      <c r="BH210" s="190">
        <f t="shared" si="17"/>
        <v>0</v>
      </c>
      <c r="BI210" s="190">
        <f t="shared" si="18"/>
        <v>0</v>
      </c>
      <c r="BJ210" s="19" t="s">
        <v>84</v>
      </c>
      <c r="BK210" s="190">
        <f t="shared" si="19"/>
        <v>0</v>
      </c>
      <c r="BL210" s="19" t="s">
        <v>145</v>
      </c>
      <c r="BM210" s="19" t="s">
        <v>579</v>
      </c>
    </row>
    <row r="211" spans="2:65" s="1" customFormat="1" ht="16.5" customHeight="1">
      <c r="B211" s="36"/>
      <c r="C211" s="198" t="s">
        <v>441</v>
      </c>
      <c r="D211" s="198" t="s">
        <v>345</v>
      </c>
      <c r="E211" s="199" t="s">
        <v>580</v>
      </c>
      <c r="F211" s="200" t="s">
        <v>581</v>
      </c>
      <c r="G211" s="201" t="s">
        <v>524</v>
      </c>
      <c r="H211" s="202">
        <v>1</v>
      </c>
      <c r="I211" s="203"/>
      <c r="J211" s="204">
        <f t="shared" si="10"/>
        <v>0</v>
      </c>
      <c r="K211" s="200" t="s">
        <v>23</v>
      </c>
      <c r="L211" s="56"/>
      <c r="M211" s="205" t="s">
        <v>23</v>
      </c>
      <c r="N211" s="206" t="s">
        <v>47</v>
      </c>
      <c r="O211" s="37"/>
      <c r="P211" s="188">
        <f t="shared" si="11"/>
        <v>0</v>
      </c>
      <c r="Q211" s="188">
        <v>0</v>
      </c>
      <c r="R211" s="188">
        <f t="shared" si="12"/>
        <v>0</v>
      </c>
      <c r="S211" s="188">
        <v>0</v>
      </c>
      <c r="T211" s="189">
        <f t="shared" si="13"/>
        <v>0</v>
      </c>
      <c r="AR211" s="19" t="s">
        <v>145</v>
      </c>
      <c r="AT211" s="19" t="s">
        <v>345</v>
      </c>
      <c r="AU211" s="19" t="s">
        <v>84</v>
      </c>
      <c r="AY211" s="19" t="s">
        <v>139</v>
      </c>
      <c r="BE211" s="190">
        <f t="shared" si="14"/>
        <v>0</v>
      </c>
      <c r="BF211" s="190">
        <f t="shared" si="15"/>
        <v>0</v>
      </c>
      <c r="BG211" s="190">
        <f t="shared" si="16"/>
        <v>0</v>
      </c>
      <c r="BH211" s="190">
        <f t="shared" si="17"/>
        <v>0</v>
      </c>
      <c r="BI211" s="190">
        <f t="shared" si="18"/>
        <v>0</v>
      </c>
      <c r="BJ211" s="19" t="s">
        <v>84</v>
      </c>
      <c r="BK211" s="190">
        <f t="shared" si="19"/>
        <v>0</v>
      </c>
      <c r="BL211" s="19" t="s">
        <v>145</v>
      </c>
      <c r="BM211" s="19" t="s">
        <v>582</v>
      </c>
    </row>
    <row r="212" spans="2:63" s="9" customFormat="1" ht="37.35" customHeight="1">
      <c r="B212" s="164"/>
      <c r="C212" s="165"/>
      <c r="D212" s="166" t="s">
        <v>75</v>
      </c>
      <c r="E212" s="167" t="s">
        <v>583</v>
      </c>
      <c r="F212" s="167" t="s">
        <v>584</v>
      </c>
      <c r="G212" s="165"/>
      <c r="H212" s="165"/>
      <c r="I212" s="168"/>
      <c r="J212" s="169">
        <f>BK212</f>
        <v>0</v>
      </c>
      <c r="K212" s="165"/>
      <c r="L212" s="170"/>
      <c r="M212" s="171"/>
      <c r="N212" s="172"/>
      <c r="O212" s="172"/>
      <c r="P212" s="173">
        <f>SUM(P213:P216)</f>
        <v>0</v>
      </c>
      <c r="Q212" s="172"/>
      <c r="R212" s="173">
        <f>SUM(R213:R216)</f>
        <v>0</v>
      </c>
      <c r="S212" s="172"/>
      <c r="T212" s="174">
        <f>SUM(T213:T216)</f>
        <v>0</v>
      </c>
      <c r="AR212" s="175" t="s">
        <v>84</v>
      </c>
      <c r="AT212" s="176" t="s">
        <v>75</v>
      </c>
      <c r="AU212" s="176" t="s">
        <v>76</v>
      </c>
      <c r="AY212" s="175" t="s">
        <v>139</v>
      </c>
      <c r="BK212" s="177">
        <f>SUM(BK213:BK216)</f>
        <v>0</v>
      </c>
    </row>
    <row r="213" spans="2:65" s="1" customFormat="1" ht="16.5" customHeight="1">
      <c r="B213" s="36"/>
      <c r="C213" s="198" t="s">
        <v>585</v>
      </c>
      <c r="D213" s="198" t="s">
        <v>345</v>
      </c>
      <c r="E213" s="199" t="s">
        <v>586</v>
      </c>
      <c r="F213" s="200" t="s">
        <v>587</v>
      </c>
      <c r="G213" s="201" t="s">
        <v>524</v>
      </c>
      <c r="H213" s="202">
        <v>1</v>
      </c>
      <c r="I213" s="203"/>
      <c r="J213" s="204">
        <f>ROUND(I213*H213,2)</f>
        <v>0</v>
      </c>
      <c r="K213" s="200" t="s">
        <v>23</v>
      </c>
      <c r="L213" s="56"/>
      <c r="M213" s="205" t="s">
        <v>23</v>
      </c>
      <c r="N213" s="206" t="s">
        <v>47</v>
      </c>
      <c r="O213" s="37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AR213" s="19" t="s">
        <v>145</v>
      </c>
      <c r="AT213" s="19" t="s">
        <v>345</v>
      </c>
      <c r="AU213" s="19" t="s">
        <v>84</v>
      </c>
      <c r="AY213" s="19" t="s">
        <v>139</v>
      </c>
      <c r="BE213" s="190">
        <f>IF(N213="základní",J213,0)</f>
        <v>0</v>
      </c>
      <c r="BF213" s="190">
        <f>IF(N213="snížená",J213,0)</f>
        <v>0</v>
      </c>
      <c r="BG213" s="190">
        <f>IF(N213="zákl. přenesená",J213,0)</f>
        <v>0</v>
      </c>
      <c r="BH213" s="190">
        <f>IF(N213="sníž. přenesená",J213,0)</f>
        <v>0</v>
      </c>
      <c r="BI213" s="190">
        <f>IF(N213="nulová",J213,0)</f>
        <v>0</v>
      </c>
      <c r="BJ213" s="19" t="s">
        <v>84</v>
      </c>
      <c r="BK213" s="190">
        <f>ROUND(I213*H213,2)</f>
        <v>0</v>
      </c>
      <c r="BL213" s="19" t="s">
        <v>145</v>
      </c>
      <c r="BM213" s="19" t="s">
        <v>588</v>
      </c>
    </row>
    <row r="214" spans="2:65" s="1" customFormat="1" ht="16.5" customHeight="1">
      <c r="B214" s="36"/>
      <c r="C214" s="198" t="s">
        <v>444</v>
      </c>
      <c r="D214" s="198" t="s">
        <v>345</v>
      </c>
      <c r="E214" s="199" t="s">
        <v>589</v>
      </c>
      <c r="F214" s="200" t="s">
        <v>590</v>
      </c>
      <c r="G214" s="201" t="s">
        <v>524</v>
      </c>
      <c r="H214" s="202">
        <v>2</v>
      </c>
      <c r="I214" s="203"/>
      <c r="J214" s="204">
        <f>ROUND(I214*H214,2)</f>
        <v>0</v>
      </c>
      <c r="K214" s="200" t="s">
        <v>23</v>
      </c>
      <c r="L214" s="56"/>
      <c r="M214" s="205" t="s">
        <v>23</v>
      </c>
      <c r="N214" s="206" t="s">
        <v>47</v>
      </c>
      <c r="O214" s="37"/>
      <c r="P214" s="188">
        <f>O214*H214</f>
        <v>0</v>
      </c>
      <c r="Q214" s="188">
        <v>0</v>
      </c>
      <c r="R214" s="188">
        <f>Q214*H214</f>
        <v>0</v>
      </c>
      <c r="S214" s="188">
        <v>0</v>
      </c>
      <c r="T214" s="189">
        <f>S214*H214</f>
        <v>0</v>
      </c>
      <c r="AR214" s="19" t="s">
        <v>145</v>
      </c>
      <c r="AT214" s="19" t="s">
        <v>345</v>
      </c>
      <c r="AU214" s="19" t="s">
        <v>84</v>
      </c>
      <c r="AY214" s="19" t="s">
        <v>139</v>
      </c>
      <c r="BE214" s="190">
        <f>IF(N214="základní",J214,0)</f>
        <v>0</v>
      </c>
      <c r="BF214" s="190">
        <f>IF(N214="snížená",J214,0)</f>
        <v>0</v>
      </c>
      <c r="BG214" s="190">
        <f>IF(N214="zákl. přenesená",J214,0)</f>
        <v>0</v>
      </c>
      <c r="BH214" s="190">
        <f>IF(N214="sníž. přenesená",J214,0)</f>
        <v>0</v>
      </c>
      <c r="BI214" s="190">
        <f>IF(N214="nulová",J214,0)</f>
        <v>0</v>
      </c>
      <c r="BJ214" s="19" t="s">
        <v>84</v>
      </c>
      <c r="BK214" s="190">
        <f>ROUND(I214*H214,2)</f>
        <v>0</v>
      </c>
      <c r="BL214" s="19" t="s">
        <v>145</v>
      </c>
      <c r="BM214" s="19" t="s">
        <v>591</v>
      </c>
    </row>
    <row r="215" spans="2:65" s="1" customFormat="1" ht="16.5" customHeight="1">
      <c r="B215" s="36"/>
      <c r="C215" s="198" t="s">
        <v>592</v>
      </c>
      <c r="D215" s="198" t="s">
        <v>345</v>
      </c>
      <c r="E215" s="199" t="s">
        <v>593</v>
      </c>
      <c r="F215" s="200" t="s">
        <v>594</v>
      </c>
      <c r="G215" s="201" t="s">
        <v>524</v>
      </c>
      <c r="H215" s="202">
        <v>2</v>
      </c>
      <c r="I215" s="203"/>
      <c r="J215" s="204">
        <f>ROUND(I215*H215,2)</f>
        <v>0</v>
      </c>
      <c r="K215" s="200" t="s">
        <v>23</v>
      </c>
      <c r="L215" s="56"/>
      <c r="M215" s="205" t="s">
        <v>23</v>
      </c>
      <c r="N215" s="206" t="s">
        <v>47</v>
      </c>
      <c r="O215" s="37"/>
      <c r="P215" s="188">
        <f>O215*H215</f>
        <v>0</v>
      </c>
      <c r="Q215" s="188">
        <v>0</v>
      </c>
      <c r="R215" s="188">
        <f>Q215*H215</f>
        <v>0</v>
      </c>
      <c r="S215" s="188">
        <v>0</v>
      </c>
      <c r="T215" s="189">
        <f>S215*H215</f>
        <v>0</v>
      </c>
      <c r="AR215" s="19" t="s">
        <v>145</v>
      </c>
      <c r="AT215" s="19" t="s">
        <v>345</v>
      </c>
      <c r="AU215" s="19" t="s">
        <v>84</v>
      </c>
      <c r="AY215" s="19" t="s">
        <v>139</v>
      </c>
      <c r="BE215" s="190">
        <f>IF(N215="základní",J215,0)</f>
        <v>0</v>
      </c>
      <c r="BF215" s="190">
        <f>IF(N215="snížená",J215,0)</f>
        <v>0</v>
      </c>
      <c r="BG215" s="190">
        <f>IF(N215="zákl. přenesená",J215,0)</f>
        <v>0</v>
      </c>
      <c r="BH215" s="190">
        <f>IF(N215="sníž. přenesená",J215,0)</f>
        <v>0</v>
      </c>
      <c r="BI215" s="190">
        <f>IF(N215="nulová",J215,0)</f>
        <v>0</v>
      </c>
      <c r="BJ215" s="19" t="s">
        <v>84</v>
      </c>
      <c r="BK215" s="190">
        <f>ROUND(I215*H215,2)</f>
        <v>0</v>
      </c>
      <c r="BL215" s="19" t="s">
        <v>145</v>
      </c>
      <c r="BM215" s="19" t="s">
        <v>595</v>
      </c>
    </row>
    <row r="216" spans="2:65" s="1" customFormat="1" ht="16.5" customHeight="1">
      <c r="B216" s="36"/>
      <c r="C216" s="198" t="s">
        <v>448</v>
      </c>
      <c r="D216" s="198" t="s">
        <v>345</v>
      </c>
      <c r="E216" s="199" t="s">
        <v>596</v>
      </c>
      <c r="F216" s="200" t="s">
        <v>597</v>
      </c>
      <c r="G216" s="201" t="s">
        <v>524</v>
      </c>
      <c r="H216" s="202">
        <v>2</v>
      </c>
      <c r="I216" s="203"/>
      <c r="J216" s="204">
        <f>ROUND(I216*H216,2)</f>
        <v>0</v>
      </c>
      <c r="K216" s="200" t="s">
        <v>23</v>
      </c>
      <c r="L216" s="56"/>
      <c r="M216" s="205" t="s">
        <v>23</v>
      </c>
      <c r="N216" s="206" t="s">
        <v>47</v>
      </c>
      <c r="O216" s="37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AR216" s="19" t="s">
        <v>145</v>
      </c>
      <c r="AT216" s="19" t="s">
        <v>345</v>
      </c>
      <c r="AU216" s="19" t="s">
        <v>84</v>
      </c>
      <c r="AY216" s="19" t="s">
        <v>139</v>
      </c>
      <c r="BE216" s="190">
        <f>IF(N216="základní",J216,0)</f>
        <v>0</v>
      </c>
      <c r="BF216" s="190">
        <f>IF(N216="snížená",J216,0)</f>
        <v>0</v>
      </c>
      <c r="BG216" s="190">
        <f>IF(N216="zákl. přenesená",J216,0)</f>
        <v>0</v>
      </c>
      <c r="BH216" s="190">
        <f>IF(N216="sníž. přenesená",J216,0)</f>
        <v>0</v>
      </c>
      <c r="BI216" s="190">
        <f>IF(N216="nulová",J216,0)</f>
        <v>0</v>
      </c>
      <c r="BJ216" s="19" t="s">
        <v>84</v>
      </c>
      <c r="BK216" s="190">
        <f>ROUND(I216*H216,2)</f>
        <v>0</v>
      </c>
      <c r="BL216" s="19" t="s">
        <v>145</v>
      </c>
      <c r="BM216" s="19" t="s">
        <v>598</v>
      </c>
    </row>
    <row r="217" spans="2:63" s="9" customFormat="1" ht="37.35" customHeight="1">
      <c r="B217" s="164"/>
      <c r="C217" s="165"/>
      <c r="D217" s="166" t="s">
        <v>75</v>
      </c>
      <c r="E217" s="167" t="s">
        <v>599</v>
      </c>
      <c r="F217" s="167" t="s">
        <v>600</v>
      </c>
      <c r="G217" s="165"/>
      <c r="H217" s="165"/>
      <c r="I217" s="168"/>
      <c r="J217" s="169">
        <f>BK217</f>
        <v>0</v>
      </c>
      <c r="K217" s="165"/>
      <c r="L217" s="170"/>
      <c r="M217" s="171"/>
      <c r="N217" s="172"/>
      <c r="O217" s="172"/>
      <c r="P217" s="173">
        <f>P218</f>
        <v>0</v>
      </c>
      <c r="Q217" s="172"/>
      <c r="R217" s="173">
        <f>R218</f>
        <v>0</v>
      </c>
      <c r="S217" s="172"/>
      <c r="T217" s="174">
        <f>T218</f>
        <v>0</v>
      </c>
      <c r="AR217" s="175" t="s">
        <v>84</v>
      </c>
      <c r="AT217" s="176" t="s">
        <v>75</v>
      </c>
      <c r="AU217" s="176" t="s">
        <v>76</v>
      </c>
      <c r="AY217" s="175" t="s">
        <v>139</v>
      </c>
      <c r="BK217" s="177">
        <f>BK218</f>
        <v>0</v>
      </c>
    </row>
    <row r="218" spans="2:65" s="1" customFormat="1" ht="16.5" customHeight="1">
      <c r="B218" s="36"/>
      <c r="C218" s="198" t="s">
        <v>601</v>
      </c>
      <c r="D218" s="198" t="s">
        <v>345</v>
      </c>
      <c r="E218" s="199" t="s">
        <v>602</v>
      </c>
      <c r="F218" s="200" t="s">
        <v>603</v>
      </c>
      <c r="G218" s="201" t="s">
        <v>352</v>
      </c>
      <c r="H218" s="202">
        <v>15</v>
      </c>
      <c r="I218" s="203"/>
      <c r="J218" s="204">
        <f>ROUND(I218*H218,2)</f>
        <v>0</v>
      </c>
      <c r="K218" s="200" t="s">
        <v>23</v>
      </c>
      <c r="L218" s="56"/>
      <c r="M218" s="205" t="s">
        <v>23</v>
      </c>
      <c r="N218" s="206" t="s">
        <v>47</v>
      </c>
      <c r="O218" s="37"/>
      <c r="P218" s="188">
        <f>O218*H218</f>
        <v>0</v>
      </c>
      <c r="Q218" s="188">
        <v>0</v>
      </c>
      <c r="R218" s="188">
        <f>Q218*H218</f>
        <v>0</v>
      </c>
      <c r="S218" s="188">
        <v>0</v>
      </c>
      <c r="T218" s="189">
        <f>S218*H218</f>
        <v>0</v>
      </c>
      <c r="AR218" s="19" t="s">
        <v>145</v>
      </c>
      <c r="AT218" s="19" t="s">
        <v>345</v>
      </c>
      <c r="AU218" s="19" t="s">
        <v>84</v>
      </c>
      <c r="AY218" s="19" t="s">
        <v>139</v>
      </c>
      <c r="BE218" s="190">
        <f>IF(N218="základní",J218,0)</f>
        <v>0</v>
      </c>
      <c r="BF218" s="190">
        <f>IF(N218="snížená",J218,0)</f>
        <v>0</v>
      </c>
      <c r="BG218" s="190">
        <f>IF(N218="zákl. přenesená",J218,0)</f>
        <v>0</v>
      </c>
      <c r="BH218" s="190">
        <f>IF(N218="sníž. přenesená",J218,0)</f>
        <v>0</v>
      </c>
      <c r="BI218" s="190">
        <f>IF(N218="nulová",J218,0)</f>
        <v>0</v>
      </c>
      <c r="BJ218" s="19" t="s">
        <v>84</v>
      </c>
      <c r="BK218" s="190">
        <f>ROUND(I218*H218,2)</f>
        <v>0</v>
      </c>
      <c r="BL218" s="19" t="s">
        <v>145</v>
      </c>
      <c r="BM218" s="19" t="s">
        <v>604</v>
      </c>
    </row>
    <row r="219" spans="2:63" s="9" customFormat="1" ht="37.35" customHeight="1">
      <c r="B219" s="164"/>
      <c r="C219" s="165"/>
      <c r="D219" s="166" t="s">
        <v>75</v>
      </c>
      <c r="E219" s="167" t="s">
        <v>605</v>
      </c>
      <c r="F219" s="167" t="s">
        <v>606</v>
      </c>
      <c r="G219" s="165"/>
      <c r="H219" s="165"/>
      <c r="I219" s="168"/>
      <c r="J219" s="169">
        <f>BK219</f>
        <v>0</v>
      </c>
      <c r="K219" s="165"/>
      <c r="L219" s="170"/>
      <c r="M219" s="171"/>
      <c r="N219" s="172"/>
      <c r="O219" s="172"/>
      <c r="P219" s="173">
        <f>SUM(P220:P221)</f>
        <v>0</v>
      </c>
      <c r="Q219" s="172"/>
      <c r="R219" s="173">
        <f>SUM(R220:R221)</f>
        <v>0</v>
      </c>
      <c r="S219" s="172"/>
      <c r="T219" s="174">
        <f>SUM(T220:T221)</f>
        <v>0</v>
      </c>
      <c r="AR219" s="175" t="s">
        <v>84</v>
      </c>
      <c r="AT219" s="176" t="s">
        <v>75</v>
      </c>
      <c r="AU219" s="176" t="s">
        <v>76</v>
      </c>
      <c r="AY219" s="175" t="s">
        <v>139</v>
      </c>
      <c r="BK219" s="177">
        <f>SUM(BK220:BK221)</f>
        <v>0</v>
      </c>
    </row>
    <row r="220" spans="2:65" s="1" customFormat="1" ht="16.5" customHeight="1">
      <c r="B220" s="36"/>
      <c r="C220" s="198" t="s">
        <v>451</v>
      </c>
      <c r="D220" s="198" t="s">
        <v>345</v>
      </c>
      <c r="E220" s="199" t="s">
        <v>607</v>
      </c>
      <c r="F220" s="200" t="s">
        <v>608</v>
      </c>
      <c r="G220" s="201" t="s">
        <v>352</v>
      </c>
      <c r="H220" s="202">
        <v>153.72</v>
      </c>
      <c r="I220" s="203"/>
      <c r="J220" s="204">
        <f>ROUND(I220*H220,2)</f>
        <v>0</v>
      </c>
      <c r="K220" s="200" t="s">
        <v>23</v>
      </c>
      <c r="L220" s="56"/>
      <c r="M220" s="205" t="s">
        <v>23</v>
      </c>
      <c r="N220" s="206" t="s">
        <v>47</v>
      </c>
      <c r="O220" s="37"/>
      <c r="P220" s="188">
        <f>O220*H220</f>
        <v>0</v>
      </c>
      <c r="Q220" s="188">
        <v>0</v>
      </c>
      <c r="R220" s="188">
        <f>Q220*H220</f>
        <v>0</v>
      </c>
      <c r="S220" s="188">
        <v>0</v>
      </c>
      <c r="T220" s="189">
        <f>S220*H220</f>
        <v>0</v>
      </c>
      <c r="AR220" s="19" t="s">
        <v>145</v>
      </c>
      <c r="AT220" s="19" t="s">
        <v>345</v>
      </c>
      <c r="AU220" s="19" t="s">
        <v>84</v>
      </c>
      <c r="AY220" s="19" t="s">
        <v>139</v>
      </c>
      <c r="BE220" s="190">
        <f>IF(N220="základní",J220,0)</f>
        <v>0</v>
      </c>
      <c r="BF220" s="190">
        <f>IF(N220="snížená",J220,0)</f>
        <v>0</v>
      </c>
      <c r="BG220" s="190">
        <f>IF(N220="zákl. přenesená",J220,0)</f>
        <v>0</v>
      </c>
      <c r="BH220" s="190">
        <f>IF(N220="sníž. přenesená",J220,0)</f>
        <v>0</v>
      </c>
      <c r="BI220" s="190">
        <f>IF(N220="nulová",J220,0)</f>
        <v>0</v>
      </c>
      <c r="BJ220" s="19" t="s">
        <v>84</v>
      </c>
      <c r="BK220" s="190">
        <f>ROUND(I220*H220,2)</f>
        <v>0</v>
      </c>
      <c r="BL220" s="19" t="s">
        <v>145</v>
      </c>
      <c r="BM220" s="19" t="s">
        <v>609</v>
      </c>
    </row>
    <row r="221" spans="2:65" s="1" customFormat="1" ht="16.5" customHeight="1">
      <c r="B221" s="36"/>
      <c r="C221" s="198" t="s">
        <v>610</v>
      </c>
      <c r="D221" s="198" t="s">
        <v>345</v>
      </c>
      <c r="E221" s="199" t="s">
        <v>611</v>
      </c>
      <c r="F221" s="200" t="s">
        <v>612</v>
      </c>
      <c r="G221" s="201" t="s">
        <v>352</v>
      </c>
      <c r="H221" s="202">
        <v>154</v>
      </c>
      <c r="I221" s="203"/>
      <c r="J221" s="204">
        <f>ROUND(I221*H221,2)</f>
        <v>0</v>
      </c>
      <c r="K221" s="200" t="s">
        <v>23</v>
      </c>
      <c r="L221" s="56"/>
      <c r="M221" s="205" t="s">
        <v>23</v>
      </c>
      <c r="N221" s="206" t="s">
        <v>47</v>
      </c>
      <c r="O221" s="37"/>
      <c r="P221" s="188">
        <f>O221*H221</f>
        <v>0</v>
      </c>
      <c r="Q221" s="188">
        <v>0</v>
      </c>
      <c r="R221" s="188">
        <f>Q221*H221</f>
        <v>0</v>
      </c>
      <c r="S221" s="188">
        <v>0</v>
      </c>
      <c r="T221" s="189">
        <f>S221*H221</f>
        <v>0</v>
      </c>
      <c r="AR221" s="19" t="s">
        <v>145</v>
      </c>
      <c r="AT221" s="19" t="s">
        <v>345</v>
      </c>
      <c r="AU221" s="19" t="s">
        <v>84</v>
      </c>
      <c r="AY221" s="19" t="s">
        <v>139</v>
      </c>
      <c r="BE221" s="190">
        <f>IF(N221="základní",J221,0)</f>
        <v>0</v>
      </c>
      <c r="BF221" s="190">
        <f>IF(N221="snížená",J221,0)</f>
        <v>0</v>
      </c>
      <c r="BG221" s="190">
        <f>IF(N221="zákl. přenesená",J221,0)</f>
        <v>0</v>
      </c>
      <c r="BH221" s="190">
        <f>IF(N221="sníž. přenesená",J221,0)</f>
        <v>0</v>
      </c>
      <c r="BI221" s="190">
        <f>IF(N221="nulová",J221,0)</f>
        <v>0</v>
      </c>
      <c r="BJ221" s="19" t="s">
        <v>84</v>
      </c>
      <c r="BK221" s="190">
        <f>ROUND(I221*H221,2)</f>
        <v>0</v>
      </c>
      <c r="BL221" s="19" t="s">
        <v>145</v>
      </c>
      <c r="BM221" s="19" t="s">
        <v>613</v>
      </c>
    </row>
    <row r="222" spans="2:63" s="9" customFormat="1" ht="37.35" customHeight="1">
      <c r="B222" s="164"/>
      <c r="C222" s="165"/>
      <c r="D222" s="166" t="s">
        <v>75</v>
      </c>
      <c r="E222" s="167" t="s">
        <v>614</v>
      </c>
      <c r="F222" s="167" t="s">
        <v>615</v>
      </c>
      <c r="G222" s="165"/>
      <c r="H222" s="165"/>
      <c r="I222" s="168"/>
      <c r="J222" s="169">
        <f>BK222</f>
        <v>0</v>
      </c>
      <c r="K222" s="165"/>
      <c r="L222" s="170"/>
      <c r="M222" s="171"/>
      <c r="N222" s="172"/>
      <c r="O222" s="172"/>
      <c r="P222" s="173">
        <f>SUM(P223:P224)</f>
        <v>0</v>
      </c>
      <c r="Q222" s="172"/>
      <c r="R222" s="173">
        <f>SUM(R223:R224)</f>
        <v>0</v>
      </c>
      <c r="S222" s="172"/>
      <c r="T222" s="174">
        <f>SUM(T223:T224)</f>
        <v>0</v>
      </c>
      <c r="AR222" s="175" t="s">
        <v>84</v>
      </c>
      <c r="AT222" s="176" t="s">
        <v>75</v>
      </c>
      <c r="AU222" s="176" t="s">
        <v>76</v>
      </c>
      <c r="AY222" s="175" t="s">
        <v>139</v>
      </c>
      <c r="BK222" s="177">
        <f>SUM(BK223:BK224)</f>
        <v>0</v>
      </c>
    </row>
    <row r="223" spans="2:65" s="1" customFormat="1" ht="16.5" customHeight="1">
      <c r="B223" s="36"/>
      <c r="C223" s="198" t="s">
        <v>454</v>
      </c>
      <c r="D223" s="198" t="s">
        <v>345</v>
      </c>
      <c r="E223" s="199" t="s">
        <v>616</v>
      </c>
      <c r="F223" s="200" t="s">
        <v>617</v>
      </c>
      <c r="G223" s="201" t="s">
        <v>352</v>
      </c>
      <c r="H223" s="202">
        <v>18.2</v>
      </c>
      <c r="I223" s="203"/>
      <c r="J223" s="204">
        <f>ROUND(I223*H223,2)</f>
        <v>0</v>
      </c>
      <c r="K223" s="200" t="s">
        <v>23</v>
      </c>
      <c r="L223" s="56"/>
      <c r="M223" s="205" t="s">
        <v>23</v>
      </c>
      <c r="N223" s="206" t="s">
        <v>47</v>
      </c>
      <c r="O223" s="37"/>
      <c r="P223" s="188">
        <f>O223*H223</f>
        <v>0</v>
      </c>
      <c r="Q223" s="188">
        <v>0</v>
      </c>
      <c r="R223" s="188">
        <f>Q223*H223</f>
        <v>0</v>
      </c>
      <c r="S223" s="188">
        <v>0</v>
      </c>
      <c r="T223" s="189">
        <f>S223*H223</f>
        <v>0</v>
      </c>
      <c r="AR223" s="19" t="s">
        <v>145</v>
      </c>
      <c r="AT223" s="19" t="s">
        <v>345</v>
      </c>
      <c r="AU223" s="19" t="s">
        <v>84</v>
      </c>
      <c r="AY223" s="19" t="s">
        <v>139</v>
      </c>
      <c r="BE223" s="190">
        <f>IF(N223="základní",J223,0)</f>
        <v>0</v>
      </c>
      <c r="BF223" s="190">
        <f>IF(N223="snížená",J223,0)</f>
        <v>0</v>
      </c>
      <c r="BG223" s="190">
        <f>IF(N223="zákl. přenesená",J223,0)</f>
        <v>0</v>
      </c>
      <c r="BH223" s="190">
        <f>IF(N223="sníž. přenesená",J223,0)</f>
        <v>0</v>
      </c>
      <c r="BI223" s="190">
        <f>IF(N223="nulová",J223,0)</f>
        <v>0</v>
      </c>
      <c r="BJ223" s="19" t="s">
        <v>84</v>
      </c>
      <c r="BK223" s="190">
        <f>ROUND(I223*H223,2)</f>
        <v>0</v>
      </c>
      <c r="BL223" s="19" t="s">
        <v>145</v>
      </c>
      <c r="BM223" s="19" t="s">
        <v>618</v>
      </c>
    </row>
    <row r="224" spans="2:65" s="1" customFormat="1" ht="16.5" customHeight="1">
      <c r="B224" s="36"/>
      <c r="C224" s="198" t="s">
        <v>619</v>
      </c>
      <c r="D224" s="198" t="s">
        <v>345</v>
      </c>
      <c r="E224" s="199" t="s">
        <v>620</v>
      </c>
      <c r="F224" s="200" t="s">
        <v>621</v>
      </c>
      <c r="G224" s="201" t="s">
        <v>352</v>
      </c>
      <c r="H224" s="202">
        <v>274</v>
      </c>
      <c r="I224" s="203"/>
      <c r="J224" s="204">
        <f>ROUND(I224*H224,2)</f>
        <v>0</v>
      </c>
      <c r="K224" s="200" t="s">
        <v>23</v>
      </c>
      <c r="L224" s="56"/>
      <c r="M224" s="205" t="s">
        <v>23</v>
      </c>
      <c r="N224" s="206" t="s">
        <v>47</v>
      </c>
      <c r="O224" s="37"/>
      <c r="P224" s="188">
        <f>O224*H224</f>
        <v>0</v>
      </c>
      <c r="Q224" s="188">
        <v>0</v>
      </c>
      <c r="R224" s="188">
        <f>Q224*H224</f>
        <v>0</v>
      </c>
      <c r="S224" s="188">
        <v>0</v>
      </c>
      <c r="T224" s="189">
        <f>S224*H224</f>
        <v>0</v>
      </c>
      <c r="AR224" s="19" t="s">
        <v>145</v>
      </c>
      <c r="AT224" s="19" t="s">
        <v>345</v>
      </c>
      <c r="AU224" s="19" t="s">
        <v>84</v>
      </c>
      <c r="AY224" s="19" t="s">
        <v>139</v>
      </c>
      <c r="BE224" s="190">
        <f>IF(N224="základní",J224,0)</f>
        <v>0</v>
      </c>
      <c r="BF224" s="190">
        <f>IF(N224="snížená",J224,0)</f>
        <v>0</v>
      </c>
      <c r="BG224" s="190">
        <f>IF(N224="zákl. přenesená",J224,0)</f>
        <v>0</v>
      </c>
      <c r="BH224" s="190">
        <f>IF(N224="sníž. přenesená",J224,0)</f>
        <v>0</v>
      </c>
      <c r="BI224" s="190">
        <f>IF(N224="nulová",J224,0)</f>
        <v>0</v>
      </c>
      <c r="BJ224" s="19" t="s">
        <v>84</v>
      </c>
      <c r="BK224" s="190">
        <f>ROUND(I224*H224,2)</f>
        <v>0</v>
      </c>
      <c r="BL224" s="19" t="s">
        <v>145</v>
      </c>
      <c r="BM224" s="19" t="s">
        <v>622</v>
      </c>
    </row>
    <row r="225" spans="2:63" s="9" customFormat="1" ht="37.35" customHeight="1">
      <c r="B225" s="164"/>
      <c r="C225" s="165"/>
      <c r="D225" s="166" t="s">
        <v>75</v>
      </c>
      <c r="E225" s="167" t="s">
        <v>623</v>
      </c>
      <c r="F225" s="167" t="s">
        <v>624</v>
      </c>
      <c r="G225" s="165"/>
      <c r="H225" s="165"/>
      <c r="I225" s="168"/>
      <c r="J225" s="169">
        <f>BK225</f>
        <v>0</v>
      </c>
      <c r="K225" s="165"/>
      <c r="L225" s="170"/>
      <c r="M225" s="171"/>
      <c r="N225" s="172"/>
      <c r="O225" s="172"/>
      <c r="P225" s="173">
        <f>P226</f>
        <v>0</v>
      </c>
      <c r="Q225" s="172"/>
      <c r="R225" s="173">
        <f>R226</f>
        <v>0</v>
      </c>
      <c r="S225" s="172"/>
      <c r="T225" s="174">
        <f>T226</f>
        <v>0</v>
      </c>
      <c r="AR225" s="175" t="s">
        <v>84</v>
      </c>
      <c r="AT225" s="176" t="s">
        <v>75</v>
      </c>
      <c r="AU225" s="176" t="s">
        <v>76</v>
      </c>
      <c r="AY225" s="175" t="s">
        <v>139</v>
      </c>
      <c r="BK225" s="177">
        <f>BK226</f>
        <v>0</v>
      </c>
    </row>
    <row r="226" spans="2:65" s="1" customFormat="1" ht="16.5" customHeight="1">
      <c r="B226" s="36"/>
      <c r="C226" s="198" t="s">
        <v>457</v>
      </c>
      <c r="D226" s="198" t="s">
        <v>345</v>
      </c>
      <c r="E226" s="199" t="s">
        <v>625</v>
      </c>
      <c r="F226" s="200" t="s">
        <v>626</v>
      </c>
      <c r="G226" s="201" t="s">
        <v>352</v>
      </c>
      <c r="H226" s="202">
        <v>99.96</v>
      </c>
      <c r="I226" s="203"/>
      <c r="J226" s="204">
        <f>ROUND(I226*H226,2)</f>
        <v>0</v>
      </c>
      <c r="K226" s="200" t="s">
        <v>23</v>
      </c>
      <c r="L226" s="56"/>
      <c r="M226" s="205" t="s">
        <v>23</v>
      </c>
      <c r="N226" s="206" t="s">
        <v>47</v>
      </c>
      <c r="O226" s="37"/>
      <c r="P226" s="188">
        <f>O226*H226</f>
        <v>0</v>
      </c>
      <c r="Q226" s="188">
        <v>0</v>
      </c>
      <c r="R226" s="188">
        <f>Q226*H226</f>
        <v>0</v>
      </c>
      <c r="S226" s="188">
        <v>0</v>
      </c>
      <c r="T226" s="189">
        <f>S226*H226</f>
        <v>0</v>
      </c>
      <c r="AR226" s="19" t="s">
        <v>145</v>
      </c>
      <c r="AT226" s="19" t="s">
        <v>345</v>
      </c>
      <c r="AU226" s="19" t="s">
        <v>84</v>
      </c>
      <c r="AY226" s="19" t="s">
        <v>139</v>
      </c>
      <c r="BE226" s="190">
        <f>IF(N226="základní",J226,0)</f>
        <v>0</v>
      </c>
      <c r="BF226" s="190">
        <f>IF(N226="snížená",J226,0)</f>
        <v>0</v>
      </c>
      <c r="BG226" s="190">
        <f>IF(N226="zákl. přenesená",J226,0)</f>
        <v>0</v>
      </c>
      <c r="BH226" s="190">
        <f>IF(N226="sníž. přenesená",J226,0)</f>
        <v>0</v>
      </c>
      <c r="BI226" s="190">
        <f>IF(N226="nulová",J226,0)</f>
        <v>0</v>
      </c>
      <c r="BJ226" s="19" t="s">
        <v>84</v>
      </c>
      <c r="BK226" s="190">
        <f>ROUND(I226*H226,2)</f>
        <v>0</v>
      </c>
      <c r="BL226" s="19" t="s">
        <v>145</v>
      </c>
      <c r="BM226" s="19" t="s">
        <v>627</v>
      </c>
    </row>
    <row r="227" spans="2:63" s="9" customFormat="1" ht="37.35" customHeight="1">
      <c r="B227" s="164"/>
      <c r="C227" s="165"/>
      <c r="D227" s="166" t="s">
        <v>75</v>
      </c>
      <c r="E227" s="167" t="s">
        <v>628</v>
      </c>
      <c r="F227" s="167" t="s">
        <v>629</v>
      </c>
      <c r="G227" s="165"/>
      <c r="H227" s="165"/>
      <c r="I227" s="168"/>
      <c r="J227" s="169">
        <f>BK227</f>
        <v>0</v>
      </c>
      <c r="K227" s="165"/>
      <c r="L227" s="170"/>
      <c r="M227" s="171"/>
      <c r="N227" s="172"/>
      <c r="O227" s="172"/>
      <c r="P227" s="173">
        <f>SUM(P228:P235)</f>
        <v>0</v>
      </c>
      <c r="Q227" s="172"/>
      <c r="R227" s="173">
        <f>SUM(R228:R235)</f>
        <v>0</v>
      </c>
      <c r="S227" s="172"/>
      <c r="T227" s="174">
        <f>SUM(T228:T235)</f>
        <v>0</v>
      </c>
      <c r="AR227" s="175" t="s">
        <v>84</v>
      </c>
      <c r="AT227" s="176" t="s">
        <v>75</v>
      </c>
      <c r="AU227" s="176" t="s">
        <v>76</v>
      </c>
      <c r="AY227" s="175" t="s">
        <v>139</v>
      </c>
      <c r="BK227" s="177">
        <f>SUM(BK228:BK235)</f>
        <v>0</v>
      </c>
    </row>
    <row r="228" spans="2:65" s="1" customFormat="1" ht="16.5" customHeight="1">
      <c r="B228" s="36"/>
      <c r="C228" s="198" t="s">
        <v>630</v>
      </c>
      <c r="D228" s="198" t="s">
        <v>345</v>
      </c>
      <c r="E228" s="199" t="s">
        <v>631</v>
      </c>
      <c r="F228" s="200" t="s">
        <v>632</v>
      </c>
      <c r="G228" s="201" t="s">
        <v>173</v>
      </c>
      <c r="H228" s="202">
        <v>113</v>
      </c>
      <c r="I228" s="203"/>
      <c r="J228" s="204">
        <f aca="true" t="shared" si="20" ref="J228:J235">ROUND(I228*H228,2)</f>
        <v>0</v>
      </c>
      <c r="K228" s="200" t="s">
        <v>23</v>
      </c>
      <c r="L228" s="56"/>
      <c r="M228" s="205" t="s">
        <v>23</v>
      </c>
      <c r="N228" s="206" t="s">
        <v>47</v>
      </c>
      <c r="O228" s="37"/>
      <c r="P228" s="188">
        <f aca="true" t="shared" si="21" ref="P228:P235">O228*H228</f>
        <v>0</v>
      </c>
      <c r="Q228" s="188">
        <v>0</v>
      </c>
      <c r="R228" s="188">
        <f aca="true" t="shared" si="22" ref="R228:R235">Q228*H228</f>
        <v>0</v>
      </c>
      <c r="S228" s="188">
        <v>0</v>
      </c>
      <c r="T228" s="189">
        <f aca="true" t="shared" si="23" ref="T228:T235">S228*H228</f>
        <v>0</v>
      </c>
      <c r="AR228" s="19" t="s">
        <v>145</v>
      </c>
      <c r="AT228" s="19" t="s">
        <v>345</v>
      </c>
      <c r="AU228" s="19" t="s">
        <v>84</v>
      </c>
      <c r="AY228" s="19" t="s">
        <v>139</v>
      </c>
      <c r="BE228" s="190">
        <f aca="true" t="shared" si="24" ref="BE228:BE235">IF(N228="základní",J228,0)</f>
        <v>0</v>
      </c>
      <c r="BF228" s="190">
        <f aca="true" t="shared" si="25" ref="BF228:BF235">IF(N228="snížená",J228,0)</f>
        <v>0</v>
      </c>
      <c r="BG228" s="190">
        <f aca="true" t="shared" si="26" ref="BG228:BG235">IF(N228="zákl. přenesená",J228,0)</f>
        <v>0</v>
      </c>
      <c r="BH228" s="190">
        <f aca="true" t="shared" si="27" ref="BH228:BH235">IF(N228="sníž. přenesená",J228,0)</f>
        <v>0</v>
      </c>
      <c r="BI228" s="190">
        <f aca="true" t="shared" si="28" ref="BI228:BI235">IF(N228="nulová",J228,0)</f>
        <v>0</v>
      </c>
      <c r="BJ228" s="19" t="s">
        <v>84</v>
      </c>
      <c r="BK228" s="190">
        <f aca="true" t="shared" si="29" ref="BK228:BK235">ROUND(I228*H228,2)</f>
        <v>0</v>
      </c>
      <c r="BL228" s="19" t="s">
        <v>145</v>
      </c>
      <c r="BM228" s="19" t="s">
        <v>633</v>
      </c>
    </row>
    <row r="229" spans="2:65" s="1" customFormat="1" ht="16.5" customHeight="1">
      <c r="B229" s="36"/>
      <c r="C229" s="198" t="s">
        <v>461</v>
      </c>
      <c r="D229" s="198" t="s">
        <v>345</v>
      </c>
      <c r="E229" s="199" t="s">
        <v>634</v>
      </c>
      <c r="F229" s="200" t="s">
        <v>635</v>
      </c>
      <c r="G229" s="201" t="s">
        <v>173</v>
      </c>
      <c r="H229" s="202">
        <v>129.95</v>
      </c>
      <c r="I229" s="203"/>
      <c r="J229" s="204">
        <f t="shared" si="20"/>
        <v>0</v>
      </c>
      <c r="K229" s="200" t="s">
        <v>23</v>
      </c>
      <c r="L229" s="56"/>
      <c r="M229" s="205" t="s">
        <v>23</v>
      </c>
      <c r="N229" s="206" t="s">
        <v>47</v>
      </c>
      <c r="O229" s="37"/>
      <c r="P229" s="188">
        <f t="shared" si="21"/>
        <v>0</v>
      </c>
      <c r="Q229" s="188">
        <v>0</v>
      </c>
      <c r="R229" s="188">
        <f t="shared" si="22"/>
        <v>0</v>
      </c>
      <c r="S229" s="188">
        <v>0</v>
      </c>
      <c r="T229" s="189">
        <f t="shared" si="23"/>
        <v>0</v>
      </c>
      <c r="AR229" s="19" t="s">
        <v>145</v>
      </c>
      <c r="AT229" s="19" t="s">
        <v>345</v>
      </c>
      <c r="AU229" s="19" t="s">
        <v>84</v>
      </c>
      <c r="AY229" s="19" t="s">
        <v>139</v>
      </c>
      <c r="BE229" s="190">
        <f t="shared" si="24"/>
        <v>0</v>
      </c>
      <c r="BF229" s="190">
        <f t="shared" si="25"/>
        <v>0</v>
      </c>
      <c r="BG229" s="190">
        <f t="shared" si="26"/>
        <v>0</v>
      </c>
      <c r="BH229" s="190">
        <f t="shared" si="27"/>
        <v>0</v>
      </c>
      <c r="BI229" s="190">
        <f t="shared" si="28"/>
        <v>0</v>
      </c>
      <c r="BJ229" s="19" t="s">
        <v>84</v>
      </c>
      <c r="BK229" s="190">
        <f t="shared" si="29"/>
        <v>0</v>
      </c>
      <c r="BL229" s="19" t="s">
        <v>145</v>
      </c>
      <c r="BM229" s="19" t="s">
        <v>636</v>
      </c>
    </row>
    <row r="230" spans="2:65" s="1" customFormat="1" ht="16.5" customHeight="1">
      <c r="B230" s="36"/>
      <c r="C230" s="198" t="s">
        <v>628</v>
      </c>
      <c r="D230" s="198" t="s">
        <v>345</v>
      </c>
      <c r="E230" s="199" t="s">
        <v>637</v>
      </c>
      <c r="F230" s="200" t="s">
        <v>638</v>
      </c>
      <c r="G230" s="201" t="s">
        <v>173</v>
      </c>
      <c r="H230" s="202">
        <v>18</v>
      </c>
      <c r="I230" s="203"/>
      <c r="J230" s="204">
        <f t="shared" si="20"/>
        <v>0</v>
      </c>
      <c r="K230" s="200" t="s">
        <v>23</v>
      </c>
      <c r="L230" s="56"/>
      <c r="M230" s="205" t="s">
        <v>23</v>
      </c>
      <c r="N230" s="206" t="s">
        <v>47</v>
      </c>
      <c r="O230" s="37"/>
      <c r="P230" s="188">
        <f t="shared" si="21"/>
        <v>0</v>
      </c>
      <c r="Q230" s="188">
        <v>0</v>
      </c>
      <c r="R230" s="188">
        <f t="shared" si="22"/>
        <v>0</v>
      </c>
      <c r="S230" s="188">
        <v>0</v>
      </c>
      <c r="T230" s="189">
        <f t="shared" si="23"/>
        <v>0</v>
      </c>
      <c r="AR230" s="19" t="s">
        <v>145</v>
      </c>
      <c r="AT230" s="19" t="s">
        <v>345</v>
      </c>
      <c r="AU230" s="19" t="s">
        <v>84</v>
      </c>
      <c r="AY230" s="19" t="s">
        <v>139</v>
      </c>
      <c r="BE230" s="190">
        <f t="shared" si="24"/>
        <v>0</v>
      </c>
      <c r="BF230" s="190">
        <f t="shared" si="25"/>
        <v>0</v>
      </c>
      <c r="BG230" s="190">
        <f t="shared" si="26"/>
        <v>0</v>
      </c>
      <c r="BH230" s="190">
        <f t="shared" si="27"/>
        <v>0</v>
      </c>
      <c r="BI230" s="190">
        <f t="shared" si="28"/>
        <v>0</v>
      </c>
      <c r="BJ230" s="19" t="s">
        <v>84</v>
      </c>
      <c r="BK230" s="190">
        <f t="shared" si="29"/>
        <v>0</v>
      </c>
      <c r="BL230" s="19" t="s">
        <v>145</v>
      </c>
      <c r="BM230" s="19" t="s">
        <v>639</v>
      </c>
    </row>
    <row r="231" spans="2:65" s="1" customFormat="1" ht="16.5" customHeight="1">
      <c r="B231" s="36"/>
      <c r="C231" s="198" t="s">
        <v>464</v>
      </c>
      <c r="D231" s="198" t="s">
        <v>345</v>
      </c>
      <c r="E231" s="199" t="s">
        <v>640</v>
      </c>
      <c r="F231" s="200" t="s">
        <v>641</v>
      </c>
      <c r="G231" s="201" t="s">
        <v>524</v>
      </c>
      <c r="H231" s="202">
        <v>20</v>
      </c>
      <c r="I231" s="203"/>
      <c r="J231" s="204">
        <f t="shared" si="20"/>
        <v>0</v>
      </c>
      <c r="K231" s="200" t="s">
        <v>23</v>
      </c>
      <c r="L231" s="56"/>
      <c r="M231" s="205" t="s">
        <v>23</v>
      </c>
      <c r="N231" s="206" t="s">
        <v>47</v>
      </c>
      <c r="O231" s="37"/>
      <c r="P231" s="188">
        <f t="shared" si="21"/>
        <v>0</v>
      </c>
      <c r="Q231" s="188">
        <v>0</v>
      </c>
      <c r="R231" s="188">
        <f t="shared" si="22"/>
        <v>0</v>
      </c>
      <c r="S231" s="188">
        <v>0</v>
      </c>
      <c r="T231" s="189">
        <f t="shared" si="23"/>
        <v>0</v>
      </c>
      <c r="AR231" s="19" t="s">
        <v>145</v>
      </c>
      <c r="AT231" s="19" t="s">
        <v>345</v>
      </c>
      <c r="AU231" s="19" t="s">
        <v>84</v>
      </c>
      <c r="AY231" s="19" t="s">
        <v>139</v>
      </c>
      <c r="BE231" s="190">
        <f t="shared" si="24"/>
        <v>0</v>
      </c>
      <c r="BF231" s="190">
        <f t="shared" si="25"/>
        <v>0</v>
      </c>
      <c r="BG231" s="190">
        <f t="shared" si="26"/>
        <v>0</v>
      </c>
      <c r="BH231" s="190">
        <f t="shared" si="27"/>
        <v>0</v>
      </c>
      <c r="BI231" s="190">
        <f t="shared" si="28"/>
        <v>0</v>
      </c>
      <c r="BJ231" s="19" t="s">
        <v>84</v>
      </c>
      <c r="BK231" s="190">
        <f t="shared" si="29"/>
        <v>0</v>
      </c>
      <c r="BL231" s="19" t="s">
        <v>145</v>
      </c>
      <c r="BM231" s="19" t="s">
        <v>642</v>
      </c>
    </row>
    <row r="232" spans="2:65" s="1" customFormat="1" ht="16.5" customHeight="1">
      <c r="B232" s="36"/>
      <c r="C232" s="198" t="s">
        <v>643</v>
      </c>
      <c r="D232" s="198" t="s">
        <v>345</v>
      </c>
      <c r="E232" s="199" t="s">
        <v>644</v>
      </c>
      <c r="F232" s="200" t="s">
        <v>645</v>
      </c>
      <c r="G232" s="201" t="s">
        <v>173</v>
      </c>
      <c r="H232" s="202">
        <v>26</v>
      </c>
      <c r="I232" s="203"/>
      <c r="J232" s="204">
        <f t="shared" si="20"/>
        <v>0</v>
      </c>
      <c r="K232" s="200" t="s">
        <v>23</v>
      </c>
      <c r="L232" s="56"/>
      <c r="M232" s="205" t="s">
        <v>23</v>
      </c>
      <c r="N232" s="206" t="s">
        <v>47</v>
      </c>
      <c r="O232" s="37"/>
      <c r="P232" s="188">
        <f t="shared" si="21"/>
        <v>0</v>
      </c>
      <c r="Q232" s="188">
        <v>0</v>
      </c>
      <c r="R232" s="188">
        <f t="shared" si="22"/>
        <v>0</v>
      </c>
      <c r="S232" s="188">
        <v>0</v>
      </c>
      <c r="T232" s="189">
        <f t="shared" si="23"/>
        <v>0</v>
      </c>
      <c r="AR232" s="19" t="s">
        <v>145</v>
      </c>
      <c r="AT232" s="19" t="s">
        <v>345</v>
      </c>
      <c r="AU232" s="19" t="s">
        <v>84</v>
      </c>
      <c r="AY232" s="19" t="s">
        <v>139</v>
      </c>
      <c r="BE232" s="190">
        <f t="shared" si="24"/>
        <v>0</v>
      </c>
      <c r="BF232" s="190">
        <f t="shared" si="25"/>
        <v>0</v>
      </c>
      <c r="BG232" s="190">
        <f t="shared" si="26"/>
        <v>0</v>
      </c>
      <c r="BH232" s="190">
        <f t="shared" si="27"/>
        <v>0</v>
      </c>
      <c r="BI232" s="190">
        <f t="shared" si="28"/>
        <v>0</v>
      </c>
      <c r="BJ232" s="19" t="s">
        <v>84</v>
      </c>
      <c r="BK232" s="190">
        <f t="shared" si="29"/>
        <v>0</v>
      </c>
      <c r="BL232" s="19" t="s">
        <v>145</v>
      </c>
      <c r="BM232" s="19" t="s">
        <v>646</v>
      </c>
    </row>
    <row r="233" spans="2:65" s="1" customFormat="1" ht="16.5" customHeight="1">
      <c r="B233" s="36"/>
      <c r="C233" s="198" t="s">
        <v>467</v>
      </c>
      <c r="D233" s="198" t="s">
        <v>345</v>
      </c>
      <c r="E233" s="199" t="s">
        <v>647</v>
      </c>
      <c r="F233" s="200" t="s">
        <v>648</v>
      </c>
      <c r="G233" s="201" t="s">
        <v>524</v>
      </c>
      <c r="H233" s="202">
        <v>29</v>
      </c>
      <c r="I233" s="203"/>
      <c r="J233" s="204">
        <f t="shared" si="20"/>
        <v>0</v>
      </c>
      <c r="K233" s="200" t="s">
        <v>23</v>
      </c>
      <c r="L233" s="56"/>
      <c r="M233" s="205" t="s">
        <v>23</v>
      </c>
      <c r="N233" s="206" t="s">
        <v>47</v>
      </c>
      <c r="O233" s="37"/>
      <c r="P233" s="188">
        <f t="shared" si="21"/>
        <v>0</v>
      </c>
      <c r="Q233" s="188">
        <v>0</v>
      </c>
      <c r="R233" s="188">
        <f t="shared" si="22"/>
        <v>0</v>
      </c>
      <c r="S233" s="188">
        <v>0</v>
      </c>
      <c r="T233" s="189">
        <f t="shared" si="23"/>
        <v>0</v>
      </c>
      <c r="AR233" s="19" t="s">
        <v>145</v>
      </c>
      <c r="AT233" s="19" t="s">
        <v>345</v>
      </c>
      <c r="AU233" s="19" t="s">
        <v>84</v>
      </c>
      <c r="AY233" s="19" t="s">
        <v>139</v>
      </c>
      <c r="BE233" s="190">
        <f t="shared" si="24"/>
        <v>0</v>
      </c>
      <c r="BF233" s="190">
        <f t="shared" si="25"/>
        <v>0</v>
      </c>
      <c r="BG233" s="190">
        <f t="shared" si="26"/>
        <v>0</v>
      </c>
      <c r="BH233" s="190">
        <f t="shared" si="27"/>
        <v>0</v>
      </c>
      <c r="BI233" s="190">
        <f t="shared" si="28"/>
        <v>0</v>
      </c>
      <c r="BJ233" s="19" t="s">
        <v>84</v>
      </c>
      <c r="BK233" s="190">
        <f t="shared" si="29"/>
        <v>0</v>
      </c>
      <c r="BL233" s="19" t="s">
        <v>145</v>
      </c>
      <c r="BM233" s="19" t="s">
        <v>649</v>
      </c>
    </row>
    <row r="234" spans="2:65" s="1" customFormat="1" ht="16.5" customHeight="1">
      <c r="B234" s="36"/>
      <c r="C234" s="198" t="s">
        <v>650</v>
      </c>
      <c r="D234" s="198" t="s">
        <v>345</v>
      </c>
      <c r="E234" s="199" t="s">
        <v>651</v>
      </c>
      <c r="F234" s="200" t="s">
        <v>652</v>
      </c>
      <c r="G234" s="201" t="s">
        <v>173</v>
      </c>
      <c r="H234" s="202">
        <v>24.45</v>
      </c>
      <c r="I234" s="203"/>
      <c r="J234" s="204">
        <f t="shared" si="20"/>
        <v>0</v>
      </c>
      <c r="K234" s="200" t="s">
        <v>23</v>
      </c>
      <c r="L234" s="56"/>
      <c r="M234" s="205" t="s">
        <v>23</v>
      </c>
      <c r="N234" s="206" t="s">
        <v>47</v>
      </c>
      <c r="O234" s="37"/>
      <c r="P234" s="188">
        <f t="shared" si="21"/>
        <v>0</v>
      </c>
      <c r="Q234" s="188">
        <v>0</v>
      </c>
      <c r="R234" s="188">
        <f t="shared" si="22"/>
        <v>0</v>
      </c>
      <c r="S234" s="188">
        <v>0</v>
      </c>
      <c r="T234" s="189">
        <f t="shared" si="23"/>
        <v>0</v>
      </c>
      <c r="AR234" s="19" t="s">
        <v>145</v>
      </c>
      <c r="AT234" s="19" t="s">
        <v>345</v>
      </c>
      <c r="AU234" s="19" t="s">
        <v>84</v>
      </c>
      <c r="AY234" s="19" t="s">
        <v>139</v>
      </c>
      <c r="BE234" s="190">
        <f t="shared" si="24"/>
        <v>0</v>
      </c>
      <c r="BF234" s="190">
        <f t="shared" si="25"/>
        <v>0</v>
      </c>
      <c r="BG234" s="190">
        <f t="shared" si="26"/>
        <v>0</v>
      </c>
      <c r="BH234" s="190">
        <f t="shared" si="27"/>
        <v>0</v>
      </c>
      <c r="BI234" s="190">
        <f t="shared" si="28"/>
        <v>0</v>
      </c>
      <c r="BJ234" s="19" t="s">
        <v>84</v>
      </c>
      <c r="BK234" s="190">
        <f t="shared" si="29"/>
        <v>0</v>
      </c>
      <c r="BL234" s="19" t="s">
        <v>145</v>
      </c>
      <c r="BM234" s="19" t="s">
        <v>653</v>
      </c>
    </row>
    <row r="235" spans="2:65" s="1" customFormat="1" ht="16.5" customHeight="1">
      <c r="B235" s="36"/>
      <c r="C235" s="198" t="s">
        <v>472</v>
      </c>
      <c r="D235" s="198" t="s">
        <v>345</v>
      </c>
      <c r="E235" s="199" t="s">
        <v>654</v>
      </c>
      <c r="F235" s="200" t="s">
        <v>655</v>
      </c>
      <c r="G235" s="201" t="s">
        <v>524</v>
      </c>
      <c r="H235" s="202">
        <v>27</v>
      </c>
      <c r="I235" s="203"/>
      <c r="J235" s="204">
        <f t="shared" si="20"/>
        <v>0</v>
      </c>
      <c r="K235" s="200" t="s">
        <v>23</v>
      </c>
      <c r="L235" s="56"/>
      <c r="M235" s="205" t="s">
        <v>23</v>
      </c>
      <c r="N235" s="206" t="s">
        <v>47</v>
      </c>
      <c r="O235" s="37"/>
      <c r="P235" s="188">
        <f t="shared" si="21"/>
        <v>0</v>
      </c>
      <c r="Q235" s="188">
        <v>0</v>
      </c>
      <c r="R235" s="188">
        <f t="shared" si="22"/>
        <v>0</v>
      </c>
      <c r="S235" s="188">
        <v>0</v>
      </c>
      <c r="T235" s="189">
        <f t="shared" si="23"/>
        <v>0</v>
      </c>
      <c r="AR235" s="19" t="s">
        <v>145</v>
      </c>
      <c r="AT235" s="19" t="s">
        <v>345</v>
      </c>
      <c r="AU235" s="19" t="s">
        <v>84</v>
      </c>
      <c r="AY235" s="19" t="s">
        <v>139</v>
      </c>
      <c r="BE235" s="190">
        <f t="shared" si="24"/>
        <v>0</v>
      </c>
      <c r="BF235" s="190">
        <f t="shared" si="25"/>
        <v>0</v>
      </c>
      <c r="BG235" s="190">
        <f t="shared" si="26"/>
        <v>0</v>
      </c>
      <c r="BH235" s="190">
        <f t="shared" si="27"/>
        <v>0</v>
      </c>
      <c r="BI235" s="190">
        <f t="shared" si="28"/>
        <v>0</v>
      </c>
      <c r="BJ235" s="19" t="s">
        <v>84</v>
      </c>
      <c r="BK235" s="190">
        <f t="shared" si="29"/>
        <v>0</v>
      </c>
      <c r="BL235" s="19" t="s">
        <v>145</v>
      </c>
      <c r="BM235" s="19" t="s">
        <v>656</v>
      </c>
    </row>
    <row r="236" spans="2:63" s="9" customFormat="1" ht="37.35" customHeight="1">
      <c r="B236" s="164"/>
      <c r="C236" s="165"/>
      <c r="D236" s="166" t="s">
        <v>75</v>
      </c>
      <c r="E236" s="167" t="s">
        <v>657</v>
      </c>
      <c r="F236" s="167" t="s">
        <v>658</v>
      </c>
      <c r="G236" s="165"/>
      <c r="H236" s="165"/>
      <c r="I236" s="168"/>
      <c r="J236" s="169">
        <f>BK236</f>
        <v>0</v>
      </c>
      <c r="K236" s="165"/>
      <c r="L236" s="170"/>
      <c r="M236" s="171"/>
      <c r="N236" s="172"/>
      <c r="O236" s="172"/>
      <c r="P236" s="173">
        <f>SUM(P237:P240)</f>
        <v>0</v>
      </c>
      <c r="Q236" s="172"/>
      <c r="R236" s="173">
        <f>SUM(R237:R240)</f>
        <v>0</v>
      </c>
      <c r="S236" s="172"/>
      <c r="T236" s="174">
        <f>SUM(T237:T240)</f>
        <v>0</v>
      </c>
      <c r="AR236" s="175" t="s">
        <v>84</v>
      </c>
      <c r="AT236" s="176" t="s">
        <v>75</v>
      </c>
      <c r="AU236" s="176" t="s">
        <v>76</v>
      </c>
      <c r="AY236" s="175" t="s">
        <v>139</v>
      </c>
      <c r="BK236" s="177">
        <f>SUM(BK237:BK240)</f>
        <v>0</v>
      </c>
    </row>
    <row r="237" spans="2:65" s="1" customFormat="1" ht="16.5" customHeight="1">
      <c r="B237" s="36"/>
      <c r="C237" s="198" t="s">
        <v>659</v>
      </c>
      <c r="D237" s="198" t="s">
        <v>345</v>
      </c>
      <c r="E237" s="199" t="s">
        <v>660</v>
      </c>
      <c r="F237" s="200" t="s">
        <v>661</v>
      </c>
      <c r="G237" s="201" t="s">
        <v>524</v>
      </c>
      <c r="H237" s="202">
        <v>19</v>
      </c>
      <c r="I237" s="203"/>
      <c r="J237" s="204">
        <f>ROUND(I237*H237,2)</f>
        <v>0</v>
      </c>
      <c r="K237" s="200" t="s">
        <v>23</v>
      </c>
      <c r="L237" s="56"/>
      <c r="M237" s="205" t="s">
        <v>23</v>
      </c>
      <c r="N237" s="206" t="s">
        <v>47</v>
      </c>
      <c r="O237" s="37"/>
      <c r="P237" s="188">
        <f>O237*H237</f>
        <v>0</v>
      </c>
      <c r="Q237" s="188">
        <v>0</v>
      </c>
      <c r="R237" s="188">
        <f>Q237*H237</f>
        <v>0</v>
      </c>
      <c r="S237" s="188">
        <v>0</v>
      </c>
      <c r="T237" s="189">
        <f>S237*H237</f>
        <v>0</v>
      </c>
      <c r="AR237" s="19" t="s">
        <v>145</v>
      </c>
      <c r="AT237" s="19" t="s">
        <v>345</v>
      </c>
      <c r="AU237" s="19" t="s">
        <v>84</v>
      </c>
      <c r="AY237" s="19" t="s">
        <v>139</v>
      </c>
      <c r="BE237" s="190">
        <f>IF(N237="základní",J237,0)</f>
        <v>0</v>
      </c>
      <c r="BF237" s="190">
        <f>IF(N237="snížená",J237,0)</f>
        <v>0</v>
      </c>
      <c r="BG237" s="190">
        <f>IF(N237="zákl. přenesená",J237,0)</f>
        <v>0</v>
      </c>
      <c r="BH237" s="190">
        <f>IF(N237="sníž. přenesená",J237,0)</f>
        <v>0</v>
      </c>
      <c r="BI237" s="190">
        <f>IF(N237="nulová",J237,0)</f>
        <v>0</v>
      </c>
      <c r="BJ237" s="19" t="s">
        <v>84</v>
      </c>
      <c r="BK237" s="190">
        <f>ROUND(I237*H237,2)</f>
        <v>0</v>
      </c>
      <c r="BL237" s="19" t="s">
        <v>145</v>
      </c>
      <c r="BM237" s="19" t="s">
        <v>662</v>
      </c>
    </row>
    <row r="238" spans="2:65" s="1" customFormat="1" ht="16.5" customHeight="1">
      <c r="B238" s="36"/>
      <c r="C238" s="198" t="s">
        <v>476</v>
      </c>
      <c r="D238" s="198" t="s">
        <v>345</v>
      </c>
      <c r="E238" s="199" t="s">
        <v>663</v>
      </c>
      <c r="F238" s="200" t="s">
        <v>664</v>
      </c>
      <c r="G238" s="201" t="s">
        <v>524</v>
      </c>
      <c r="H238" s="202">
        <v>12</v>
      </c>
      <c r="I238" s="203"/>
      <c r="J238" s="204">
        <f>ROUND(I238*H238,2)</f>
        <v>0</v>
      </c>
      <c r="K238" s="200" t="s">
        <v>23</v>
      </c>
      <c r="L238" s="56"/>
      <c r="M238" s="205" t="s">
        <v>23</v>
      </c>
      <c r="N238" s="206" t="s">
        <v>47</v>
      </c>
      <c r="O238" s="37"/>
      <c r="P238" s="188">
        <f>O238*H238</f>
        <v>0</v>
      </c>
      <c r="Q238" s="188">
        <v>0</v>
      </c>
      <c r="R238" s="188">
        <f>Q238*H238</f>
        <v>0</v>
      </c>
      <c r="S238" s="188">
        <v>0</v>
      </c>
      <c r="T238" s="189">
        <f>S238*H238</f>
        <v>0</v>
      </c>
      <c r="AR238" s="19" t="s">
        <v>145</v>
      </c>
      <c r="AT238" s="19" t="s">
        <v>345</v>
      </c>
      <c r="AU238" s="19" t="s">
        <v>84</v>
      </c>
      <c r="AY238" s="19" t="s">
        <v>139</v>
      </c>
      <c r="BE238" s="190">
        <f>IF(N238="základní",J238,0)</f>
        <v>0</v>
      </c>
      <c r="BF238" s="190">
        <f>IF(N238="snížená",J238,0)</f>
        <v>0</v>
      </c>
      <c r="BG238" s="190">
        <f>IF(N238="zákl. přenesená",J238,0)</f>
        <v>0</v>
      </c>
      <c r="BH238" s="190">
        <f>IF(N238="sníž. přenesená",J238,0)</f>
        <v>0</v>
      </c>
      <c r="BI238" s="190">
        <f>IF(N238="nulová",J238,0)</f>
        <v>0</v>
      </c>
      <c r="BJ238" s="19" t="s">
        <v>84</v>
      </c>
      <c r="BK238" s="190">
        <f>ROUND(I238*H238,2)</f>
        <v>0</v>
      </c>
      <c r="BL238" s="19" t="s">
        <v>145</v>
      </c>
      <c r="BM238" s="19" t="s">
        <v>665</v>
      </c>
    </row>
    <row r="239" spans="2:65" s="1" customFormat="1" ht="16.5" customHeight="1">
      <c r="B239" s="36"/>
      <c r="C239" s="198" t="s">
        <v>666</v>
      </c>
      <c r="D239" s="198" t="s">
        <v>345</v>
      </c>
      <c r="E239" s="199" t="s">
        <v>667</v>
      </c>
      <c r="F239" s="200" t="s">
        <v>664</v>
      </c>
      <c r="G239" s="201" t="s">
        <v>524</v>
      </c>
      <c r="H239" s="202">
        <v>6</v>
      </c>
      <c r="I239" s="203"/>
      <c r="J239" s="204">
        <f>ROUND(I239*H239,2)</f>
        <v>0</v>
      </c>
      <c r="K239" s="200" t="s">
        <v>23</v>
      </c>
      <c r="L239" s="56"/>
      <c r="M239" s="205" t="s">
        <v>23</v>
      </c>
      <c r="N239" s="206" t="s">
        <v>47</v>
      </c>
      <c r="O239" s="37"/>
      <c r="P239" s="188">
        <f>O239*H239</f>
        <v>0</v>
      </c>
      <c r="Q239" s="188">
        <v>0</v>
      </c>
      <c r="R239" s="188">
        <f>Q239*H239</f>
        <v>0</v>
      </c>
      <c r="S239" s="188">
        <v>0</v>
      </c>
      <c r="T239" s="189">
        <f>S239*H239</f>
        <v>0</v>
      </c>
      <c r="AR239" s="19" t="s">
        <v>145</v>
      </c>
      <c r="AT239" s="19" t="s">
        <v>345</v>
      </c>
      <c r="AU239" s="19" t="s">
        <v>84</v>
      </c>
      <c r="AY239" s="19" t="s">
        <v>139</v>
      </c>
      <c r="BE239" s="190">
        <f>IF(N239="základní",J239,0)</f>
        <v>0</v>
      </c>
      <c r="BF239" s="190">
        <f>IF(N239="snížená",J239,0)</f>
        <v>0</v>
      </c>
      <c r="BG239" s="190">
        <f>IF(N239="zákl. přenesená",J239,0)</f>
        <v>0</v>
      </c>
      <c r="BH239" s="190">
        <f>IF(N239="sníž. přenesená",J239,0)</f>
        <v>0</v>
      </c>
      <c r="BI239" s="190">
        <f>IF(N239="nulová",J239,0)</f>
        <v>0</v>
      </c>
      <c r="BJ239" s="19" t="s">
        <v>84</v>
      </c>
      <c r="BK239" s="190">
        <f>ROUND(I239*H239,2)</f>
        <v>0</v>
      </c>
      <c r="BL239" s="19" t="s">
        <v>145</v>
      </c>
      <c r="BM239" s="19" t="s">
        <v>668</v>
      </c>
    </row>
    <row r="240" spans="2:65" s="1" customFormat="1" ht="16.5" customHeight="1">
      <c r="B240" s="36"/>
      <c r="C240" s="198" t="s">
        <v>479</v>
      </c>
      <c r="D240" s="198" t="s">
        <v>345</v>
      </c>
      <c r="E240" s="199" t="s">
        <v>669</v>
      </c>
      <c r="F240" s="200" t="s">
        <v>670</v>
      </c>
      <c r="G240" s="201" t="s">
        <v>524</v>
      </c>
      <c r="H240" s="202">
        <v>1</v>
      </c>
      <c r="I240" s="203"/>
      <c r="J240" s="204">
        <f>ROUND(I240*H240,2)</f>
        <v>0</v>
      </c>
      <c r="K240" s="200" t="s">
        <v>23</v>
      </c>
      <c r="L240" s="56"/>
      <c r="M240" s="205" t="s">
        <v>23</v>
      </c>
      <c r="N240" s="206" t="s">
        <v>47</v>
      </c>
      <c r="O240" s="37"/>
      <c r="P240" s="188">
        <f>O240*H240</f>
        <v>0</v>
      </c>
      <c r="Q240" s="188">
        <v>0</v>
      </c>
      <c r="R240" s="188">
        <f>Q240*H240</f>
        <v>0</v>
      </c>
      <c r="S240" s="188">
        <v>0</v>
      </c>
      <c r="T240" s="189">
        <f>S240*H240</f>
        <v>0</v>
      </c>
      <c r="AR240" s="19" t="s">
        <v>145</v>
      </c>
      <c r="AT240" s="19" t="s">
        <v>345</v>
      </c>
      <c r="AU240" s="19" t="s">
        <v>84</v>
      </c>
      <c r="AY240" s="19" t="s">
        <v>139</v>
      </c>
      <c r="BE240" s="190">
        <f>IF(N240="základní",J240,0)</f>
        <v>0</v>
      </c>
      <c r="BF240" s="190">
        <f>IF(N240="snížená",J240,0)</f>
        <v>0</v>
      </c>
      <c r="BG240" s="190">
        <f>IF(N240="zákl. přenesená",J240,0)</f>
        <v>0</v>
      </c>
      <c r="BH240" s="190">
        <f>IF(N240="sníž. přenesená",J240,0)</f>
        <v>0</v>
      </c>
      <c r="BI240" s="190">
        <f>IF(N240="nulová",J240,0)</f>
        <v>0</v>
      </c>
      <c r="BJ240" s="19" t="s">
        <v>84</v>
      </c>
      <c r="BK240" s="190">
        <f>ROUND(I240*H240,2)</f>
        <v>0</v>
      </c>
      <c r="BL240" s="19" t="s">
        <v>145</v>
      </c>
      <c r="BM240" s="19" t="s">
        <v>671</v>
      </c>
    </row>
    <row r="241" spans="2:63" s="9" customFormat="1" ht="37.35" customHeight="1">
      <c r="B241" s="164"/>
      <c r="C241" s="165"/>
      <c r="D241" s="166" t="s">
        <v>75</v>
      </c>
      <c r="E241" s="167" t="s">
        <v>476</v>
      </c>
      <c r="F241" s="167" t="s">
        <v>672</v>
      </c>
      <c r="G241" s="165"/>
      <c r="H241" s="165"/>
      <c r="I241" s="168"/>
      <c r="J241" s="169">
        <f>BK241</f>
        <v>0</v>
      </c>
      <c r="K241" s="165"/>
      <c r="L241" s="170"/>
      <c r="M241" s="171"/>
      <c r="N241" s="172"/>
      <c r="O241" s="172"/>
      <c r="P241" s="173">
        <f>SUM(P242:P248)</f>
        <v>0</v>
      </c>
      <c r="Q241" s="172"/>
      <c r="R241" s="173">
        <f>SUM(R242:R248)</f>
        <v>0</v>
      </c>
      <c r="S241" s="172"/>
      <c r="T241" s="174">
        <f>SUM(T242:T248)</f>
        <v>0</v>
      </c>
      <c r="AR241" s="175" t="s">
        <v>84</v>
      </c>
      <c r="AT241" s="176" t="s">
        <v>75</v>
      </c>
      <c r="AU241" s="176" t="s">
        <v>76</v>
      </c>
      <c r="AY241" s="175" t="s">
        <v>139</v>
      </c>
      <c r="BK241" s="177">
        <f>SUM(BK242:BK248)</f>
        <v>0</v>
      </c>
    </row>
    <row r="242" spans="2:65" s="1" customFormat="1" ht="16.5" customHeight="1">
      <c r="B242" s="36"/>
      <c r="C242" s="198" t="s">
        <v>673</v>
      </c>
      <c r="D242" s="198" t="s">
        <v>345</v>
      </c>
      <c r="E242" s="199" t="s">
        <v>674</v>
      </c>
      <c r="F242" s="200" t="s">
        <v>675</v>
      </c>
      <c r="G242" s="201" t="s">
        <v>352</v>
      </c>
      <c r="H242" s="202">
        <v>872.8</v>
      </c>
      <c r="I242" s="203"/>
      <c r="J242" s="204">
        <f aca="true" t="shared" si="30" ref="J242:J248">ROUND(I242*H242,2)</f>
        <v>0</v>
      </c>
      <c r="K242" s="200" t="s">
        <v>23</v>
      </c>
      <c r="L242" s="56"/>
      <c r="M242" s="205" t="s">
        <v>23</v>
      </c>
      <c r="N242" s="206" t="s">
        <v>47</v>
      </c>
      <c r="O242" s="37"/>
      <c r="P242" s="188">
        <f aca="true" t="shared" si="31" ref="P242:P248">O242*H242</f>
        <v>0</v>
      </c>
      <c r="Q242" s="188">
        <v>0</v>
      </c>
      <c r="R242" s="188">
        <f aca="true" t="shared" si="32" ref="R242:R248">Q242*H242</f>
        <v>0</v>
      </c>
      <c r="S242" s="188">
        <v>0</v>
      </c>
      <c r="T242" s="189">
        <f aca="true" t="shared" si="33" ref="T242:T248">S242*H242</f>
        <v>0</v>
      </c>
      <c r="AR242" s="19" t="s">
        <v>145</v>
      </c>
      <c r="AT242" s="19" t="s">
        <v>345</v>
      </c>
      <c r="AU242" s="19" t="s">
        <v>84</v>
      </c>
      <c r="AY242" s="19" t="s">
        <v>139</v>
      </c>
      <c r="BE242" s="190">
        <f aca="true" t="shared" si="34" ref="BE242:BE248">IF(N242="základní",J242,0)</f>
        <v>0</v>
      </c>
      <c r="BF242" s="190">
        <f aca="true" t="shared" si="35" ref="BF242:BF248">IF(N242="snížená",J242,0)</f>
        <v>0</v>
      </c>
      <c r="BG242" s="190">
        <f aca="true" t="shared" si="36" ref="BG242:BG248">IF(N242="zákl. přenesená",J242,0)</f>
        <v>0</v>
      </c>
      <c r="BH242" s="190">
        <f aca="true" t="shared" si="37" ref="BH242:BH248">IF(N242="sníž. přenesená",J242,0)</f>
        <v>0</v>
      </c>
      <c r="BI242" s="190">
        <f aca="true" t="shared" si="38" ref="BI242:BI248">IF(N242="nulová",J242,0)</f>
        <v>0</v>
      </c>
      <c r="BJ242" s="19" t="s">
        <v>84</v>
      </c>
      <c r="BK242" s="190">
        <f aca="true" t="shared" si="39" ref="BK242:BK248">ROUND(I242*H242,2)</f>
        <v>0</v>
      </c>
      <c r="BL242" s="19" t="s">
        <v>145</v>
      </c>
      <c r="BM242" s="19" t="s">
        <v>676</v>
      </c>
    </row>
    <row r="243" spans="2:65" s="1" customFormat="1" ht="16.5" customHeight="1">
      <c r="B243" s="36"/>
      <c r="C243" s="198" t="s">
        <v>483</v>
      </c>
      <c r="D243" s="198" t="s">
        <v>345</v>
      </c>
      <c r="E243" s="199" t="s">
        <v>677</v>
      </c>
      <c r="F243" s="200" t="s">
        <v>678</v>
      </c>
      <c r="G243" s="201" t="s">
        <v>352</v>
      </c>
      <c r="H243" s="202">
        <v>2619</v>
      </c>
      <c r="I243" s="203"/>
      <c r="J243" s="204">
        <f t="shared" si="30"/>
        <v>0</v>
      </c>
      <c r="K243" s="200" t="s">
        <v>23</v>
      </c>
      <c r="L243" s="56"/>
      <c r="M243" s="205" t="s">
        <v>23</v>
      </c>
      <c r="N243" s="206" t="s">
        <v>47</v>
      </c>
      <c r="O243" s="37"/>
      <c r="P243" s="188">
        <f t="shared" si="31"/>
        <v>0</v>
      </c>
      <c r="Q243" s="188">
        <v>0</v>
      </c>
      <c r="R243" s="188">
        <f t="shared" si="32"/>
        <v>0</v>
      </c>
      <c r="S243" s="188">
        <v>0</v>
      </c>
      <c r="T243" s="189">
        <f t="shared" si="33"/>
        <v>0</v>
      </c>
      <c r="AR243" s="19" t="s">
        <v>145</v>
      </c>
      <c r="AT243" s="19" t="s">
        <v>345</v>
      </c>
      <c r="AU243" s="19" t="s">
        <v>84</v>
      </c>
      <c r="AY243" s="19" t="s">
        <v>139</v>
      </c>
      <c r="BE243" s="190">
        <f t="shared" si="34"/>
        <v>0</v>
      </c>
      <c r="BF243" s="190">
        <f t="shared" si="35"/>
        <v>0</v>
      </c>
      <c r="BG243" s="190">
        <f t="shared" si="36"/>
        <v>0</v>
      </c>
      <c r="BH243" s="190">
        <f t="shared" si="37"/>
        <v>0</v>
      </c>
      <c r="BI243" s="190">
        <f t="shared" si="38"/>
        <v>0</v>
      </c>
      <c r="BJ243" s="19" t="s">
        <v>84</v>
      </c>
      <c r="BK243" s="190">
        <f t="shared" si="39"/>
        <v>0</v>
      </c>
      <c r="BL243" s="19" t="s">
        <v>145</v>
      </c>
      <c r="BM243" s="19" t="s">
        <v>679</v>
      </c>
    </row>
    <row r="244" spans="2:65" s="1" customFormat="1" ht="16.5" customHeight="1">
      <c r="B244" s="36"/>
      <c r="C244" s="198" t="s">
        <v>680</v>
      </c>
      <c r="D244" s="198" t="s">
        <v>345</v>
      </c>
      <c r="E244" s="199" t="s">
        <v>681</v>
      </c>
      <c r="F244" s="200" t="s">
        <v>682</v>
      </c>
      <c r="G244" s="201" t="s">
        <v>352</v>
      </c>
      <c r="H244" s="202">
        <v>873</v>
      </c>
      <c r="I244" s="203"/>
      <c r="J244" s="204">
        <f t="shared" si="30"/>
        <v>0</v>
      </c>
      <c r="K244" s="200" t="s">
        <v>23</v>
      </c>
      <c r="L244" s="56"/>
      <c r="M244" s="205" t="s">
        <v>23</v>
      </c>
      <c r="N244" s="206" t="s">
        <v>47</v>
      </c>
      <c r="O244" s="37"/>
      <c r="P244" s="188">
        <f t="shared" si="31"/>
        <v>0</v>
      </c>
      <c r="Q244" s="188">
        <v>0</v>
      </c>
      <c r="R244" s="188">
        <f t="shared" si="32"/>
        <v>0</v>
      </c>
      <c r="S244" s="188">
        <v>0</v>
      </c>
      <c r="T244" s="189">
        <f t="shared" si="33"/>
        <v>0</v>
      </c>
      <c r="AR244" s="19" t="s">
        <v>145</v>
      </c>
      <c r="AT244" s="19" t="s">
        <v>345</v>
      </c>
      <c r="AU244" s="19" t="s">
        <v>84</v>
      </c>
      <c r="AY244" s="19" t="s">
        <v>139</v>
      </c>
      <c r="BE244" s="190">
        <f t="shared" si="34"/>
        <v>0</v>
      </c>
      <c r="BF244" s="190">
        <f t="shared" si="35"/>
        <v>0</v>
      </c>
      <c r="BG244" s="190">
        <f t="shared" si="36"/>
        <v>0</v>
      </c>
      <c r="BH244" s="190">
        <f t="shared" si="37"/>
        <v>0</v>
      </c>
      <c r="BI244" s="190">
        <f t="shared" si="38"/>
        <v>0</v>
      </c>
      <c r="BJ244" s="19" t="s">
        <v>84</v>
      </c>
      <c r="BK244" s="190">
        <f t="shared" si="39"/>
        <v>0</v>
      </c>
      <c r="BL244" s="19" t="s">
        <v>145</v>
      </c>
      <c r="BM244" s="19" t="s">
        <v>683</v>
      </c>
    </row>
    <row r="245" spans="2:65" s="1" customFormat="1" ht="16.5" customHeight="1">
      <c r="B245" s="36"/>
      <c r="C245" s="198" t="s">
        <v>486</v>
      </c>
      <c r="D245" s="198" t="s">
        <v>345</v>
      </c>
      <c r="E245" s="199" t="s">
        <v>684</v>
      </c>
      <c r="F245" s="200" t="s">
        <v>685</v>
      </c>
      <c r="G245" s="201" t="s">
        <v>352</v>
      </c>
      <c r="H245" s="202">
        <v>873</v>
      </c>
      <c r="I245" s="203"/>
      <c r="J245" s="204">
        <f t="shared" si="30"/>
        <v>0</v>
      </c>
      <c r="K245" s="200" t="s">
        <v>23</v>
      </c>
      <c r="L245" s="56"/>
      <c r="M245" s="205" t="s">
        <v>23</v>
      </c>
      <c r="N245" s="206" t="s">
        <v>47</v>
      </c>
      <c r="O245" s="37"/>
      <c r="P245" s="188">
        <f t="shared" si="31"/>
        <v>0</v>
      </c>
      <c r="Q245" s="188">
        <v>0</v>
      </c>
      <c r="R245" s="188">
        <f t="shared" si="32"/>
        <v>0</v>
      </c>
      <c r="S245" s="188">
        <v>0</v>
      </c>
      <c r="T245" s="189">
        <f t="shared" si="33"/>
        <v>0</v>
      </c>
      <c r="AR245" s="19" t="s">
        <v>145</v>
      </c>
      <c r="AT245" s="19" t="s">
        <v>345</v>
      </c>
      <c r="AU245" s="19" t="s">
        <v>84</v>
      </c>
      <c r="AY245" s="19" t="s">
        <v>139</v>
      </c>
      <c r="BE245" s="190">
        <f t="shared" si="34"/>
        <v>0</v>
      </c>
      <c r="BF245" s="190">
        <f t="shared" si="35"/>
        <v>0</v>
      </c>
      <c r="BG245" s="190">
        <f t="shared" si="36"/>
        <v>0</v>
      </c>
      <c r="BH245" s="190">
        <f t="shared" si="37"/>
        <v>0</v>
      </c>
      <c r="BI245" s="190">
        <f t="shared" si="38"/>
        <v>0</v>
      </c>
      <c r="BJ245" s="19" t="s">
        <v>84</v>
      </c>
      <c r="BK245" s="190">
        <f t="shared" si="39"/>
        <v>0</v>
      </c>
      <c r="BL245" s="19" t="s">
        <v>145</v>
      </c>
      <c r="BM245" s="19" t="s">
        <v>686</v>
      </c>
    </row>
    <row r="246" spans="2:65" s="1" customFormat="1" ht="16.5" customHeight="1">
      <c r="B246" s="36"/>
      <c r="C246" s="198" t="s">
        <v>687</v>
      </c>
      <c r="D246" s="198" t="s">
        <v>345</v>
      </c>
      <c r="E246" s="199" t="s">
        <v>688</v>
      </c>
      <c r="F246" s="200" t="s">
        <v>689</v>
      </c>
      <c r="G246" s="201" t="s">
        <v>352</v>
      </c>
      <c r="H246" s="202">
        <v>2619</v>
      </c>
      <c r="I246" s="203"/>
      <c r="J246" s="204">
        <f t="shared" si="30"/>
        <v>0</v>
      </c>
      <c r="K246" s="200" t="s">
        <v>23</v>
      </c>
      <c r="L246" s="56"/>
      <c r="M246" s="205" t="s">
        <v>23</v>
      </c>
      <c r="N246" s="206" t="s">
        <v>47</v>
      </c>
      <c r="O246" s="37"/>
      <c r="P246" s="188">
        <f t="shared" si="31"/>
        <v>0</v>
      </c>
      <c r="Q246" s="188">
        <v>0</v>
      </c>
      <c r="R246" s="188">
        <f t="shared" si="32"/>
        <v>0</v>
      </c>
      <c r="S246" s="188">
        <v>0</v>
      </c>
      <c r="T246" s="189">
        <f t="shared" si="33"/>
        <v>0</v>
      </c>
      <c r="AR246" s="19" t="s">
        <v>145</v>
      </c>
      <c r="AT246" s="19" t="s">
        <v>345</v>
      </c>
      <c r="AU246" s="19" t="s">
        <v>84</v>
      </c>
      <c r="AY246" s="19" t="s">
        <v>139</v>
      </c>
      <c r="BE246" s="190">
        <f t="shared" si="34"/>
        <v>0</v>
      </c>
      <c r="BF246" s="190">
        <f t="shared" si="35"/>
        <v>0</v>
      </c>
      <c r="BG246" s="190">
        <f t="shared" si="36"/>
        <v>0</v>
      </c>
      <c r="BH246" s="190">
        <f t="shared" si="37"/>
        <v>0</v>
      </c>
      <c r="BI246" s="190">
        <f t="shared" si="38"/>
        <v>0</v>
      </c>
      <c r="BJ246" s="19" t="s">
        <v>84</v>
      </c>
      <c r="BK246" s="190">
        <f t="shared" si="39"/>
        <v>0</v>
      </c>
      <c r="BL246" s="19" t="s">
        <v>145</v>
      </c>
      <c r="BM246" s="19" t="s">
        <v>690</v>
      </c>
    </row>
    <row r="247" spans="2:65" s="1" customFormat="1" ht="16.5" customHeight="1">
      <c r="B247" s="36"/>
      <c r="C247" s="198" t="s">
        <v>491</v>
      </c>
      <c r="D247" s="198" t="s">
        <v>345</v>
      </c>
      <c r="E247" s="199" t="s">
        <v>691</v>
      </c>
      <c r="F247" s="200" t="s">
        <v>692</v>
      </c>
      <c r="G247" s="201" t="s">
        <v>352</v>
      </c>
      <c r="H247" s="202">
        <v>873</v>
      </c>
      <c r="I247" s="203"/>
      <c r="J247" s="204">
        <f t="shared" si="30"/>
        <v>0</v>
      </c>
      <c r="K247" s="200" t="s">
        <v>23</v>
      </c>
      <c r="L247" s="56"/>
      <c r="M247" s="205" t="s">
        <v>23</v>
      </c>
      <c r="N247" s="206" t="s">
        <v>47</v>
      </c>
      <c r="O247" s="37"/>
      <c r="P247" s="188">
        <f t="shared" si="31"/>
        <v>0</v>
      </c>
      <c r="Q247" s="188">
        <v>0</v>
      </c>
      <c r="R247" s="188">
        <f t="shared" si="32"/>
        <v>0</v>
      </c>
      <c r="S247" s="188">
        <v>0</v>
      </c>
      <c r="T247" s="189">
        <f t="shared" si="33"/>
        <v>0</v>
      </c>
      <c r="AR247" s="19" t="s">
        <v>145</v>
      </c>
      <c r="AT247" s="19" t="s">
        <v>345</v>
      </c>
      <c r="AU247" s="19" t="s">
        <v>84</v>
      </c>
      <c r="AY247" s="19" t="s">
        <v>139</v>
      </c>
      <c r="BE247" s="190">
        <f t="shared" si="34"/>
        <v>0</v>
      </c>
      <c r="BF247" s="190">
        <f t="shared" si="35"/>
        <v>0</v>
      </c>
      <c r="BG247" s="190">
        <f t="shared" si="36"/>
        <v>0</v>
      </c>
      <c r="BH247" s="190">
        <f t="shared" si="37"/>
        <v>0</v>
      </c>
      <c r="BI247" s="190">
        <f t="shared" si="38"/>
        <v>0</v>
      </c>
      <c r="BJ247" s="19" t="s">
        <v>84</v>
      </c>
      <c r="BK247" s="190">
        <f t="shared" si="39"/>
        <v>0</v>
      </c>
      <c r="BL247" s="19" t="s">
        <v>145</v>
      </c>
      <c r="BM247" s="19" t="s">
        <v>693</v>
      </c>
    </row>
    <row r="248" spans="2:65" s="1" customFormat="1" ht="16.5" customHeight="1">
      <c r="B248" s="36"/>
      <c r="C248" s="198" t="s">
        <v>694</v>
      </c>
      <c r="D248" s="198" t="s">
        <v>345</v>
      </c>
      <c r="E248" s="199" t="s">
        <v>695</v>
      </c>
      <c r="F248" s="200" t="s">
        <v>696</v>
      </c>
      <c r="G248" s="201" t="s">
        <v>697</v>
      </c>
      <c r="H248" s="202">
        <v>18.661</v>
      </c>
      <c r="I248" s="203"/>
      <c r="J248" s="204">
        <f t="shared" si="30"/>
        <v>0</v>
      </c>
      <c r="K248" s="200" t="s">
        <v>23</v>
      </c>
      <c r="L248" s="56"/>
      <c r="M248" s="205" t="s">
        <v>23</v>
      </c>
      <c r="N248" s="206" t="s">
        <v>47</v>
      </c>
      <c r="O248" s="37"/>
      <c r="P248" s="188">
        <f t="shared" si="31"/>
        <v>0</v>
      </c>
      <c r="Q248" s="188">
        <v>0</v>
      </c>
      <c r="R248" s="188">
        <f t="shared" si="32"/>
        <v>0</v>
      </c>
      <c r="S248" s="188">
        <v>0</v>
      </c>
      <c r="T248" s="189">
        <f t="shared" si="33"/>
        <v>0</v>
      </c>
      <c r="AR248" s="19" t="s">
        <v>145</v>
      </c>
      <c r="AT248" s="19" t="s">
        <v>345</v>
      </c>
      <c r="AU248" s="19" t="s">
        <v>84</v>
      </c>
      <c r="AY248" s="19" t="s">
        <v>139</v>
      </c>
      <c r="BE248" s="190">
        <f t="shared" si="34"/>
        <v>0</v>
      </c>
      <c r="BF248" s="190">
        <f t="shared" si="35"/>
        <v>0</v>
      </c>
      <c r="BG248" s="190">
        <f t="shared" si="36"/>
        <v>0</v>
      </c>
      <c r="BH248" s="190">
        <f t="shared" si="37"/>
        <v>0</v>
      </c>
      <c r="BI248" s="190">
        <f t="shared" si="38"/>
        <v>0</v>
      </c>
      <c r="BJ248" s="19" t="s">
        <v>84</v>
      </c>
      <c r="BK248" s="190">
        <f t="shared" si="39"/>
        <v>0</v>
      </c>
      <c r="BL248" s="19" t="s">
        <v>145</v>
      </c>
      <c r="BM248" s="19" t="s">
        <v>698</v>
      </c>
    </row>
    <row r="249" spans="2:63" s="9" customFormat="1" ht="37.35" customHeight="1">
      <c r="B249" s="164"/>
      <c r="C249" s="165"/>
      <c r="D249" s="166" t="s">
        <v>75</v>
      </c>
      <c r="E249" s="167" t="s">
        <v>666</v>
      </c>
      <c r="F249" s="167" t="s">
        <v>699</v>
      </c>
      <c r="G249" s="165"/>
      <c r="H249" s="165"/>
      <c r="I249" s="168"/>
      <c r="J249" s="169">
        <f>BK249</f>
        <v>0</v>
      </c>
      <c r="K249" s="165"/>
      <c r="L249" s="170"/>
      <c r="M249" s="171"/>
      <c r="N249" s="172"/>
      <c r="O249" s="172"/>
      <c r="P249" s="173">
        <f>SUM(P250:P254)</f>
        <v>0</v>
      </c>
      <c r="Q249" s="172"/>
      <c r="R249" s="173">
        <f>SUM(R250:R254)</f>
        <v>0</v>
      </c>
      <c r="S249" s="172"/>
      <c r="T249" s="174">
        <f>SUM(T250:T254)</f>
        <v>0</v>
      </c>
      <c r="AR249" s="175" t="s">
        <v>84</v>
      </c>
      <c r="AT249" s="176" t="s">
        <v>75</v>
      </c>
      <c r="AU249" s="176" t="s">
        <v>76</v>
      </c>
      <c r="AY249" s="175" t="s">
        <v>139</v>
      </c>
      <c r="BK249" s="177">
        <f>SUM(BK250:BK254)</f>
        <v>0</v>
      </c>
    </row>
    <row r="250" spans="2:65" s="1" customFormat="1" ht="16.5" customHeight="1">
      <c r="B250" s="36"/>
      <c r="C250" s="198" t="s">
        <v>496</v>
      </c>
      <c r="D250" s="198" t="s">
        <v>345</v>
      </c>
      <c r="E250" s="199" t="s">
        <v>700</v>
      </c>
      <c r="F250" s="200" t="s">
        <v>701</v>
      </c>
      <c r="G250" s="201" t="s">
        <v>352</v>
      </c>
      <c r="H250" s="202">
        <v>185.36</v>
      </c>
      <c r="I250" s="203"/>
      <c r="J250" s="204">
        <f>ROUND(I250*H250,2)</f>
        <v>0</v>
      </c>
      <c r="K250" s="200" t="s">
        <v>23</v>
      </c>
      <c r="L250" s="56"/>
      <c r="M250" s="205" t="s">
        <v>23</v>
      </c>
      <c r="N250" s="206" t="s">
        <v>47</v>
      </c>
      <c r="O250" s="37"/>
      <c r="P250" s="188">
        <f>O250*H250</f>
        <v>0</v>
      </c>
      <c r="Q250" s="188">
        <v>0</v>
      </c>
      <c r="R250" s="188">
        <f>Q250*H250</f>
        <v>0</v>
      </c>
      <c r="S250" s="188">
        <v>0</v>
      </c>
      <c r="T250" s="189">
        <f>S250*H250</f>
        <v>0</v>
      </c>
      <c r="AR250" s="19" t="s">
        <v>145</v>
      </c>
      <c r="AT250" s="19" t="s">
        <v>345</v>
      </c>
      <c r="AU250" s="19" t="s">
        <v>84</v>
      </c>
      <c r="AY250" s="19" t="s">
        <v>139</v>
      </c>
      <c r="BE250" s="190">
        <f>IF(N250="základní",J250,0)</f>
        <v>0</v>
      </c>
      <c r="BF250" s="190">
        <f>IF(N250="snížená",J250,0)</f>
        <v>0</v>
      </c>
      <c r="BG250" s="190">
        <f>IF(N250="zákl. přenesená",J250,0)</f>
        <v>0</v>
      </c>
      <c r="BH250" s="190">
        <f>IF(N250="sníž. přenesená",J250,0)</f>
        <v>0</v>
      </c>
      <c r="BI250" s="190">
        <f>IF(N250="nulová",J250,0)</f>
        <v>0</v>
      </c>
      <c r="BJ250" s="19" t="s">
        <v>84</v>
      </c>
      <c r="BK250" s="190">
        <f>ROUND(I250*H250,2)</f>
        <v>0</v>
      </c>
      <c r="BL250" s="19" t="s">
        <v>145</v>
      </c>
      <c r="BM250" s="19" t="s">
        <v>702</v>
      </c>
    </row>
    <row r="251" spans="2:65" s="1" customFormat="1" ht="16.5" customHeight="1">
      <c r="B251" s="36"/>
      <c r="C251" s="198" t="s">
        <v>703</v>
      </c>
      <c r="D251" s="198" t="s">
        <v>345</v>
      </c>
      <c r="E251" s="199" t="s">
        <v>704</v>
      </c>
      <c r="F251" s="200" t="s">
        <v>705</v>
      </c>
      <c r="G251" s="201" t="s">
        <v>524</v>
      </c>
      <c r="H251" s="202">
        <v>4</v>
      </c>
      <c r="I251" s="203"/>
      <c r="J251" s="204">
        <f>ROUND(I251*H251,2)</f>
        <v>0</v>
      </c>
      <c r="K251" s="200" t="s">
        <v>23</v>
      </c>
      <c r="L251" s="56"/>
      <c r="M251" s="205" t="s">
        <v>23</v>
      </c>
      <c r="N251" s="206" t="s">
        <v>47</v>
      </c>
      <c r="O251" s="37"/>
      <c r="P251" s="188">
        <f>O251*H251</f>
        <v>0</v>
      </c>
      <c r="Q251" s="188">
        <v>0</v>
      </c>
      <c r="R251" s="188">
        <f>Q251*H251</f>
        <v>0</v>
      </c>
      <c r="S251" s="188">
        <v>0</v>
      </c>
      <c r="T251" s="189">
        <f>S251*H251</f>
        <v>0</v>
      </c>
      <c r="AR251" s="19" t="s">
        <v>145</v>
      </c>
      <c r="AT251" s="19" t="s">
        <v>345</v>
      </c>
      <c r="AU251" s="19" t="s">
        <v>84</v>
      </c>
      <c r="AY251" s="19" t="s">
        <v>139</v>
      </c>
      <c r="BE251" s="190">
        <f>IF(N251="základní",J251,0)</f>
        <v>0</v>
      </c>
      <c r="BF251" s="190">
        <f>IF(N251="snížená",J251,0)</f>
        <v>0</v>
      </c>
      <c r="BG251" s="190">
        <f>IF(N251="zákl. přenesená",J251,0)</f>
        <v>0</v>
      </c>
      <c r="BH251" s="190">
        <f>IF(N251="sníž. přenesená",J251,0)</f>
        <v>0</v>
      </c>
      <c r="BI251" s="190">
        <f>IF(N251="nulová",J251,0)</f>
        <v>0</v>
      </c>
      <c r="BJ251" s="19" t="s">
        <v>84</v>
      </c>
      <c r="BK251" s="190">
        <f>ROUND(I251*H251,2)</f>
        <v>0</v>
      </c>
      <c r="BL251" s="19" t="s">
        <v>145</v>
      </c>
      <c r="BM251" s="19" t="s">
        <v>706</v>
      </c>
    </row>
    <row r="252" spans="2:65" s="1" customFormat="1" ht="16.5" customHeight="1">
      <c r="B252" s="36"/>
      <c r="C252" s="198" t="s">
        <v>500</v>
      </c>
      <c r="D252" s="198" t="s">
        <v>345</v>
      </c>
      <c r="E252" s="199" t="s">
        <v>707</v>
      </c>
      <c r="F252" s="200" t="s">
        <v>708</v>
      </c>
      <c r="G252" s="201" t="s">
        <v>524</v>
      </c>
      <c r="H252" s="202">
        <v>4</v>
      </c>
      <c r="I252" s="203"/>
      <c r="J252" s="204">
        <f>ROUND(I252*H252,2)</f>
        <v>0</v>
      </c>
      <c r="K252" s="200" t="s">
        <v>23</v>
      </c>
      <c r="L252" s="56"/>
      <c r="M252" s="205" t="s">
        <v>23</v>
      </c>
      <c r="N252" s="206" t="s">
        <v>47</v>
      </c>
      <c r="O252" s="37"/>
      <c r="P252" s="188">
        <f>O252*H252</f>
        <v>0</v>
      </c>
      <c r="Q252" s="188">
        <v>0</v>
      </c>
      <c r="R252" s="188">
        <f>Q252*H252</f>
        <v>0</v>
      </c>
      <c r="S252" s="188">
        <v>0</v>
      </c>
      <c r="T252" s="189">
        <f>S252*H252</f>
        <v>0</v>
      </c>
      <c r="AR252" s="19" t="s">
        <v>145</v>
      </c>
      <c r="AT252" s="19" t="s">
        <v>345</v>
      </c>
      <c r="AU252" s="19" t="s">
        <v>84</v>
      </c>
      <c r="AY252" s="19" t="s">
        <v>139</v>
      </c>
      <c r="BE252" s="190">
        <f>IF(N252="základní",J252,0)</f>
        <v>0</v>
      </c>
      <c r="BF252" s="190">
        <f>IF(N252="snížená",J252,0)</f>
        <v>0</v>
      </c>
      <c r="BG252" s="190">
        <f>IF(N252="zákl. přenesená",J252,0)</f>
        <v>0</v>
      </c>
      <c r="BH252" s="190">
        <f>IF(N252="sníž. přenesená",J252,0)</f>
        <v>0</v>
      </c>
      <c r="BI252" s="190">
        <f>IF(N252="nulová",J252,0)</f>
        <v>0</v>
      </c>
      <c r="BJ252" s="19" t="s">
        <v>84</v>
      </c>
      <c r="BK252" s="190">
        <f>ROUND(I252*H252,2)</f>
        <v>0</v>
      </c>
      <c r="BL252" s="19" t="s">
        <v>145</v>
      </c>
      <c r="BM252" s="19" t="s">
        <v>709</v>
      </c>
    </row>
    <row r="253" spans="2:65" s="1" customFormat="1" ht="16.5" customHeight="1">
      <c r="B253" s="36"/>
      <c r="C253" s="198" t="s">
        <v>710</v>
      </c>
      <c r="D253" s="198" t="s">
        <v>345</v>
      </c>
      <c r="E253" s="199" t="s">
        <v>711</v>
      </c>
      <c r="F253" s="200" t="s">
        <v>712</v>
      </c>
      <c r="G253" s="201" t="s">
        <v>524</v>
      </c>
      <c r="H253" s="202">
        <v>4</v>
      </c>
      <c r="I253" s="203"/>
      <c r="J253" s="204">
        <f>ROUND(I253*H253,2)</f>
        <v>0</v>
      </c>
      <c r="K253" s="200" t="s">
        <v>23</v>
      </c>
      <c r="L253" s="56"/>
      <c r="M253" s="205" t="s">
        <v>23</v>
      </c>
      <c r="N253" s="206" t="s">
        <v>47</v>
      </c>
      <c r="O253" s="37"/>
      <c r="P253" s="188">
        <f>O253*H253</f>
        <v>0</v>
      </c>
      <c r="Q253" s="188">
        <v>0</v>
      </c>
      <c r="R253" s="188">
        <f>Q253*H253</f>
        <v>0</v>
      </c>
      <c r="S253" s="188">
        <v>0</v>
      </c>
      <c r="T253" s="189">
        <f>S253*H253</f>
        <v>0</v>
      </c>
      <c r="AR253" s="19" t="s">
        <v>145</v>
      </c>
      <c r="AT253" s="19" t="s">
        <v>345</v>
      </c>
      <c r="AU253" s="19" t="s">
        <v>84</v>
      </c>
      <c r="AY253" s="19" t="s">
        <v>139</v>
      </c>
      <c r="BE253" s="190">
        <f>IF(N253="základní",J253,0)</f>
        <v>0</v>
      </c>
      <c r="BF253" s="190">
        <f>IF(N253="snížená",J253,0)</f>
        <v>0</v>
      </c>
      <c r="BG253" s="190">
        <f>IF(N253="zákl. přenesená",J253,0)</f>
        <v>0</v>
      </c>
      <c r="BH253" s="190">
        <f>IF(N253="sníž. přenesená",J253,0)</f>
        <v>0</v>
      </c>
      <c r="BI253" s="190">
        <f>IF(N253="nulová",J253,0)</f>
        <v>0</v>
      </c>
      <c r="BJ253" s="19" t="s">
        <v>84</v>
      </c>
      <c r="BK253" s="190">
        <f>ROUND(I253*H253,2)</f>
        <v>0</v>
      </c>
      <c r="BL253" s="19" t="s">
        <v>145</v>
      </c>
      <c r="BM253" s="19" t="s">
        <v>713</v>
      </c>
    </row>
    <row r="254" spans="2:65" s="1" customFormat="1" ht="16.5" customHeight="1">
      <c r="B254" s="36"/>
      <c r="C254" s="198" t="s">
        <v>503</v>
      </c>
      <c r="D254" s="198" t="s">
        <v>345</v>
      </c>
      <c r="E254" s="199" t="s">
        <v>714</v>
      </c>
      <c r="F254" s="200" t="s">
        <v>715</v>
      </c>
      <c r="G254" s="201" t="s">
        <v>524</v>
      </c>
      <c r="H254" s="202">
        <v>5</v>
      </c>
      <c r="I254" s="203"/>
      <c r="J254" s="204">
        <f>ROUND(I254*H254,2)</f>
        <v>0</v>
      </c>
      <c r="K254" s="200" t="s">
        <v>23</v>
      </c>
      <c r="L254" s="56"/>
      <c r="M254" s="205" t="s">
        <v>23</v>
      </c>
      <c r="N254" s="206" t="s">
        <v>47</v>
      </c>
      <c r="O254" s="37"/>
      <c r="P254" s="188">
        <f>O254*H254</f>
        <v>0</v>
      </c>
      <c r="Q254" s="188">
        <v>0</v>
      </c>
      <c r="R254" s="188">
        <f>Q254*H254</f>
        <v>0</v>
      </c>
      <c r="S254" s="188">
        <v>0</v>
      </c>
      <c r="T254" s="189">
        <f>S254*H254</f>
        <v>0</v>
      </c>
      <c r="AR254" s="19" t="s">
        <v>145</v>
      </c>
      <c r="AT254" s="19" t="s">
        <v>345</v>
      </c>
      <c r="AU254" s="19" t="s">
        <v>84</v>
      </c>
      <c r="AY254" s="19" t="s">
        <v>139</v>
      </c>
      <c r="BE254" s="190">
        <f>IF(N254="základní",J254,0)</f>
        <v>0</v>
      </c>
      <c r="BF254" s="190">
        <f>IF(N254="snížená",J254,0)</f>
        <v>0</v>
      </c>
      <c r="BG254" s="190">
        <f>IF(N254="zákl. přenesená",J254,0)</f>
        <v>0</v>
      </c>
      <c r="BH254" s="190">
        <f>IF(N254="sníž. přenesená",J254,0)</f>
        <v>0</v>
      </c>
      <c r="BI254" s="190">
        <f>IF(N254="nulová",J254,0)</f>
        <v>0</v>
      </c>
      <c r="BJ254" s="19" t="s">
        <v>84</v>
      </c>
      <c r="BK254" s="190">
        <f>ROUND(I254*H254,2)</f>
        <v>0</v>
      </c>
      <c r="BL254" s="19" t="s">
        <v>145</v>
      </c>
      <c r="BM254" s="19" t="s">
        <v>716</v>
      </c>
    </row>
    <row r="255" spans="2:63" s="9" customFormat="1" ht="37.35" customHeight="1">
      <c r="B255" s="164"/>
      <c r="C255" s="165"/>
      <c r="D255" s="166" t="s">
        <v>75</v>
      </c>
      <c r="E255" s="167" t="s">
        <v>479</v>
      </c>
      <c r="F255" s="167" t="s">
        <v>717</v>
      </c>
      <c r="G255" s="165"/>
      <c r="H255" s="165"/>
      <c r="I255" s="168"/>
      <c r="J255" s="169">
        <f>BK255</f>
        <v>0</v>
      </c>
      <c r="K255" s="165"/>
      <c r="L255" s="170"/>
      <c r="M255" s="171"/>
      <c r="N255" s="172"/>
      <c r="O255" s="172"/>
      <c r="P255" s="173">
        <f>SUM(P256:P266)</f>
        <v>0</v>
      </c>
      <c r="Q255" s="172"/>
      <c r="R255" s="173">
        <f>SUM(R256:R266)</f>
        <v>0</v>
      </c>
      <c r="S255" s="172"/>
      <c r="T255" s="174">
        <f>SUM(T256:T266)</f>
        <v>0</v>
      </c>
      <c r="AR255" s="175" t="s">
        <v>84</v>
      </c>
      <c r="AT255" s="176" t="s">
        <v>75</v>
      </c>
      <c r="AU255" s="176" t="s">
        <v>76</v>
      </c>
      <c r="AY255" s="175" t="s">
        <v>139</v>
      </c>
      <c r="BK255" s="177">
        <f>SUM(BK256:BK266)</f>
        <v>0</v>
      </c>
    </row>
    <row r="256" spans="2:65" s="1" customFormat="1" ht="16.5" customHeight="1">
      <c r="B256" s="36"/>
      <c r="C256" s="198" t="s">
        <v>718</v>
      </c>
      <c r="D256" s="198" t="s">
        <v>345</v>
      </c>
      <c r="E256" s="199" t="s">
        <v>719</v>
      </c>
      <c r="F256" s="200" t="s">
        <v>720</v>
      </c>
      <c r="G256" s="201" t="s">
        <v>524</v>
      </c>
      <c r="H256" s="202">
        <v>2</v>
      </c>
      <c r="I256" s="203"/>
      <c r="J256" s="204">
        <f aca="true" t="shared" si="40" ref="J256:J266">ROUND(I256*H256,2)</f>
        <v>0</v>
      </c>
      <c r="K256" s="200" t="s">
        <v>23</v>
      </c>
      <c r="L256" s="56"/>
      <c r="M256" s="205" t="s">
        <v>23</v>
      </c>
      <c r="N256" s="206" t="s">
        <v>47</v>
      </c>
      <c r="O256" s="37"/>
      <c r="P256" s="188">
        <f aca="true" t="shared" si="41" ref="P256:P266">O256*H256</f>
        <v>0</v>
      </c>
      <c r="Q256" s="188">
        <v>0</v>
      </c>
      <c r="R256" s="188">
        <f aca="true" t="shared" si="42" ref="R256:R266">Q256*H256</f>
        <v>0</v>
      </c>
      <c r="S256" s="188">
        <v>0</v>
      </c>
      <c r="T256" s="189">
        <f aca="true" t="shared" si="43" ref="T256:T266">S256*H256</f>
        <v>0</v>
      </c>
      <c r="AR256" s="19" t="s">
        <v>145</v>
      </c>
      <c r="AT256" s="19" t="s">
        <v>345</v>
      </c>
      <c r="AU256" s="19" t="s">
        <v>84</v>
      </c>
      <c r="AY256" s="19" t="s">
        <v>139</v>
      </c>
      <c r="BE256" s="190">
        <f aca="true" t="shared" si="44" ref="BE256:BE266">IF(N256="základní",J256,0)</f>
        <v>0</v>
      </c>
      <c r="BF256" s="190">
        <f aca="true" t="shared" si="45" ref="BF256:BF266">IF(N256="snížená",J256,0)</f>
        <v>0</v>
      </c>
      <c r="BG256" s="190">
        <f aca="true" t="shared" si="46" ref="BG256:BG266">IF(N256="zákl. přenesená",J256,0)</f>
        <v>0</v>
      </c>
      <c r="BH256" s="190">
        <f aca="true" t="shared" si="47" ref="BH256:BH266">IF(N256="sníž. přenesená",J256,0)</f>
        <v>0</v>
      </c>
      <c r="BI256" s="190">
        <f aca="true" t="shared" si="48" ref="BI256:BI266">IF(N256="nulová",J256,0)</f>
        <v>0</v>
      </c>
      <c r="BJ256" s="19" t="s">
        <v>84</v>
      </c>
      <c r="BK256" s="190">
        <f aca="true" t="shared" si="49" ref="BK256:BK266">ROUND(I256*H256,2)</f>
        <v>0</v>
      </c>
      <c r="BL256" s="19" t="s">
        <v>145</v>
      </c>
      <c r="BM256" s="19" t="s">
        <v>721</v>
      </c>
    </row>
    <row r="257" spans="2:65" s="1" customFormat="1" ht="16.5" customHeight="1">
      <c r="B257" s="36"/>
      <c r="C257" s="198" t="s">
        <v>507</v>
      </c>
      <c r="D257" s="198" t="s">
        <v>345</v>
      </c>
      <c r="E257" s="199" t="s">
        <v>722</v>
      </c>
      <c r="F257" s="200" t="s">
        <v>723</v>
      </c>
      <c r="G257" s="201" t="s">
        <v>352</v>
      </c>
      <c r="H257" s="202">
        <v>1.08</v>
      </c>
      <c r="I257" s="203"/>
      <c r="J257" s="204">
        <f t="shared" si="40"/>
        <v>0</v>
      </c>
      <c r="K257" s="200" t="s">
        <v>23</v>
      </c>
      <c r="L257" s="56"/>
      <c r="M257" s="205" t="s">
        <v>23</v>
      </c>
      <c r="N257" s="206" t="s">
        <v>47</v>
      </c>
      <c r="O257" s="37"/>
      <c r="P257" s="188">
        <f t="shared" si="41"/>
        <v>0</v>
      </c>
      <c r="Q257" s="188">
        <v>0</v>
      </c>
      <c r="R257" s="188">
        <f t="shared" si="42"/>
        <v>0</v>
      </c>
      <c r="S257" s="188">
        <v>0</v>
      </c>
      <c r="T257" s="189">
        <f t="shared" si="43"/>
        <v>0</v>
      </c>
      <c r="AR257" s="19" t="s">
        <v>145</v>
      </c>
      <c r="AT257" s="19" t="s">
        <v>345</v>
      </c>
      <c r="AU257" s="19" t="s">
        <v>84</v>
      </c>
      <c r="AY257" s="19" t="s">
        <v>139</v>
      </c>
      <c r="BE257" s="190">
        <f t="shared" si="44"/>
        <v>0</v>
      </c>
      <c r="BF257" s="190">
        <f t="shared" si="45"/>
        <v>0</v>
      </c>
      <c r="BG257" s="190">
        <f t="shared" si="46"/>
        <v>0</v>
      </c>
      <c r="BH257" s="190">
        <f t="shared" si="47"/>
        <v>0</v>
      </c>
      <c r="BI257" s="190">
        <f t="shared" si="48"/>
        <v>0</v>
      </c>
      <c r="BJ257" s="19" t="s">
        <v>84</v>
      </c>
      <c r="BK257" s="190">
        <f t="shared" si="49"/>
        <v>0</v>
      </c>
      <c r="BL257" s="19" t="s">
        <v>145</v>
      </c>
      <c r="BM257" s="19" t="s">
        <v>724</v>
      </c>
    </row>
    <row r="258" spans="2:65" s="1" customFormat="1" ht="16.5" customHeight="1">
      <c r="B258" s="36"/>
      <c r="C258" s="198" t="s">
        <v>725</v>
      </c>
      <c r="D258" s="198" t="s">
        <v>345</v>
      </c>
      <c r="E258" s="199" t="s">
        <v>726</v>
      </c>
      <c r="F258" s="200" t="s">
        <v>727</v>
      </c>
      <c r="G258" s="201" t="s">
        <v>524</v>
      </c>
      <c r="H258" s="202">
        <v>1</v>
      </c>
      <c r="I258" s="203"/>
      <c r="J258" s="204">
        <f t="shared" si="40"/>
        <v>0</v>
      </c>
      <c r="K258" s="200" t="s">
        <v>23</v>
      </c>
      <c r="L258" s="56"/>
      <c r="M258" s="205" t="s">
        <v>23</v>
      </c>
      <c r="N258" s="206" t="s">
        <v>47</v>
      </c>
      <c r="O258" s="37"/>
      <c r="P258" s="188">
        <f t="shared" si="41"/>
        <v>0</v>
      </c>
      <c r="Q258" s="188">
        <v>0</v>
      </c>
      <c r="R258" s="188">
        <f t="shared" si="42"/>
        <v>0</v>
      </c>
      <c r="S258" s="188">
        <v>0</v>
      </c>
      <c r="T258" s="189">
        <f t="shared" si="43"/>
        <v>0</v>
      </c>
      <c r="AR258" s="19" t="s">
        <v>145</v>
      </c>
      <c r="AT258" s="19" t="s">
        <v>345</v>
      </c>
      <c r="AU258" s="19" t="s">
        <v>84</v>
      </c>
      <c r="AY258" s="19" t="s">
        <v>139</v>
      </c>
      <c r="BE258" s="190">
        <f t="shared" si="44"/>
        <v>0</v>
      </c>
      <c r="BF258" s="190">
        <f t="shared" si="45"/>
        <v>0</v>
      </c>
      <c r="BG258" s="190">
        <f t="shared" si="46"/>
        <v>0</v>
      </c>
      <c r="BH258" s="190">
        <f t="shared" si="47"/>
        <v>0</v>
      </c>
      <c r="BI258" s="190">
        <f t="shared" si="48"/>
        <v>0</v>
      </c>
      <c r="BJ258" s="19" t="s">
        <v>84</v>
      </c>
      <c r="BK258" s="190">
        <f t="shared" si="49"/>
        <v>0</v>
      </c>
      <c r="BL258" s="19" t="s">
        <v>145</v>
      </c>
      <c r="BM258" s="19" t="s">
        <v>728</v>
      </c>
    </row>
    <row r="259" spans="2:65" s="1" customFormat="1" ht="16.5" customHeight="1">
      <c r="B259" s="36"/>
      <c r="C259" s="198" t="s">
        <v>510</v>
      </c>
      <c r="D259" s="198" t="s">
        <v>345</v>
      </c>
      <c r="E259" s="199" t="s">
        <v>729</v>
      </c>
      <c r="F259" s="200" t="s">
        <v>730</v>
      </c>
      <c r="G259" s="201" t="s">
        <v>352</v>
      </c>
      <c r="H259" s="202">
        <v>5.46</v>
      </c>
      <c r="I259" s="203"/>
      <c r="J259" s="204">
        <f t="shared" si="40"/>
        <v>0</v>
      </c>
      <c r="K259" s="200" t="s">
        <v>23</v>
      </c>
      <c r="L259" s="56"/>
      <c r="M259" s="205" t="s">
        <v>23</v>
      </c>
      <c r="N259" s="206" t="s">
        <v>47</v>
      </c>
      <c r="O259" s="37"/>
      <c r="P259" s="188">
        <f t="shared" si="41"/>
        <v>0</v>
      </c>
      <c r="Q259" s="188">
        <v>0</v>
      </c>
      <c r="R259" s="188">
        <f t="shared" si="42"/>
        <v>0</v>
      </c>
      <c r="S259" s="188">
        <v>0</v>
      </c>
      <c r="T259" s="189">
        <f t="shared" si="43"/>
        <v>0</v>
      </c>
      <c r="AR259" s="19" t="s">
        <v>145</v>
      </c>
      <c r="AT259" s="19" t="s">
        <v>345</v>
      </c>
      <c r="AU259" s="19" t="s">
        <v>84</v>
      </c>
      <c r="AY259" s="19" t="s">
        <v>139</v>
      </c>
      <c r="BE259" s="190">
        <f t="shared" si="44"/>
        <v>0</v>
      </c>
      <c r="BF259" s="190">
        <f t="shared" si="45"/>
        <v>0</v>
      </c>
      <c r="BG259" s="190">
        <f t="shared" si="46"/>
        <v>0</v>
      </c>
      <c r="BH259" s="190">
        <f t="shared" si="47"/>
        <v>0</v>
      </c>
      <c r="BI259" s="190">
        <f t="shared" si="48"/>
        <v>0</v>
      </c>
      <c r="BJ259" s="19" t="s">
        <v>84</v>
      </c>
      <c r="BK259" s="190">
        <f t="shared" si="49"/>
        <v>0</v>
      </c>
      <c r="BL259" s="19" t="s">
        <v>145</v>
      </c>
      <c r="BM259" s="19" t="s">
        <v>731</v>
      </c>
    </row>
    <row r="260" spans="2:65" s="1" customFormat="1" ht="16.5" customHeight="1">
      <c r="B260" s="36"/>
      <c r="C260" s="198" t="s">
        <v>732</v>
      </c>
      <c r="D260" s="198" t="s">
        <v>345</v>
      </c>
      <c r="E260" s="199" t="s">
        <v>733</v>
      </c>
      <c r="F260" s="200" t="s">
        <v>734</v>
      </c>
      <c r="G260" s="201" t="s">
        <v>352</v>
      </c>
      <c r="H260" s="202">
        <v>230</v>
      </c>
      <c r="I260" s="203"/>
      <c r="J260" s="204">
        <f t="shared" si="40"/>
        <v>0</v>
      </c>
      <c r="K260" s="200" t="s">
        <v>23</v>
      </c>
      <c r="L260" s="56"/>
      <c r="M260" s="205" t="s">
        <v>23</v>
      </c>
      <c r="N260" s="206" t="s">
        <v>47</v>
      </c>
      <c r="O260" s="37"/>
      <c r="P260" s="188">
        <f t="shared" si="41"/>
        <v>0</v>
      </c>
      <c r="Q260" s="188">
        <v>0</v>
      </c>
      <c r="R260" s="188">
        <f t="shared" si="42"/>
        <v>0</v>
      </c>
      <c r="S260" s="188">
        <v>0</v>
      </c>
      <c r="T260" s="189">
        <f t="shared" si="43"/>
        <v>0</v>
      </c>
      <c r="AR260" s="19" t="s">
        <v>145</v>
      </c>
      <c r="AT260" s="19" t="s">
        <v>345</v>
      </c>
      <c r="AU260" s="19" t="s">
        <v>84</v>
      </c>
      <c r="AY260" s="19" t="s">
        <v>139</v>
      </c>
      <c r="BE260" s="190">
        <f t="shared" si="44"/>
        <v>0</v>
      </c>
      <c r="BF260" s="190">
        <f t="shared" si="45"/>
        <v>0</v>
      </c>
      <c r="BG260" s="190">
        <f t="shared" si="46"/>
        <v>0</v>
      </c>
      <c r="BH260" s="190">
        <f t="shared" si="47"/>
        <v>0</v>
      </c>
      <c r="BI260" s="190">
        <f t="shared" si="48"/>
        <v>0</v>
      </c>
      <c r="BJ260" s="19" t="s">
        <v>84</v>
      </c>
      <c r="BK260" s="190">
        <f t="shared" si="49"/>
        <v>0</v>
      </c>
      <c r="BL260" s="19" t="s">
        <v>145</v>
      </c>
      <c r="BM260" s="19" t="s">
        <v>735</v>
      </c>
    </row>
    <row r="261" spans="2:65" s="1" customFormat="1" ht="16.5" customHeight="1">
      <c r="B261" s="36"/>
      <c r="C261" s="198" t="s">
        <v>516</v>
      </c>
      <c r="D261" s="198" t="s">
        <v>345</v>
      </c>
      <c r="E261" s="199" t="s">
        <v>736</v>
      </c>
      <c r="F261" s="200" t="s">
        <v>737</v>
      </c>
      <c r="G261" s="201" t="s">
        <v>524</v>
      </c>
      <c r="H261" s="202">
        <v>1</v>
      </c>
      <c r="I261" s="203"/>
      <c r="J261" s="204">
        <f t="shared" si="40"/>
        <v>0</v>
      </c>
      <c r="K261" s="200" t="s">
        <v>23</v>
      </c>
      <c r="L261" s="56"/>
      <c r="M261" s="205" t="s">
        <v>23</v>
      </c>
      <c r="N261" s="206" t="s">
        <v>47</v>
      </c>
      <c r="O261" s="37"/>
      <c r="P261" s="188">
        <f t="shared" si="41"/>
        <v>0</v>
      </c>
      <c r="Q261" s="188">
        <v>0</v>
      </c>
      <c r="R261" s="188">
        <f t="shared" si="42"/>
        <v>0</v>
      </c>
      <c r="S261" s="188">
        <v>0</v>
      </c>
      <c r="T261" s="189">
        <f t="shared" si="43"/>
        <v>0</v>
      </c>
      <c r="AR261" s="19" t="s">
        <v>145</v>
      </c>
      <c r="AT261" s="19" t="s">
        <v>345</v>
      </c>
      <c r="AU261" s="19" t="s">
        <v>84</v>
      </c>
      <c r="AY261" s="19" t="s">
        <v>139</v>
      </c>
      <c r="BE261" s="190">
        <f t="shared" si="44"/>
        <v>0</v>
      </c>
      <c r="BF261" s="190">
        <f t="shared" si="45"/>
        <v>0</v>
      </c>
      <c r="BG261" s="190">
        <f t="shared" si="46"/>
        <v>0</v>
      </c>
      <c r="BH261" s="190">
        <f t="shared" si="47"/>
        <v>0</v>
      </c>
      <c r="BI261" s="190">
        <f t="shared" si="48"/>
        <v>0</v>
      </c>
      <c r="BJ261" s="19" t="s">
        <v>84</v>
      </c>
      <c r="BK261" s="190">
        <f t="shared" si="49"/>
        <v>0</v>
      </c>
      <c r="BL261" s="19" t="s">
        <v>145</v>
      </c>
      <c r="BM261" s="19" t="s">
        <v>738</v>
      </c>
    </row>
    <row r="262" spans="2:65" s="1" customFormat="1" ht="16.5" customHeight="1">
      <c r="B262" s="36"/>
      <c r="C262" s="198" t="s">
        <v>739</v>
      </c>
      <c r="D262" s="198" t="s">
        <v>345</v>
      </c>
      <c r="E262" s="199" t="s">
        <v>740</v>
      </c>
      <c r="F262" s="200" t="s">
        <v>741</v>
      </c>
      <c r="G262" s="201" t="s">
        <v>352</v>
      </c>
      <c r="H262" s="202">
        <v>2.34</v>
      </c>
      <c r="I262" s="203"/>
      <c r="J262" s="204">
        <f t="shared" si="40"/>
        <v>0</v>
      </c>
      <c r="K262" s="200" t="s">
        <v>23</v>
      </c>
      <c r="L262" s="56"/>
      <c r="M262" s="205" t="s">
        <v>23</v>
      </c>
      <c r="N262" s="206" t="s">
        <v>47</v>
      </c>
      <c r="O262" s="37"/>
      <c r="P262" s="188">
        <f t="shared" si="41"/>
        <v>0</v>
      </c>
      <c r="Q262" s="188">
        <v>0</v>
      </c>
      <c r="R262" s="188">
        <f t="shared" si="42"/>
        <v>0</v>
      </c>
      <c r="S262" s="188">
        <v>0</v>
      </c>
      <c r="T262" s="189">
        <f t="shared" si="43"/>
        <v>0</v>
      </c>
      <c r="AR262" s="19" t="s">
        <v>145</v>
      </c>
      <c r="AT262" s="19" t="s">
        <v>345</v>
      </c>
      <c r="AU262" s="19" t="s">
        <v>84</v>
      </c>
      <c r="AY262" s="19" t="s">
        <v>139</v>
      </c>
      <c r="BE262" s="190">
        <f t="shared" si="44"/>
        <v>0</v>
      </c>
      <c r="BF262" s="190">
        <f t="shared" si="45"/>
        <v>0</v>
      </c>
      <c r="BG262" s="190">
        <f t="shared" si="46"/>
        <v>0</v>
      </c>
      <c r="BH262" s="190">
        <f t="shared" si="47"/>
        <v>0</v>
      </c>
      <c r="BI262" s="190">
        <f t="shared" si="48"/>
        <v>0</v>
      </c>
      <c r="BJ262" s="19" t="s">
        <v>84</v>
      </c>
      <c r="BK262" s="190">
        <f t="shared" si="49"/>
        <v>0</v>
      </c>
      <c r="BL262" s="19" t="s">
        <v>145</v>
      </c>
      <c r="BM262" s="19" t="s">
        <v>742</v>
      </c>
    </row>
    <row r="263" spans="2:65" s="1" customFormat="1" ht="16.5" customHeight="1">
      <c r="B263" s="36"/>
      <c r="C263" s="198" t="s">
        <v>521</v>
      </c>
      <c r="D263" s="198" t="s">
        <v>345</v>
      </c>
      <c r="E263" s="199" t="s">
        <v>743</v>
      </c>
      <c r="F263" s="200" t="s">
        <v>744</v>
      </c>
      <c r="G263" s="201" t="s">
        <v>524</v>
      </c>
      <c r="H263" s="202">
        <v>8</v>
      </c>
      <c r="I263" s="203"/>
      <c r="J263" s="204">
        <f t="shared" si="40"/>
        <v>0</v>
      </c>
      <c r="K263" s="200" t="s">
        <v>23</v>
      </c>
      <c r="L263" s="56"/>
      <c r="M263" s="205" t="s">
        <v>23</v>
      </c>
      <c r="N263" s="206" t="s">
        <v>47</v>
      </c>
      <c r="O263" s="37"/>
      <c r="P263" s="188">
        <f t="shared" si="41"/>
        <v>0</v>
      </c>
      <c r="Q263" s="188">
        <v>0</v>
      </c>
      <c r="R263" s="188">
        <f t="shared" si="42"/>
        <v>0</v>
      </c>
      <c r="S263" s="188">
        <v>0</v>
      </c>
      <c r="T263" s="189">
        <f t="shared" si="43"/>
        <v>0</v>
      </c>
      <c r="AR263" s="19" t="s">
        <v>145</v>
      </c>
      <c r="AT263" s="19" t="s">
        <v>345</v>
      </c>
      <c r="AU263" s="19" t="s">
        <v>84</v>
      </c>
      <c r="AY263" s="19" t="s">
        <v>139</v>
      </c>
      <c r="BE263" s="190">
        <f t="shared" si="44"/>
        <v>0</v>
      </c>
      <c r="BF263" s="190">
        <f t="shared" si="45"/>
        <v>0</v>
      </c>
      <c r="BG263" s="190">
        <f t="shared" si="46"/>
        <v>0</v>
      </c>
      <c r="BH263" s="190">
        <f t="shared" si="47"/>
        <v>0</v>
      </c>
      <c r="BI263" s="190">
        <f t="shared" si="48"/>
        <v>0</v>
      </c>
      <c r="BJ263" s="19" t="s">
        <v>84</v>
      </c>
      <c r="BK263" s="190">
        <f t="shared" si="49"/>
        <v>0</v>
      </c>
      <c r="BL263" s="19" t="s">
        <v>145</v>
      </c>
      <c r="BM263" s="19" t="s">
        <v>745</v>
      </c>
    </row>
    <row r="264" spans="2:65" s="1" customFormat="1" ht="16.5" customHeight="1">
      <c r="B264" s="36"/>
      <c r="C264" s="198" t="s">
        <v>746</v>
      </c>
      <c r="D264" s="198" t="s">
        <v>345</v>
      </c>
      <c r="E264" s="199" t="s">
        <v>747</v>
      </c>
      <c r="F264" s="200" t="s">
        <v>748</v>
      </c>
      <c r="G264" s="201" t="s">
        <v>352</v>
      </c>
      <c r="H264" s="202">
        <v>6.435</v>
      </c>
      <c r="I264" s="203"/>
      <c r="J264" s="204">
        <f t="shared" si="40"/>
        <v>0</v>
      </c>
      <c r="K264" s="200" t="s">
        <v>23</v>
      </c>
      <c r="L264" s="56"/>
      <c r="M264" s="205" t="s">
        <v>23</v>
      </c>
      <c r="N264" s="206" t="s">
        <v>47</v>
      </c>
      <c r="O264" s="37"/>
      <c r="P264" s="188">
        <f t="shared" si="41"/>
        <v>0</v>
      </c>
      <c r="Q264" s="188">
        <v>0</v>
      </c>
      <c r="R264" s="188">
        <f t="shared" si="42"/>
        <v>0</v>
      </c>
      <c r="S264" s="188">
        <v>0</v>
      </c>
      <c r="T264" s="189">
        <f t="shared" si="43"/>
        <v>0</v>
      </c>
      <c r="AR264" s="19" t="s">
        <v>145</v>
      </c>
      <c r="AT264" s="19" t="s">
        <v>345</v>
      </c>
      <c r="AU264" s="19" t="s">
        <v>84</v>
      </c>
      <c r="AY264" s="19" t="s">
        <v>139</v>
      </c>
      <c r="BE264" s="190">
        <f t="shared" si="44"/>
        <v>0</v>
      </c>
      <c r="BF264" s="190">
        <f t="shared" si="45"/>
        <v>0</v>
      </c>
      <c r="BG264" s="190">
        <f t="shared" si="46"/>
        <v>0</v>
      </c>
      <c r="BH264" s="190">
        <f t="shared" si="47"/>
        <v>0</v>
      </c>
      <c r="BI264" s="190">
        <f t="shared" si="48"/>
        <v>0</v>
      </c>
      <c r="BJ264" s="19" t="s">
        <v>84</v>
      </c>
      <c r="BK264" s="190">
        <f t="shared" si="49"/>
        <v>0</v>
      </c>
      <c r="BL264" s="19" t="s">
        <v>145</v>
      </c>
      <c r="BM264" s="19" t="s">
        <v>749</v>
      </c>
    </row>
    <row r="265" spans="2:65" s="1" customFormat="1" ht="16.5" customHeight="1">
      <c r="B265" s="36"/>
      <c r="C265" s="198" t="s">
        <v>525</v>
      </c>
      <c r="D265" s="198" t="s">
        <v>345</v>
      </c>
      <c r="E265" s="199" t="s">
        <v>750</v>
      </c>
      <c r="F265" s="200" t="s">
        <v>751</v>
      </c>
      <c r="G265" s="201" t="s">
        <v>358</v>
      </c>
      <c r="H265" s="202">
        <v>46.484</v>
      </c>
      <c r="I265" s="203"/>
      <c r="J265" s="204">
        <f t="shared" si="40"/>
        <v>0</v>
      </c>
      <c r="K265" s="200" t="s">
        <v>23</v>
      </c>
      <c r="L265" s="56"/>
      <c r="M265" s="205" t="s">
        <v>23</v>
      </c>
      <c r="N265" s="206" t="s">
        <v>47</v>
      </c>
      <c r="O265" s="37"/>
      <c r="P265" s="188">
        <f t="shared" si="41"/>
        <v>0</v>
      </c>
      <c r="Q265" s="188">
        <v>0</v>
      </c>
      <c r="R265" s="188">
        <f t="shared" si="42"/>
        <v>0</v>
      </c>
      <c r="S265" s="188">
        <v>0</v>
      </c>
      <c r="T265" s="189">
        <f t="shared" si="43"/>
        <v>0</v>
      </c>
      <c r="AR265" s="19" t="s">
        <v>145</v>
      </c>
      <c r="AT265" s="19" t="s">
        <v>345</v>
      </c>
      <c r="AU265" s="19" t="s">
        <v>84</v>
      </c>
      <c r="AY265" s="19" t="s">
        <v>139</v>
      </c>
      <c r="BE265" s="190">
        <f t="shared" si="44"/>
        <v>0</v>
      </c>
      <c r="BF265" s="190">
        <f t="shared" si="45"/>
        <v>0</v>
      </c>
      <c r="BG265" s="190">
        <f t="shared" si="46"/>
        <v>0</v>
      </c>
      <c r="BH265" s="190">
        <f t="shared" si="47"/>
        <v>0</v>
      </c>
      <c r="BI265" s="190">
        <f t="shared" si="48"/>
        <v>0</v>
      </c>
      <c r="BJ265" s="19" t="s">
        <v>84</v>
      </c>
      <c r="BK265" s="190">
        <f t="shared" si="49"/>
        <v>0</v>
      </c>
      <c r="BL265" s="19" t="s">
        <v>145</v>
      </c>
      <c r="BM265" s="19" t="s">
        <v>752</v>
      </c>
    </row>
    <row r="266" spans="2:65" s="1" customFormat="1" ht="16.5" customHeight="1">
      <c r="B266" s="36"/>
      <c r="C266" s="198" t="s">
        <v>753</v>
      </c>
      <c r="D266" s="198" t="s">
        <v>345</v>
      </c>
      <c r="E266" s="199" t="s">
        <v>754</v>
      </c>
      <c r="F266" s="200" t="s">
        <v>755</v>
      </c>
      <c r="G266" s="201" t="s">
        <v>524</v>
      </c>
      <c r="H266" s="202">
        <v>3</v>
      </c>
      <c r="I266" s="203"/>
      <c r="J266" s="204">
        <f t="shared" si="40"/>
        <v>0</v>
      </c>
      <c r="K266" s="200" t="s">
        <v>23</v>
      </c>
      <c r="L266" s="56"/>
      <c r="M266" s="205" t="s">
        <v>23</v>
      </c>
      <c r="N266" s="206" t="s">
        <v>47</v>
      </c>
      <c r="O266" s="37"/>
      <c r="P266" s="188">
        <f t="shared" si="41"/>
        <v>0</v>
      </c>
      <c r="Q266" s="188">
        <v>0</v>
      </c>
      <c r="R266" s="188">
        <f t="shared" si="42"/>
        <v>0</v>
      </c>
      <c r="S266" s="188">
        <v>0</v>
      </c>
      <c r="T266" s="189">
        <f t="shared" si="43"/>
        <v>0</v>
      </c>
      <c r="AR266" s="19" t="s">
        <v>145</v>
      </c>
      <c r="AT266" s="19" t="s">
        <v>345</v>
      </c>
      <c r="AU266" s="19" t="s">
        <v>84</v>
      </c>
      <c r="AY266" s="19" t="s">
        <v>139</v>
      </c>
      <c r="BE266" s="190">
        <f t="shared" si="44"/>
        <v>0</v>
      </c>
      <c r="BF266" s="190">
        <f t="shared" si="45"/>
        <v>0</v>
      </c>
      <c r="BG266" s="190">
        <f t="shared" si="46"/>
        <v>0</v>
      </c>
      <c r="BH266" s="190">
        <f t="shared" si="47"/>
        <v>0</v>
      </c>
      <c r="BI266" s="190">
        <f t="shared" si="48"/>
        <v>0</v>
      </c>
      <c r="BJ266" s="19" t="s">
        <v>84</v>
      </c>
      <c r="BK266" s="190">
        <f t="shared" si="49"/>
        <v>0</v>
      </c>
      <c r="BL266" s="19" t="s">
        <v>145</v>
      </c>
      <c r="BM266" s="19" t="s">
        <v>756</v>
      </c>
    </row>
    <row r="267" spans="2:63" s="9" customFormat="1" ht="37.35" customHeight="1">
      <c r="B267" s="164"/>
      <c r="C267" s="165"/>
      <c r="D267" s="166" t="s">
        <v>75</v>
      </c>
      <c r="E267" s="167" t="s">
        <v>757</v>
      </c>
      <c r="F267" s="167" t="s">
        <v>758</v>
      </c>
      <c r="G267" s="165"/>
      <c r="H267" s="165"/>
      <c r="I267" s="168"/>
      <c r="J267" s="169">
        <f>BK267</f>
        <v>0</v>
      </c>
      <c r="K267" s="165"/>
      <c r="L267" s="170"/>
      <c r="M267" s="171"/>
      <c r="N267" s="172"/>
      <c r="O267" s="172"/>
      <c r="P267" s="173">
        <f>SUM(P268:P269)</f>
        <v>0</v>
      </c>
      <c r="Q267" s="172"/>
      <c r="R267" s="173">
        <f>SUM(R268:R269)</f>
        <v>0</v>
      </c>
      <c r="S267" s="172"/>
      <c r="T267" s="174">
        <f>SUM(T268:T269)</f>
        <v>0</v>
      </c>
      <c r="AR267" s="175" t="s">
        <v>84</v>
      </c>
      <c r="AT267" s="176" t="s">
        <v>75</v>
      </c>
      <c r="AU267" s="176" t="s">
        <v>76</v>
      </c>
      <c r="AY267" s="175" t="s">
        <v>139</v>
      </c>
      <c r="BK267" s="177">
        <f>SUM(BK268:BK269)</f>
        <v>0</v>
      </c>
    </row>
    <row r="268" spans="2:65" s="1" customFormat="1" ht="16.5" customHeight="1">
      <c r="B268" s="36"/>
      <c r="C268" s="198" t="s">
        <v>528</v>
      </c>
      <c r="D268" s="198" t="s">
        <v>345</v>
      </c>
      <c r="E268" s="199" t="s">
        <v>759</v>
      </c>
      <c r="F268" s="200" t="s">
        <v>760</v>
      </c>
      <c r="G268" s="201" t="s">
        <v>524</v>
      </c>
      <c r="H268" s="202">
        <v>2</v>
      </c>
      <c r="I268" s="203"/>
      <c r="J268" s="204">
        <f>ROUND(I268*H268,2)</f>
        <v>0</v>
      </c>
      <c r="K268" s="200" t="s">
        <v>23</v>
      </c>
      <c r="L268" s="56"/>
      <c r="M268" s="205" t="s">
        <v>23</v>
      </c>
      <c r="N268" s="206" t="s">
        <v>47</v>
      </c>
      <c r="O268" s="37"/>
      <c r="P268" s="188">
        <f>O268*H268</f>
        <v>0</v>
      </c>
      <c r="Q268" s="188">
        <v>0</v>
      </c>
      <c r="R268" s="188">
        <f>Q268*H268</f>
        <v>0</v>
      </c>
      <c r="S268" s="188">
        <v>0</v>
      </c>
      <c r="T268" s="189">
        <f>S268*H268</f>
        <v>0</v>
      </c>
      <c r="AR268" s="19" t="s">
        <v>145</v>
      </c>
      <c r="AT268" s="19" t="s">
        <v>345</v>
      </c>
      <c r="AU268" s="19" t="s">
        <v>84</v>
      </c>
      <c r="AY268" s="19" t="s">
        <v>139</v>
      </c>
      <c r="BE268" s="190">
        <f>IF(N268="základní",J268,0)</f>
        <v>0</v>
      </c>
      <c r="BF268" s="190">
        <f>IF(N268="snížená",J268,0)</f>
        <v>0</v>
      </c>
      <c r="BG268" s="190">
        <f>IF(N268="zákl. přenesená",J268,0)</f>
        <v>0</v>
      </c>
      <c r="BH268" s="190">
        <f>IF(N268="sníž. přenesená",J268,0)</f>
        <v>0</v>
      </c>
      <c r="BI268" s="190">
        <f>IF(N268="nulová",J268,0)</f>
        <v>0</v>
      </c>
      <c r="BJ268" s="19" t="s">
        <v>84</v>
      </c>
      <c r="BK268" s="190">
        <f>ROUND(I268*H268,2)</f>
        <v>0</v>
      </c>
      <c r="BL268" s="19" t="s">
        <v>145</v>
      </c>
      <c r="BM268" s="19" t="s">
        <v>761</v>
      </c>
    </row>
    <row r="269" spans="2:65" s="1" customFormat="1" ht="16.5" customHeight="1">
      <c r="B269" s="36"/>
      <c r="C269" s="198" t="s">
        <v>762</v>
      </c>
      <c r="D269" s="198" t="s">
        <v>345</v>
      </c>
      <c r="E269" s="199" t="s">
        <v>763</v>
      </c>
      <c r="F269" s="200" t="s">
        <v>764</v>
      </c>
      <c r="G269" s="201" t="s">
        <v>524</v>
      </c>
      <c r="H269" s="202">
        <v>1</v>
      </c>
      <c r="I269" s="203"/>
      <c r="J269" s="204">
        <f>ROUND(I269*H269,2)</f>
        <v>0</v>
      </c>
      <c r="K269" s="200" t="s">
        <v>23</v>
      </c>
      <c r="L269" s="56"/>
      <c r="M269" s="205" t="s">
        <v>23</v>
      </c>
      <c r="N269" s="206" t="s">
        <v>47</v>
      </c>
      <c r="O269" s="37"/>
      <c r="P269" s="188">
        <f>O269*H269</f>
        <v>0</v>
      </c>
      <c r="Q269" s="188">
        <v>0</v>
      </c>
      <c r="R269" s="188">
        <f>Q269*H269</f>
        <v>0</v>
      </c>
      <c r="S269" s="188">
        <v>0</v>
      </c>
      <c r="T269" s="189">
        <f>S269*H269</f>
        <v>0</v>
      </c>
      <c r="AR269" s="19" t="s">
        <v>145</v>
      </c>
      <c r="AT269" s="19" t="s">
        <v>345</v>
      </c>
      <c r="AU269" s="19" t="s">
        <v>84</v>
      </c>
      <c r="AY269" s="19" t="s">
        <v>139</v>
      </c>
      <c r="BE269" s="190">
        <f>IF(N269="základní",J269,0)</f>
        <v>0</v>
      </c>
      <c r="BF269" s="190">
        <f>IF(N269="snížená",J269,0)</f>
        <v>0</v>
      </c>
      <c r="BG269" s="190">
        <f>IF(N269="zákl. přenesená",J269,0)</f>
        <v>0</v>
      </c>
      <c r="BH269" s="190">
        <f>IF(N269="sníž. přenesená",J269,0)</f>
        <v>0</v>
      </c>
      <c r="BI269" s="190">
        <f>IF(N269="nulová",J269,0)</f>
        <v>0</v>
      </c>
      <c r="BJ269" s="19" t="s">
        <v>84</v>
      </c>
      <c r="BK269" s="190">
        <f>ROUND(I269*H269,2)</f>
        <v>0</v>
      </c>
      <c r="BL269" s="19" t="s">
        <v>145</v>
      </c>
      <c r="BM269" s="19" t="s">
        <v>765</v>
      </c>
    </row>
    <row r="270" spans="2:63" s="9" customFormat="1" ht="37.35" customHeight="1">
      <c r="B270" s="164"/>
      <c r="C270" s="165"/>
      <c r="D270" s="166" t="s">
        <v>75</v>
      </c>
      <c r="E270" s="167" t="s">
        <v>673</v>
      </c>
      <c r="F270" s="167" t="s">
        <v>766</v>
      </c>
      <c r="G270" s="165"/>
      <c r="H270" s="165"/>
      <c r="I270" s="168"/>
      <c r="J270" s="169">
        <f>BK270</f>
        <v>0</v>
      </c>
      <c r="K270" s="165"/>
      <c r="L270" s="170"/>
      <c r="M270" s="171"/>
      <c r="N270" s="172"/>
      <c r="O270" s="172"/>
      <c r="P270" s="173">
        <f>SUM(P271:P273)</f>
        <v>0</v>
      </c>
      <c r="Q270" s="172"/>
      <c r="R270" s="173">
        <f>SUM(R271:R273)</f>
        <v>0</v>
      </c>
      <c r="S270" s="172"/>
      <c r="T270" s="174">
        <f>SUM(T271:T273)</f>
        <v>0</v>
      </c>
      <c r="AR270" s="175" t="s">
        <v>84</v>
      </c>
      <c r="AT270" s="176" t="s">
        <v>75</v>
      </c>
      <c r="AU270" s="176" t="s">
        <v>76</v>
      </c>
      <c r="AY270" s="175" t="s">
        <v>139</v>
      </c>
      <c r="BK270" s="177">
        <f>SUM(BK271:BK273)</f>
        <v>0</v>
      </c>
    </row>
    <row r="271" spans="2:65" s="1" customFormat="1" ht="16.5" customHeight="1">
      <c r="B271" s="36"/>
      <c r="C271" s="198" t="s">
        <v>534</v>
      </c>
      <c r="D271" s="198" t="s">
        <v>345</v>
      </c>
      <c r="E271" s="199" t="s">
        <v>767</v>
      </c>
      <c r="F271" s="200" t="s">
        <v>768</v>
      </c>
      <c r="G271" s="201" t="s">
        <v>524</v>
      </c>
      <c r="H271" s="202">
        <v>15</v>
      </c>
      <c r="I271" s="203"/>
      <c r="J271" s="204">
        <f>ROUND(I271*H271,2)</f>
        <v>0</v>
      </c>
      <c r="K271" s="200" t="s">
        <v>23</v>
      </c>
      <c r="L271" s="56"/>
      <c r="M271" s="205" t="s">
        <v>23</v>
      </c>
      <c r="N271" s="206" t="s">
        <v>47</v>
      </c>
      <c r="O271" s="37"/>
      <c r="P271" s="188">
        <f>O271*H271</f>
        <v>0</v>
      </c>
      <c r="Q271" s="188">
        <v>0</v>
      </c>
      <c r="R271" s="188">
        <f>Q271*H271</f>
        <v>0</v>
      </c>
      <c r="S271" s="188">
        <v>0</v>
      </c>
      <c r="T271" s="189">
        <f>S271*H271</f>
        <v>0</v>
      </c>
      <c r="AR271" s="19" t="s">
        <v>145</v>
      </c>
      <c r="AT271" s="19" t="s">
        <v>345</v>
      </c>
      <c r="AU271" s="19" t="s">
        <v>84</v>
      </c>
      <c r="AY271" s="19" t="s">
        <v>139</v>
      </c>
      <c r="BE271" s="190">
        <f>IF(N271="základní",J271,0)</f>
        <v>0</v>
      </c>
      <c r="BF271" s="190">
        <f>IF(N271="snížená",J271,0)</f>
        <v>0</v>
      </c>
      <c r="BG271" s="190">
        <f>IF(N271="zákl. přenesená",J271,0)</f>
        <v>0</v>
      </c>
      <c r="BH271" s="190">
        <f>IF(N271="sníž. přenesená",J271,0)</f>
        <v>0</v>
      </c>
      <c r="BI271" s="190">
        <f>IF(N271="nulová",J271,0)</f>
        <v>0</v>
      </c>
      <c r="BJ271" s="19" t="s">
        <v>84</v>
      </c>
      <c r="BK271" s="190">
        <f>ROUND(I271*H271,2)</f>
        <v>0</v>
      </c>
      <c r="BL271" s="19" t="s">
        <v>145</v>
      </c>
      <c r="BM271" s="19" t="s">
        <v>769</v>
      </c>
    </row>
    <row r="272" spans="2:65" s="1" customFormat="1" ht="16.5" customHeight="1">
      <c r="B272" s="36"/>
      <c r="C272" s="198" t="s">
        <v>770</v>
      </c>
      <c r="D272" s="198" t="s">
        <v>345</v>
      </c>
      <c r="E272" s="199" t="s">
        <v>771</v>
      </c>
      <c r="F272" s="200" t="s">
        <v>772</v>
      </c>
      <c r="G272" s="201" t="s">
        <v>352</v>
      </c>
      <c r="H272" s="202">
        <v>379.97</v>
      </c>
      <c r="I272" s="203"/>
      <c r="J272" s="204">
        <f>ROUND(I272*H272,2)</f>
        <v>0</v>
      </c>
      <c r="K272" s="200" t="s">
        <v>23</v>
      </c>
      <c r="L272" s="56"/>
      <c r="M272" s="205" t="s">
        <v>23</v>
      </c>
      <c r="N272" s="206" t="s">
        <v>47</v>
      </c>
      <c r="O272" s="37"/>
      <c r="P272" s="188">
        <f>O272*H272</f>
        <v>0</v>
      </c>
      <c r="Q272" s="188">
        <v>0</v>
      </c>
      <c r="R272" s="188">
        <f>Q272*H272</f>
        <v>0</v>
      </c>
      <c r="S272" s="188">
        <v>0</v>
      </c>
      <c r="T272" s="189">
        <f>S272*H272</f>
        <v>0</v>
      </c>
      <c r="AR272" s="19" t="s">
        <v>145</v>
      </c>
      <c r="AT272" s="19" t="s">
        <v>345</v>
      </c>
      <c r="AU272" s="19" t="s">
        <v>84</v>
      </c>
      <c r="AY272" s="19" t="s">
        <v>139</v>
      </c>
      <c r="BE272" s="190">
        <f>IF(N272="základní",J272,0)</f>
        <v>0</v>
      </c>
      <c r="BF272" s="190">
        <f>IF(N272="snížená",J272,0)</f>
        <v>0</v>
      </c>
      <c r="BG272" s="190">
        <f>IF(N272="zákl. přenesená",J272,0)</f>
        <v>0</v>
      </c>
      <c r="BH272" s="190">
        <f>IF(N272="sníž. přenesená",J272,0)</f>
        <v>0</v>
      </c>
      <c r="BI272" s="190">
        <f>IF(N272="nulová",J272,0)</f>
        <v>0</v>
      </c>
      <c r="BJ272" s="19" t="s">
        <v>84</v>
      </c>
      <c r="BK272" s="190">
        <f>ROUND(I272*H272,2)</f>
        <v>0</v>
      </c>
      <c r="BL272" s="19" t="s">
        <v>145</v>
      </c>
      <c r="BM272" s="19" t="s">
        <v>773</v>
      </c>
    </row>
    <row r="273" spans="2:65" s="1" customFormat="1" ht="16.5" customHeight="1">
      <c r="B273" s="36"/>
      <c r="C273" s="198" t="s">
        <v>537</v>
      </c>
      <c r="D273" s="198" t="s">
        <v>345</v>
      </c>
      <c r="E273" s="199" t="s">
        <v>774</v>
      </c>
      <c r="F273" s="200" t="s">
        <v>775</v>
      </c>
      <c r="G273" s="201" t="s">
        <v>352</v>
      </c>
      <c r="H273" s="202">
        <v>66.165</v>
      </c>
      <c r="I273" s="203"/>
      <c r="J273" s="204">
        <f>ROUND(I273*H273,2)</f>
        <v>0</v>
      </c>
      <c r="K273" s="200" t="s">
        <v>23</v>
      </c>
      <c r="L273" s="56"/>
      <c r="M273" s="205" t="s">
        <v>23</v>
      </c>
      <c r="N273" s="206" t="s">
        <v>47</v>
      </c>
      <c r="O273" s="37"/>
      <c r="P273" s="188">
        <f>O273*H273</f>
        <v>0</v>
      </c>
      <c r="Q273" s="188">
        <v>0</v>
      </c>
      <c r="R273" s="188">
        <f>Q273*H273</f>
        <v>0</v>
      </c>
      <c r="S273" s="188">
        <v>0</v>
      </c>
      <c r="T273" s="189">
        <f>S273*H273</f>
        <v>0</v>
      </c>
      <c r="AR273" s="19" t="s">
        <v>145</v>
      </c>
      <c r="AT273" s="19" t="s">
        <v>345</v>
      </c>
      <c r="AU273" s="19" t="s">
        <v>84</v>
      </c>
      <c r="AY273" s="19" t="s">
        <v>139</v>
      </c>
      <c r="BE273" s="190">
        <f>IF(N273="základní",J273,0)</f>
        <v>0</v>
      </c>
      <c r="BF273" s="190">
        <f>IF(N273="snížená",J273,0)</f>
        <v>0</v>
      </c>
      <c r="BG273" s="190">
        <f>IF(N273="zákl. přenesená",J273,0)</f>
        <v>0</v>
      </c>
      <c r="BH273" s="190">
        <f>IF(N273="sníž. přenesená",J273,0)</f>
        <v>0</v>
      </c>
      <c r="BI273" s="190">
        <f>IF(N273="nulová",J273,0)</f>
        <v>0</v>
      </c>
      <c r="BJ273" s="19" t="s">
        <v>84</v>
      </c>
      <c r="BK273" s="190">
        <f>ROUND(I273*H273,2)</f>
        <v>0</v>
      </c>
      <c r="BL273" s="19" t="s">
        <v>145</v>
      </c>
      <c r="BM273" s="19" t="s">
        <v>776</v>
      </c>
    </row>
    <row r="274" spans="2:63" s="9" customFormat="1" ht="37.35" customHeight="1">
      <c r="B274" s="164"/>
      <c r="C274" s="165"/>
      <c r="D274" s="166" t="s">
        <v>75</v>
      </c>
      <c r="E274" s="167" t="s">
        <v>483</v>
      </c>
      <c r="F274" s="167" t="s">
        <v>777</v>
      </c>
      <c r="G274" s="165"/>
      <c r="H274" s="165"/>
      <c r="I274" s="168"/>
      <c r="J274" s="169">
        <f>BK274</f>
        <v>0</v>
      </c>
      <c r="K274" s="165"/>
      <c r="L274" s="170"/>
      <c r="M274" s="171"/>
      <c r="N274" s="172"/>
      <c r="O274" s="172"/>
      <c r="P274" s="173">
        <f>SUM(P275:P277)</f>
        <v>0</v>
      </c>
      <c r="Q274" s="172"/>
      <c r="R274" s="173">
        <f>SUM(R275:R277)</f>
        <v>0</v>
      </c>
      <c r="S274" s="172"/>
      <c r="T274" s="174">
        <f>SUM(T275:T277)</f>
        <v>0</v>
      </c>
      <c r="AR274" s="175" t="s">
        <v>84</v>
      </c>
      <c r="AT274" s="176" t="s">
        <v>75</v>
      </c>
      <c r="AU274" s="176" t="s">
        <v>76</v>
      </c>
      <c r="AY274" s="175" t="s">
        <v>139</v>
      </c>
      <c r="BK274" s="177">
        <f>SUM(BK275:BK277)</f>
        <v>0</v>
      </c>
    </row>
    <row r="275" spans="2:65" s="1" customFormat="1" ht="16.5" customHeight="1">
      <c r="B275" s="36"/>
      <c r="C275" s="198" t="s">
        <v>778</v>
      </c>
      <c r="D275" s="198" t="s">
        <v>345</v>
      </c>
      <c r="E275" s="199" t="s">
        <v>779</v>
      </c>
      <c r="F275" s="200" t="s">
        <v>780</v>
      </c>
      <c r="G275" s="201" t="s">
        <v>358</v>
      </c>
      <c r="H275" s="202">
        <v>15.84</v>
      </c>
      <c r="I275" s="203"/>
      <c r="J275" s="204">
        <f>ROUND(I275*H275,2)</f>
        <v>0</v>
      </c>
      <c r="K275" s="200" t="s">
        <v>23</v>
      </c>
      <c r="L275" s="56"/>
      <c r="M275" s="205" t="s">
        <v>23</v>
      </c>
      <c r="N275" s="206" t="s">
        <v>47</v>
      </c>
      <c r="O275" s="37"/>
      <c r="P275" s="188">
        <f>O275*H275</f>
        <v>0</v>
      </c>
      <c r="Q275" s="188">
        <v>0</v>
      </c>
      <c r="R275" s="188">
        <f>Q275*H275</f>
        <v>0</v>
      </c>
      <c r="S275" s="188">
        <v>0</v>
      </c>
      <c r="T275" s="189">
        <f>S275*H275</f>
        <v>0</v>
      </c>
      <c r="AR275" s="19" t="s">
        <v>145</v>
      </c>
      <c r="AT275" s="19" t="s">
        <v>345</v>
      </c>
      <c r="AU275" s="19" t="s">
        <v>84</v>
      </c>
      <c r="AY275" s="19" t="s">
        <v>139</v>
      </c>
      <c r="BE275" s="190">
        <f>IF(N275="základní",J275,0)</f>
        <v>0</v>
      </c>
      <c r="BF275" s="190">
        <f>IF(N275="snížená",J275,0)</f>
        <v>0</v>
      </c>
      <c r="BG275" s="190">
        <f>IF(N275="zákl. přenesená",J275,0)</f>
        <v>0</v>
      </c>
      <c r="BH275" s="190">
        <f>IF(N275="sníž. přenesená",J275,0)</f>
        <v>0</v>
      </c>
      <c r="BI275" s="190">
        <f>IF(N275="nulová",J275,0)</f>
        <v>0</v>
      </c>
      <c r="BJ275" s="19" t="s">
        <v>84</v>
      </c>
      <c r="BK275" s="190">
        <f>ROUND(I275*H275,2)</f>
        <v>0</v>
      </c>
      <c r="BL275" s="19" t="s">
        <v>145</v>
      </c>
      <c r="BM275" s="19" t="s">
        <v>781</v>
      </c>
    </row>
    <row r="276" spans="2:65" s="1" customFormat="1" ht="16.5" customHeight="1">
      <c r="B276" s="36"/>
      <c r="C276" s="198" t="s">
        <v>542</v>
      </c>
      <c r="D276" s="198" t="s">
        <v>345</v>
      </c>
      <c r="E276" s="199" t="s">
        <v>782</v>
      </c>
      <c r="F276" s="200" t="s">
        <v>783</v>
      </c>
      <c r="G276" s="201" t="s">
        <v>358</v>
      </c>
      <c r="H276" s="202">
        <v>23.52</v>
      </c>
      <c r="I276" s="203"/>
      <c r="J276" s="204">
        <f>ROUND(I276*H276,2)</f>
        <v>0</v>
      </c>
      <c r="K276" s="200" t="s">
        <v>23</v>
      </c>
      <c r="L276" s="56"/>
      <c r="M276" s="205" t="s">
        <v>23</v>
      </c>
      <c r="N276" s="206" t="s">
        <v>47</v>
      </c>
      <c r="O276" s="37"/>
      <c r="P276" s="188">
        <f>O276*H276</f>
        <v>0</v>
      </c>
      <c r="Q276" s="188">
        <v>0</v>
      </c>
      <c r="R276" s="188">
        <f>Q276*H276</f>
        <v>0</v>
      </c>
      <c r="S276" s="188">
        <v>0</v>
      </c>
      <c r="T276" s="189">
        <f>S276*H276</f>
        <v>0</v>
      </c>
      <c r="AR276" s="19" t="s">
        <v>145</v>
      </c>
      <c r="AT276" s="19" t="s">
        <v>345</v>
      </c>
      <c r="AU276" s="19" t="s">
        <v>84</v>
      </c>
      <c r="AY276" s="19" t="s">
        <v>139</v>
      </c>
      <c r="BE276" s="190">
        <f>IF(N276="základní",J276,0)</f>
        <v>0</v>
      </c>
      <c r="BF276" s="190">
        <f>IF(N276="snížená",J276,0)</f>
        <v>0</v>
      </c>
      <c r="BG276" s="190">
        <f>IF(N276="zákl. přenesená",J276,0)</f>
        <v>0</v>
      </c>
      <c r="BH276" s="190">
        <f>IF(N276="sníž. přenesená",J276,0)</f>
        <v>0</v>
      </c>
      <c r="BI276" s="190">
        <f>IF(N276="nulová",J276,0)</f>
        <v>0</v>
      </c>
      <c r="BJ276" s="19" t="s">
        <v>84</v>
      </c>
      <c r="BK276" s="190">
        <f>ROUND(I276*H276,2)</f>
        <v>0</v>
      </c>
      <c r="BL276" s="19" t="s">
        <v>145</v>
      </c>
      <c r="BM276" s="19" t="s">
        <v>784</v>
      </c>
    </row>
    <row r="277" spans="2:65" s="1" customFormat="1" ht="16.5" customHeight="1">
      <c r="B277" s="36"/>
      <c r="C277" s="198" t="s">
        <v>785</v>
      </c>
      <c r="D277" s="198" t="s">
        <v>345</v>
      </c>
      <c r="E277" s="199" t="s">
        <v>786</v>
      </c>
      <c r="F277" s="200" t="s">
        <v>787</v>
      </c>
      <c r="G277" s="201" t="s">
        <v>358</v>
      </c>
      <c r="H277" s="202">
        <v>195.84</v>
      </c>
      <c r="I277" s="203"/>
      <c r="J277" s="204">
        <f>ROUND(I277*H277,2)</f>
        <v>0</v>
      </c>
      <c r="K277" s="200" t="s">
        <v>23</v>
      </c>
      <c r="L277" s="56"/>
      <c r="M277" s="205" t="s">
        <v>23</v>
      </c>
      <c r="N277" s="206" t="s">
        <v>47</v>
      </c>
      <c r="O277" s="37"/>
      <c r="P277" s="188">
        <f>O277*H277</f>
        <v>0</v>
      </c>
      <c r="Q277" s="188">
        <v>0</v>
      </c>
      <c r="R277" s="188">
        <f>Q277*H277</f>
        <v>0</v>
      </c>
      <c r="S277" s="188">
        <v>0</v>
      </c>
      <c r="T277" s="189">
        <f>S277*H277</f>
        <v>0</v>
      </c>
      <c r="AR277" s="19" t="s">
        <v>145</v>
      </c>
      <c r="AT277" s="19" t="s">
        <v>345</v>
      </c>
      <c r="AU277" s="19" t="s">
        <v>84</v>
      </c>
      <c r="AY277" s="19" t="s">
        <v>139</v>
      </c>
      <c r="BE277" s="190">
        <f>IF(N277="základní",J277,0)</f>
        <v>0</v>
      </c>
      <c r="BF277" s="190">
        <f>IF(N277="snížená",J277,0)</f>
        <v>0</v>
      </c>
      <c r="BG277" s="190">
        <f>IF(N277="zákl. přenesená",J277,0)</f>
        <v>0</v>
      </c>
      <c r="BH277" s="190">
        <f>IF(N277="sníž. přenesená",J277,0)</f>
        <v>0</v>
      </c>
      <c r="BI277" s="190">
        <f>IF(N277="nulová",J277,0)</f>
        <v>0</v>
      </c>
      <c r="BJ277" s="19" t="s">
        <v>84</v>
      </c>
      <c r="BK277" s="190">
        <f>ROUND(I277*H277,2)</f>
        <v>0</v>
      </c>
      <c r="BL277" s="19" t="s">
        <v>145</v>
      </c>
      <c r="BM277" s="19" t="s">
        <v>788</v>
      </c>
    </row>
    <row r="278" spans="2:63" s="9" customFormat="1" ht="37.35" customHeight="1">
      <c r="B278" s="164"/>
      <c r="C278" s="165"/>
      <c r="D278" s="166" t="s">
        <v>75</v>
      </c>
      <c r="E278" s="167" t="s">
        <v>789</v>
      </c>
      <c r="F278" s="167" t="s">
        <v>790</v>
      </c>
      <c r="G278" s="165"/>
      <c r="H278" s="165"/>
      <c r="I278" s="168"/>
      <c r="J278" s="169">
        <f>BK278</f>
        <v>0</v>
      </c>
      <c r="K278" s="165"/>
      <c r="L278" s="170"/>
      <c r="M278" s="171"/>
      <c r="N278" s="172"/>
      <c r="O278" s="172"/>
      <c r="P278" s="173">
        <f>P279</f>
        <v>0</v>
      </c>
      <c r="Q278" s="172"/>
      <c r="R278" s="173">
        <f>R279</f>
        <v>0</v>
      </c>
      <c r="S278" s="172"/>
      <c r="T278" s="174">
        <f>T279</f>
        <v>0</v>
      </c>
      <c r="AR278" s="175" t="s">
        <v>84</v>
      </c>
      <c r="AT278" s="176" t="s">
        <v>75</v>
      </c>
      <c r="AU278" s="176" t="s">
        <v>76</v>
      </c>
      <c r="AY278" s="175" t="s">
        <v>139</v>
      </c>
      <c r="BK278" s="177">
        <f>BK279</f>
        <v>0</v>
      </c>
    </row>
    <row r="279" spans="2:65" s="1" customFormat="1" ht="16.5" customHeight="1">
      <c r="B279" s="36"/>
      <c r="C279" s="198" t="s">
        <v>545</v>
      </c>
      <c r="D279" s="198" t="s">
        <v>345</v>
      </c>
      <c r="E279" s="199" t="s">
        <v>791</v>
      </c>
      <c r="F279" s="200" t="s">
        <v>792</v>
      </c>
      <c r="G279" s="201" t="s">
        <v>697</v>
      </c>
      <c r="H279" s="202">
        <v>1156.447</v>
      </c>
      <c r="I279" s="203"/>
      <c r="J279" s="204">
        <f>ROUND(I279*H279,2)</f>
        <v>0</v>
      </c>
      <c r="K279" s="200" t="s">
        <v>23</v>
      </c>
      <c r="L279" s="56"/>
      <c r="M279" s="205" t="s">
        <v>23</v>
      </c>
      <c r="N279" s="206" t="s">
        <v>47</v>
      </c>
      <c r="O279" s="37"/>
      <c r="P279" s="188">
        <f>O279*H279</f>
        <v>0</v>
      </c>
      <c r="Q279" s="188">
        <v>0</v>
      </c>
      <c r="R279" s="188">
        <f>Q279*H279</f>
        <v>0</v>
      </c>
      <c r="S279" s="188">
        <v>0</v>
      </c>
      <c r="T279" s="189">
        <f>S279*H279</f>
        <v>0</v>
      </c>
      <c r="AR279" s="19" t="s">
        <v>145</v>
      </c>
      <c r="AT279" s="19" t="s">
        <v>345</v>
      </c>
      <c r="AU279" s="19" t="s">
        <v>84</v>
      </c>
      <c r="AY279" s="19" t="s">
        <v>139</v>
      </c>
      <c r="BE279" s="190">
        <f>IF(N279="základní",J279,0)</f>
        <v>0</v>
      </c>
      <c r="BF279" s="190">
        <f>IF(N279="snížená",J279,0)</f>
        <v>0</v>
      </c>
      <c r="BG279" s="190">
        <f>IF(N279="zákl. přenesená",J279,0)</f>
        <v>0</v>
      </c>
      <c r="BH279" s="190">
        <f>IF(N279="sníž. přenesená",J279,0)</f>
        <v>0</v>
      </c>
      <c r="BI279" s="190">
        <f>IF(N279="nulová",J279,0)</f>
        <v>0</v>
      </c>
      <c r="BJ279" s="19" t="s">
        <v>84</v>
      </c>
      <c r="BK279" s="190">
        <f>ROUND(I279*H279,2)</f>
        <v>0</v>
      </c>
      <c r="BL279" s="19" t="s">
        <v>145</v>
      </c>
      <c r="BM279" s="19" t="s">
        <v>793</v>
      </c>
    </row>
    <row r="280" spans="2:63" s="9" customFormat="1" ht="37.35" customHeight="1">
      <c r="B280" s="164"/>
      <c r="C280" s="165"/>
      <c r="D280" s="166" t="s">
        <v>75</v>
      </c>
      <c r="E280" s="167" t="s">
        <v>794</v>
      </c>
      <c r="F280" s="167" t="s">
        <v>795</v>
      </c>
      <c r="G280" s="165"/>
      <c r="H280" s="165"/>
      <c r="I280" s="168"/>
      <c r="J280" s="169">
        <f>BK280</f>
        <v>0</v>
      </c>
      <c r="K280" s="165"/>
      <c r="L280" s="170"/>
      <c r="M280" s="171"/>
      <c r="N280" s="172"/>
      <c r="O280" s="172"/>
      <c r="P280" s="173">
        <f>P281</f>
        <v>0</v>
      </c>
      <c r="Q280" s="172"/>
      <c r="R280" s="173">
        <f>R281</f>
        <v>0</v>
      </c>
      <c r="S280" s="172"/>
      <c r="T280" s="174">
        <f>T281</f>
        <v>0</v>
      </c>
      <c r="AR280" s="175" t="s">
        <v>84</v>
      </c>
      <c r="AT280" s="176" t="s">
        <v>75</v>
      </c>
      <c r="AU280" s="176" t="s">
        <v>76</v>
      </c>
      <c r="AY280" s="175" t="s">
        <v>139</v>
      </c>
      <c r="BK280" s="177">
        <f>BK281</f>
        <v>0</v>
      </c>
    </row>
    <row r="281" spans="2:65" s="1" customFormat="1" ht="16.5" customHeight="1">
      <c r="B281" s="36"/>
      <c r="C281" s="198" t="s">
        <v>796</v>
      </c>
      <c r="D281" s="198" t="s">
        <v>345</v>
      </c>
      <c r="E281" s="199" t="s">
        <v>797</v>
      </c>
      <c r="F281" s="200" t="s">
        <v>798</v>
      </c>
      <c r="G281" s="201" t="s">
        <v>524</v>
      </c>
      <c r="H281" s="202">
        <v>3</v>
      </c>
      <c r="I281" s="203"/>
      <c r="J281" s="204">
        <f>ROUND(I281*H281,2)</f>
        <v>0</v>
      </c>
      <c r="K281" s="200" t="s">
        <v>23</v>
      </c>
      <c r="L281" s="56"/>
      <c r="M281" s="205" t="s">
        <v>23</v>
      </c>
      <c r="N281" s="206" t="s">
        <v>47</v>
      </c>
      <c r="O281" s="37"/>
      <c r="P281" s="188">
        <f>O281*H281</f>
        <v>0</v>
      </c>
      <c r="Q281" s="188">
        <v>0</v>
      </c>
      <c r="R281" s="188">
        <f>Q281*H281</f>
        <v>0</v>
      </c>
      <c r="S281" s="188">
        <v>0</v>
      </c>
      <c r="T281" s="189">
        <f>S281*H281</f>
        <v>0</v>
      </c>
      <c r="AR281" s="19" t="s">
        <v>145</v>
      </c>
      <c r="AT281" s="19" t="s">
        <v>345</v>
      </c>
      <c r="AU281" s="19" t="s">
        <v>84</v>
      </c>
      <c r="AY281" s="19" t="s">
        <v>139</v>
      </c>
      <c r="BE281" s="190">
        <f>IF(N281="základní",J281,0)</f>
        <v>0</v>
      </c>
      <c r="BF281" s="190">
        <f>IF(N281="snížená",J281,0)</f>
        <v>0</v>
      </c>
      <c r="BG281" s="190">
        <f>IF(N281="zákl. přenesená",J281,0)</f>
        <v>0</v>
      </c>
      <c r="BH281" s="190">
        <f>IF(N281="sníž. přenesená",J281,0)</f>
        <v>0</v>
      </c>
      <c r="BI281" s="190">
        <f>IF(N281="nulová",J281,0)</f>
        <v>0</v>
      </c>
      <c r="BJ281" s="19" t="s">
        <v>84</v>
      </c>
      <c r="BK281" s="190">
        <f>ROUND(I281*H281,2)</f>
        <v>0</v>
      </c>
      <c r="BL281" s="19" t="s">
        <v>145</v>
      </c>
      <c r="BM281" s="19" t="s">
        <v>799</v>
      </c>
    </row>
    <row r="282" spans="2:63" s="9" customFormat="1" ht="37.35" customHeight="1">
      <c r="B282" s="164"/>
      <c r="C282" s="165"/>
      <c r="D282" s="166" t="s">
        <v>75</v>
      </c>
      <c r="E282" s="167" t="s">
        <v>800</v>
      </c>
      <c r="F282" s="167" t="s">
        <v>801</v>
      </c>
      <c r="G282" s="165"/>
      <c r="H282" s="165"/>
      <c r="I282" s="168"/>
      <c r="J282" s="169">
        <f>BK282</f>
        <v>0</v>
      </c>
      <c r="K282" s="165"/>
      <c r="L282" s="170"/>
      <c r="M282" s="171"/>
      <c r="N282" s="172"/>
      <c r="O282" s="172"/>
      <c r="P282" s="173">
        <f>SUM(P283:P287)</f>
        <v>0</v>
      </c>
      <c r="Q282" s="172"/>
      <c r="R282" s="173">
        <f>SUM(R283:R287)</f>
        <v>0</v>
      </c>
      <c r="S282" s="172"/>
      <c r="T282" s="174">
        <f>SUM(T283:T287)</f>
        <v>0</v>
      </c>
      <c r="AR282" s="175" t="s">
        <v>84</v>
      </c>
      <c r="AT282" s="176" t="s">
        <v>75</v>
      </c>
      <c r="AU282" s="176" t="s">
        <v>76</v>
      </c>
      <c r="AY282" s="175" t="s">
        <v>139</v>
      </c>
      <c r="BK282" s="177">
        <f>SUM(BK283:BK287)</f>
        <v>0</v>
      </c>
    </row>
    <row r="283" spans="2:65" s="1" customFormat="1" ht="16.5" customHeight="1">
      <c r="B283" s="36"/>
      <c r="C283" s="198" t="s">
        <v>549</v>
      </c>
      <c r="D283" s="198" t="s">
        <v>345</v>
      </c>
      <c r="E283" s="199" t="s">
        <v>802</v>
      </c>
      <c r="F283" s="200" t="s">
        <v>803</v>
      </c>
      <c r="G283" s="201" t="s">
        <v>697</v>
      </c>
      <c r="H283" s="202">
        <v>191.112</v>
      </c>
      <c r="I283" s="203"/>
      <c r="J283" s="204">
        <f>ROUND(I283*H283,2)</f>
        <v>0</v>
      </c>
      <c r="K283" s="200" t="s">
        <v>23</v>
      </c>
      <c r="L283" s="56"/>
      <c r="M283" s="205" t="s">
        <v>23</v>
      </c>
      <c r="N283" s="206" t="s">
        <v>47</v>
      </c>
      <c r="O283" s="37"/>
      <c r="P283" s="188">
        <f>O283*H283</f>
        <v>0</v>
      </c>
      <c r="Q283" s="188">
        <v>0</v>
      </c>
      <c r="R283" s="188">
        <f>Q283*H283</f>
        <v>0</v>
      </c>
      <c r="S283" s="188">
        <v>0</v>
      </c>
      <c r="T283" s="189">
        <f>S283*H283</f>
        <v>0</v>
      </c>
      <c r="AR283" s="19" t="s">
        <v>145</v>
      </c>
      <c r="AT283" s="19" t="s">
        <v>345</v>
      </c>
      <c r="AU283" s="19" t="s">
        <v>84</v>
      </c>
      <c r="AY283" s="19" t="s">
        <v>139</v>
      </c>
      <c r="BE283" s="190">
        <f>IF(N283="základní",J283,0)</f>
        <v>0</v>
      </c>
      <c r="BF283" s="190">
        <f>IF(N283="snížená",J283,0)</f>
        <v>0</v>
      </c>
      <c r="BG283" s="190">
        <f>IF(N283="zákl. přenesená",J283,0)</f>
        <v>0</v>
      </c>
      <c r="BH283" s="190">
        <f>IF(N283="sníž. přenesená",J283,0)</f>
        <v>0</v>
      </c>
      <c r="BI283" s="190">
        <f>IF(N283="nulová",J283,0)</f>
        <v>0</v>
      </c>
      <c r="BJ283" s="19" t="s">
        <v>84</v>
      </c>
      <c r="BK283" s="190">
        <f>ROUND(I283*H283,2)</f>
        <v>0</v>
      </c>
      <c r="BL283" s="19" t="s">
        <v>145</v>
      </c>
      <c r="BM283" s="19" t="s">
        <v>804</v>
      </c>
    </row>
    <row r="284" spans="2:65" s="1" customFormat="1" ht="16.5" customHeight="1">
      <c r="B284" s="36"/>
      <c r="C284" s="198" t="s">
        <v>805</v>
      </c>
      <c r="D284" s="198" t="s">
        <v>345</v>
      </c>
      <c r="E284" s="199" t="s">
        <v>806</v>
      </c>
      <c r="F284" s="200" t="s">
        <v>807</v>
      </c>
      <c r="G284" s="201" t="s">
        <v>697</v>
      </c>
      <c r="H284" s="202">
        <v>191.112</v>
      </c>
      <c r="I284" s="203"/>
      <c r="J284" s="204">
        <f>ROUND(I284*H284,2)</f>
        <v>0</v>
      </c>
      <c r="K284" s="200" t="s">
        <v>23</v>
      </c>
      <c r="L284" s="56"/>
      <c r="M284" s="205" t="s">
        <v>23</v>
      </c>
      <c r="N284" s="206" t="s">
        <v>47</v>
      </c>
      <c r="O284" s="37"/>
      <c r="P284" s="188">
        <f>O284*H284</f>
        <v>0</v>
      </c>
      <c r="Q284" s="188">
        <v>0</v>
      </c>
      <c r="R284" s="188">
        <f>Q284*H284</f>
        <v>0</v>
      </c>
      <c r="S284" s="188">
        <v>0</v>
      </c>
      <c r="T284" s="189">
        <f>S284*H284</f>
        <v>0</v>
      </c>
      <c r="AR284" s="19" t="s">
        <v>145</v>
      </c>
      <c r="AT284" s="19" t="s">
        <v>345</v>
      </c>
      <c r="AU284" s="19" t="s">
        <v>84</v>
      </c>
      <c r="AY284" s="19" t="s">
        <v>139</v>
      </c>
      <c r="BE284" s="190">
        <f>IF(N284="základní",J284,0)</f>
        <v>0</v>
      </c>
      <c r="BF284" s="190">
        <f>IF(N284="snížená",J284,0)</f>
        <v>0</v>
      </c>
      <c r="BG284" s="190">
        <f>IF(N284="zákl. přenesená",J284,0)</f>
        <v>0</v>
      </c>
      <c r="BH284" s="190">
        <f>IF(N284="sníž. přenesená",J284,0)</f>
        <v>0</v>
      </c>
      <c r="BI284" s="190">
        <f>IF(N284="nulová",J284,0)</f>
        <v>0</v>
      </c>
      <c r="BJ284" s="19" t="s">
        <v>84</v>
      </c>
      <c r="BK284" s="190">
        <f>ROUND(I284*H284,2)</f>
        <v>0</v>
      </c>
      <c r="BL284" s="19" t="s">
        <v>145</v>
      </c>
      <c r="BM284" s="19" t="s">
        <v>808</v>
      </c>
    </row>
    <row r="285" spans="2:65" s="1" customFormat="1" ht="16.5" customHeight="1">
      <c r="B285" s="36"/>
      <c r="C285" s="198" t="s">
        <v>552</v>
      </c>
      <c r="D285" s="198" t="s">
        <v>345</v>
      </c>
      <c r="E285" s="199" t="s">
        <v>809</v>
      </c>
      <c r="F285" s="200" t="s">
        <v>810</v>
      </c>
      <c r="G285" s="201" t="s">
        <v>697</v>
      </c>
      <c r="H285" s="202">
        <v>191.112</v>
      </c>
      <c r="I285" s="203"/>
      <c r="J285" s="204">
        <f>ROUND(I285*H285,2)</f>
        <v>0</v>
      </c>
      <c r="K285" s="200" t="s">
        <v>23</v>
      </c>
      <c r="L285" s="56"/>
      <c r="M285" s="205" t="s">
        <v>23</v>
      </c>
      <c r="N285" s="206" t="s">
        <v>47</v>
      </c>
      <c r="O285" s="37"/>
      <c r="P285" s="188">
        <f>O285*H285</f>
        <v>0</v>
      </c>
      <c r="Q285" s="188">
        <v>0</v>
      </c>
      <c r="R285" s="188">
        <f>Q285*H285</f>
        <v>0</v>
      </c>
      <c r="S285" s="188">
        <v>0</v>
      </c>
      <c r="T285" s="189">
        <f>S285*H285</f>
        <v>0</v>
      </c>
      <c r="AR285" s="19" t="s">
        <v>145</v>
      </c>
      <c r="AT285" s="19" t="s">
        <v>345</v>
      </c>
      <c r="AU285" s="19" t="s">
        <v>84</v>
      </c>
      <c r="AY285" s="19" t="s">
        <v>139</v>
      </c>
      <c r="BE285" s="190">
        <f>IF(N285="základní",J285,0)</f>
        <v>0</v>
      </c>
      <c r="BF285" s="190">
        <f>IF(N285="snížená",J285,0)</f>
        <v>0</v>
      </c>
      <c r="BG285" s="190">
        <f>IF(N285="zákl. přenesená",J285,0)</f>
        <v>0</v>
      </c>
      <c r="BH285" s="190">
        <f>IF(N285="sníž. přenesená",J285,0)</f>
        <v>0</v>
      </c>
      <c r="BI285" s="190">
        <f>IF(N285="nulová",J285,0)</f>
        <v>0</v>
      </c>
      <c r="BJ285" s="19" t="s">
        <v>84</v>
      </c>
      <c r="BK285" s="190">
        <f>ROUND(I285*H285,2)</f>
        <v>0</v>
      </c>
      <c r="BL285" s="19" t="s">
        <v>145</v>
      </c>
      <c r="BM285" s="19" t="s">
        <v>811</v>
      </c>
    </row>
    <row r="286" spans="2:65" s="1" customFormat="1" ht="16.5" customHeight="1">
      <c r="B286" s="36"/>
      <c r="C286" s="198" t="s">
        <v>812</v>
      </c>
      <c r="D286" s="198" t="s">
        <v>345</v>
      </c>
      <c r="E286" s="199" t="s">
        <v>813</v>
      </c>
      <c r="F286" s="200" t="s">
        <v>814</v>
      </c>
      <c r="G286" s="201" t="s">
        <v>697</v>
      </c>
      <c r="H286" s="202">
        <v>3631.119</v>
      </c>
      <c r="I286" s="203"/>
      <c r="J286" s="204">
        <f>ROUND(I286*H286,2)</f>
        <v>0</v>
      </c>
      <c r="K286" s="200" t="s">
        <v>23</v>
      </c>
      <c r="L286" s="56"/>
      <c r="M286" s="205" t="s">
        <v>23</v>
      </c>
      <c r="N286" s="206" t="s">
        <v>47</v>
      </c>
      <c r="O286" s="37"/>
      <c r="P286" s="188">
        <f>O286*H286</f>
        <v>0</v>
      </c>
      <c r="Q286" s="188">
        <v>0</v>
      </c>
      <c r="R286" s="188">
        <f>Q286*H286</f>
        <v>0</v>
      </c>
      <c r="S286" s="188">
        <v>0</v>
      </c>
      <c r="T286" s="189">
        <f>S286*H286</f>
        <v>0</v>
      </c>
      <c r="AR286" s="19" t="s">
        <v>145</v>
      </c>
      <c r="AT286" s="19" t="s">
        <v>345</v>
      </c>
      <c r="AU286" s="19" t="s">
        <v>84</v>
      </c>
      <c r="AY286" s="19" t="s">
        <v>139</v>
      </c>
      <c r="BE286" s="190">
        <f>IF(N286="základní",J286,0)</f>
        <v>0</v>
      </c>
      <c r="BF286" s="190">
        <f>IF(N286="snížená",J286,0)</f>
        <v>0</v>
      </c>
      <c r="BG286" s="190">
        <f>IF(N286="zákl. přenesená",J286,0)</f>
        <v>0</v>
      </c>
      <c r="BH286" s="190">
        <f>IF(N286="sníž. přenesená",J286,0)</f>
        <v>0</v>
      </c>
      <c r="BI286" s="190">
        <f>IF(N286="nulová",J286,0)</f>
        <v>0</v>
      </c>
      <c r="BJ286" s="19" t="s">
        <v>84</v>
      </c>
      <c r="BK286" s="190">
        <f>ROUND(I286*H286,2)</f>
        <v>0</v>
      </c>
      <c r="BL286" s="19" t="s">
        <v>145</v>
      </c>
      <c r="BM286" s="19" t="s">
        <v>815</v>
      </c>
    </row>
    <row r="287" spans="2:65" s="1" customFormat="1" ht="16.5" customHeight="1">
      <c r="B287" s="36"/>
      <c r="C287" s="198" t="s">
        <v>558</v>
      </c>
      <c r="D287" s="198" t="s">
        <v>345</v>
      </c>
      <c r="E287" s="199" t="s">
        <v>816</v>
      </c>
      <c r="F287" s="200" t="s">
        <v>817</v>
      </c>
      <c r="G287" s="201" t="s">
        <v>697</v>
      </c>
      <c r="H287" s="202">
        <v>191.112</v>
      </c>
      <c r="I287" s="203"/>
      <c r="J287" s="204">
        <f>ROUND(I287*H287,2)</f>
        <v>0</v>
      </c>
      <c r="K287" s="200" t="s">
        <v>23</v>
      </c>
      <c r="L287" s="56"/>
      <c r="M287" s="205" t="s">
        <v>23</v>
      </c>
      <c r="N287" s="206" t="s">
        <v>47</v>
      </c>
      <c r="O287" s="37"/>
      <c r="P287" s="188">
        <f>O287*H287</f>
        <v>0</v>
      </c>
      <c r="Q287" s="188">
        <v>0</v>
      </c>
      <c r="R287" s="188">
        <f>Q287*H287</f>
        <v>0</v>
      </c>
      <c r="S287" s="188">
        <v>0</v>
      </c>
      <c r="T287" s="189">
        <f>S287*H287</f>
        <v>0</v>
      </c>
      <c r="AR287" s="19" t="s">
        <v>145</v>
      </c>
      <c r="AT287" s="19" t="s">
        <v>345</v>
      </c>
      <c r="AU287" s="19" t="s">
        <v>84</v>
      </c>
      <c r="AY287" s="19" t="s">
        <v>139</v>
      </c>
      <c r="BE287" s="190">
        <f>IF(N287="základní",J287,0)</f>
        <v>0</v>
      </c>
      <c r="BF287" s="190">
        <f>IF(N287="snížená",J287,0)</f>
        <v>0</v>
      </c>
      <c r="BG287" s="190">
        <f>IF(N287="zákl. přenesená",J287,0)</f>
        <v>0</v>
      </c>
      <c r="BH287" s="190">
        <f>IF(N287="sníž. přenesená",J287,0)</f>
        <v>0</v>
      </c>
      <c r="BI287" s="190">
        <f>IF(N287="nulová",J287,0)</f>
        <v>0</v>
      </c>
      <c r="BJ287" s="19" t="s">
        <v>84</v>
      </c>
      <c r="BK287" s="190">
        <f>ROUND(I287*H287,2)</f>
        <v>0</v>
      </c>
      <c r="BL287" s="19" t="s">
        <v>145</v>
      </c>
      <c r="BM287" s="19" t="s">
        <v>818</v>
      </c>
    </row>
    <row r="288" spans="2:63" s="9" customFormat="1" ht="37.35" customHeight="1">
      <c r="B288" s="164"/>
      <c r="C288" s="165"/>
      <c r="D288" s="166" t="s">
        <v>75</v>
      </c>
      <c r="E288" s="167" t="s">
        <v>819</v>
      </c>
      <c r="F288" s="167" t="s">
        <v>820</v>
      </c>
      <c r="G288" s="165"/>
      <c r="H288" s="165"/>
      <c r="I288" s="168"/>
      <c r="J288" s="169">
        <f>BK288</f>
        <v>0</v>
      </c>
      <c r="K288" s="165"/>
      <c r="L288" s="170"/>
      <c r="M288" s="171"/>
      <c r="N288" s="172"/>
      <c r="O288" s="172"/>
      <c r="P288" s="173">
        <f>SUM(P289:P291)</f>
        <v>0</v>
      </c>
      <c r="Q288" s="172"/>
      <c r="R288" s="173">
        <f>SUM(R289:R291)</f>
        <v>0</v>
      </c>
      <c r="S288" s="172"/>
      <c r="T288" s="174">
        <f>SUM(T289:T291)</f>
        <v>0</v>
      </c>
      <c r="AR288" s="175" t="s">
        <v>84</v>
      </c>
      <c r="AT288" s="176" t="s">
        <v>75</v>
      </c>
      <c r="AU288" s="176" t="s">
        <v>76</v>
      </c>
      <c r="AY288" s="175" t="s">
        <v>139</v>
      </c>
      <c r="BK288" s="177">
        <f>SUM(BK289:BK291)</f>
        <v>0</v>
      </c>
    </row>
    <row r="289" spans="2:65" s="1" customFormat="1" ht="16.5" customHeight="1">
      <c r="B289" s="36"/>
      <c r="C289" s="198" t="s">
        <v>821</v>
      </c>
      <c r="D289" s="198" t="s">
        <v>345</v>
      </c>
      <c r="E289" s="199" t="s">
        <v>822</v>
      </c>
      <c r="F289" s="200" t="s">
        <v>823</v>
      </c>
      <c r="G289" s="201" t="s">
        <v>824</v>
      </c>
      <c r="H289" s="207"/>
      <c r="I289" s="203"/>
      <c r="J289" s="204">
        <f>ROUND(I289*H289,2)</f>
        <v>0</v>
      </c>
      <c r="K289" s="200" t="s">
        <v>23</v>
      </c>
      <c r="L289" s="56"/>
      <c r="M289" s="205" t="s">
        <v>23</v>
      </c>
      <c r="N289" s="206" t="s">
        <v>47</v>
      </c>
      <c r="O289" s="37"/>
      <c r="P289" s="188">
        <f>O289*H289</f>
        <v>0</v>
      </c>
      <c r="Q289" s="188">
        <v>0</v>
      </c>
      <c r="R289" s="188">
        <f>Q289*H289</f>
        <v>0</v>
      </c>
      <c r="S289" s="188">
        <v>0</v>
      </c>
      <c r="T289" s="189">
        <f>S289*H289</f>
        <v>0</v>
      </c>
      <c r="AR289" s="19" t="s">
        <v>145</v>
      </c>
      <c r="AT289" s="19" t="s">
        <v>345</v>
      </c>
      <c r="AU289" s="19" t="s">
        <v>84</v>
      </c>
      <c r="AY289" s="19" t="s">
        <v>139</v>
      </c>
      <c r="BE289" s="190">
        <f>IF(N289="základní",J289,0)</f>
        <v>0</v>
      </c>
      <c r="BF289" s="190">
        <f>IF(N289="snížená",J289,0)</f>
        <v>0</v>
      </c>
      <c r="BG289" s="190">
        <f>IF(N289="zákl. přenesená",J289,0)</f>
        <v>0</v>
      </c>
      <c r="BH289" s="190">
        <f>IF(N289="sníž. přenesená",J289,0)</f>
        <v>0</v>
      </c>
      <c r="BI289" s="190">
        <f>IF(N289="nulová",J289,0)</f>
        <v>0</v>
      </c>
      <c r="BJ289" s="19" t="s">
        <v>84</v>
      </c>
      <c r="BK289" s="190">
        <f>ROUND(I289*H289,2)</f>
        <v>0</v>
      </c>
      <c r="BL289" s="19" t="s">
        <v>145</v>
      </c>
      <c r="BM289" s="19" t="s">
        <v>825</v>
      </c>
    </row>
    <row r="290" spans="2:65" s="1" customFormat="1" ht="16.5" customHeight="1">
      <c r="B290" s="36"/>
      <c r="C290" s="198" t="s">
        <v>561</v>
      </c>
      <c r="D290" s="198" t="s">
        <v>345</v>
      </c>
      <c r="E290" s="199" t="s">
        <v>826</v>
      </c>
      <c r="F290" s="200" t="s">
        <v>827</v>
      </c>
      <c r="G290" s="201" t="s">
        <v>824</v>
      </c>
      <c r="H290" s="207"/>
      <c r="I290" s="203"/>
      <c r="J290" s="204">
        <f>ROUND(I290*H290,2)</f>
        <v>0</v>
      </c>
      <c r="K290" s="200" t="s">
        <v>23</v>
      </c>
      <c r="L290" s="56"/>
      <c r="M290" s="205" t="s">
        <v>23</v>
      </c>
      <c r="N290" s="206" t="s">
        <v>47</v>
      </c>
      <c r="O290" s="37"/>
      <c r="P290" s="188">
        <f>O290*H290</f>
        <v>0</v>
      </c>
      <c r="Q290" s="188">
        <v>0</v>
      </c>
      <c r="R290" s="188">
        <f>Q290*H290</f>
        <v>0</v>
      </c>
      <c r="S290" s="188">
        <v>0</v>
      </c>
      <c r="T290" s="189">
        <f>S290*H290</f>
        <v>0</v>
      </c>
      <c r="AR290" s="19" t="s">
        <v>145</v>
      </c>
      <c r="AT290" s="19" t="s">
        <v>345</v>
      </c>
      <c r="AU290" s="19" t="s">
        <v>84</v>
      </c>
      <c r="AY290" s="19" t="s">
        <v>139</v>
      </c>
      <c r="BE290" s="190">
        <f>IF(N290="základní",J290,0)</f>
        <v>0</v>
      </c>
      <c r="BF290" s="190">
        <f>IF(N290="snížená",J290,0)</f>
        <v>0</v>
      </c>
      <c r="BG290" s="190">
        <f>IF(N290="zákl. přenesená",J290,0)</f>
        <v>0</v>
      </c>
      <c r="BH290" s="190">
        <f>IF(N290="sníž. přenesená",J290,0)</f>
        <v>0</v>
      </c>
      <c r="BI290" s="190">
        <f>IF(N290="nulová",J290,0)</f>
        <v>0</v>
      </c>
      <c r="BJ290" s="19" t="s">
        <v>84</v>
      </c>
      <c r="BK290" s="190">
        <f>ROUND(I290*H290,2)</f>
        <v>0</v>
      </c>
      <c r="BL290" s="19" t="s">
        <v>145</v>
      </c>
      <c r="BM290" s="19" t="s">
        <v>828</v>
      </c>
    </row>
    <row r="291" spans="2:65" s="1" customFormat="1" ht="16.5" customHeight="1">
      <c r="B291" s="36"/>
      <c r="C291" s="198" t="s">
        <v>829</v>
      </c>
      <c r="D291" s="198" t="s">
        <v>345</v>
      </c>
      <c r="E291" s="199" t="s">
        <v>830</v>
      </c>
      <c r="F291" s="200" t="s">
        <v>831</v>
      </c>
      <c r="G291" s="201" t="s">
        <v>832</v>
      </c>
      <c r="H291" s="202">
        <v>1</v>
      </c>
      <c r="I291" s="203"/>
      <c r="J291" s="204">
        <f>ROUND(I291*H291,2)</f>
        <v>0</v>
      </c>
      <c r="K291" s="200" t="s">
        <v>23</v>
      </c>
      <c r="L291" s="56"/>
      <c r="M291" s="205" t="s">
        <v>23</v>
      </c>
      <c r="N291" s="208" t="s">
        <v>47</v>
      </c>
      <c r="O291" s="195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AR291" s="19" t="s">
        <v>145</v>
      </c>
      <c r="AT291" s="19" t="s">
        <v>345</v>
      </c>
      <c r="AU291" s="19" t="s">
        <v>84</v>
      </c>
      <c r="AY291" s="19" t="s">
        <v>139</v>
      </c>
      <c r="BE291" s="190">
        <f>IF(N291="základní",J291,0)</f>
        <v>0</v>
      </c>
      <c r="BF291" s="190">
        <f>IF(N291="snížená",J291,0)</f>
        <v>0</v>
      </c>
      <c r="BG291" s="190">
        <f>IF(N291="zákl. přenesená",J291,0)</f>
        <v>0</v>
      </c>
      <c r="BH291" s="190">
        <f>IF(N291="sníž. přenesená",J291,0)</f>
        <v>0</v>
      </c>
      <c r="BI291" s="190">
        <f>IF(N291="nulová",J291,0)</f>
        <v>0</v>
      </c>
      <c r="BJ291" s="19" t="s">
        <v>84</v>
      </c>
      <c r="BK291" s="190">
        <f>ROUND(I291*H291,2)</f>
        <v>0</v>
      </c>
      <c r="BL291" s="19" t="s">
        <v>145</v>
      </c>
      <c r="BM291" s="19" t="s">
        <v>833</v>
      </c>
    </row>
    <row r="292" spans="2:12" s="1" customFormat="1" ht="6.95" customHeight="1">
      <c r="B292" s="51"/>
      <c r="C292" s="52"/>
      <c r="D292" s="52"/>
      <c r="E292" s="52"/>
      <c r="F292" s="52"/>
      <c r="G292" s="52"/>
      <c r="H292" s="52"/>
      <c r="I292" s="134"/>
      <c r="J292" s="52"/>
      <c r="K292" s="52"/>
      <c r="L292" s="56"/>
    </row>
  </sheetData>
  <sheetProtection algorithmName="SHA-512" hashValue="zPH2fZ6gIEVsp+6bV6Pv/05sxylqjlpFHCfu6+mhNHQYbMXroWTiqZw6PaShg9FnTgg17gaW+BJo9HKS6SkN3Q==" saltValue="7/+gWIj/VhBYmbHY+k1Aoq2xcu2/qsfbuuMfql5jfToR+6j51uq6y1MLw6sfqljH6pmvyFjyoHJovObg7B96zg==" spinCount="100000" sheet="1" objects="1" scenarios="1" formatColumns="0" formatRows="0" autoFilter="0"/>
  <autoFilter ref="C114:K291"/>
  <mergeCells count="10">
    <mergeCell ref="J51:J52"/>
    <mergeCell ref="E105:H105"/>
    <mergeCell ref="E107:H10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99</v>
      </c>
      <c r="G1" s="333" t="s">
        <v>100</v>
      </c>
      <c r="H1" s="333"/>
      <c r="I1" s="110"/>
      <c r="J1" s="109" t="s">
        <v>101</v>
      </c>
      <c r="K1" s="108" t="s">
        <v>102</v>
      </c>
      <c r="L1" s="109" t="s">
        <v>103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9" t="s">
        <v>92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16.5" customHeight="1">
      <c r="B7" s="23"/>
      <c r="C7" s="24"/>
      <c r="D7" s="24"/>
      <c r="E7" s="325" t="str">
        <f>'Rekapitulace stavby'!K6</f>
        <v>Snížení energetické náročnosti MŠ Palackého č.p. 4059</v>
      </c>
      <c r="F7" s="326"/>
      <c r="G7" s="326"/>
      <c r="H7" s="326"/>
      <c r="I7" s="112"/>
      <c r="J7" s="24"/>
      <c r="K7" s="26"/>
    </row>
    <row r="8" spans="2:11" s="1" customFormat="1" ht="13.5">
      <c r="B8" s="36"/>
      <c r="C8" s="37"/>
      <c r="D8" s="32" t="s">
        <v>105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27" t="s">
        <v>834</v>
      </c>
      <c r="F9" s="328"/>
      <c r="G9" s="328"/>
      <c r="H9" s="328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23</v>
      </c>
      <c r="G11" s="37"/>
      <c r="H11" s="37"/>
      <c r="I11" s="114" t="s">
        <v>22</v>
      </c>
      <c r="J11" s="30" t="s">
        <v>23</v>
      </c>
      <c r="K11" s="40"/>
    </row>
    <row r="12" spans="2:11" s="1" customFormat="1" ht="14.45" customHeight="1">
      <c r="B12" s="36"/>
      <c r="C12" s="37"/>
      <c r="D12" s="32" t="s">
        <v>24</v>
      </c>
      <c r="E12" s="37"/>
      <c r="F12" s="30" t="s">
        <v>25</v>
      </c>
      <c r="G12" s="37"/>
      <c r="H12" s="37"/>
      <c r="I12" s="114" t="s">
        <v>26</v>
      </c>
      <c r="J12" s="115" t="str">
        <f>'Rekapitulace stavby'!AN8</f>
        <v>9. 7. 2021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114" t="s">
        <v>29</v>
      </c>
      <c r="J14" s="30" t="s">
        <v>30</v>
      </c>
      <c r="K14" s="40"/>
    </row>
    <row r="15" spans="2:11" s="1" customFormat="1" ht="18" customHeight="1">
      <c r="B15" s="36"/>
      <c r="C15" s="37"/>
      <c r="D15" s="37"/>
      <c r="E15" s="30" t="s">
        <v>31</v>
      </c>
      <c r="F15" s="37"/>
      <c r="G15" s="37"/>
      <c r="H15" s="37"/>
      <c r="I15" s="114" t="s">
        <v>32</v>
      </c>
      <c r="J15" s="30" t="s">
        <v>33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34</v>
      </c>
      <c r="E17" s="37"/>
      <c r="F17" s="37"/>
      <c r="G17" s="37"/>
      <c r="H17" s="37"/>
      <c r="I17" s="114" t="s">
        <v>29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32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36</v>
      </c>
      <c r="E20" s="37"/>
      <c r="F20" s="37"/>
      <c r="G20" s="37"/>
      <c r="H20" s="37"/>
      <c r="I20" s="114" t="s">
        <v>29</v>
      </c>
      <c r="J20" s="30" t="s">
        <v>37</v>
      </c>
      <c r="K20" s="40"/>
    </row>
    <row r="21" spans="2:11" s="1" customFormat="1" ht="18" customHeight="1">
      <c r="B21" s="36"/>
      <c r="C21" s="37"/>
      <c r="D21" s="37"/>
      <c r="E21" s="30" t="s">
        <v>38</v>
      </c>
      <c r="F21" s="37"/>
      <c r="G21" s="37"/>
      <c r="H21" s="37"/>
      <c r="I21" s="114" t="s">
        <v>32</v>
      </c>
      <c r="J21" s="30" t="s">
        <v>23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40</v>
      </c>
      <c r="E23" s="37"/>
      <c r="F23" s="37"/>
      <c r="G23" s="37"/>
      <c r="H23" s="37"/>
      <c r="I23" s="113"/>
      <c r="J23" s="37"/>
      <c r="K23" s="40"/>
    </row>
    <row r="24" spans="2:11" s="6" customFormat="1" ht="16.5" customHeight="1">
      <c r="B24" s="116"/>
      <c r="C24" s="117"/>
      <c r="D24" s="117"/>
      <c r="E24" s="314" t="s">
        <v>23</v>
      </c>
      <c r="F24" s="314"/>
      <c r="G24" s="314"/>
      <c r="H24" s="314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42</v>
      </c>
      <c r="E27" s="37"/>
      <c r="F27" s="37"/>
      <c r="G27" s="37"/>
      <c r="H27" s="37"/>
      <c r="I27" s="113"/>
      <c r="J27" s="123">
        <f>ROUND(J81,2)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44</v>
      </c>
      <c r="G29" s="37"/>
      <c r="H29" s="37"/>
      <c r="I29" s="124" t="s">
        <v>43</v>
      </c>
      <c r="J29" s="41" t="s">
        <v>45</v>
      </c>
      <c r="K29" s="40"/>
    </row>
    <row r="30" spans="2:11" s="1" customFormat="1" ht="14.45" customHeight="1">
      <c r="B30" s="36"/>
      <c r="C30" s="37"/>
      <c r="D30" s="44" t="s">
        <v>46</v>
      </c>
      <c r="E30" s="44" t="s">
        <v>47</v>
      </c>
      <c r="F30" s="125">
        <f>ROUND(SUM(BE81:BE116),2)</f>
        <v>0</v>
      </c>
      <c r="G30" s="37"/>
      <c r="H30" s="37"/>
      <c r="I30" s="126">
        <v>0.21</v>
      </c>
      <c r="J30" s="125">
        <f>ROUND(ROUND((SUM(BE81:BE116)),2)*I30,2)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48</v>
      </c>
      <c r="F31" s="125">
        <f>ROUND(SUM(BF81:BF116),2)</f>
        <v>0</v>
      </c>
      <c r="G31" s="37"/>
      <c r="H31" s="37"/>
      <c r="I31" s="126">
        <v>0.15</v>
      </c>
      <c r="J31" s="125">
        <f>ROUND(ROUND((SUM(BF81:BF116)),2)*I31,2)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49</v>
      </c>
      <c r="F32" s="125">
        <f>ROUND(SUM(BG81:BG116),2)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50</v>
      </c>
      <c r="F33" s="125">
        <f>ROUND(SUM(BH81:BH116),2)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51</v>
      </c>
      <c r="F34" s="125">
        <f>ROUND(SUM(BI81:BI116),2)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52</v>
      </c>
      <c r="E36" s="74"/>
      <c r="F36" s="74"/>
      <c r="G36" s="129" t="s">
        <v>53</v>
      </c>
      <c r="H36" s="130" t="s">
        <v>54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107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16.5" customHeight="1">
      <c r="B45" s="36"/>
      <c r="C45" s="37"/>
      <c r="D45" s="37"/>
      <c r="E45" s="325" t="str">
        <f>E7</f>
        <v>Snížení energetické náročnosti MŠ Palackého č.p. 4059</v>
      </c>
      <c r="F45" s="326"/>
      <c r="G45" s="326"/>
      <c r="H45" s="326"/>
      <c r="I45" s="113"/>
      <c r="J45" s="37"/>
      <c r="K45" s="40"/>
    </row>
    <row r="46" spans="2:11" s="1" customFormat="1" ht="14.45" customHeight="1">
      <c r="B46" s="36"/>
      <c r="C46" s="32" t="s">
        <v>105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17.25" customHeight="1">
      <c r="B47" s="36"/>
      <c r="C47" s="37"/>
      <c r="D47" s="37"/>
      <c r="E47" s="327" t="str">
        <f>E9</f>
        <v>980c - Vzduchotechnika</v>
      </c>
      <c r="F47" s="328"/>
      <c r="G47" s="328"/>
      <c r="H47" s="328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24</v>
      </c>
      <c r="D49" s="37"/>
      <c r="E49" s="37"/>
      <c r="F49" s="30" t="str">
        <f>F12</f>
        <v>Chomutov</v>
      </c>
      <c r="G49" s="37"/>
      <c r="H49" s="37"/>
      <c r="I49" s="114" t="s">
        <v>26</v>
      </c>
      <c r="J49" s="115" t="str">
        <f>IF(J12="","",J12)</f>
        <v>9. 7. 2021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28</v>
      </c>
      <c r="D51" s="37"/>
      <c r="E51" s="37"/>
      <c r="F51" s="30" t="str">
        <f>E15</f>
        <v>Statutární město Chomutov</v>
      </c>
      <c r="G51" s="37"/>
      <c r="H51" s="37"/>
      <c r="I51" s="114" t="s">
        <v>36</v>
      </c>
      <c r="J51" s="314" t="str">
        <f>E21</f>
        <v>Kamila Možná, J. Haška 1049/1, Most</v>
      </c>
      <c r="K51" s="40"/>
    </row>
    <row r="52" spans="2:11" s="1" customFormat="1" ht="14.45" customHeight="1">
      <c r="B52" s="36"/>
      <c r="C52" s="32" t="s">
        <v>34</v>
      </c>
      <c r="D52" s="37"/>
      <c r="E52" s="37"/>
      <c r="F52" s="30" t="str">
        <f>IF(E18="","",E18)</f>
        <v/>
      </c>
      <c r="G52" s="37"/>
      <c r="H52" s="37"/>
      <c r="I52" s="113"/>
      <c r="J52" s="329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108</v>
      </c>
      <c r="D54" s="127"/>
      <c r="E54" s="127"/>
      <c r="F54" s="127"/>
      <c r="G54" s="127"/>
      <c r="H54" s="127"/>
      <c r="I54" s="140"/>
      <c r="J54" s="141" t="s">
        <v>109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110</v>
      </c>
      <c r="D56" s="37"/>
      <c r="E56" s="37"/>
      <c r="F56" s="37"/>
      <c r="G56" s="37"/>
      <c r="H56" s="37"/>
      <c r="I56" s="113"/>
      <c r="J56" s="123">
        <f>J81</f>
        <v>0</v>
      </c>
      <c r="K56" s="40"/>
      <c r="AU56" s="19" t="s">
        <v>111</v>
      </c>
    </row>
    <row r="57" spans="2:11" s="7" customFormat="1" ht="24.95" customHeight="1">
      <c r="B57" s="144"/>
      <c r="C57" s="145"/>
      <c r="D57" s="146" t="s">
        <v>322</v>
      </c>
      <c r="E57" s="147"/>
      <c r="F57" s="147"/>
      <c r="G57" s="147"/>
      <c r="H57" s="147"/>
      <c r="I57" s="148"/>
      <c r="J57" s="149">
        <f>J82</f>
        <v>0</v>
      </c>
      <c r="K57" s="150"/>
    </row>
    <row r="58" spans="2:11" s="7" customFormat="1" ht="24.95" customHeight="1">
      <c r="B58" s="144"/>
      <c r="C58" s="145"/>
      <c r="D58" s="146" t="s">
        <v>835</v>
      </c>
      <c r="E58" s="147"/>
      <c r="F58" s="147"/>
      <c r="G58" s="147"/>
      <c r="H58" s="147"/>
      <c r="I58" s="148"/>
      <c r="J58" s="149">
        <f>J85</f>
        <v>0</v>
      </c>
      <c r="K58" s="150"/>
    </row>
    <row r="59" spans="2:11" s="7" customFormat="1" ht="24.95" customHeight="1">
      <c r="B59" s="144"/>
      <c r="C59" s="145"/>
      <c r="D59" s="146" t="s">
        <v>326</v>
      </c>
      <c r="E59" s="147"/>
      <c r="F59" s="147"/>
      <c r="G59" s="147"/>
      <c r="H59" s="147"/>
      <c r="I59" s="148"/>
      <c r="J59" s="149">
        <f>J97</f>
        <v>0</v>
      </c>
      <c r="K59" s="150"/>
    </row>
    <row r="60" spans="2:11" s="7" customFormat="1" ht="24.95" customHeight="1">
      <c r="B60" s="144"/>
      <c r="C60" s="145"/>
      <c r="D60" s="146" t="s">
        <v>836</v>
      </c>
      <c r="E60" s="147"/>
      <c r="F60" s="147"/>
      <c r="G60" s="147"/>
      <c r="H60" s="147"/>
      <c r="I60" s="148"/>
      <c r="J60" s="149">
        <f>J102</f>
        <v>0</v>
      </c>
      <c r="K60" s="150"/>
    </row>
    <row r="61" spans="2:11" s="7" customFormat="1" ht="24.95" customHeight="1">
      <c r="B61" s="144"/>
      <c r="C61" s="145"/>
      <c r="D61" s="146" t="s">
        <v>338</v>
      </c>
      <c r="E61" s="147"/>
      <c r="F61" s="147"/>
      <c r="G61" s="147"/>
      <c r="H61" s="147"/>
      <c r="I61" s="148"/>
      <c r="J61" s="149">
        <f>J109</f>
        <v>0</v>
      </c>
      <c r="K61" s="150"/>
    </row>
    <row r="62" spans="2:11" s="1" customFormat="1" ht="21.75" customHeight="1">
      <c r="B62" s="36"/>
      <c r="C62" s="37"/>
      <c r="D62" s="37"/>
      <c r="E62" s="37"/>
      <c r="F62" s="37"/>
      <c r="G62" s="37"/>
      <c r="H62" s="37"/>
      <c r="I62" s="113"/>
      <c r="J62" s="37"/>
      <c r="K62" s="40"/>
    </row>
    <row r="63" spans="2:11" s="1" customFormat="1" ht="6.95" customHeight="1">
      <c r="B63" s="51"/>
      <c r="C63" s="52"/>
      <c r="D63" s="52"/>
      <c r="E63" s="52"/>
      <c r="F63" s="52"/>
      <c r="G63" s="52"/>
      <c r="H63" s="52"/>
      <c r="I63" s="134"/>
      <c r="J63" s="52"/>
      <c r="K63" s="53"/>
    </row>
    <row r="67" spans="2:12" s="1" customFormat="1" ht="6.95" customHeight="1">
      <c r="B67" s="54"/>
      <c r="C67" s="55"/>
      <c r="D67" s="55"/>
      <c r="E67" s="55"/>
      <c r="F67" s="55"/>
      <c r="G67" s="55"/>
      <c r="H67" s="55"/>
      <c r="I67" s="137"/>
      <c r="J67" s="55"/>
      <c r="K67" s="55"/>
      <c r="L67" s="56"/>
    </row>
    <row r="68" spans="2:12" s="1" customFormat="1" ht="36.95" customHeight="1">
      <c r="B68" s="36"/>
      <c r="C68" s="57" t="s">
        <v>123</v>
      </c>
      <c r="D68" s="58"/>
      <c r="E68" s="58"/>
      <c r="F68" s="58"/>
      <c r="G68" s="58"/>
      <c r="H68" s="58"/>
      <c r="I68" s="151"/>
      <c r="J68" s="58"/>
      <c r="K68" s="58"/>
      <c r="L68" s="56"/>
    </row>
    <row r="69" spans="2:12" s="1" customFormat="1" ht="6.95" customHeight="1">
      <c r="B69" s="36"/>
      <c r="C69" s="58"/>
      <c r="D69" s="58"/>
      <c r="E69" s="58"/>
      <c r="F69" s="58"/>
      <c r="G69" s="58"/>
      <c r="H69" s="58"/>
      <c r="I69" s="151"/>
      <c r="J69" s="58"/>
      <c r="K69" s="58"/>
      <c r="L69" s="56"/>
    </row>
    <row r="70" spans="2:12" s="1" customFormat="1" ht="14.45" customHeight="1">
      <c r="B70" s="36"/>
      <c r="C70" s="60" t="s">
        <v>18</v>
      </c>
      <c r="D70" s="58"/>
      <c r="E70" s="58"/>
      <c r="F70" s="58"/>
      <c r="G70" s="58"/>
      <c r="H70" s="58"/>
      <c r="I70" s="151"/>
      <c r="J70" s="58"/>
      <c r="K70" s="58"/>
      <c r="L70" s="56"/>
    </row>
    <row r="71" spans="2:12" s="1" customFormat="1" ht="16.5" customHeight="1">
      <c r="B71" s="36"/>
      <c r="C71" s="58"/>
      <c r="D71" s="58"/>
      <c r="E71" s="330" t="str">
        <f>E7</f>
        <v>Snížení energetické náročnosti MŠ Palackého č.p. 4059</v>
      </c>
      <c r="F71" s="331"/>
      <c r="G71" s="331"/>
      <c r="H71" s="331"/>
      <c r="I71" s="151"/>
      <c r="J71" s="58"/>
      <c r="K71" s="58"/>
      <c r="L71" s="56"/>
    </row>
    <row r="72" spans="2:12" s="1" customFormat="1" ht="14.45" customHeight="1">
      <c r="B72" s="36"/>
      <c r="C72" s="60" t="s">
        <v>105</v>
      </c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17.25" customHeight="1">
      <c r="B73" s="36"/>
      <c r="C73" s="58"/>
      <c r="D73" s="58"/>
      <c r="E73" s="321" t="str">
        <f>E9</f>
        <v>980c - Vzduchotechnika</v>
      </c>
      <c r="F73" s="332"/>
      <c r="G73" s="332"/>
      <c r="H73" s="332"/>
      <c r="I73" s="151"/>
      <c r="J73" s="58"/>
      <c r="K73" s="58"/>
      <c r="L73" s="56"/>
    </row>
    <row r="74" spans="2:12" s="1" customFormat="1" ht="6.95" customHeight="1">
      <c r="B74" s="36"/>
      <c r="C74" s="58"/>
      <c r="D74" s="58"/>
      <c r="E74" s="58"/>
      <c r="F74" s="58"/>
      <c r="G74" s="58"/>
      <c r="H74" s="58"/>
      <c r="I74" s="151"/>
      <c r="J74" s="58"/>
      <c r="K74" s="58"/>
      <c r="L74" s="56"/>
    </row>
    <row r="75" spans="2:12" s="1" customFormat="1" ht="18" customHeight="1">
      <c r="B75" s="36"/>
      <c r="C75" s="60" t="s">
        <v>24</v>
      </c>
      <c r="D75" s="58"/>
      <c r="E75" s="58"/>
      <c r="F75" s="152" t="str">
        <f>F12</f>
        <v>Chomutov</v>
      </c>
      <c r="G75" s="58"/>
      <c r="H75" s="58"/>
      <c r="I75" s="153" t="s">
        <v>26</v>
      </c>
      <c r="J75" s="68" t="str">
        <f>IF(J12="","",J12)</f>
        <v>9. 7. 2021</v>
      </c>
      <c r="K75" s="58"/>
      <c r="L75" s="56"/>
    </row>
    <row r="76" spans="2:12" s="1" customFormat="1" ht="6.95" customHeight="1">
      <c r="B76" s="36"/>
      <c r="C76" s="58"/>
      <c r="D76" s="58"/>
      <c r="E76" s="58"/>
      <c r="F76" s="58"/>
      <c r="G76" s="58"/>
      <c r="H76" s="58"/>
      <c r="I76" s="151"/>
      <c r="J76" s="58"/>
      <c r="K76" s="58"/>
      <c r="L76" s="56"/>
    </row>
    <row r="77" spans="2:12" s="1" customFormat="1" ht="13.5">
      <c r="B77" s="36"/>
      <c r="C77" s="60" t="s">
        <v>28</v>
      </c>
      <c r="D77" s="58"/>
      <c r="E77" s="58"/>
      <c r="F77" s="152" t="str">
        <f>E15</f>
        <v>Statutární město Chomutov</v>
      </c>
      <c r="G77" s="58"/>
      <c r="H77" s="58"/>
      <c r="I77" s="153" t="s">
        <v>36</v>
      </c>
      <c r="J77" s="152" t="str">
        <f>E21</f>
        <v>Kamila Možná, J. Haška 1049/1, Most</v>
      </c>
      <c r="K77" s="58"/>
      <c r="L77" s="56"/>
    </row>
    <row r="78" spans="2:12" s="1" customFormat="1" ht="14.45" customHeight="1">
      <c r="B78" s="36"/>
      <c r="C78" s="60" t="s">
        <v>34</v>
      </c>
      <c r="D78" s="58"/>
      <c r="E78" s="58"/>
      <c r="F78" s="152" t="str">
        <f>IF(E18="","",E18)</f>
        <v/>
      </c>
      <c r="G78" s="58"/>
      <c r="H78" s="58"/>
      <c r="I78" s="151"/>
      <c r="J78" s="58"/>
      <c r="K78" s="58"/>
      <c r="L78" s="56"/>
    </row>
    <row r="79" spans="2:12" s="1" customFormat="1" ht="10.35" customHeight="1">
      <c r="B79" s="36"/>
      <c r="C79" s="58"/>
      <c r="D79" s="58"/>
      <c r="E79" s="58"/>
      <c r="F79" s="58"/>
      <c r="G79" s="58"/>
      <c r="H79" s="58"/>
      <c r="I79" s="151"/>
      <c r="J79" s="58"/>
      <c r="K79" s="58"/>
      <c r="L79" s="56"/>
    </row>
    <row r="80" spans="2:20" s="8" customFormat="1" ht="29.25" customHeight="1">
      <c r="B80" s="154"/>
      <c r="C80" s="155" t="s">
        <v>124</v>
      </c>
      <c r="D80" s="156" t="s">
        <v>61</v>
      </c>
      <c r="E80" s="156" t="s">
        <v>57</v>
      </c>
      <c r="F80" s="156" t="s">
        <v>125</v>
      </c>
      <c r="G80" s="156" t="s">
        <v>126</v>
      </c>
      <c r="H80" s="156" t="s">
        <v>127</v>
      </c>
      <c r="I80" s="157" t="s">
        <v>128</v>
      </c>
      <c r="J80" s="156" t="s">
        <v>109</v>
      </c>
      <c r="K80" s="158" t="s">
        <v>129</v>
      </c>
      <c r="L80" s="159"/>
      <c r="M80" s="76" t="s">
        <v>130</v>
      </c>
      <c r="N80" s="77" t="s">
        <v>46</v>
      </c>
      <c r="O80" s="77" t="s">
        <v>131</v>
      </c>
      <c r="P80" s="77" t="s">
        <v>132</v>
      </c>
      <c r="Q80" s="77" t="s">
        <v>133</v>
      </c>
      <c r="R80" s="77" t="s">
        <v>134</v>
      </c>
      <c r="S80" s="77" t="s">
        <v>135</v>
      </c>
      <c r="T80" s="78" t="s">
        <v>136</v>
      </c>
    </row>
    <row r="81" spans="2:63" s="1" customFormat="1" ht="29.25" customHeight="1">
      <c r="B81" s="36"/>
      <c r="C81" s="82" t="s">
        <v>110</v>
      </c>
      <c r="D81" s="58"/>
      <c r="E81" s="58"/>
      <c r="F81" s="58"/>
      <c r="G81" s="58"/>
      <c r="H81" s="58"/>
      <c r="I81" s="151"/>
      <c r="J81" s="160">
        <f>BK81</f>
        <v>0</v>
      </c>
      <c r="K81" s="58"/>
      <c r="L81" s="56"/>
      <c r="M81" s="79"/>
      <c r="N81" s="80"/>
      <c r="O81" s="80"/>
      <c r="P81" s="161">
        <f>P82+P85+P97+P102+P109</f>
        <v>0</v>
      </c>
      <c r="Q81" s="80"/>
      <c r="R81" s="161">
        <f>R82+R85+R97+R102+R109</f>
        <v>0</v>
      </c>
      <c r="S81" s="80"/>
      <c r="T81" s="162">
        <f>T82+T85+T97+T102+T109</f>
        <v>0</v>
      </c>
      <c r="AT81" s="19" t="s">
        <v>75</v>
      </c>
      <c r="AU81" s="19" t="s">
        <v>111</v>
      </c>
      <c r="BK81" s="163">
        <f>BK82+BK85+BK97+BK102+BK109</f>
        <v>0</v>
      </c>
    </row>
    <row r="82" spans="2:63" s="9" customFormat="1" ht="37.35" customHeight="1">
      <c r="B82" s="164"/>
      <c r="C82" s="165"/>
      <c r="D82" s="166" t="s">
        <v>75</v>
      </c>
      <c r="E82" s="167" t="s">
        <v>511</v>
      </c>
      <c r="F82" s="167" t="s">
        <v>512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SUM(P83:P84)</f>
        <v>0</v>
      </c>
      <c r="Q82" s="172"/>
      <c r="R82" s="173">
        <f>SUM(R83:R84)</f>
        <v>0</v>
      </c>
      <c r="S82" s="172"/>
      <c r="T82" s="174">
        <f>SUM(T83:T84)</f>
        <v>0</v>
      </c>
      <c r="AR82" s="175" t="s">
        <v>84</v>
      </c>
      <c r="AT82" s="176" t="s">
        <v>75</v>
      </c>
      <c r="AU82" s="176" t="s">
        <v>76</v>
      </c>
      <c r="AY82" s="175" t="s">
        <v>139</v>
      </c>
      <c r="BK82" s="177">
        <f>SUM(BK83:BK84)</f>
        <v>0</v>
      </c>
    </row>
    <row r="83" spans="2:65" s="1" customFormat="1" ht="16.5" customHeight="1">
      <c r="B83" s="36"/>
      <c r="C83" s="198" t="s">
        <v>84</v>
      </c>
      <c r="D83" s="198" t="s">
        <v>345</v>
      </c>
      <c r="E83" s="199" t="s">
        <v>837</v>
      </c>
      <c r="F83" s="200" t="s">
        <v>838</v>
      </c>
      <c r="G83" s="201" t="s">
        <v>352</v>
      </c>
      <c r="H83" s="202">
        <v>18</v>
      </c>
      <c r="I83" s="203"/>
      <c r="J83" s="204">
        <f>ROUND(I83*H83,2)</f>
        <v>0</v>
      </c>
      <c r="K83" s="200" t="s">
        <v>23</v>
      </c>
      <c r="L83" s="56"/>
      <c r="M83" s="205" t="s">
        <v>23</v>
      </c>
      <c r="N83" s="206" t="s">
        <v>47</v>
      </c>
      <c r="O83" s="37"/>
      <c r="P83" s="188">
        <f>O83*H83</f>
        <v>0</v>
      </c>
      <c r="Q83" s="188">
        <v>0</v>
      </c>
      <c r="R83" s="188">
        <f>Q83*H83</f>
        <v>0</v>
      </c>
      <c r="S83" s="188">
        <v>0</v>
      </c>
      <c r="T83" s="189">
        <f>S83*H83</f>
        <v>0</v>
      </c>
      <c r="AR83" s="19" t="s">
        <v>145</v>
      </c>
      <c r="AT83" s="19" t="s">
        <v>345</v>
      </c>
      <c r="AU83" s="19" t="s">
        <v>84</v>
      </c>
      <c r="AY83" s="19" t="s">
        <v>139</v>
      </c>
      <c r="BE83" s="190">
        <f>IF(N83="základní",J83,0)</f>
        <v>0</v>
      </c>
      <c r="BF83" s="190">
        <f>IF(N83="snížená",J83,0)</f>
        <v>0</v>
      </c>
      <c r="BG83" s="190">
        <f>IF(N83="zákl. přenesená",J83,0)</f>
        <v>0</v>
      </c>
      <c r="BH83" s="190">
        <f>IF(N83="sníž. přenesená",J83,0)</f>
        <v>0</v>
      </c>
      <c r="BI83" s="190">
        <f>IF(N83="nulová",J83,0)</f>
        <v>0</v>
      </c>
      <c r="BJ83" s="19" t="s">
        <v>84</v>
      </c>
      <c r="BK83" s="190">
        <f>ROUND(I83*H83,2)</f>
        <v>0</v>
      </c>
      <c r="BL83" s="19" t="s">
        <v>145</v>
      </c>
      <c r="BM83" s="19" t="s">
        <v>86</v>
      </c>
    </row>
    <row r="84" spans="2:65" s="1" customFormat="1" ht="16.5" customHeight="1">
      <c r="B84" s="36"/>
      <c r="C84" s="178" t="s">
        <v>86</v>
      </c>
      <c r="D84" s="178" t="s">
        <v>140</v>
      </c>
      <c r="E84" s="179" t="s">
        <v>839</v>
      </c>
      <c r="F84" s="180" t="s">
        <v>840</v>
      </c>
      <c r="G84" s="181" t="s">
        <v>173</v>
      </c>
      <c r="H84" s="182">
        <v>18</v>
      </c>
      <c r="I84" s="183"/>
      <c r="J84" s="184">
        <f>ROUND(I84*H84,2)</f>
        <v>0</v>
      </c>
      <c r="K84" s="180" t="s">
        <v>23</v>
      </c>
      <c r="L84" s="185"/>
      <c r="M84" s="186" t="s">
        <v>23</v>
      </c>
      <c r="N84" s="187" t="s">
        <v>47</v>
      </c>
      <c r="O84" s="37"/>
      <c r="P84" s="188">
        <f>O84*H84</f>
        <v>0</v>
      </c>
      <c r="Q84" s="188">
        <v>0</v>
      </c>
      <c r="R84" s="188">
        <f>Q84*H84</f>
        <v>0</v>
      </c>
      <c r="S84" s="188">
        <v>0</v>
      </c>
      <c r="T84" s="189">
        <f>S84*H84</f>
        <v>0</v>
      </c>
      <c r="AR84" s="19" t="s">
        <v>144</v>
      </c>
      <c r="AT84" s="19" t="s">
        <v>140</v>
      </c>
      <c r="AU84" s="19" t="s">
        <v>84</v>
      </c>
      <c r="AY84" s="19" t="s">
        <v>139</v>
      </c>
      <c r="BE84" s="190">
        <f>IF(N84="základní",J84,0)</f>
        <v>0</v>
      </c>
      <c r="BF84" s="190">
        <f>IF(N84="snížená",J84,0)</f>
        <v>0</v>
      </c>
      <c r="BG84" s="190">
        <f>IF(N84="zákl. přenesená",J84,0)</f>
        <v>0</v>
      </c>
      <c r="BH84" s="190">
        <f>IF(N84="sníž. přenesená",J84,0)</f>
        <v>0</v>
      </c>
      <c r="BI84" s="190">
        <f>IF(N84="nulová",J84,0)</f>
        <v>0</v>
      </c>
      <c r="BJ84" s="19" t="s">
        <v>84</v>
      </c>
      <c r="BK84" s="190">
        <f>ROUND(I84*H84,2)</f>
        <v>0</v>
      </c>
      <c r="BL84" s="19" t="s">
        <v>145</v>
      </c>
      <c r="BM84" s="19" t="s">
        <v>145</v>
      </c>
    </row>
    <row r="85" spans="2:63" s="9" customFormat="1" ht="37.35" customHeight="1">
      <c r="B85" s="164"/>
      <c r="C85" s="165"/>
      <c r="D85" s="166" t="s">
        <v>75</v>
      </c>
      <c r="E85" s="167" t="s">
        <v>841</v>
      </c>
      <c r="F85" s="167" t="s">
        <v>91</v>
      </c>
      <c r="G85" s="165"/>
      <c r="H85" s="165"/>
      <c r="I85" s="168"/>
      <c r="J85" s="169">
        <f>BK85</f>
        <v>0</v>
      </c>
      <c r="K85" s="165"/>
      <c r="L85" s="170"/>
      <c r="M85" s="171"/>
      <c r="N85" s="172"/>
      <c r="O85" s="172"/>
      <c r="P85" s="173">
        <f>SUM(P86:P96)</f>
        <v>0</v>
      </c>
      <c r="Q85" s="172"/>
      <c r="R85" s="173">
        <f>SUM(R86:R96)</f>
        <v>0</v>
      </c>
      <c r="S85" s="172"/>
      <c r="T85" s="174">
        <f>SUM(T86:T96)</f>
        <v>0</v>
      </c>
      <c r="AR85" s="175" t="s">
        <v>84</v>
      </c>
      <c r="AT85" s="176" t="s">
        <v>75</v>
      </c>
      <c r="AU85" s="176" t="s">
        <v>76</v>
      </c>
      <c r="AY85" s="175" t="s">
        <v>139</v>
      </c>
      <c r="BK85" s="177">
        <f>SUM(BK86:BK96)</f>
        <v>0</v>
      </c>
    </row>
    <row r="86" spans="2:65" s="1" customFormat="1" ht="16.5" customHeight="1">
      <c r="B86" s="36"/>
      <c r="C86" s="198" t="s">
        <v>148</v>
      </c>
      <c r="D86" s="198" t="s">
        <v>345</v>
      </c>
      <c r="E86" s="199" t="s">
        <v>842</v>
      </c>
      <c r="F86" s="200" t="s">
        <v>843</v>
      </c>
      <c r="G86" s="201" t="s">
        <v>524</v>
      </c>
      <c r="H86" s="202">
        <v>7</v>
      </c>
      <c r="I86" s="203"/>
      <c r="J86" s="204">
        <f aca="true" t="shared" si="0" ref="J86:J96">ROUND(I86*H86,2)</f>
        <v>0</v>
      </c>
      <c r="K86" s="200" t="s">
        <v>23</v>
      </c>
      <c r="L86" s="56"/>
      <c r="M86" s="205" t="s">
        <v>23</v>
      </c>
      <c r="N86" s="206" t="s">
        <v>47</v>
      </c>
      <c r="O86" s="37"/>
      <c r="P86" s="188">
        <f aca="true" t="shared" si="1" ref="P86:P96">O86*H86</f>
        <v>0</v>
      </c>
      <c r="Q86" s="188">
        <v>0</v>
      </c>
      <c r="R86" s="188">
        <f aca="true" t="shared" si="2" ref="R86:R96">Q86*H86</f>
        <v>0</v>
      </c>
      <c r="S86" s="188">
        <v>0</v>
      </c>
      <c r="T86" s="189">
        <f aca="true" t="shared" si="3" ref="T86:T96">S86*H86</f>
        <v>0</v>
      </c>
      <c r="AR86" s="19" t="s">
        <v>145</v>
      </c>
      <c r="AT86" s="19" t="s">
        <v>345</v>
      </c>
      <c r="AU86" s="19" t="s">
        <v>84</v>
      </c>
      <c r="AY86" s="19" t="s">
        <v>139</v>
      </c>
      <c r="BE86" s="190">
        <f aca="true" t="shared" si="4" ref="BE86:BE96">IF(N86="základní",J86,0)</f>
        <v>0</v>
      </c>
      <c r="BF86" s="190">
        <f aca="true" t="shared" si="5" ref="BF86:BF96">IF(N86="snížená",J86,0)</f>
        <v>0</v>
      </c>
      <c r="BG86" s="190">
        <f aca="true" t="shared" si="6" ref="BG86:BG96">IF(N86="zákl. přenesená",J86,0)</f>
        <v>0</v>
      </c>
      <c r="BH86" s="190">
        <f aca="true" t="shared" si="7" ref="BH86:BH96">IF(N86="sníž. přenesená",J86,0)</f>
        <v>0</v>
      </c>
      <c r="BI86" s="190">
        <f aca="true" t="shared" si="8" ref="BI86:BI96">IF(N86="nulová",J86,0)</f>
        <v>0</v>
      </c>
      <c r="BJ86" s="19" t="s">
        <v>84</v>
      </c>
      <c r="BK86" s="190">
        <f aca="true" t="shared" si="9" ref="BK86:BK96">ROUND(I86*H86,2)</f>
        <v>0</v>
      </c>
      <c r="BL86" s="19" t="s">
        <v>145</v>
      </c>
      <c r="BM86" s="19" t="s">
        <v>151</v>
      </c>
    </row>
    <row r="87" spans="2:65" s="1" customFormat="1" ht="16.5" customHeight="1">
      <c r="B87" s="36"/>
      <c r="C87" s="178" t="s">
        <v>145</v>
      </c>
      <c r="D87" s="178" t="s">
        <v>140</v>
      </c>
      <c r="E87" s="179" t="s">
        <v>844</v>
      </c>
      <c r="F87" s="180" t="s">
        <v>845</v>
      </c>
      <c r="G87" s="181" t="s">
        <v>524</v>
      </c>
      <c r="H87" s="182">
        <v>7</v>
      </c>
      <c r="I87" s="183"/>
      <c r="J87" s="184">
        <f t="shared" si="0"/>
        <v>0</v>
      </c>
      <c r="K87" s="180" t="s">
        <v>23</v>
      </c>
      <c r="L87" s="185"/>
      <c r="M87" s="186" t="s">
        <v>23</v>
      </c>
      <c r="N87" s="187" t="s">
        <v>47</v>
      </c>
      <c r="O87" s="37"/>
      <c r="P87" s="188">
        <f t="shared" si="1"/>
        <v>0</v>
      </c>
      <c r="Q87" s="188">
        <v>0</v>
      </c>
      <c r="R87" s="188">
        <f t="shared" si="2"/>
        <v>0</v>
      </c>
      <c r="S87" s="188">
        <v>0</v>
      </c>
      <c r="T87" s="189">
        <f t="shared" si="3"/>
        <v>0</v>
      </c>
      <c r="AR87" s="19" t="s">
        <v>144</v>
      </c>
      <c r="AT87" s="19" t="s">
        <v>140</v>
      </c>
      <c r="AU87" s="19" t="s">
        <v>84</v>
      </c>
      <c r="AY87" s="19" t="s">
        <v>139</v>
      </c>
      <c r="BE87" s="190">
        <f t="shared" si="4"/>
        <v>0</v>
      </c>
      <c r="BF87" s="190">
        <f t="shared" si="5"/>
        <v>0</v>
      </c>
      <c r="BG87" s="190">
        <f t="shared" si="6"/>
        <v>0</v>
      </c>
      <c r="BH87" s="190">
        <f t="shared" si="7"/>
        <v>0</v>
      </c>
      <c r="BI87" s="190">
        <f t="shared" si="8"/>
        <v>0</v>
      </c>
      <c r="BJ87" s="19" t="s">
        <v>84</v>
      </c>
      <c r="BK87" s="190">
        <f t="shared" si="9"/>
        <v>0</v>
      </c>
      <c r="BL87" s="19" t="s">
        <v>145</v>
      </c>
      <c r="BM87" s="19" t="s">
        <v>144</v>
      </c>
    </row>
    <row r="88" spans="2:65" s="1" customFormat="1" ht="16.5" customHeight="1">
      <c r="B88" s="36"/>
      <c r="C88" s="178" t="s">
        <v>159</v>
      </c>
      <c r="D88" s="178" t="s">
        <v>140</v>
      </c>
      <c r="E88" s="179" t="s">
        <v>846</v>
      </c>
      <c r="F88" s="180" t="s">
        <v>847</v>
      </c>
      <c r="G88" s="181" t="s">
        <v>524</v>
      </c>
      <c r="H88" s="182">
        <v>7</v>
      </c>
      <c r="I88" s="183"/>
      <c r="J88" s="184">
        <f t="shared" si="0"/>
        <v>0</v>
      </c>
      <c r="K88" s="180" t="s">
        <v>23</v>
      </c>
      <c r="L88" s="185"/>
      <c r="M88" s="186" t="s">
        <v>23</v>
      </c>
      <c r="N88" s="187" t="s">
        <v>47</v>
      </c>
      <c r="O88" s="37"/>
      <c r="P88" s="188">
        <f t="shared" si="1"/>
        <v>0</v>
      </c>
      <c r="Q88" s="188">
        <v>0</v>
      </c>
      <c r="R88" s="188">
        <f t="shared" si="2"/>
        <v>0</v>
      </c>
      <c r="S88" s="188">
        <v>0</v>
      </c>
      <c r="T88" s="189">
        <f t="shared" si="3"/>
        <v>0</v>
      </c>
      <c r="AR88" s="19" t="s">
        <v>144</v>
      </c>
      <c r="AT88" s="19" t="s">
        <v>140</v>
      </c>
      <c r="AU88" s="19" t="s">
        <v>84</v>
      </c>
      <c r="AY88" s="19" t="s">
        <v>139</v>
      </c>
      <c r="BE88" s="190">
        <f t="shared" si="4"/>
        <v>0</v>
      </c>
      <c r="BF88" s="190">
        <f t="shared" si="5"/>
        <v>0</v>
      </c>
      <c r="BG88" s="190">
        <f t="shared" si="6"/>
        <v>0</v>
      </c>
      <c r="BH88" s="190">
        <f t="shared" si="7"/>
        <v>0</v>
      </c>
      <c r="BI88" s="190">
        <f t="shared" si="8"/>
        <v>0</v>
      </c>
      <c r="BJ88" s="19" t="s">
        <v>84</v>
      </c>
      <c r="BK88" s="190">
        <f t="shared" si="9"/>
        <v>0</v>
      </c>
      <c r="BL88" s="19" t="s">
        <v>145</v>
      </c>
      <c r="BM88" s="19" t="s">
        <v>162</v>
      </c>
    </row>
    <row r="89" spans="2:65" s="1" customFormat="1" ht="16.5" customHeight="1">
      <c r="B89" s="36"/>
      <c r="C89" s="198" t="s">
        <v>151</v>
      </c>
      <c r="D89" s="198" t="s">
        <v>345</v>
      </c>
      <c r="E89" s="199" t="s">
        <v>848</v>
      </c>
      <c r="F89" s="200" t="s">
        <v>849</v>
      </c>
      <c r="G89" s="201" t="s">
        <v>173</v>
      </c>
      <c r="H89" s="202">
        <v>21</v>
      </c>
      <c r="I89" s="203"/>
      <c r="J89" s="204">
        <f t="shared" si="0"/>
        <v>0</v>
      </c>
      <c r="K89" s="200" t="s">
        <v>23</v>
      </c>
      <c r="L89" s="56"/>
      <c r="M89" s="205" t="s">
        <v>23</v>
      </c>
      <c r="N89" s="206" t="s">
        <v>47</v>
      </c>
      <c r="O89" s="37"/>
      <c r="P89" s="188">
        <f t="shared" si="1"/>
        <v>0</v>
      </c>
      <c r="Q89" s="188">
        <v>0</v>
      </c>
      <c r="R89" s="188">
        <f t="shared" si="2"/>
        <v>0</v>
      </c>
      <c r="S89" s="188">
        <v>0</v>
      </c>
      <c r="T89" s="189">
        <f t="shared" si="3"/>
        <v>0</v>
      </c>
      <c r="AR89" s="19" t="s">
        <v>145</v>
      </c>
      <c r="AT89" s="19" t="s">
        <v>345</v>
      </c>
      <c r="AU89" s="19" t="s">
        <v>84</v>
      </c>
      <c r="AY89" s="19" t="s">
        <v>139</v>
      </c>
      <c r="BE89" s="190">
        <f t="shared" si="4"/>
        <v>0</v>
      </c>
      <c r="BF89" s="190">
        <f t="shared" si="5"/>
        <v>0</v>
      </c>
      <c r="BG89" s="190">
        <f t="shared" si="6"/>
        <v>0</v>
      </c>
      <c r="BH89" s="190">
        <f t="shared" si="7"/>
        <v>0</v>
      </c>
      <c r="BI89" s="190">
        <f t="shared" si="8"/>
        <v>0</v>
      </c>
      <c r="BJ89" s="19" t="s">
        <v>84</v>
      </c>
      <c r="BK89" s="190">
        <f t="shared" si="9"/>
        <v>0</v>
      </c>
      <c r="BL89" s="19" t="s">
        <v>145</v>
      </c>
      <c r="BM89" s="19" t="s">
        <v>165</v>
      </c>
    </row>
    <row r="90" spans="2:65" s="1" customFormat="1" ht="16.5" customHeight="1">
      <c r="B90" s="36"/>
      <c r="C90" s="178" t="s">
        <v>170</v>
      </c>
      <c r="D90" s="178" t="s">
        <v>140</v>
      </c>
      <c r="E90" s="179" t="s">
        <v>850</v>
      </c>
      <c r="F90" s="180" t="s">
        <v>851</v>
      </c>
      <c r="G90" s="181" t="s">
        <v>524</v>
      </c>
      <c r="H90" s="182">
        <v>21</v>
      </c>
      <c r="I90" s="183"/>
      <c r="J90" s="184">
        <f t="shared" si="0"/>
        <v>0</v>
      </c>
      <c r="K90" s="180" t="s">
        <v>23</v>
      </c>
      <c r="L90" s="185"/>
      <c r="M90" s="186" t="s">
        <v>23</v>
      </c>
      <c r="N90" s="187" t="s">
        <v>47</v>
      </c>
      <c r="O90" s="37"/>
      <c r="P90" s="188">
        <f t="shared" si="1"/>
        <v>0</v>
      </c>
      <c r="Q90" s="188">
        <v>0</v>
      </c>
      <c r="R90" s="188">
        <f t="shared" si="2"/>
        <v>0</v>
      </c>
      <c r="S90" s="188">
        <v>0</v>
      </c>
      <c r="T90" s="189">
        <f t="shared" si="3"/>
        <v>0</v>
      </c>
      <c r="AR90" s="19" t="s">
        <v>144</v>
      </c>
      <c r="AT90" s="19" t="s">
        <v>140</v>
      </c>
      <c r="AU90" s="19" t="s">
        <v>84</v>
      </c>
      <c r="AY90" s="19" t="s">
        <v>139</v>
      </c>
      <c r="BE90" s="190">
        <f t="shared" si="4"/>
        <v>0</v>
      </c>
      <c r="BF90" s="190">
        <f t="shared" si="5"/>
        <v>0</v>
      </c>
      <c r="BG90" s="190">
        <f t="shared" si="6"/>
        <v>0</v>
      </c>
      <c r="BH90" s="190">
        <f t="shared" si="7"/>
        <v>0</v>
      </c>
      <c r="BI90" s="190">
        <f t="shared" si="8"/>
        <v>0</v>
      </c>
      <c r="BJ90" s="19" t="s">
        <v>84</v>
      </c>
      <c r="BK90" s="190">
        <f t="shared" si="9"/>
        <v>0</v>
      </c>
      <c r="BL90" s="19" t="s">
        <v>145</v>
      </c>
      <c r="BM90" s="19" t="s">
        <v>174</v>
      </c>
    </row>
    <row r="91" spans="2:65" s="1" customFormat="1" ht="16.5" customHeight="1">
      <c r="B91" s="36"/>
      <c r="C91" s="198" t="s">
        <v>144</v>
      </c>
      <c r="D91" s="198" t="s">
        <v>345</v>
      </c>
      <c r="E91" s="199" t="s">
        <v>852</v>
      </c>
      <c r="F91" s="200" t="s">
        <v>853</v>
      </c>
      <c r="G91" s="201" t="s">
        <v>173</v>
      </c>
      <c r="H91" s="202">
        <v>42</v>
      </c>
      <c r="I91" s="203"/>
      <c r="J91" s="204">
        <f t="shared" si="0"/>
        <v>0</v>
      </c>
      <c r="K91" s="200" t="s">
        <v>23</v>
      </c>
      <c r="L91" s="56"/>
      <c r="M91" s="205" t="s">
        <v>23</v>
      </c>
      <c r="N91" s="206" t="s">
        <v>47</v>
      </c>
      <c r="O91" s="37"/>
      <c r="P91" s="188">
        <f t="shared" si="1"/>
        <v>0</v>
      </c>
      <c r="Q91" s="188">
        <v>0</v>
      </c>
      <c r="R91" s="188">
        <f t="shared" si="2"/>
        <v>0</v>
      </c>
      <c r="S91" s="188">
        <v>0</v>
      </c>
      <c r="T91" s="189">
        <f t="shared" si="3"/>
        <v>0</v>
      </c>
      <c r="AR91" s="19" t="s">
        <v>145</v>
      </c>
      <c r="AT91" s="19" t="s">
        <v>345</v>
      </c>
      <c r="AU91" s="19" t="s">
        <v>84</v>
      </c>
      <c r="AY91" s="19" t="s">
        <v>139</v>
      </c>
      <c r="BE91" s="190">
        <f t="shared" si="4"/>
        <v>0</v>
      </c>
      <c r="BF91" s="190">
        <f t="shared" si="5"/>
        <v>0</v>
      </c>
      <c r="BG91" s="190">
        <f t="shared" si="6"/>
        <v>0</v>
      </c>
      <c r="BH91" s="190">
        <f t="shared" si="7"/>
        <v>0</v>
      </c>
      <c r="BI91" s="190">
        <f t="shared" si="8"/>
        <v>0</v>
      </c>
      <c r="BJ91" s="19" t="s">
        <v>84</v>
      </c>
      <c r="BK91" s="190">
        <f t="shared" si="9"/>
        <v>0</v>
      </c>
      <c r="BL91" s="19" t="s">
        <v>145</v>
      </c>
      <c r="BM91" s="19" t="s">
        <v>177</v>
      </c>
    </row>
    <row r="92" spans="2:65" s="1" customFormat="1" ht="16.5" customHeight="1">
      <c r="B92" s="36"/>
      <c r="C92" s="178" t="s">
        <v>180</v>
      </c>
      <c r="D92" s="178" t="s">
        <v>140</v>
      </c>
      <c r="E92" s="179" t="s">
        <v>854</v>
      </c>
      <c r="F92" s="180" t="s">
        <v>855</v>
      </c>
      <c r="G92" s="181" t="s">
        <v>173</v>
      </c>
      <c r="H92" s="182">
        <v>42</v>
      </c>
      <c r="I92" s="183"/>
      <c r="J92" s="184">
        <f t="shared" si="0"/>
        <v>0</v>
      </c>
      <c r="K92" s="180" t="s">
        <v>23</v>
      </c>
      <c r="L92" s="185"/>
      <c r="M92" s="186" t="s">
        <v>23</v>
      </c>
      <c r="N92" s="187" t="s">
        <v>47</v>
      </c>
      <c r="O92" s="37"/>
      <c r="P92" s="188">
        <f t="shared" si="1"/>
        <v>0</v>
      </c>
      <c r="Q92" s="188">
        <v>0</v>
      </c>
      <c r="R92" s="188">
        <f t="shared" si="2"/>
        <v>0</v>
      </c>
      <c r="S92" s="188">
        <v>0</v>
      </c>
      <c r="T92" s="189">
        <f t="shared" si="3"/>
        <v>0</v>
      </c>
      <c r="AR92" s="19" t="s">
        <v>144</v>
      </c>
      <c r="AT92" s="19" t="s">
        <v>140</v>
      </c>
      <c r="AU92" s="19" t="s">
        <v>84</v>
      </c>
      <c r="AY92" s="19" t="s">
        <v>139</v>
      </c>
      <c r="BE92" s="190">
        <f t="shared" si="4"/>
        <v>0</v>
      </c>
      <c r="BF92" s="190">
        <f t="shared" si="5"/>
        <v>0</v>
      </c>
      <c r="BG92" s="190">
        <f t="shared" si="6"/>
        <v>0</v>
      </c>
      <c r="BH92" s="190">
        <f t="shared" si="7"/>
        <v>0</v>
      </c>
      <c r="BI92" s="190">
        <f t="shared" si="8"/>
        <v>0</v>
      </c>
      <c r="BJ92" s="19" t="s">
        <v>84</v>
      </c>
      <c r="BK92" s="190">
        <f t="shared" si="9"/>
        <v>0</v>
      </c>
      <c r="BL92" s="19" t="s">
        <v>145</v>
      </c>
      <c r="BM92" s="19" t="s">
        <v>183</v>
      </c>
    </row>
    <row r="93" spans="2:65" s="1" customFormat="1" ht="16.5" customHeight="1">
      <c r="B93" s="36"/>
      <c r="C93" s="198" t="s">
        <v>162</v>
      </c>
      <c r="D93" s="198" t="s">
        <v>345</v>
      </c>
      <c r="E93" s="199" t="s">
        <v>856</v>
      </c>
      <c r="F93" s="200" t="s">
        <v>857</v>
      </c>
      <c r="G93" s="201" t="s">
        <v>524</v>
      </c>
      <c r="H93" s="202">
        <v>7</v>
      </c>
      <c r="I93" s="203"/>
      <c r="J93" s="204">
        <f t="shared" si="0"/>
        <v>0</v>
      </c>
      <c r="K93" s="200" t="s">
        <v>23</v>
      </c>
      <c r="L93" s="56"/>
      <c r="M93" s="205" t="s">
        <v>23</v>
      </c>
      <c r="N93" s="206" t="s">
        <v>47</v>
      </c>
      <c r="O93" s="37"/>
      <c r="P93" s="188">
        <f t="shared" si="1"/>
        <v>0</v>
      </c>
      <c r="Q93" s="188">
        <v>0</v>
      </c>
      <c r="R93" s="188">
        <f t="shared" si="2"/>
        <v>0</v>
      </c>
      <c r="S93" s="188">
        <v>0</v>
      </c>
      <c r="T93" s="189">
        <f t="shared" si="3"/>
        <v>0</v>
      </c>
      <c r="AR93" s="19" t="s">
        <v>145</v>
      </c>
      <c r="AT93" s="19" t="s">
        <v>345</v>
      </c>
      <c r="AU93" s="19" t="s">
        <v>84</v>
      </c>
      <c r="AY93" s="19" t="s">
        <v>139</v>
      </c>
      <c r="BE93" s="190">
        <f t="shared" si="4"/>
        <v>0</v>
      </c>
      <c r="BF93" s="190">
        <f t="shared" si="5"/>
        <v>0</v>
      </c>
      <c r="BG93" s="190">
        <f t="shared" si="6"/>
        <v>0</v>
      </c>
      <c r="BH93" s="190">
        <f t="shared" si="7"/>
        <v>0</v>
      </c>
      <c r="BI93" s="190">
        <f t="shared" si="8"/>
        <v>0</v>
      </c>
      <c r="BJ93" s="19" t="s">
        <v>84</v>
      </c>
      <c r="BK93" s="190">
        <f t="shared" si="9"/>
        <v>0</v>
      </c>
      <c r="BL93" s="19" t="s">
        <v>145</v>
      </c>
      <c r="BM93" s="19" t="s">
        <v>186</v>
      </c>
    </row>
    <row r="94" spans="2:65" s="1" customFormat="1" ht="16.5" customHeight="1">
      <c r="B94" s="36"/>
      <c r="C94" s="178" t="s">
        <v>188</v>
      </c>
      <c r="D94" s="178" t="s">
        <v>140</v>
      </c>
      <c r="E94" s="179" t="s">
        <v>858</v>
      </c>
      <c r="F94" s="180" t="s">
        <v>859</v>
      </c>
      <c r="G94" s="181" t="s">
        <v>524</v>
      </c>
      <c r="H94" s="182">
        <v>5</v>
      </c>
      <c r="I94" s="183"/>
      <c r="J94" s="184">
        <f t="shared" si="0"/>
        <v>0</v>
      </c>
      <c r="K94" s="180" t="s">
        <v>23</v>
      </c>
      <c r="L94" s="185"/>
      <c r="M94" s="186" t="s">
        <v>23</v>
      </c>
      <c r="N94" s="187" t="s">
        <v>47</v>
      </c>
      <c r="O94" s="37"/>
      <c r="P94" s="188">
        <f t="shared" si="1"/>
        <v>0</v>
      </c>
      <c r="Q94" s="188">
        <v>0</v>
      </c>
      <c r="R94" s="188">
        <f t="shared" si="2"/>
        <v>0</v>
      </c>
      <c r="S94" s="188">
        <v>0</v>
      </c>
      <c r="T94" s="189">
        <f t="shared" si="3"/>
        <v>0</v>
      </c>
      <c r="AR94" s="19" t="s">
        <v>144</v>
      </c>
      <c r="AT94" s="19" t="s">
        <v>140</v>
      </c>
      <c r="AU94" s="19" t="s">
        <v>84</v>
      </c>
      <c r="AY94" s="19" t="s">
        <v>139</v>
      </c>
      <c r="BE94" s="190">
        <f t="shared" si="4"/>
        <v>0</v>
      </c>
      <c r="BF94" s="190">
        <f t="shared" si="5"/>
        <v>0</v>
      </c>
      <c r="BG94" s="190">
        <f t="shared" si="6"/>
        <v>0</v>
      </c>
      <c r="BH94" s="190">
        <f t="shared" si="7"/>
        <v>0</v>
      </c>
      <c r="BI94" s="190">
        <f t="shared" si="8"/>
        <v>0</v>
      </c>
      <c r="BJ94" s="19" t="s">
        <v>84</v>
      </c>
      <c r="BK94" s="190">
        <f t="shared" si="9"/>
        <v>0</v>
      </c>
      <c r="BL94" s="19" t="s">
        <v>145</v>
      </c>
      <c r="BM94" s="19" t="s">
        <v>192</v>
      </c>
    </row>
    <row r="95" spans="2:65" s="1" customFormat="1" ht="16.5" customHeight="1">
      <c r="B95" s="36"/>
      <c r="C95" s="178" t="s">
        <v>165</v>
      </c>
      <c r="D95" s="178" t="s">
        <v>140</v>
      </c>
      <c r="E95" s="179" t="s">
        <v>860</v>
      </c>
      <c r="F95" s="180" t="s">
        <v>861</v>
      </c>
      <c r="G95" s="181" t="s">
        <v>524</v>
      </c>
      <c r="H95" s="182">
        <v>2</v>
      </c>
      <c r="I95" s="183"/>
      <c r="J95" s="184">
        <f t="shared" si="0"/>
        <v>0</v>
      </c>
      <c r="K95" s="180" t="s">
        <v>23</v>
      </c>
      <c r="L95" s="185"/>
      <c r="M95" s="186" t="s">
        <v>23</v>
      </c>
      <c r="N95" s="187" t="s">
        <v>47</v>
      </c>
      <c r="O95" s="37"/>
      <c r="P95" s="188">
        <f t="shared" si="1"/>
        <v>0</v>
      </c>
      <c r="Q95" s="188">
        <v>0</v>
      </c>
      <c r="R95" s="188">
        <f t="shared" si="2"/>
        <v>0</v>
      </c>
      <c r="S95" s="188">
        <v>0</v>
      </c>
      <c r="T95" s="189">
        <f t="shared" si="3"/>
        <v>0</v>
      </c>
      <c r="AR95" s="19" t="s">
        <v>144</v>
      </c>
      <c r="AT95" s="19" t="s">
        <v>140</v>
      </c>
      <c r="AU95" s="19" t="s">
        <v>84</v>
      </c>
      <c r="AY95" s="19" t="s">
        <v>139</v>
      </c>
      <c r="BE95" s="190">
        <f t="shared" si="4"/>
        <v>0</v>
      </c>
      <c r="BF95" s="190">
        <f t="shared" si="5"/>
        <v>0</v>
      </c>
      <c r="BG95" s="190">
        <f t="shared" si="6"/>
        <v>0</v>
      </c>
      <c r="BH95" s="190">
        <f t="shared" si="7"/>
        <v>0</v>
      </c>
      <c r="BI95" s="190">
        <f t="shared" si="8"/>
        <v>0</v>
      </c>
      <c r="BJ95" s="19" t="s">
        <v>84</v>
      </c>
      <c r="BK95" s="190">
        <f t="shared" si="9"/>
        <v>0</v>
      </c>
      <c r="BL95" s="19" t="s">
        <v>145</v>
      </c>
      <c r="BM95" s="19" t="s">
        <v>196</v>
      </c>
    </row>
    <row r="96" spans="2:65" s="1" customFormat="1" ht="16.5" customHeight="1">
      <c r="B96" s="36"/>
      <c r="C96" s="198" t="s">
        <v>198</v>
      </c>
      <c r="D96" s="198" t="s">
        <v>345</v>
      </c>
      <c r="E96" s="199" t="s">
        <v>862</v>
      </c>
      <c r="F96" s="200" t="s">
        <v>863</v>
      </c>
      <c r="G96" s="201" t="s">
        <v>697</v>
      </c>
      <c r="H96" s="202">
        <v>2.455</v>
      </c>
      <c r="I96" s="203"/>
      <c r="J96" s="204">
        <f t="shared" si="0"/>
        <v>0</v>
      </c>
      <c r="K96" s="200" t="s">
        <v>23</v>
      </c>
      <c r="L96" s="56"/>
      <c r="M96" s="205" t="s">
        <v>23</v>
      </c>
      <c r="N96" s="206" t="s">
        <v>47</v>
      </c>
      <c r="O96" s="37"/>
      <c r="P96" s="188">
        <f t="shared" si="1"/>
        <v>0</v>
      </c>
      <c r="Q96" s="188">
        <v>0</v>
      </c>
      <c r="R96" s="188">
        <f t="shared" si="2"/>
        <v>0</v>
      </c>
      <c r="S96" s="188">
        <v>0</v>
      </c>
      <c r="T96" s="189">
        <f t="shared" si="3"/>
        <v>0</v>
      </c>
      <c r="AR96" s="19" t="s">
        <v>145</v>
      </c>
      <c r="AT96" s="19" t="s">
        <v>345</v>
      </c>
      <c r="AU96" s="19" t="s">
        <v>84</v>
      </c>
      <c r="AY96" s="19" t="s">
        <v>139</v>
      </c>
      <c r="BE96" s="190">
        <f t="shared" si="4"/>
        <v>0</v>
      </c>
      <c r="BF96" s="190">
        <f t="shared" si="5"/>
        <v>0</v>
      </c>
      <c r="BG96" s="190">
        <f t="shared" si="6"/>
        <v>0</v>
      </c>
      <c r="BH96" s="190">
        <f t="shared" si="7"/>
        <v>0</v>
      </c>
      <c r="BI96" s="190">
        <f t="shared" si="8"/>
        <v>0</v>
      </c>
      <c r="BJ96" s="19" t="s">
        <v>84</v>
      </c>
      <c r="BK96" s="190">
        <f t="shared" si="9"/>
        <v>0</v>
      </c>
      <c r="BL96" s="19" t="s">
        <v>145</v>
      </c>
      <c r="BM96" s="19" t="s">
        <v>201</v>
      </c>
    </row>
    <row r="97" spans="2:63" s="9" customFormat="1" ht="37.35" customHeight="1">
      <c r="B97" s="164"/>
      <c r="C97" s="165"/>
      <c r="D97" s="166" t="s">
        <v>75</v>
      </c>
      <c r="E97" s="167" t="s">
        <v>553</v>
      </c>
      <c r="F97" s="167" t="s">
        <v>554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SUM(P98:P101)</f>
        <v>0</v>
      </c>
      <c r="Q97" s="172"/>
      <c r="R97" s="173">
        <f>SUM(R98:R101)</f>
        <v>0</v>
      </c>
      <c r="S97" s="172"/>
      <c r="T97" s="174">
        <f>SUM(T98:T101)</f>
        <v>0</v>
      </c>
      <c r="AR97" s="175" t="s">
        <v>84</v>
      </c>
      <c r="AT97" s="176" t="s">
        <v>75</v>
      </c>
      <c r="AU97" s="176" t="s">
        <v>76</v>
      </c>
      <c r="AY97" s="175" t="s">
        <v>139</v>
      </c>
      <c r="BK97" s="177">
        <f>SUM(BK98:BK101)</f>
        <v>0</v>
      </c>
    </row>
    <row r="98" spans="2:65" s="1" customFormat="1" ht="16.5" customHeight="1">
      <c r="B98" s="36"/>
      <c r="C98" s="198" t="s">
        <v>174</v>
      </c>
      <c r="D98" s="198" t="s">
        <v>345</v>
      </c>
      <c r="E98" s="199" t="s">
        <v>864</v>
      </c>
      <c r="F98" s="200" t="s">
        <v>865</v>
      </c>
      <c r="G98" s="201" t="s">
        <v>352</v>
      </c>
      <c r="H98" s="202">
        <v>20</v>
      </c>
      <c r="I98" s="203"/>
      <c r="J98" s="204">
        <f>ROUND(I98*H98,2)</f>
        <v>0</v>
      </c>
      <c r="K98" s="200" t="s">
        <v>23</v>
      </c>
      <c r="L98" s="56"/>
      <c r="M98" s="205" t="s">
        <v>23</v>
      </c>
      <c r="N98" s="206" t="s">
        <v>47</v>
      </c>
      <c r="O98" s="37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AR98" s="19" t="s">
        <v>145</v>
      </c>
      <c r="AT98" s="19" t="s">
        <v>345</v>
      </c>
      <c r="AU98" s="19" t="s">
        <v>84</v>
      </c>
      <c r="AY98" s="19" t="s">
        <v>139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9" t="s">
        <v>84</v>
      </c>
      <c r="BK98" s="190">
        <f>ROUND(I98*H98,2)</f>
        <v>0</v>
      </c>
      <c r="BL98" s="19" t="s">
        <v>145</v>
      </c>
      <c r="BM98" s="19" t="s">
        <v>204</v>
      </c>
    </row>
    <row r="99" spans="2:47" s="1" customFormat="1" ht="27">
      <c r="B99" s="36"/>
      <c r="C99" s="58"/>
      <c r="D99" s="191" t="s">
        <v>178</v>
      </c>
      <c r="E99" s="58"/>
      <c r="F99" s="192" t="s">
        <v>866</v>
      </c>
      <c r="G99" s="58"/>
      <c r="H99" s="58"/>
      <c r="I99" s="151"/>
      <c r="J99" s="58"/>
      <c r="K99" s="58"/>
      <c r="L99" s="56"/>
      <c r="M99" s="193"/>
      <c r="N99" s="37"/>
      <c r="O99" s="37"/>
      <c r="P99" s="37"/>
      <c r="Q99" s="37"/>
      <c r="R99" s="37"/>
      <c r="S99" s="37"/>
      <c r="T99" s="73"/>
      <c r="AT99" s="19" t="s">
        <v>178</v>
      </c>
      <c r="AU99" s="19" t="s">
        <v>84</v>
      </c>
    </row>
    <row r="100" spans="2:65" s="1" customFormat="1" ht="16.5" customHeight="1">
      <c r="B100" s="36"/>
      <c r="C100" s="178" t="s">
        <v>10</v>
      </c>
      <c r="D100" s="178" t="s">
        <v>140</v>
      </c>
      <c r="E100" s="179" t="s">
        <v>867</v>
      </c>
      <c r="F100" s="180" t="s">
        <v>868</v>
      </c>
      <c r="G100" s="181" t="s">
        <v>352</v>
      </c>
      <c r="H100" s="182">
        <v>20</v>
      </c>
      <c r="I100" s="183"/>
      <c r="J100" s="184">
        <f>ROUND(I100*H100,2)</f>
        <v>0</v>
      </c>
      <c r="K100" s="180" t="s">
        <v>23</v>
      </c>
      <c r="L100" s="185"/>
      <c r="M100" s="186" t="s">
        <v>23</v>
      </c>
      <c r="N100" s="187" t="s">
        <v>47</v>
      </c>
      <c r="O100" s="37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AR100" s="19" t="s">
        <v>144</v>
      </c>
      <c r="AT100" s="19" t="s">
        <v>140</v>
      </c>
      <c r="AU100" s="19" t="s">
        <v>84</v>
      </c>
      <c r="AY100" s="19" t="s">
        <v>139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9" t="s">
        <v>84</v>
      </c>
      <c r="BK100" s="190">
        <f>ROUND(I100*H100,2)</f>
        <v>0</v>
      </c>
      <c r="BL100" s="19" t="s">
        <v>145</v>
      </c>
      <c r="BM100" s="19" t="s">
        <v>208</v>
      </c>
    </row>
    <row r="101" spans="2:65" s="1" customFormat="1" ht="16.5" customHeight="1">
      <c r="B101" s="36"/>
      <c r="C101" s="198" t="s">
        <v>177</v>
      </c>
      <c r="D101" s="198" t="s">
        <v>345</v>
      </c>
      <c r="E101" s="199" t="s">
        <v>869</v>
      </c>
      <c r="F101" s="200" t="s">
        <v>870</v>
      </c>
      <c r="G101" s="201" t="s">
        <v>697</v>
      </c>
      <c r="H101" s="202">
        <v>0.245</v>
      </c>
      <c r="I101" s="203"/>
      <c r="J101" s="204">
        <f>ROUND(I101*H101,2)</f>
        <v>0</v>
      </c>
      <c r="K101" s="200" t="s">
        <v>23</v>
      </c>
      <c r="L101" s="56"/>
      <c r="M101" s="205" t="s">
        <v>23</v>
      </c>
      <c r="N101" s="206" t="s">
        <v>47</v>
      </c>
      <c r="O101" s="37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AR101" s="19" t="s">
        <v>145</v>
      </c>
      <c r="AT101" s="19" t="s">
        <v>345</v>
      </c>
      <c r="AU101" s="19" t="s">
        <v>84</v>
      </c>
      <c r="AY101" s="19" t="s">
        <v>139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9" t="s">
        <v>84</v>
      </c>
      <c r="BK101" s="190">
        <f>ROUND(I101*H101,2)</f>
        <v>0</v>
      </c>
      <c r="BL101" s="19" t="s">
        <v>145</v>
      </c>
      <c r="BM101" s="19" t="s">
        <v>212</v>
      </c>
    </row>
    <row r="102" spans="2:63" s="9" customFormat="1" ht="37.35" customHeight="1">
      <c r="B102" s="164"/>
      <c r="C102" s="165"/>
      <c r="D102" s="166" t="s">
        <v>75</v>
      </c>
      <c r="E102" s="167" t="s">
        <v>467</v>
      </c>
      <c r="F102" s="167" t="s">
        <v>871</v>
      </c>
      <c r="G102" s="165"/>
      <c r="H102" s="165"/>
      <c r="I102" s="168"/>
      <c r="J102" s="169">
        <f>BK102</f>
        <v>0</v>
      </c>
      <c r="K102" s="165"/>
      <c r="L102" s="170"/>
      <c r="M102" s="171"/>
      <c r="N102" s="172"/>
      <c r="O102" s="172"/>
      <c r="P102" s="173">
        <f>SUM(P103:P108)</f>
        <v>0</v>
      </c>
      <c r="Q102" s="172"/>
      <c r="R102" s="173">
        <f>SUM(R103:R108)</f>
        <v>0</v>
      </c>
      <c r="S102" s="172"/>
      <c r="T102" s="174">
        <f>SUM(T103:T108)</f>
        <v>0</v>
      </c>
      <c r="AR102" s="175" t="s">
        <v>84</v>
      </c>
      <c r="AT102" s="176" t="s">
        <v>75</v>
      </c>
      <c r="AU102" s="176" t="s">
        <v>76</v>
      </c>
      <c r="AY102" s="175" t="s">
        <v>139</v>
      </c>
      <c r="BK102" s="177">
        <f>SUM(BK103:BK108)</f>
        <v>0</v>
      </c>
    </row>
    <row r="103" spans="2:65" s="1" customFormat="1" ht="16.5" customHeight="1">
      <c r="B103" s="36"/>
      <c r="C103" s="198" t="s">
        <v>214</v>
      </c>
      <c r="D103" s="198" t="s">
        <v>345</v>
      </c>
      <c r="E103" s="199" t="s">
        <v>872</v>
      </c>
      <c r="F103" s="200" t="s">
        <v>873</v>
      </c>
      <c r="G103" s="201" t="s">
        <v>874</v>
      </c>
      <c r="H103" s="202">
        <v>6</v>
      </c>
      <c r="I103" s="203"/>
      <c r="J103" s="204">
        <f>ROUND(I103*H103,2)</f>
        <v>0</v>
      </c>
      <c r="K103" s="200" t="s">
        <v>23</v>
      </c>
      <c r="L103" s="56"/>
      <c r="M103" s="205" t="s">
        <v>23</v>
      </c>
      <c r="N103" s="206" t="s">
        <v>47</v>
      </c>
      <c r="O103" s="37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AR103" s="19" t="s">
        <v>145</v>
      </c>
      <c r="AT103" s="19" t="s">
        <v>345</v>
      </c>
      <c r="AU103" s="19" t="s">
        <v>84</v>
      </c>
      <c r="AY103" s="19" t="s">
        <v>139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9" t="s">
        <v>84</v>
      </c>
      <c r="BK103" s="190">
        <f>ROUND(I103*H103,2)</f>
        <v>0</v>
      </c>
      <c r="BL103" s="19" t="s">
        <v>145</v>
      </c>
      <c r="BM103" s="19" t="s">
        <v>217</v>
      </c>
    </row>
    <row r="104" spans="2:47" s="1" customFormat="1" ht="27">
      <c r="B104" s="36"/>
      <c r="C104" s="58"/>
      <c r="D104" s="191" t="s">
        <v>178</v>
      </c>
      <c r="E104" s="58"/>
      <c r="F104" s="192" t="s">
        <v>875</v>
      </c>
      <c r="G104" s="58"/>
      <c r="H104" s="58"/>
      <c r="I104" s="151"/>
      <c r="J104" s="58"/>
      <c r="K104" s="58"/>
      <c r="L104" s="56"/>
      <c r="M104" s="193"/>
      <c r="N104" s="37"/>
      <c r="O104" s="37"/>
      <c r="P104" s="37"/>
      <c r="Q104" s="37"/>
      <c r="R104" s="37"/>
      <c r="S104" s="37"/>
      <c r="T104" s="73"/>
      <c r="AT104" s="19" t="s">
        <v>178</v>
      </c>
      <c r="AU104" s="19" t="s">
        <v>84</v>
      </c>
    </row>
    <row r="105" spans="2:65" s="1" customFormat="1" ht="25.5" customHeight="1">
      <c r="B105" s="36"/>
      <c r="C105" s="198" t="s">
        <v>183</v>
      </c>
      <c r="D105" s="198" t="s">
        <v>345</v>
      </c>
      <c r="E105" s="199" t="s">
        <v>876</v>
      </c>
      <c r="F105" s="200" t="s">
        <v>877</v>
      </c>
      <c r="G105" s="201" t="s">
        <v>874</v>
      </c>
      <c r="H105" s="202">
        <v>8</v>
      </c>
      <c r="I105" s="203"/>
      <c r="J105" s="204">
        <f>ROUND(I105*H105,2)</f>
        <v>0</v>
      </c>
      <c r="K105" s="200" t="s">
        <v>23</v>
      </c>
      <c r="L105" s="56"/>
      <c r="M105" s="205" t="s">
        <v>23</v>
      </c>
      <c r="N105" s="206" t="s">
        <v>47</v>
      </c>
      <c r="O105" s="37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AR105" s="19" t="s">
        <v>145</v>
      </c>
      <c r="AT105" s="19" t="s">
        <v>345</v>
      </c>
      <c r="AU105" s="19" t="s">
        <v>84</v>
      </c>
      <c r="AY105" s="19" t="s">
        <v>139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9" t="s">
        <v>84</v>
      </c>
      <c r="BK105" s="190">
        <f>ROUND(I105*H105,2)</f>
        <v>0</v>
      </c>
      <c r="BL105" s="19" t="s">
        <v>145</v>
      </c>
      <c r="BM105" s="19" t="s">
        <v>221</v>
      </c>
    </row>
    <row r="106" spans="2:47" s="1" customFormat="1" ht="27">
      <c r="B106" s="36"/>
      <c r="C106" s="58"/>
      <c r="D106" s="191" t="s">
        <v>178</v>
      </c>
      <c r="E106" s="58"/>
      <c r="F106" s="192" t="s">
        <v>878</v>
      </c>
      <c r="G106" s="58"/>
      <c r="H106" s="58"/>
      <c r="I106" s="151"/>
      <c r="J106" s="58"/>
      <c r="K106" s="58"/>
      <c r="L106" s="56"/>
      <c r="M106" s="193"/>
      <c r="N106" s="37"/>
      <c r="O106" s="37"/>
      <c r="P106" s="37"/>
      <c r="Q106" s="37"/>
      <c r="R106" s="37"/>
      <c r="S106" s="37"/>
      <c r="T106" s="73"/>
      <c r="AT106" s="19" t="s">
        <v>178</v>
      </c>
      <c r="AU106" s="19" t="s">
        <v>84</v>
      </c>
    </row>
    <row r="107" spans="2:65" s="1" customFormat="1" ht="16.5" customHeight="1">
      <c r="B107" s="36"/>
      <c r="C107" s="198" t="s">
        <v>223</v>
      </c>
      <c r="D107" s="198" t="s">
        <v>345</v>
      </c>
      <c r="E107" s="199" t="s">
        <v>879</v>
      </c>
      <c r="F107" s="200" t="s">
        <v>880</v>
      </c>
      <c r="G107" s="201" t="s">
        <v>874</v>
      </c>
      <c r="H107" s="202">
        <v>6</v>
      </c>
      <c r="I107" s="203"/>
      <c r="J107" s="204">
        <f>ROUND(I107*H107,2)</f>
        <v>0</v>
      </c>
      <c r="K107" s="200" t="s">
        <v>23</v>
      </c>
      <c r="L107" s="56"/>
      <c r="M107" s="205" t="s">
        <v>23</v>
      </c>
      <c r="N107" s="206" t="s">
        <v>47</v>
      </c>
      <c r="O107" s="37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AR107" s="19" t="s">
        <v>145</v>
      </c>
      <c r="AT107" s="19" t="s">
        <v>345</v>
      </c>
      <c r="AU107" s="19" t="s">
        <v>84</v>
      </c>
      <c r="AY107" s="19" t="s">
        <v>139</v>
      </c>
      <c r="BE107" s="190">
        <f>IF(N107="základní",J107,0)</f>
        <v>0</v>
      </c>
      <c r="BF107" s="190">
        <f>IF(N107="snížená",J107,0)</f>
        <v>0</v>
      </c>
      <c r="BG107" s="190">
        <f>IF(N107="zákl. přenesená",J107,0)</f>
        <v>0</v>
      </c>
      <c r="BH107" s="190">
        <f>IF(N107="sníž. přenesená",J107,0)</f>
        <v>0</v>
      </c>
      <c r="BI107" s="190">
        <f>IF(N107="nulová",J107,0)</f>
        <v>0</v>
      </c>
      <c r="BJ107" s="19" t="s">
        <v>84</v>
      </c>
      <c r="BK107" s="190">
        <f>ROUND(I107*H107,2)</f>
        <v>0</v>
      </c>
      <c r="BL107" s="19" t="s">
        <v>145</v>
      </c>
      <c r="BM107" s="19" t="s">
        <v>226</v>
      </c>
    </row>
    <row r="108" spans="2:47" s="1" customFormat="1" ht="27">
      <c r="B108" s="36"/>
      <c r="C108" s="58"/>
      <c r="D108" s="191" t="s">
        <v>178</v>
      </c>
      <c r="E108" s="58"/>
      <c r="F108" s="192" t="s">
        <v>881</v>
      </c>
      <c r="G108" s="58"/>
      <c r="H108" s="58"/>
      <c r="I108" s="151"/>
      <c r="J108" s="58"/>
      <c r="K108" s="58"/>
      <c r="L108" s="56"/>
      <c r="M108" s="193"/>
      <c r="N108" s="37"/>
      <c r="O108" s="37"/>
      <c r="P108" s="37"/>
      <c r="Q108" s="37"/>
      <c r="R108" s="37"/>
      <c r="S108" s="37"/>
      <c r="T108" s="73"/>
      <c r="AT108" s="19" t="s">
        <v>178</v>
      </c>
      <c r="AU108" s="19" t="s">
        <v>84</v>
      </c>
    </row>
    <row r="109" spans="2:63" s="9" customFormat="1" ht="37.35" customHeight="1">
      <c r="B109" s="164"/>
      <c r="C109" s="165"/>
      <c r="D109" s="166" t="s">
        <v>75</v>
      </c>
      <c r="E109" s="167" t="s">
        <v>673</v>
      </c>
      <c r="F109" s="167" t="s">
        <v>766</v>
      </c>
      <c r="G109" s="165"/>
      <c r="H109" s="165"/>
      <c r="I109" s="168"/>
      <c r="J109" s="169">
        <f>BK109</f>
        <v>0</v>
      </c>
      <c r="K109" s="165"/>
      <c r="L109" s="170"/>
      <c r="M109" s="171"/>
      <c r="N109" s="172"/>
      <c r="O109" s="172"/>
      <c r="P109" s="173">
        <f>SUM(P110:P116)</f>
        <v>0</v>
      </c>
      <c r="Q109" s="172"/>
      <c r="R109" s="173">
        <f>SUM(R110:R116)</f>
        <v>0</v>
      </c>
      <c r="S109" s="172"/>
      <c r="T109" s="174">
        <f>SUM(T110:T116)</f>
        <v>0</v>
      </c>
      <c r="AR109" s="175" t="s">
        <v>84</v>
      </c>
      <c r="AT109" s="176" t="s">
        <v>75</v>
      </c>
      <c r="AU109" s="176" t="s">
        <v>76</v>
      </c>
      <c r="AY109" s="175" t="s">
        <v>139</v>
      </c>
      <c r="BK109" s="177">
        <f>SUM(BK110:BK116)</f>
        <v>0</v>
      </c>
    </row>
    <row r="110" spans="2:65" s="1" customFormat="1" ht="16.5" customHeight="1">
      <c r="B110" s="36"/>
      <c r="C110" s="198" t="s">
        <v>186</v>
      </c>
      <c r="D110" s="198" t="s">
        <v>345</v>
      </c>
      <c r="E110" s="199" t="s">
        <v>882</v>
      </c>
      <c r="F110" s="200" t="s">
        <v>883</v>
      </c>
      <c r="G110" s="201" t="s">
        <v>524</v>
      </c>
      <c r="H110" s="202">
        <v>14</v>
      </c>
      <c r="I110" s="203"/>
      <c r="J110" s="204">
        <f aca="true" t="shared" si="10" ref="J110:J116">ROUND(I110*H110,2)</f>
        <v>0</v>
      </c>
      <c r="K110" s="200" t="s">
        <v>23</v>
      </c>
      <c r="L110" s="56"/>
      <c r="M110" s="205" t="s">
        <v>23</v>
      </c>
      <c r="N110" s="206" t="s">
        <v>47</v>
      </c>
      <c r="O110" s="37"/>
      <c r="P110" s="188">
        <f aca="true" t="shared" si="11" ref="P110:P116">O110*H110</f>
        <v>0</v>
      </c>
      <c r="Q110" s="188">
        <v>0</v>
      </c>
      <c r="R110" s="188">
        <f aca="true" t="shared" si="12" ref="R110:R116">Q110*H110</f>
        <v>0</v>
      </c>
      <c r="S110" s="188">
        <v>0</v>
      </c>
      <c r="T110" s="189">
        <f aca="true" t="shared" si="13" ref="T110:T116">S110*H110</f>
        <v>0</v>
      </c>
      <c r="AR110" s="19" t="s">
        <v>145</v>
      </c>
      <c r="AT110" s="19" t="s">
        <v>345</v>
      </c>
      <c r="AU110" s="19" t="s">
        <v>84</v>
      </c>
      <c r="AY110" s="19" t="s">
        <v>139</v>
      </c>
      <c r="BE110" s="190">
        <f aca="true" t="shared" si="14" ref="BE110:BE116">IF(N110="základní",J110,0)</f>
        <v>0</v>
      </c>
      <c r="BF110" s="190">
        <f aca="true" t="shared" si="15" ref="BF110:BF116">IF(N110="snížená",J110,0)</f>
        <v>0</v>
      </c>
      <c r="BG110" s="190">
        <f aca="true" t="shared" si="16" ref="BG110:BG116">IF(N110="zákl. přenesená",J110,0)</f>
        <v>0</v>
      </c>
      <c r="BH110" s="190">
        <f aca="true" t="shared" si="17" ref="BH110:BH116">IF(N110="sníž. přenesená",J110,0)</f>
        <v>0</v>
      </c>
      <c r="BI110" s="190">
        <f aca="true" t="shared" si="18" ref="BI110:BI116">IF(N110="nulová",J110,0)</f>
        <v>0</v>
      </c>
      <c r="BJ110" s="19" t="s">
        <v>84</v>
      </c>
      <c r="BK110" s="190">
        <f aca="true" t="shared" si="19" ref="BK110:BK116">ROUND(I110*H110,2)</f>
        <v>0</v>
      </c>
      <c r="BL110" s="19" t="s">
        <v>145</v>
      </c>
      <c r="BM110" s="19" t="s">
        <v>229</v>
      </c>
    </row>
    <row r="111" spans="2:65" s="1" customFormat="1" ht="16.5" customHeight="1">
      <c r="B111" s="36"/>
      <c r="C111" s="198" t="s">
        <v>9</v>
      </c>
      <c r="D111" s="198" t="s">
        <v>345</v>
      </c>
      <c r="E111" s="199" t="s">
        <v>884</v>
      </c>
      <c r="F111" s="200" t="s">
        <v>885</v>
      </c>
      <c r="G111" s="201" t="s">
        <v>697</v>
      </c>
      <c r="H111" s="202">
        <v>2.917</v>
      </c>
      <c r="I111" s="203"/>
      <c r="J111" s="204">
        <f t="shared" si="10"/>
        <v>0</v>
      </c>
      <c r="K111" s="200" t="s">
        <v>23</v>
      </c>
      <c r="L111" s="56"/>
      <c r="M111" s="205" t="s">
        <v>23</v>
      </c>
      <c r="N111" s="206" t="s">
        <v>47</v>
      </c>
      <c r="O111" s="37"/>
      <c r="P111" s="188">
        <f t="shared" si="11"/>
        <v>0</v>
      </c>
      <c r="Q111" s="188">
        <v>0</v>
      </c>
      <c r="R111" s="188">
        <f t="shared" si="12"/>
        <v>0</v>
      </c>
      <c r="S111" s="188">
        <v>0</v>
      </c>
      <c r="T111" s="189">
        <f t="shared" si="13"/>
        <v>0</v>
      </c>
      <c r="AR111" s="19" t="s">
        <v>145</v>
      </c>
      <c r="AT111" s="19" t="s">
        <v>345</v>
      </c>
      <c r="AU111" s="19" t="s">
        <v>84</v>
      </c>
      <c r="AY111" s="19" t="s">
        <v>139</v>
      </c>
      <c r="BE111" s="190">
        <f t="shared" si="14"/>
        <v>0</v>
      </c>
      <c r="BF111" s="190">
        <f t="shared" si="15"/>
        <v>0</v>
      </c>
      <c r="BG111" s="190">
        <f t="shared" si="16"/>
        <v>0</v>
      </c>
      <c r="BH111" s="190">
        <f t="shared" si="17"/>
        <v>0</v>
      </c>
      <c r="BI111" s="190">
        <f t="shared" si="18"/>
        <v>0</v>
      </c>
      <c r="BJ111" s="19" t="s">
        <v>84</v>
      </c>
      <c r="BK111" s="190">
        <f t="shared" si="19"/>
        <v>0</v>
      </c>
      <c r="BL111" s="19" t="s">
        <v>145</v>
      </c>
      <c r="BM111" s="19" t="s">
        <v>232</v>
      </c>
    </row>
    <row r="112" spans="2:65" s="1" customFormat="1" ht="16.5" customHeight="1">
      <c r="B112" s="36"/>
      <c r="C112" s="198" t="s">
        <v>192</v>
      </c>
      <c r="D112" s="198" t="s">
        <v>345</v>
      </c>
      <c r="E112" s="199" t="s">
        <v>886</v>
      </c>
      <c r="F112" s="200" t="s">
        <v>887</v>
      </c>
      <c r="G112" s="201" t="s">
        <v>697</v>
      </c>
      <c r="H112" s="202">
        <v>29.166</v>
      </c>
      <c r="I112" s="203"/>
      <c r="J112" s="204">
        <f t="shared" si="10"/>
        <v>0</v>
      </c>
      <c r="K112" s="200" t="s">
        <v>23</v>
      </c>
      <c r="L112" s="56"/>
      <c r="M112" s="205" t="s">
        <v>23</v>
      </c>
      <c r="N112" s="206" t="s">
        <v>47</v>
      </c>
      <c r="O112" s="37"/>
      <c r="P112" s="188">
        <f t="shared" si="11"/>
        <v>0</v>
      </c>
      <c r="Q112" s="188">
        <v>0</v>
      </c>
      <c r="R112" s="188">
        <f t="shared" si="12"/>
        <v>0</v>
      </c>
      <c r="S112" s="188">
        <v>0</v>
      </c>
      <c r="T112" s="189">
        <f t="shared" si="13"/>
        <v>0</v>
      </c>
      <c r="AR112" s="19" t="s">
        <v>145</v>
      </c>
      <c r="AT112" s="19" t="s">
        <v>345</v>
      </c>
      <c r="AU112" s="19" t="s">
        <v>84</v>
      </c>
      <c r="AY112" s="19" t="s">
        <v>139</v>
      </c>
      <c r="BE112" s="190">
        <f t="shared" si="14"/>
        <v>0</v>
      </c>
      <c r="BF112" s="190">
        <f t="shared" si="15"/>
        <v>0</v>
      </c>
      <c r="BG112" s="190">
        <f t="shared" si="16"/>
        <v>0</v>
      </c>
      <c r="BH112" s="190">
        <f t="shared" si="17"/>
        <v>0</v>
      </c>
      <c r="BI112" s="190">
        <f t="shared" si="18"/>
        <v>0</v>
      </c>
      <c r="BJ112" s="19" t="s">
        <v>84</v>
      </c>
      <c r="BK112" s="190">
        <f t="shared" si="19"/>
        <v>0</v>
      </c>
      <c r="BL112" s="19" t="s">
        <v>145</v>
      </c>
      <c r="BM112" s="19" t="s">
        <v>235</v>
      </c>
    </row>
    <row r="113" spans="2:65" s="1" customFormat="1" ht="16.5" customHeight="1">
      <c r="B113" s="36"/>
      <c r="C113" s="198" t="s">
        <v>240</v>
      </c>
      <c r="D113" s="198" t="s">
        <v>345</v>
      </c>
      <c r="E113" s="199" t="s">
        <v>888</v>
      </c>
      <c r="F113" s="200" t="s">
        <v>889</v>
      </c>
      <c r="G113" s="201" t="s">
        <v>697</v>
      </c>
      <c r="H113" s="202">
        <v>2.917</v>
      </c>
      <c r="I113" s="203"/>
      <c r="J113" s="204">
        <f t="shared" si="10"/>
        <v>0</v>
      </c>
      <c r="K113" s="200" t="s">
        <v>23</v>
      </c>
      <c r="L113" s="56"/>
      <c r="M113" s="205" t="s">
        <v>23</v>
      </c>
      <c r="N113" s="206" t="s">
        <v>47</v>
      </c>
      <c r="O113" s="37"/>
      <c r="P113" s="188">
        <f t="shared" si="11"/>
        <v>0</v>
      </c>
      <c r="Q113" s="188">
        <v>0</v>
      </c>
      <c r="R113" s="188">
        <f t="shared" si="12"/>
        <v>0</v>
      </c>
      <c r="S113" s="188">
        <v>0</v>
      </c>
      <c r="T113" s="189">
        <f t="shared" si="13"/>
        <v>0</v>
      </c>
      <c r="AR113" s="19" t="s">
        <v>145</v>
      </c>
      <c r="AT113" s="19" t="s">
        <v>345</v>
      </c>
      <c r="AU113" s="19" t="s">
        <v>84</v>
      </c>
      <c r="AY113" s="19" t="s">
        <v>139</v>
      </c>
      <c r="BE113" s="190">
        <f t="shared" si="14"/>
        <v>0</v>
      </c>
      <c r="BF113" s="190">
        <f t="shared" si="15"/>
        <v>0</v>
      </c>
      <c r="BG113" s="190">
        <f t="shared" si="16"/>
        <v>0</v>
      </c>
      <c r="BH113" s="190">
        <f t="shared" si="17"/>
        <v>0</v>
      </c>
      <c r="BI113" s="190">
        <f t="shared" si="18"/>
        <v>0</v>
      </c>
      <c r="BJ113" s="19" t="s">
        <v>84</v>
      </c>
      <c r="BK113" s="190">
        <f t="shared" si="19"/>
        <v>0</v>
      </c>
      <c r="BL113" s="19" t="s">
        <v>145</v>
      </c>
      <c r="BM113" s="19" t="s">
        <v>243</v>
      </c>
    </row>
    <row r="114" spans="2:65" s="1" customFormat="1" ht="16.5" customHeight="1">
      <c r="B114" s="36"/>
      <c r="C114" s="198" t="s">
        <v>196</v>
      </c>
      <c r="D114" s="198" t="s">
        <v>345</v>
      </c>
      <c r="E114" s="199" t="s">
        <v>809</v>
      </c>
      <c r="F114" s="200" t="s">
        <v>810</v>
      </c>
      <c r="G114" s="201" t="s">
        <v>697</v>
      </c>
      <c r="H114" s="202">
        <v>2.917</v>
      </c>
      <c r="I114" s="203"/>
      <c r="J114" s="204">
        <f t="shared" si="10"/>
        <v>0</v>
      </c>
      <c r="K114" s="200" t="s">
        <v>23</v>
      </c>
      <c r="L114" s="56"/>
      <c r="M114" s="205" t="s">
        <v>23</v>
      </c>
      <c r="N114" s="206" t="s">
        <v>47</v>
      </c>
      <c r="O114" s="37"/>
      <c r="P114" s="188">
        <f t="shared" si="11"/>
        <v>0</v>
      </c>
      <c r="Q114" s="188">
        <v>0</v>
      </c>
      <c r="R114" s="188">
        <f t="shared" si="12"/>
        <v>0</v>
      </c>
      <c r="S114" s="188">
        <v>0</v>
      </c>
      <c r="T114" s="189">
        <f t="shared" si="13"/>
        <v>0</v>
      </c>
      <c r="AR114" s="19" t="s">
        <v>145</v>
      </c>
      <c r="AT114" s="19" t="s">
        <v>345</v>
      </c>
      <c r="AU114" s="19" t="s">
        <v>84</v>
      </c>
      <c r="AY114" s="19" t="s">
        <v>139</v>
      </c>
      <c r="BE114" s="190">
        <f t="shared" si="14"/>
        <v>0</v>
      </c>
      <c r="BF114" s="190">
        <f t="shared" si="15"/>
        <v>0</v>
      </c>
      <c r="BG114" s="190">
        <f t="shared" si="16"/>
        <v>0</v>
      </c>
      <c r="BH114" s="190">
        <f t="shared" si="17"/>
        <v>0</v>
      </c>
      <c r="BI114" s="190">
        <f t="shared" si="18"/>
        <v>0</v>
      </c>
      <c r="BJ114" s="19" t="s">
        <v>84</v>
      </c>
      <c r="BK114" s="190">
        <f t="shared" si="19"/>
        <v>0</v>
      </c>
      <c r="BL114" s="19" t="s">
        <v>145</v>
      </c>
      <c r="BM114" s="19" t="s">
        <v>247</v>
      </c>
    </row>
    <row r="115" spans="2:65" s="1" customFormat="1" ht="16.5" customHeight="1">
      <c r="B115" s="36"/>
      <c r="C115" s="198" t="s">
        <v>248</v>
      </c>
      <c r="D115" s="198" t="s">
        <v>345</v>
      </c>
      <c r="E115" s="199" t="s">
        <v>813</v>
      </c>
      <c r="F115" s="200" t="s">
        <v>814</v>
      </c>
      <c r="G115" s="201" t="s">
        <v>697</v>
      </c>
      <c r="H115" s="202">
        <v>58.332</v>
      </c>
      <c r="I115" s="203"/>
      <c r="J115" s="204">
        <f t="shared" si="10"/>
        <v>0</v>
      </c>
      <c r="K115" s="200" t="s">
        <v>23</v>
      </c>
      <c r="L115" s="56"/>
      <c r="M115" s="205" t="s">
        <v>23</v>
      </c>
      <c r="N115" s="206" t="s">
        <v>47</v>
      </c>
      <c r="O115" s="37"/>
      <c r="P115" s="188">
        <f t="shared" si="11"/>
        <v>0</v>
      </c>
      <c r="Q115" s="188">
        <v>0</v>
      </c>
      <c r="R115" s="188">
        <f t="shared" si="12"/>
        <v>0</v>
      </c>
      <c r="S115" s="188">
        <v>0</v>
      </c>
      <c r="T115" s="189">
        <f t="shared" si="13"/>
        <v>0</v>
      </c>
      <c r="AR115" s="19" t="s">
        <v>145</v>
      </c>
      <c r="AT115" s="19" t="s">
        <v>345</v>
      </c>
      <c r="AU115" s="19" t="s">
        <v>84</v>
      </c>
      <c r="AY115" s="19" t="s">
        <v>139</v>
      </c>
      <c r="BE115" s="190">
        <f t="shared" si="14"/>
        <v>0</v>
      </c>
      <c r="BF115" s="190">
        <f t="shared" si="15"/>
        <v>0</v>
      </c>
      <c r="BG115" s="190">
        <f t="shared" si="16"/>
        <v>0</v>
      </c>
      <c r="BH115" s="190">
        <f t="shared" si="17"/>
        <v>0</v>
      </c>
      <c r="BI115" s="190">
        <f t="shared" si="18"/>
        <v>0</v>
      </c>
      <c r="BJ115" s="19" t="s">
        <v>84</v>
      </c>
      <c r="BK115" s="190">
        <f t="shared" si="19"/>
        <v>0</v>
      </c>
      <c r="BL115" s="19" t="s">
        <v>145</v>
      </c>
      <c r="BM115" s="19" t="s">
        <v>251</v>
      </c>
    </row>
    <row r="116" spans="2:65" s="1" customFormat="1" ht="16.5" customHeight="1">
      <c r="B116" s="36"/>
      <c r="C116" s="198" t="s">
        <v>201</v>
      </c>
      <c r="D116" s="198" t="s">
        <v>345</v>
      </c>
      <c r="E116" s="199" t="s">
        <v>890</v>
      </c>
      <c r="F116" s="200" t="s">
        <v>891</v>
      </c>
      <c r="G116" s="201" t="s">
        <v>697</v>
      </c>
      <c r="H116" s="202">
        <v>2.917</v>
      </c>
      <c r="I116" s="203"/>
      <c r="J116" s="204">
        <f t="shared" si="10"/>
        <v>0</v>
      </c>
      <c r="K116" s="200" t="s">
        <v>23</v>
      </c>
      <c r="L116" s="56"/>
      <c r="M116" s="205" t="s">
        <v>23</v>
      </c>
      <c r="N116" s="208" t="s">
        <v>47</v>
      </c>
      <c r="O116" s="195"/>
      <c r="P116" s="196">
        <f t="shared" si="11"/>
        <v>0</v>
      </c>
      <c r="Q116" s="196">
        <v>0</v>
      </c>
      <c r="R116" s="196">
        <f t="shared" si="12"/>
        <v>0</v>
      </c>
      <c r="S116" s="196">
        <v>0</v>
      </c>
      <c r="T116" s="197">
        <f t="shared" si="13"/>
        <v>0</v>
      </c>
      <c r="AR116" s="19" t="s">
        <v>145</v>
      </c>
      <c r="AT116" s="19" t="s">
        <v>345</v>
      </c>
      <c r="AU116" s="19" t="s">
        <v>84</v>
      </c>
      <c r="AY116" s="19" t="s">
        <v>139</v>
      </c>
      <c r="BE116" s="190">
        <f t="shared" si="14"/>
        <v>0</v>
      </c>
      <c r="BF116" s="190">
        <f t="shared" si="15"/>
        <v>0</v>
      </c>
      <c r="BG116" s="190">
        <f t="shared" si="16"/>
        <v>0</v>
      </c>
      <c r="BH116" s="190">
        <f t="shared" si="17"/>
        <v>0</v>
      </c>
      <c r="BI116" s="190">
        <f t="shared" si="18"/>
        <v>0</v>
      </c>
      <c r="BJ116" s="19" t="s">
        <v>84</v>
      </c>
      <c r="BK116" s="190">
        <f t="shared" si="19"/>
        <v>0</v>
      </c>
      <c r="BL116" s="19" t="s">
        <v>145</v>
      </c>
      <c r="BM116" s="19" t="s">
        <v>255</v>
      </c>
    </row>
    <row r="117" spans="2:12" s="1" customFormat="1" ht="6.95" customHeight="1">
      <c r="B117" s="51"/>
      <c r="C117" s="52"/>
      <c r="D117" s="52"/>
      <c r="E117" s="52"/>
      <c r="F117" s="52"/>
      <c r="G117" s="52"/>
      <c r="H117" s="52"/>
      <c r="I117" s="134"/>
      <c r="J117" s="52"/>
      <c r="K117" s="52"/>
      <c r="L117" s="56"/>
    </row>
  </sheetData>
  <sheetProtection algorithmName="SHA-512" hashValue="lrCjna1+n1tEEmwkS2pEDBz3sH6C2N60fnctUGj4WS60ZHJmAGUSC9P14DdoEQZj1xhEqQ20QRQZ79bGISIQow==" saltValue="o0CrXJ/a6v0jD1WF5pDNy48QJipgDLs1iICouxGuYJd2ouSSHwTftHvUEsHwES05iDqRLIswhc/fNFFozV8/mA==" spinCount="100000" sheet="1" objects="1" scenarios="1" formatColumns="0" formatRows="0" autoFilter="0"/>
  <autoFilter ref="C80:K116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1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99</v>
      </c>
      <c r="G1" s="333" t="s">
        <v>100</v>
      </c>
      <c r="H1" s="333"/>
      <c r="I1" s="110"/>
      <c r="J1" s="109" t="s">
        <v>101</v>
      </c>
      <c r="K1" s="108" t="s">
        <v>102</v>
      </c>
      <c r="L1" s="109" t="s">
        <v>103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9" t="s">
        <v>95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16.5" customHeight="1">
      <c r="B7" s="23"/>
      <c r="C7" s="24"/>
      <c r="D7" s="24"/>
      <c r="E7" s="325" t="str">
        <f>'Rekapitulace stavby'!K6</f>
        <v>Snížení energetické náročnosti MŠ Palackého č.p. 4059</v>
      </c>
      <c r="F7" s="326"/>
      <c r="G7" s="326"/>
      <c r="H7" s="326"/>
      <c r="I7" s="112"/>
      <c r="J7" s="24"/>
      <c r="K7" s="26"/>
    </row>
    <row r="8" spans="2:11" s="1" customFormat="1" ht="13.5">
      <c r="B8" s="36"/>
      <c r="C8" s="37"/>
      <c r="D8" s="32" t="s">
        <v>105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27" t="s">
        <v>892</v>
      </c>
      <c r="F9" s="328"/>
      <c r="G9" s="328"/>
      <c r="H9" s="328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23</v>
      </c>
      <c r="G11" s="37"/>
      <c r="H11" s="37"/>
      <c r="I11" s="114" t="s">
        <v>22</v>
      </c>
      <c r="J11" s="30" t="s">
        <v>23</v>
      </c>
      <c r="K11" s="40"/>
    </row>
    <row r="12" spans="2:11" s="1" customFormat="1" ht="14.45" customHeight="1">
      <c r="B12" s="36"/>
      <c r="C12" s="37"/>
      <c r="D12" s="32" t="s">
        <v>24</v>
      </c>
      <c r="E12" s="37"/>
      <c r="F12" s="30" t="s">
        <v>25</v>
      </c>
      <c r="G12" s="37"/>
      <c r="H12" s="37"/>
      <c r="I12" s="114" t="s">
        <v>26</v>
      </c>
      <c r="J12" s="115" t="str">
        <f>'Rekapitulace stavby'!AN8</f>
        <v>9. 7. 2021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114" t="s">
        <v>29</v>
      </c>
      <c r="J14" s="30" t="s">
        <v>30</v>
      </c>
      <c r="K14" s="40"/>
    </row>
    <row r="15" spans="2:11" s="1" customFormat="1" ht="18" customHeight="1">
      <c r="B15" s="36"/>
      <c r="C15" s="37"/>
      <c r="D15" s="37"/>
      <c r="E15" s="30" t="s">
        <v>31</v>
      </c>
      <c r="F15" s="37"/>
      <c r="G15" s="37"/>
      <c r="H15" s="37"/>
      <c r="I15" s="114" t="s">
        <v>32</v>
      </c>
      <c r="J15" s="30" t="s">
        <v>33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34</v>
      </c>
      <c r="E17" s="37"/>
      <c r="F17" s="37"/>
      <c r="G17" s="37"/>
      <c r="H17" s="37"/>
      <c r="I17" s="114" t="s">
        <v>29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32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36</v>
      </c>
      <c r="E20" s="37"/>
      <c r="F20" s="37"/>
      <c r="G20" s="37"/>
      <c r="H20" s="37"/>
      <c r="I20" s="114" t="s">
        <v>29</v>
      </c>
      <c r="J20" s="30" t="s">
        <v>37</v>
      </c>
      <c r="K20" s="40"/>
    </row>
    <row r="21" spans="2:11" s="1" customFormat="1" ht="18" customHeight="1">
      <c r="B21" s="36"/>
      <c r="C21" s="37"/>
      <c r="D21" s="37"/>
      <c r="E21" s="30" t="s">
        <v>38</v>
      </c>
      <c r="F21" s="37"/>
      <c r="G21" s="37"/>
      <c r="H21" s="37"/>
      <c r="I21" s="114" t="s">
        <v>32</v>
      </c>
      <c r="J21" s="30" t="s">
        <v>23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40</v>
      </c>
      <c r="E23" s="37"/>
      <c r="F23" s="37"/>
      <c r="G23" s="37"/>
      <c r="H23" s="37"/>
      <c r="I23" s="113"/>
      <c r="J23" s="37"/>
      <c r="K23" s="40"/>
    </row>
    <row r="24" spans="2:11" s="6" customFormat="1" ht="16.5" customHeight="1">
      <c r="B24" s="116"/>
      <c r="C24" s="117"/>
      <c r="D24" s="117"/>
      <c r="E24" s="314" t="s">
        <v>23</v>
      </c>
      <c r="F24" s="314"/>
      <c r="G24" s="314"/>
      <c r="H24" s="314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42</v>
      </c>
      <c r="E27" s="37"/>
      <c r="F27" s="37"/>
      <c r="G27" s="37"/>
      <c r="H27" s="37"/>
      <c r="I27" s="113"/>
      <c r="J27" s="123">
        <f>ROUND(J89,2)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44</v>
      </c>
      <c r="G29" s="37"/>
      <c r="H29" s="37"/>
      <c r="I29" s="124" t="s">
        <v>43</v>
      </c>
      <c r="J29" s="41" t="s">
        <v>45</v>
      </c>
      <c r="K29" s="40"/>
    </row>
    <row r="30" spans="2:11" s="1" customFormat="1" ht="14.45" customHeight="1">
      <c r="B30" s="36"/>
      <c r="C30" s="37"/>
      <c r="D30" s="44" t="s">
        <v>46</v>
      </c>
      <c r="E30" s="44" t="s">
        <v>47</v>
      </c>
      <c r="F30" s="125">
        <f>ROUND(SUM(BE89:BE180),2)</f>
        <v>0</v>
      </c>
      <c r="G30" s="37"/>
      <c r="H30" s="37"/>
      <c r="I30" s="126">
        <v>0.21</v>
      </c>
      <c r="J30" s="125">
        <f>ROUND(ROUND((SUM(BE89:BE180)),2)*I30,2)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48</v>
      </c>
      <c r="F31" s="125">
        <f>ROUND(SUM(BF89:BF180),2)</f>
        <v>0</v>
      </c>
      <c r="G31" s="37"/>
      <c r="H31" s="37"/>
      <c r="I31" s="126">
        <v>0.15</v>
      </c>
      <c r="J31" s="125">
        <f>ROUND(ROUND((SUM(BF89:BF180)),2)*I31,2)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49</v>
      </c>
      <c r="F32" s="125">
        <f>ROUND(SUM(BG89:BG180),2)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50</v>
      </c>
      <c r="F33" s="125">
        <f>ROUND(SUM(BH89:BH180),2)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51</v>
      </c>
      <c r="F34" s="125">
        <f>ROUND(SUM(BI89:BI180),2)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52</v>
      </c>
      <c r="E36" s="74"/>
      <c r="F36" s="74"/>
      <c r="G36" s="129" t="s">
        <v>53</v>
      </c>
      <c r="H36" s="130" t="s">
        <v>54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107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16.5" customHeight="1">
      <c r="B45" s="36"/>
      <c r="C45" s="37"/>
      <c r="D45" s="37"/>
      <c r="E45" s="325" t="str">
        <f>E7</f>
        <v>Snížení energetické náročnosti MŠ Palackého č.p. 4059</v>
      </c>
      <c r="F45" s="326"/>
      <c r="G45" s="326"/>
      <c r="H45" s="326"/>
      <c r="I45" s="113"/>
      <c r="J45" s="37"/>
      <c r="K45" s="40"/>
    </row>
    <row r="46" spans="2:11" s="1" customFormat="1" ht="14.45" customHeight="1">
      <c r="B46" s="36"/>
      <c r="C46" s="32" t="s">
        <v>105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17.25" customHeight="1">
      <c r="B47" s="36"/>
      <c r="C47" s="37"/>
      <c r="D47" s="37"/>
      <c r="E47" s="327" t="str">
        <f>E9</f>
        <v>980d - Střecha</v>
      </c>
      <c r="F47" s="328"/>
      <c r="G47" s="328"/>
      <c r="H47" s="328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24</v>
      </c>
      <c r="D49" s="37"/>
      <c r="E49" s="37"/>
      <c r="F49" s="30" t="str">
        <f>F12</f>
        <v>Chomutov</v>
      </c>
      <c r="G49" s="37"/>
      <c r="H49" s="37"/>
      <c r="I49" s="114" t="s">
        <v>26</v>
      </c>
      <c r="J49" s="115" t="str">
        <f>IF(J12="","",J12)</f>
        <v>9. 7. 2021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28</v>
      </c>
      <c r="D51" s="37"/>
      <c r="E51" s="37"/>
      <c r="F51" s="30" t="str">
        <f>E15</f>
        <v>Statutární město Chomutov</v>
      </c>
      <c r="G51" s="37"/>
      <c r="H51" s="37"/>
      <c r="I51" s="114" t="s">
        <v>36</v>
      </c>
      <c r="J51" s="314" t="str">
        <f>E21</f>
        <v>Kamila Možná, J. Haška 1049/1, Most</v>
      </c>
      <c r="K51" s="40"/>
    </row>
    <row r="52" spans="2:11" s="1" customFormat="1" ht="14.45" customHeight="1">
      <c r="B52" s="36"/>
      <c r="C52" s="32" t="s">
        <v>34</v>
      </c>
      <c r="D52" s="37"/>
      <c r="E52" s="37"/>
      <c r="F52" s="30" t="str">
        <f>IF(E18="","",E18)</f>
        <v/>
      </c>
      <c r="G52" s="37"/>
      <c r="H52" s="37"/>
      <c r="I52" s="113"/>
      <c r="J52" s="329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108</v>
      </c>
      <c r="D54" s="127"/>
      <c r="E54" s="127"/>
      <c r="F54" s="127"/>
      <c r="G54" s="127"/>
      <c r="H54" s="127"/>
      <c r="I54" s="140"/>
      <c r="J54" s="141" t="s">
        <v>109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110</v>
      </c>
      <c r="D56" s="37"/>
      <c r="E56" s="37"/>
      <c r="F56" s="37"/>
      <c r="G56" s="37"/>
      <c r="H56" s="37"/>
      <c r="I56" s="113"/>
      <c r="J56" s="123">
        <f>J89</f>
        <v>0</v>
      </c>
      <c r="K56" s="40"/>
      <c r="AU56" s="19" t="s">
        <v>111</v>
      </c>
    </row>
    <row r="57" spans="2:11" s="7" customFormat="1" ht="24.95" customHeight="1">
      <c r="B57" s="144"/>
      <c r="C57" s="145"/>
      <c r="D57" s="146" t="s">
        <v>305</v>
      </c>
      <c r="E57" s="147"/>
      <c r="F57" s="147"/>
      <c r="G57" s="147"/>
      <c r="H57" s="147"/>
      <c r="I57" s="148"/>
      <c r="J57" s="149">
        <f>J90</f>
        <v>0</v>
      </c>
      <c r="K57" s="150"/>
    </row>
    <row r="58" spans="2:11" s="7" customFormat="1" ht="24.95" customHeight="1">
      <c r="B58" s="144"/>
      <c r="C58" s="145"/>
      <c r="D58" s="146" t="s">
        <v>893</v>
      </c>
      <c r="E58" s="147"/>
      <c r="F58" s="147"/>
      <c r="G58" s="147"/>
      <c r="H58" s="147"/>
      <c r="I58" s="148"/>
      <c r="J58" s="149">
        <f>J92</f>
        <v>0</v>
      </c>
      <c r="K58" s="150"/>
    </row>
    <row r="59" spans="2:11" s="7" customFormat="1" ht="24.95" customHeight="1">
      <c r="B59" s="144"/>
      <c r="C59" s="145"/>
      <c r="D59" s="146" t="s">
        <v>319</v>
      </c>
      <c r="E59" s="147"/>
      <c r="F59" s="147"/>
      <c r="G59" s="147"/>
      <c r="H59" s="147"/>
      <c r="I59" s="148"/>
      <c r="J59" s="149">
        <f>J96</f>
        <v>0</v>
      </c>
      <c r="K59" s="150"/>
    </row>
    <row r="60" spans="2:11" s="7" customFormat="1" ht="24.95" customHeight="1">
      <c r="B60" s="144"/>
      <c r="C60" s="145"/>
      <c r="D60" s="146" t="s">
        <v>894</v>
      </c>
      <c r="E60" s="147"/>
      <c r="F60" s="147"/>
      <c r="G60" s="147"/>
      <c r="H60" s="147"/>
      <c r="I60" s="148"/>
      <c r="J60" s="149">
        <f>J102</f>
        <v>0</v>
      </c>
      <c r="K60" s="150"/>
    </row>
    <row r="61" spans="2:11" s="7" customFormat="1" ht="24.95" customHeight="1">
      <c r="B61" s="144"/>
      <c r="C61" s="145"/>
      <c r="D61" s="146" t="s">
        <v>322</v>
      </c>
      <c r="E61" s="147"/>
      <c r="F61" s="147"/>
      <c r="G61" s="147"/>
      <c r="H61" s="147"/>
      <c r="I61" s="148"/>
      <c r="J61" s="149">
        <f>J123</f>
        <v>0</v>
      </c>
      <c r="K61" s="150"/>
    </row>
    <row r="62" spans="2:11" s="7" customFormat="1" ht="24.95" customHeight="1">
      <c r="B62" s="144"/>
      <c r="C62" s="145"/>
      <c r="D62" s="146" t="s">
        <v>323</v>
      </c>
      <c r="E62" s="147"/>
      <c r="F62" s="147"/>
      <c r="G62" s="147"/>
      <c r="H62" s="147"/>
      <c r="I62" s="148"/>
      <c r="J62" s="149">
        <f>J133</f>
        <v>0</v>
      </c>
      <c r="K62" s="150"/>
    </row>
    <row r="63" spans="2:11" s="7" customFormat="1" ht="24.95" customHeight="1">
      <c r="B63" s="144"/>
      <c r="C63" s="145"/>
      <c r="D63" s="146" t="s">
        <v>895</v>
      </c>
      <c r="E63" s="147"/>
      <c r="F63" s="147"/>
      <c r="G63" s="147"/>
      <c r="H63" s="147"/>
      <c r="I63" s="148"/>
      <c r="J63" s="149">
        <f>J143</f>
        <v>0</v>
      </c>
      <c r="K63" s="150"/>
    </row>
    <row r="64" spans="2:11" s="7" customFormat="1" ht="24.95" customHeight="1">
      <c r="B64" s="144"/>
      <c r="C64" s="145"/>
      <c r="D64" s="146" t="s">
        <v>325</v>
      </c>
      <c r="E64" s="147"/>
      <c r="F64" s="147"/>
      <c r="G64" s="147"/>
      <c r="H64" s="147"/>
      <c r="I64" s="148"/>
      <c r="J64" s="149">
        <f>J146</f>
        <v>0</v>
      </c>
      <c r="K64" s="150"/>
    </row>
    <row r="65" spans="2:11" s="7" customFormat="1" ht="24.95" customHeight="1">
      <c r="B65" s="144"/>
      <c r="C65" s="145"/>
      <c r="D65" s="146" t="s">
        <v>335</v>
      </c>
      <c r="E65" s="147"/>
      <c r="F65" s="147"/>
      <c r="G65" s="147"/>
      <c r="H65" s="147"/>
      <c r="I65" s="148"/>
      <c r="J65" s="149">
        <f>J165</f>
        <v>0</v>
      </c>
      <c r="K65" s="150"/>
    </row>
    <row r="66" spans="2:11" s="7" customFormat="1" ht="24.95" customHeight="1">
      <c r="B66" s="144"/>
      <c r="C66" s="145"/>
      <c r="D66" s="146" t="s">
        <v>336</v>
      </c>
      <c r="E66" s="147"/>
      <c r="F66" s="147"/>
      <c r="G66" s="147"/>
      <c r="H66" s="147"/>
      <c r="I66" s="148"/>
      <c r="J66" s="149">
        <f>J167</f>
        <v>0</v>
      </c>
      <c r="K66" s="150"/>
    </row>
    <row r="67" spans="2:11" s="7" customFormat="1" ht="24.95" customHeight="1">
      <c r="B67" s="144"/>
      <c r="C67" s="145"/>
      <c r="D67" s="146" t="s">
        <v>340</v>
      </c>
      <c r="E67" s="147"/>
      <c r="F67" s="147"/>
      <c r="G67" s="147"/>
      <c r="H67" s="147"/>
      <c r="I67" s="148"/>
      <c r="J67" s="149">
        <f>J169</f>
        <v>0</v>
      </c>
      <c r="K67" s="150"/>
    </row>
    <row r="68" spans="2:11" s="7" customFormat="1" ht="24.95" customHeight="1">
      <c r="B68" s="144"/>
      <c r="C68" s="145"/>
      <c r="D68" s="146" t="s">
        <v>342</v>
      </c>
      <c r="E68" s="147"/>
      <c r="F68" s="147"/>
      <c r="G68" s="147"/>
      <c r="H68" s="147"/>
      <c r="I68" s="148"/>
      <c r="J68" s="149">
        <f>J171</f>
        <v>0</v>
      </c>
      <c r="K68" s="150"/>
    </row>
    <row r="69" spans="2:11" s="7" customFormat="1" ht="24.95" customHeight="1">
      <c r="B69" s="144"/>
      <c r="C69" s="145"/>
      <c r="D69" s="146" t="s">
        <v>343</v>
      </c>
      <c r="E69" s="147"/>
      <c r="F69" s="147"/>
      <c r="G69" s="147"/>
      <c r="H69" s="147"/>
      <c r="I69" s="148"/>
      <c r="J69" s="149">
        <f>J177</f>
        <v>0</v>
      </c>
      <c r="K69" s="150"/>
    </row>
    <row r="70" spans="2:11" s="1" customFormat="1" ht="21.75" customHeight="1">
      <c r="B70" s="36"/>
      <c r="C70" s="37"/>
      <c r="D70" s="37"/>
      <c r="E70" s="37"/>
      <c r="F70" s="37"/>
      <c r="G70" s="37"/>
      <c r="H70" s="37"/>
      <c r="I70" s="113"/>
      <c r="J70" s="37"/>
      <c r="K70" s="40"/>
    </row>
    <row r="71" spans="2:11" s="1" customFormat="1" ht="6.95" customHeight="1">
      <c r="B71" s="51"/>
      <c r="C71" s="52"/>
      <c r="D71" s="52"/>
      <c r="E71" s="52"/>
      <c r="F71" s="52"/>
      <c r="G71" s="52"/>
      <c r="H71" s="52"/>
      <c r="I71" s="134"/>
      <c r="J71" s="52"/>
      <c r="K71" s="53"/>
    </row>
    <row r="75" spans="2:12" s="1" customFormat="1" ht="6.95" customHeight="1">
      <c r="B75" s="54"/>
      <c r="C75" s="55"/>
      <c r="D75" s="55"/>
      <c r="E75" s="55"/>
      <c r="F75" s="55"/>
      <c r="G75" s="55"/>
      <c r="H75" s="55"/>
      <c r="I75" s="137"/>
      <c r="J75" s="55"/>
      <c r="K75" s="55"/>
      <c r="L75" s="56"/>
    </row>
    <row r="76" spans="2:12" s="1" customFormat="1" ht="36.95" customHeight="1">
      <c r="B76" s="36"/>
      <c r="C76" s="57" t="s">
        <v>123</v>
      </c>
      <c r="D76" s="58"/>
      <c r="E76" s="58"/>
      <c r="F76" s="58"/>
      <c r="G76" s="58"/>
      <c r="H76" s="58"/>
      <c r="I76" s="151"/>
      <c r="J76" s="58"/>
      <c r="K76" s="58"/>
      <c r="L76" s="56"/>
    </row>
    <row r="77" spans="2:12" s="1" customFormat="1" ht="6.95" customHeight="1">
      <c r="B77" s="36"/>
      <c r="C77" s="58"/>
      <c r="D77" s="58"/>
      <c r="E77" s="58"/>
      <c r="F77" s="58"/>
      <c r="G77" s="58"/>
      <c r="H77" s="58"/>
      <c r="I77" s="151"/>
      <c r="J77" s="58"/>
      <c r="K77" s="58"/>
      <c r="L77" s="56"/>
    </row>
    <row r="78" spans="2:12" s="1" customFormat="1" ht="14.45" customHeight="1">
      <c r="B78" s="36"/>
      <c r="C78" s="60" t="s">
        <v>18</v>
      </c>
      <c r="D78" s="58"/>
      <c r="E78" s="58"/>
      <c r="F78" s="58"/>
      <c r="G78" s="58"/>
      <c r="H78" s="58"/>
      <c r="I78" s="151"/>
      <c r="J78" s="58"/>
      <c r="K78" s="58"/>
      <c r="L78" s="56"/>
    </row>
    <row r="79" spans="2:12" s="1" customFormat="1" ht="16.5" customHeight="1">
      <c r="B79" s="36"/>
      <c r="C79" s="58"/>
      <c r="D79" s="58"/>
      <c r="E79" s="330" t="str">
        <f>E7</f>
        <v>Snížení energetické náročnosti MŠ Palackého č.p. 4059</v>
      </c>
      <c r="F79" s="331"/>
      <c r="G79" s="331"/>
      <c r="H79" s="331"/>
      <c r="I79" s="151"/>
      <c r="J79" s="58"/>
      <c r="K79" s="58"/>
      <c r="L79" s="56"/>
    </row>
    <row r="80" spans="2:12" s="1" customFormat="1" ht="14.45" customHeight="1">
      <c r="B80" s="36"/>
      <c r="C80" s="60" t="s">
        <v>105</v>
      </c>
      <c r="D80" s="58"/>
      <c r="E80" s="58"/>
      <c r="F80" s="58"/>
      <c r="G80" s="58"/>
      <c r="H80" s="58"/>
      <c r="I80" s="151"/>
      <c r="J80" s="58"/>
      <c r="K80" s="58"/>
      <c r="L80" s="56"/>
    </row>
    <row r="81" spans="2:12" s="1" customFormat="1" ht="17.25" customHeight="1">
      <c r="B81" s="36"/>
      <c r="C81" s="58"/>
      <c r="D81" s="58"/>
      <c r="E81" s="321" t="str">
        <f>E9</f>
        <v>980d - Střecha</v>
      </c>
      <c r="F81" s="332"/>
      <c r="G81" s="332"/>
      <c r="H81" s="332"/>
      <c r="I81" s="151"/>
      <c r="J81" s="58"/>
      <c r="K81" s="58"/>
      <c r="L81" s="56"/>
    </row>
    <row r="82" spans="2:12" s="1" customFormat="1" ht="6.95" customHeight="1">
      <c r="B82" s="36"/>
      <c r="C82" s="58"/>
      <c r="D82" s="58"/>
      <c r="E82" s="58"/>
      <c r="F82" s="58"/>
      <c r="G82" s="58"/>
      <c r="H82" s="58"/>
      <c r="I82" s="151"/>
      <c r="J82" s="58"/>
      <c r="K82" s="58"/>
      <c r="L82" s="56"/>
    </row>
    <row r="83" spans="2:12" s="1" customFormat="1" ht="18" customHeight="1">
      <c r="B83" s="36"/>
      <c r="C83" s="60" t="s">
        <v>24</v>
      </c>
      <c r="D83" s="58"/>
      <c r="E83" s="58"/>
      <c r="F83" s="152" t="str">
        <f>F12</f>
        <v>Chomutov</v>
      </c>
      <c r="G83" s="58"/>
      <c r="H83" s="58"/>
      <c r="I83" s="153" t="s">
        <v>26</v>
      </c>
      <c r="J83" s="68" t="str">
        <f>IF(J12="","",J12)</f>
        <v>9. 7. 2021</v>
      </c>
      <c r="K83" s="58"/>
      <c r="L83" s="56"/>
    </row>
    <row r="84" spans="2:12" s="1" customFormat="1" ht="6.95" customHeight="1">
      <c r="B84" s="36"/>
      <c r="C84" s="58"/>
      <c r="D84" s="58"/>
      <c r="E84" s="58"/>
      <c r="F84" s="58"/>
      <c r="G84" s="58"/>
      <c r="H84" s="58"/>
      <c r="I84" s="151"/>
      <c r="J84" s="58"/>
      <c r="K84" s="58"/>
      <c r="L84" s="56"/>
    </row>
    <row r="85" spans="2:12" s="1" customFormat="1" ht="13.5">
      <c r="B85" s="36"/>
      <c r="C85" s="60" t="s">
        <v>28</v>
      </c>
      <c r="D85" s="58"/>
      <c r="E85" s="58"/>
      <c r="F85" s="152" t="str">
        <f>E15</f>
        <v>Statutární město Chomutov</v>
      </c>
      <c r="G85" s="58"/>
      <c r="H85" s="58"/>
      <c r="I85" s="153" t="s">
        <v>36</v>
      </c>
      <c r="J85" s="152" t="str">
        <f>E21</f>
        <v>Kamila Možná, J. Haška 1049/1, Most</v>
      </c>
      <c r="K85" s="58"/>
      <c r="L85" s="56"/>
    </row>
    <row r="86" spans="2:12" s="1" customFormat="1" ht="14.45" customHeight="1">
      <c r="B86" s="36"/>
      <c r="C86" s="60" t="s">
        <v>34</v>
      </c>
      <c r="D86" s="58"/>
      <c r="E86" s="58"/>
      <c r="F86" s="152" t="str">
        <f>IF(E18="","",E18)</f>
        <v/>
      </c>
      <c r="G86" s="58"/>
      <c r="H86" s="58"/>
      <c r="I86" s="151"/>
      <c r="J86" s="58"/>
      <c r="K86" s="58"/>
      <c r="L86" s="56"/>
    </row>
    <row r="87" spans="2:12" s="1" customFormat="1" ht="10.35" customHeight="1">
      <c r="B87" s="36"/>
      <c r="C87" s="58"/>
      <c r="D87" s="58"/>
      <c r="E87" s="58"/>
      <c r="F87" s="58"/>
      <c r="G87" s="58"/>
      <c r="H87" s="58"/>
      <c r="I87" s="151"/>
      <c r="J87" s="58"/>
      <c r="K87" s="58"/>
      <c r="L87" s="56"/>
    </row>
    <row r="88" spans="2:20" s="8" customFormat="1" ht="29.25" customHeight="1">
      <c r="B88" s="154"/>
      <c r="C88" s="155" t="s">
        <v>124</v>
      </c>
      <c r="D88" s="156" t="s">
        <v>61</v>
      </c>
      <c r="E88" s="156" t="s">
        <v>57</v>
      </c>
      <c r="F88" s="156" t="s">
        <v>125</v>
      </c>
      <c r="G88" s="156" t="s">
        <v>126</v>
      </c>
      <c r="H88" s="156" t="s">
        <v>127</v>
      </c>
      <c r="I88" s="157" t="s">
        <v>128</v>
      </c>
      <c r="J88" s="156" t="s">
        <v>109</v>
      </c>
      <c r="K88" s="158" t="s">
        <v>129</v>
      </c>
      <c r="L88" s="159"/>
      <c r="M88" s="76" t="s">
        <v>130</v>
      </c>
      <c r="N88" s="77" t="s">
        <v>46</v>
      </c>
      <c r="O88" s="77" t="s">
        <v>131</v>
      </c>
      <c r="P88" s="77" t="s">
        <v>132</v>
      </c>
      <c r="Q88" s="77" t="s">
        <v>133</v>
      </c>
      <c r="R88" s="77" t="s">
        <v>134</v>
      </c>
      <c r="S88" s="77" t="s">
        <v>135</v>
      </c>
      <c r="T88" s="78" t="s">
        <v>136</v>
      </c>
    </row>
    <row r="89" spans="2:63" s="1" customFormat="1" ht="29.25" customHeight="1">
      <c r="B89" s="36"/>
      <c r="C89" s="82" t="s">
        <v>110</v>
      </c>
      <c r="D89" s="58"/>
      <c r="E89" s="58"/>
      <c r="F89" s="58"/>
      <c r="G89" s="58"/>
      <c r="H89" s="58"/>
      <c r="I89" s="151"/>
      <c r="J89" s="160">
        <f>BK89</f>
        <v>0</v>
      </c>
      <c r="K89" s="58"/>
      <c r="L89" s="56"/>
      <c r="M89" s="79"/>
      <c r="N89" s="80"/>
      <c r="O89" s="80"/>
      <c r="P89" s="161">
        <f>P90+P92+P96+P102+P123+P133+P143+P146+P165+P167+P169+P171+P177</f>
        <v>0</v>
      </c>
      <c r="Q89" s="80"/>
      <c r="R89" s="161">
        <f>R90+R92+R96+R102+R123+R133+R143+R146+R165+R167+R169+R171+R177</f>
        <v>158.950705</v>
      </c>
      <c r="S89" s="80"/>
      <c r="T89" s="162">
        <f>T90+T92+T96+T102+T123+T133+T143+T146+T165+T167+T169+T171+T177</f>
        <v>0</v>
      </c>
      <c r="AT89" s="19" t="s">
        <v>75</v>
      </c>
      <c r="AU89" s="19" t="s">
        <v>111</v>
      </c>
      <c r="BK89" s="163">
        <f>BK90+BK92+BK96+BK102+BK123+BK133+BK143+BK146+BK165+BK167+BK169+BK171+BK177</f>
        <v>0</v>
      </c>
    </row>
    <row r="90" spans="2:63" s="9" customFormat="1" ht="37.35" customHeight="1">
      <c r="B90" s="164"/>
      <c r="C90" s="165"/>
      <c r="D90" s="166" t="s">
        <v>75</v>
      </c>
      <c r="E90" s="167" t="s">
        <v>76</v>
      </c>
      <c r="F90" s="167" t="s">
        <v>344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f>P91</f>
        <v>0</v>
      </c>
      <c r="Q90" s="172"/>
      <c r="R90" s="173">
        <f>R91</f>
        <v>0</v>
      </c>
      <c r="S90" s="172"/>
      <c r="T90" s="174">
        <f>T91</f>
        <v>0</v>
      </c>
      <c r="AR90" s="175" t="s">
        <v>84</v>
      </c>
      <c r="AT90" s="176" t="s">
        <v>75</v>
      </c>
      <c r="AU90" s="176" t="s">
        <v>76</v>
      </c>
      <c r="AY90" s="175" t="s">
        <v>139</v>
      </c>
      <c r="BK90" s="177">
        <f>BK91</f>
        <v>0</v>
      </c>
    </row>
    <row r="91" spans="2:65" s="1" customFormat="1" ht="16.5" customHeight="1">
      <c r="B91" s="36"/>
      <c r="C91" s="198" t="s">
        <v>84</v>
      </c>
      <c r="D91" s="198" t="s">
        <v>345</v>
      </c>
      <c r="E91" s="199" t="s">
        <v>896</v>
      </c>
      <c r="F91" s="200" t="s">
        <v>897</v>
      </c>
      <c r="G91" s="201" t="s">
        <v>348</v>
      </c>
      <c r="H91" s="202">
        <v>1</v>
      </c>
      <c r="I91" s="203"/>
      <c r="J91" s="204">
        <f>ROUND(I91*H91,2)</f>
        <v>0</v>
      </c>
      <c r="K91" s="200" t="s">
        <v>23</v>
      </c>
      <c r="L91" s="56"/>
      <c r="M91" s="205" t="s">
        <v>23</v>
      </c>
      <c r="N91" s="206" t="s">
        <v>47</v>
      </c>
      <c r="O91" s="37"/>
      <c r="P91" s="188">
        <f>O91*H91</f>
        <v>0</v>
      </c>
      <c r="Q91" s="188">
        <v>0</v>
      </c>
      <c r="R91" s="188">
        <f>Q91*H91</f>
        <v>0</v>
      </c>
      <c r="S91" s="188">
        <v>0</v>
      </c>
      <c r="T91" s="189">
        <f>S91*H91</f>
        <v>0</v>
      </c>
      <c r="AR91" s="19" t="s">
        <v>145</v>
      </c>
      <c r="AT91" s="19" t="s">
        <v>345</v>
      </c>
      <c r="AU91" s="19" t="s">
        <v>84</v>
      </c>
      <c r="AY91" s="19" t="s">
        <v>139</v>
      </c>
      <c r="BE91" s="190">
        <f>IF(N91="základní",J91,0)</f>
        <v>0</v>
      </c>
      <c r="BF91" s="190">
        <f>IF(N91="snížená",J91,0)</f>
        <v>0</v>
      </c>
      <c r="BG91" s="190">
        <f>IF(N91="zákl. přenesená",J91,0)</f>
        <v>0</v>
      </c>
      <c r="BH91" s="190">
        <f>IF(N91="sníž. přenesená",J91,0)</f>
        <v>0</v>
      </c>
      <c r="BI91" s="190">
        <f>IF(N91="nulová",J91,0)</f>
        <v>0</v>
      </c>
      <c r="BJ91" s="19" t="s">
        <v>84</v>
      </c>
      <c r="BK91" s="190">
        <f>ROUND(I91*H91,2)</f>
        <v>0</v>
      </c>
      <c r="BL91" s="19" t="s">
        <v>145</v>
      </c>
      <c r="BM91" s="19" t="s">
        <v>86</v>
      </c>
    </row>
    <row r="92" spans="2:63" s="9" customFormat="1" ht="37.35" customHeight="1">
      <c r="B92" s="164"/>
      <c r="C92" s="165"/>
      <c r="D92" s="166" t="s">
        <v>75</v>
      </c>
      <c r="E92" s="167" t="s">
        <v>226</v>
      </c>
      <c r="F92" s="167" t="s">
        <v>898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SUM(P93:P95)</f>
        <v>0</v>
      </c>
      <c r="Q92" s="172"/>
      <c r="R92" s="173">
        <f>SUM(R93:R95)</f>
        <v>15.217524000000001</v>
      </c>
      <c r="S92" s="172"/>
      <c r="T92" s="174">
        <f>SUM(T93:T95)</f>
        <v>0</v>
      </c>
      <c r="AR92" s="175" t="s">
        <v>84</v>
      </c>
      <c r="AT92" s="176" t="s">
        <v>75</v>
      </c>
      <c r="AU92" s="176" t="s">
        <v>76</v>
      </c>
      <c r="AY92" s="175" t="s">
        <v>139</v>
      </c>
      <c r="BK92" s="177">
        <f>SUM(BK93:BK95)</f>
        <v>0</v>
      </c>
    </row>
    <row r="93" spans="2:65" s="1" customFormat="1" ht="16.5" customHeight="1">
      <c r="B93" s="36"/>
      <c r="C93" s="198" t="s">
        <v>86</v>
      </c>
      <c r="D93" s="198" t="s">
        <v>345</v>
      </c>
      <c r="E93" s="199" t="s">
        <v>899</v>
      </c>
      <c r="F93" s="200" t="s">
        <v>900</v>
      </c>
      <c r="G93" s="201" t="s">
        <v>358</v>
      </c>
      <c r="H93" s="202">
        <v>5.4</v>
      </c>
      <c r="I93" s="203"/>
      <c r="J93" s="204">
        <f>ROUND(I93*H93,2)</f>
        <v>0</v>
      </c>
      <c r="K93" s="200" t="s">
        <v>901</v>
      </c>
      <c r="L93" s="56"/>
      <c r="M93" s="205" t="s">
        <v>23</v>
      </c>
      <c r="N93" s="206" t="s">
        <v>47</v>
      </c>
      <c r="O93" s="37"/>
      <c r="P93" s="188">
        <f>O93*H93</f>
        <v>0</v>
      </c>
      <c r="Q93" s="188">
        <v>2.56981</v>
      </c>
      <c r="R93" s="188">
        <f>Q93*H93</f>
        <v>13.876974</v>
      </c>
      <c r="S93" s="188">
        <v>0</v>
      </c>
      <c r="T93" s="189">
        <f>S93*H93</f>
        <v>0</v>
      </c>
      <c r="AR93" s="19" t="s">
        <v>145</v>
      </c>
      <c r="AT93" s="19" t="s">
        <v>345</v>
      </c>
      <c r="AU93" s="19" t="s">
        <v>84</v>
      </c>
      <c r="AY93" s="19" t="s">
        <v>139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19" t="s">
        <v>84</v>
      </c>
      <c r="BK93" s="190">
        <f>ROUND(I93*H93,2)</f>
        <v>0</v>
      </c>
      <c r="BL93" s="19" t="s">
        <v>145</v>
      </c>
      <c r="BM93" s="19" t="s">
        <v>145</v>
      </c>
    </row>
    <row r="94" spans="2:65" s="1" customFormat="1" ht="16.5" customHeight="1">
      <c r="B94" s="36"/>
      <c r="C94" s="198" t="s">
        <v>148</v>
      </c>
      <c r="D94" s="198" t="s">
        <v>345</v>
      </c>
      <c r="E94" s="199" t="s">
        <v>902</v>
      </c>
      <c r="F94" s="200" t="s">
        <v>903</v>
      </c>
      <c r="G94" s="201" t="s">
        <v>173</v>
      </c>
      <c r="H94" s="202">
        <v>90</v>
      </c>
      <c r="I94" s="203"/>
      <c r="J94" s="204">
        <f>ROUND(I94*H94,2)</f>
        <v>0</v>
      </c>
      <c r="K94" s="200" t="s">
        <v>901</v>
      </c>
      <c r="L94" s="56"/>
      <c r="M94" s="205" t="s">
        <v>23</v>
      </c>
      <c r="N94" s="206" t="s">
        <v>47</v>
      </c>
      <c r="O94" s="37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AR94" s="19" t="s">
        <v>145</v>
      </c>
      <c r="AT94" s="19" t="s">
        <v>345</v>
      </c>
      <c r="AU94" s="19" t="s">
        <v>84</v>
      </c>
      <c r="AY94" s="19" t="s">
        <v>139</v>
      </c>
      <c r="BE94" s="190">
        <f>IF(N94="základní",J94,0)</f>
        <v>0</v>
      </c>
      <c r="BF94" s="190">
        <f>IF(N94="snížená",J94,0)</f>
        <v>0</v>
      </c>
      <c r="BG94" s="190">
        <f>IF(N94="zákl. přenesená",J94,0)</f>
        <v>0</v>
      </c>
      <c r="BH94" s="190">
        <f>IF(N94="sníž. přenesená",J94,0)</f>
        <v>0</v>
      </c>
      <c r="BI94" s="190">
        <f>IF(N94="nulová",J94,0)</f>
        <v>0</v>
      </c>
      <c r="BJ94" s="19" t="s">
        <v>84</v>
      </c>
      <c r="BK94" s="190">
        <f>ROUND(I94*H94,2)</f>
        <v>0</v>
      </c>
      <c r="BL94" s="19" t="s">
        <v>145</v>
      </c>
      <c r="BM94" s="19" t="s">
        <v>151</v>
      </c>
    </row>
    <row r="95" spans="2:65" s="1" customFormat="1" ht="16.5" customHeight="1">
      <c r="B95" s="36"/>
      <c r="C95" s="198" t="s">
        <v>145</v>
      </c>
      <c r="D95" s="198" t="s">
        <v>345</v>
      </c>
      <c r="E95" s="199" t="s">
        <v>904</v>
      </c>
      <c r="F95" s="200" t="s">
        <v>905</v>
      </c>
      <c r="G95" s="201" t="s">
        <v>173</v>
      </c>
      <c r="H95" s="202">
        <v>27</v>
      </c>
      <c r="I95" s="203"/>
      <c r="J95" s="204">
        <f>ROUND(I95*H95,2)</f>
        <v>0</v>
      </c>
      <c r="K95" s="200" t="s">
        <v>901</v>
      </c>
      <c r="L95" s="56"/>
      <c r="M95" s="205" t="s">
        <v>23</v>
      </c>
      <c r="N95" s="206" t="s">
        <v>47</v>
      </c>
      <c r="O95" s="37"/>
      <c r="P95" s="188">
        <f>O95*H95</f>
        <v>0</v>
      </c>
      <c r="Q95" s="188">
        <v>0.04965</v>
      </c>
      <c r="R95" s="188">
        <f>Q95*H95</f>
        <v>1.34055</v>
      </c>
      <c r="S95" s="188">
        <v>0</v>
      </c>
      <c r="T95" s="189">
        <f>S95*H95</f>
        <v>0</v>
      </c>
      <c r="AR95" s="19" t="s">
        <v>145</v>
      </c>
      <c r="AT95" s="19" t="s">
        <v>345</v>
      </c>
      <c r="AU95" s="19" t="s">
        <v>84</v>
      </c>
      <c r="AY95" s="19" t="s">
        <v>139</v>
      </c>
      <c r="BE95" s="190">
        <f>IF(N95="základní",J95,0)</f>
        <v>0</v>
      </c>
      <c r="BF95" s="190">
        <f>IF(N95="snížená",J95,0)</f>
        <v>0</v>
      </c>
      <c r="BG95" s="190">
        <f>IF(N95="zákl. přenesená",J95,0)</f>
        <v>0</v>
      </c>
      <c r="BH95" s="190">
        <f>IF(N95="sníž. přenesená",J95,0)</f>
        <v>0</v>
      </c>
      <c r="BI95" s="190">
        <f>IF(N95="nulová",J95,0)</f>
        <v>0</v>
      </c>
      <c r="BJ95" s="19" t="s">
        <v>84</v>
      </c>
      <c r="BK95" s="190">
        <f>ROUND(I95*H95,2)</f>
        <v>0</v>
      </c>
      <c r="BL95" s="19" t="s">
        <v>145</v>
      </c>
      <c r="BM95" s="19" t="s">
        <v>144</v>
      </c>
    </row>
    <row r="96" spans="2:63" s="9" customFormat="1" ht="37.35" customHeight="1">
      <c r="B96" s="164"/>
      <c r="C96" s="165"/>
      <c r="D96" s="166" t="s">
        <v>75</v>
      </c>
      <c r="E96" s="167" t="s">
        <v>468</v>
      </c>
      <c r="F96" s="167" t="s">
        <v>469</v>
      </c>
      <c r="G96" s="165"/>
      <c r="H96" s="165"/>
      <c r="I96" s="168"/>
      <c r="J96" s="169">
        <f>BK96</f>
        <v>0</v>
      </c>
      <c r="K96" s="165"/>
      <c r="L96" s="170"/>
      <c r="M96" s="171"/>
      <c r="N96" s="172"/>
      <c r="O96" s="172"/>
      <c r="P96" s="173">
        <f>SUM(P97:P101)</f>
        <v>0</v>
      </c>
      <c r="Q96" s="172"/>
      <c r="R96" s="173">
        <f>SUM(R97:R101)</f>
        <v>24.416476</v>
      </c>
      <c r="S96" s="172"/>
      <c r="T96" s="174">
        <f>SUM(T97:T101)</f>
        <v>0</v>
      </c>
      <c r="AR96" s="175" t="s">
        <v>84</v>
      </c>
      <c r="AT96" s="176" t="s">
        <v>75</v>
      </c>
      <c r="AU96" s="176" t="s">
        <v>76</v>
      </c>
      <c r="AY96" s="175" t="s">
        <v>139</v>
      </c>
      <c r="BK96" s="177">
        <f>SUM(BK97:BK101)</f>
        <v>0</v>
      </c>
    </row>
    <row r="97" spans="2:65" s="1" customFormat="1" ht="16.5" customHeight="1">
      <c r="B97" s="36"/>
      <c r="C97" s="198" t="s">
        <v>159</v>
      </c>
      <c r="D97" s="198" t="s">
        <v>345</v>
      </c>
      <c r="E97" s="199" t="s">
        <v>906</v>
      </c>
      <c r="F97" s="200" t="s">
        <v>907</v>
      </c>
      <c r="G97" s="201" t="s">
        <v>352</v>
      </c>
      <c r="H97" s="202">
        <v>30</v>
      </c>
      <c r="I97" s="203"/>
      <c r="J97" s="204">
        <f>ROUND(I97*H97,2)</f>
        <v>0</v>
      </c>
      <c r="K97" s="200" t="s">
        <v>901</v>
      </c>
      <c r="L97" s="56"/>
      <c r="M97" s="205" t="s">
        <v>23</v>
      </c>
      <c r="N97" s="206" t="s">
        <v>47</v>
      </c>
      <c r="O97" s="37"/>
      <c r="P97" s="188">
        <f>O97*H97</f>
        <v>0</v>
      </c>
      <c r="Q97" s="188">
        <v>0.24</v>
      </c>
      <c r="R97" s="188">
        <f>Q97*H97</f>
        <v>7.199999999999999</v>
      </c>
      <c r="S97" s="188">
        <v>0</v>
      </c>
      <c r="T97" s="189">
        <f>S97*H97</f>
        <v>0</v>
      </c>
      <c r="AR97" s="19" t="s">
        <v>145</v>
      </c>
      <c r="AT97" s="19" t="s">
        <v>345</v>
      </c>
      <c r="AU97" s="19" t="s">
        <v>84</v>
      </c>
      <c r="AY97" s="19" t="s">
        <v>139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9" t="s">
        <v>84</v>
      </c>
      <c r="BK97" s="190">
        <f>ROUND(I97*H97,2)</f>
        <v>0</v>
      </c>
      <c r="BL97" s="19" t="s">
        <v>145</v>
      </c>
      <c r="BM97" s="19" t="s">
        <v>162</v>
      </c>
    </row>
    <row r="98" spans="2:65" s="1" customFormat="1" ht="16.5" customHeight="1">
      <c r="B98" s="36"/>
      <c r="C98" s="198" t="s">
        <v>151</v>
      </c>
      <c r="D98" s="198" t="s">
        <v>345</v>
      </c>
      <c r="E98" s="199" t="s">
        <v>908</v>
      </c>
      <c r="F98" s="200" t="s">
        <v>909</v>
      </c>
      <c r="G98" s="201" t="s">
        <v>173</v>
      </c>
      <c r="H98" s="202">
        <v>122</v>
      </c>
      <c r="I98" s="203"/>
      <c r="J98" s="204">
        <f>ROUND(I98*H98,2)</f>
        <v>0</v>
      </c>
      <c r="K98" s="200" t="s">
        <v>901</v>
      </c>
      <c r="L98" s="56"/>
      <c r="M98" s="205" t="s">
        <v>23</v>
      </c>
      <c r="N98" s="206" t="s">
        <v>47</v>
      </c>
      <c r="O98" s="37"/>
      <c r="P98" s="188">
        <f>O98*H98</f>
        <v>0</v>
      </c>
      <c r="Q98" s="188">
        <v>0.0014</v>
      </c>
      <c r="R98" s="188">
        <f>Q98*H98</f>
        <v>0.1708</v>
      </c>
      <c r="S98" s="188">
        <v>0</v>
      </c>
      <c r="T98" s="189">
        <f>S98*H98</f>
        <v>0</v>
      </c>
      <c r="AR98" s="19" t="s">
        <v>145</v>
      </c>
      <c r="AT98" s="19" t="s">
        <v>345</v>
      </c>
      <c r="AU98" s="19" t="s">
        <v>84</v>
      </c>
      <c r="AY98" s="19" t="s">
        <v>139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19" t="s">
        <v>84</v>
      </c>
      <c r="BK98" s="190">
        <f>ROUND(I98*H98,2)</f>
        <v>0</v>
      </c>
      <c r="BL98" s="19" t="s">
        <v>145</v>
      </c>
      <c r="BM98" s="19" t="s">
        <v>165</v>
      </c>
    </row>
    <row r="99" spans="2:65" s="1" customFormat="1" ht="16.5" customHeight="1">
      <c r="B99" s="36"/>
      <c r="C99" s="198" t="s">
        <v>170</v>
      </c>
      <c r="D99" s="198" t="s">
        <v>345</v>
      </c>
      <c r="E99" s="199" t="s">
        <v>910</v>
      </c>
      <c r="F99" s="200" t="s">
        <v>911</v>
      </c>
      <c r="G99" s="201" t="s">
        <v>358</v>
      </c>
      <c r="H99" s="202">
        <v>6.732</v>
      </c>
      <c r="I99" s="203"/>
      <c r="J99" s="204">
        <f>ROUND(I99*H99,2)</f>
        <v>0</v>
      </c>
      <c r="K99" s="200" t="s">
        <v>912</v>
      </c>
      <c r="L99" s="56"/>
      <c r="M99" s="205" t="s">
        <v>23</v>
      </c>
      <c r="N99" s="206" t="s">
        <v>47</v>
      </c>
      <c r="O99" s="37"/>
      <c r="P99" s="188">
        <f>O99*H99</f>
        <v>0</v>
      </c>
      <c r="Q99" s="188">
        <v>2.525</v>
      </c>
      <c r="R99" s="188">
        <f>Q99*H99</f>
        <v>16.9983</v>
      </c>
      <c r="S99" s="188">
        <v>0</v>
      </c>
      <c r="T99" s="189">
        <f>S99*H99</f>
        <v>0</v>
      </c>
      <c r="AR99" s="19" t="s">
        <v>145</v>
      </c>
      <c r="AT99" s="19" t="s">
        <v>345</v>
      </c>
      <c r="AU99" s="19" t="s">
        <v>84</v>
      </c>
      <c r="AY99" s="19" t="s">
        <v>139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9" t="s">
        <v>84</v>
      </c>
      <c r="BK99" s="190">
        <f>ROUND(I99*H99,2)</f>
        <v>0</v>
      </c>
      <c r="BL99" s="19" t="s">
        <v>145</v>
      </c>
      <c r="BM99" s="19" t="s">
        <v>174</v>
      </c>
    </row>
    <row r="100" spans="2:65" s="1" customFormat="1" ht="16.5" customHeight="1">
      <c r="B100" s="36"/>
      <c r="C100" s="198" t="s">
        <v>144</v>
      </c>
      <c r="D100" s="198" t="s">
        <v>345</v>
      </c>
      <c r="E100" s="199" t="s">
        <v>913</v>
      </c>
      <c r="F100" s="200" t="s">
        <v>914</v>
      </c>
      <c r="G100" s="201" t="s">
        <v>352</v>
      </c>
      <c r="H100" s="202">
        <v>3.36</v>
      </c>
      <c r="I100" s="203"/>
      <c r="J100" s="204">
        <f>ROUND(I100*H100,2)</f>
        <v>0</v>
      </c>
      <c r="K100" s="200" t="s">
        <v>912</v>
      </c>
      <c r="L100" s="56"/>
      <c r="M100" s="205" t="s">
        <v>23</v>
      </c>
      <c r="N100" s="206" t="s">
        <v>47</v>
      </c>
      <c r="O100" s="37"/>
      <c r="P100" s="188">
        <f>O100*H100</f>
        <v>0</v>
      </c>
      <c r="Q100" s="188">
        <v>0.0141</v>
      </c>
      <c r="R100" s="188">
        <f>Q100*H100</f>
        <v>0.047375999999999995</v>
      </c>
      <c r="S100" s="188">
        <v>0</v>
      </c>
      <c r="T100" s="189">
        <f>S100*H100</f>
        <v>0</v>
      </c>
      <c r="AR100" s="19" t="s">
        <v>145</v>
      </c>
      <c r="AT100" s="19" t="s">
        <v>345</v>
      </c>
      <c r="AU100" s="19" t="s">
        <v>84</v>
      </c>
      <c r="AY100" s="19" t="s">
        <v>139</v>
      </c>
      <c r="BE100" s="190">
        <f>IF(N100="základní",J100,0)</f>
        <v>0</v>
      </c>
      <c r="BF100" s="190">
        <f>IF(N100="snížená",J100,0)</f>
        <v>0</v>
      </c>
      <c r="BG100" s="190">
        <f>IF(N100="zákl. přenesená",J100,0)</f>
        <v>0</v>
      </c>
      <c r="BH100" s="190">
        <f>IF(N100="sníž. přenesená",J100,0)</f>
        <v>0</v>
      </c>
      <c r="BI100" s="190">
        <f>IF(N100="nulová",J100,0)</f>
        <v>0</v>
      </c>
      <c r="BJ100" s="19" t="s">
        <v>84</v>
      </c>
      <c r="BK100" s="190">
        <f>ROUND(I100*H100,2)</f>
        <v>0</v>
      </c>
      <c r="BL100" s="19" t="s">
        <v>145</v>
      </c>
      <c r="BM100" s="19" t="s">
        <v>177</v>
      </c>
    </row>
    <row r="101" spans="2:65" s="1" customFormat="1" ht="16.5" customHeight="1">
      <c r="B101" s="36"/>
      <c r="C101" s="198" t="s">
        <v>180</v>
      </c>
      <c r="D101" s="198" t="s">
        <v>345</v>
      </c>
      <c r="E101" s="199" t="s">
        <v>915</v>
      </c>
      <c r="F101" s="200" t="s">
        <v>916</v>
      </c>
      <c r="G101" s="201" t="s">
        <v>352</v>
      </c>
      <c r="H101" s="202">
        <v>3.36</v>
      </c>
      <c r="I101" s="203"/>
      <c r="J101" s="204">
        <f>ROUND(I101*H101,2)</f>
        <v>0</v>
      </c>
      <c r="K101" s="200" t="s">
        <v>912</v>
      </c>
      <c r="L101" s="56"/>
      <c r="M101" s="205" t="s">
        <v>23</v>
      </c>
      <c r="N101" s="206" t="s">
        <v>47</v>
      </c>
      <c r="O101" s="37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AR101" s="19" t="s">
        <v>145</v>
      </c>
      <c r="AT101" s="19" t="s">
        <v>345</v>
      </c>
      <c r="AU101" s="19" t="s">
        <v>84</v>
      </c>
      <c r="AY101" s="19" t="s">
        <v>139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9" t="s">
        <v>84</v>
      </c>
      <c r="BK101" s="190">
        <f>ROUND(I101*H101,2)</f>
        <v>0</v>
      </c>
      <c r="BL101" s="19" t="s">
        <v>145</v>
      </c>
      <c r="BM101" s="19" t="s">
        <v>183</v>
      </c>
    </row>
    <row r="102" spans="2:63" s="9" customFormat="1" ht="37.35" customHeight="1">
      <c r="B102" s="164"/>
      <c r="C102" s="165"/>
      <c r="D102" s="166" t="s">
        <v>75</v>
      </c>
      <c r="E102" s="167" t="s">
        <v>917</v>
      </c>
      <c r="F102" s="167" t="s">
        <v>918</v>
      </c>
      <c r="G102" s="165"/>
      <c r="H102" s="165"/>
      <c r="I102" s="168"/>
      <c r="J102" s="169">
        <f>BK102</f>
        <v>0</v>
      </c>
      <c r="K102" s="165"/>
      <c r="L102" s="170"/>
      <c r="M102" s="171"/>
      <c r="N102" s="172"/>
      <c r="O102" s="172"/>
      <c r="P102" s="173">
        <f>SUM(P103:P122)</f>
        <v>0</v>
      </c>
      <c r="Q102" s="172"/>
      <c r="R102" s="173">
        <f>SUM(R103:R122)</f>
        <v>11.547539999999998</v>
      </c>
      <c r="S102" s="172"/>
      <c r="T102" s="174">
        <f>SUM(T103:T122)</f>
        <v>0</v>
      </c>
      <c r="AR102" s="175" t="s">
        <v>84</v>
      </c>
      <c r="AT102" s="176" t="s">
        <v>75</v>
      </c>
      <c r="AU102" s="176" t="s">
        <v>76</v>
      </c>
      <c r="AY102" s="175" t="s">
        <v>139</v>
      </c>
      <c r="BK102" s="177">
        <f>SUM(BK103:BK122)</f>
        <v>0</v>
      </c>
    </row>
    <row r="103" spans="2:65" s="1" customFormat="1" ht="16.5" customHeight="1">
      <c r="B103" s="36"/>
      <c r="C103" s="198" t="s">
        <v>162</v>
      </c>
      <c r="D103" s="198" t="s">
        <v>345</v>
      </c>
      <c r="E103" s="199" t="s">
        <v>919</v>
      </c>
      <c r="F103" s="200" t="s">
        <v>920</v>
      </c>
      <c r="G103" s="201" t="s">
        <v>524</v>
      </c>
      <c r="H103" s="202">
        <v>3</v>
      </c>
      <c r="I103" s="203"/>
      <c r="J103" s="204">
        <f aca="true" t="shared" si="0" ref="J103:J122">ROUND(I103*H103,2)</f>
        <v>0</v>
      </c>
      <c r="K103" s="200" t="s">
        <v>23</v>
      </c>
      <c r="L103" s="56"/>
      <c r="M103" s="205" t="s">
        <v>23</v>
      </c>
      <c r="N103" s="206" t="s">
        <v>47</v>
      </c>
      <c r="O103" s="37"/>
      <c r="P103" s="188">
        <f aca="true" t="shared" si="1" ref="P103:P122">O103*H103</f>
        <v>0</v>
      </c>
      <c r="Q103" s="188">
        <v>0.015</v>
      </c>
      <c r="R103" s="188">
        <f aca="true" t="shared" si="2" ref="R103:R122">Q103*H103</f>
        <v>0.045</v>
      </c>
      <c r="S103" s="188">
        <v>0</v>
      </c>
      <c r="T103" s="189">
        <f aca="true" t="shared" si="3" ref="T103:T122">S103*H103</f>
        <v>0</v>
      </c>
      <c r="AR103" s="19" t="s">
        <v>145</v>
      </c>
      <c r="AT103" s="19" t="s">
        <v>345</v>
      </c>
      <c r="AU103" s="19" t="s">
        <v>84</v>
      </c>
      <c r="AY103" s="19" t="s">
        <v>139</v>
      </c>
      <c r="BE103" s="190">
        <f aca="true" t="shared" si="4" ref="BE103:BE122">IF(N103="základní",J103,0)</f>
        <v>0</v>
      </c>
      <c r="BF103" s="190">
        <f aca="true" t="shared" si="5" ref="BF103:BF122">IF(N103="snížená",J103,0)</f>
        <v>0</v>
      </c>
      <c r="BG103" s="190">
        <f aca="true" t="shared" si="6" ref="BG103:BG122">IF(N103="zákl. přenesená",J103,0)</f>
        <v>0</v>
      </c>
      <c r="BH103" s="190">
        <f aca="true" t="shared" si="7" ref="BH103:BH122">IF(N103="sníž. přenesená",J103,0)</f>
        <v>0</v>
      </c>
      <c r="BI103" s="190">
        <f aca="true" t="shared" si="8" ref="BI103:BI122">IF(N103="nulová",J103,0)</f>
        <v>0</v>
      </c>
      <c r="BJ103" s="19" t="s">
        <v>84</v>
      </c>
      <c r="BK103" s="190">
        <f aca="true" t="shared" si="9" ref="BK103:BK122">ROUND(I103*H103,2)</f>
        <v>0</v>
      </c>
      <c r="BL103" s="19" t="s">
        <v>145</v>
      </c>
      <c r="BM103" s="19" t="s">
        <v>186</v>
      </c>
    </row>
    <row r="104" spans="2:65" s="1" customFormat="1" ht="16.5" customHeight="1">
      <c r="B104" s="36"/>
      <c r="C104" s="198" t="s">
        <v>188</v>
      </c>
      <c r="D104" s="198" t="s">
        <v>345</v>
      </c>
      <c r="E104" s="199" t="s">
        <v>921</v>
      </c>
      <c r="F104" s="200" t="s">
        <v>922</v>
      </c>
      <c r="G104" s="201" t="s">
        <v>524</v>
      </c>
      <c r="H104" s="202">
        <v>3</v>
      </c>
      <c r="I104" s="203"/>
      <c r="J104" s="204">
        <f t="shared" si="0"/>
        <v>0</v>
      </c>
      <c r="K104" s="200" t="s">
        <v>901</v>
      </c>
      <c r="L104" s="56"/>
      <c r="M104" s="205" t="s">
        <v>23</v>
      </c>
      <c r="N104" s="206" t="s">
        <v>47</v>
      </c>
      <c r="O104" s="37"/>
      <c r="P104" s="188">
        <f t="shared" si="1"/>
        <v>0</v>
      </c>
      <c r="Q104" s="188">
        <v>0.006</v>
      </c>
      <c r="R104" s="188">
        <f t="shared" si="2"/>
        <v>0.018000000000000002</v>
      </c>
      <c r="S104" s="188">
        <v>0</v>
      </c>
      <c r="T104" s="189">
        <f t="shared" si="3"/>
        <v>0</v>
      </c>
      <c r="AR104" s="19" t="s">
        <v>145</v>
      </c>
      <c r="AT104" s="19" t="s">
        <v>345</v>
      </c>
      <c r="AU104" s="19" t="s">
        <v>84</v>
      </c>
      <c r="AY104" s="19" t="s">
        <v>139</v>
      </c>
      <c r="BE104" s="190">
        <f t="shared" si="4"/>
        <v>0</v>
      </c>
      <c r="BF104" s="190">
        <f t="shared" si="5"/>
        <v>0</v>
      </c>
      <c r="BG104" s="190">
        <f t="shared" si="6"/>
        <v>0</v>
      </c>
      <c r="BH104" s="190">
        <f t="shared" si="7"/>
        <v>0</v>
      </c>
      <c r="BI104" s="190">
        <f t="shared" si="8"/>
        <v>0</v>
      </c>
      <c r="BJ104" s="19" t="s">
        <v>84</v>
      </c>
      <c r="BK104" s="190">
        <f t="shared" si="9"/>
        <v>0</v>
      </c>
      <c r="BL104" s="19" t="s">
        <v>145</v>
      </c>
      <c r="BM104" s="19" t="s">
        <v>192</v>
      </c>
    </row>
    <row r="105" spans="2:65" s="1" customFormat="1" ht="16.5" customHeight="1">
      <c r="B105" s="36"/>
      <c r="C105" s="198" t="s">
        <v>165</v>
      </c>
      <c r="D105" s="198" t="s">
        <v>345</v>
      </c>
      <c r="E105" s="199" t="s">
        <v>923</v>
      </c>
      <c r="F105" s="200" t="s">
        <v>924</v>
      </c>
      <c r="G105" s="201" t="s">
        <v>524</v>
      </c>
      <c r="H105" s="202">
        <v>5</v>
      </c>
      <c r="I105" s="203"/>
      <c r="J105" s="204">
        <f t="shared" si="0"/>
        <v>0</v>
      </c>
      <c r="K105" s="200" t="s">
        <v>901</v>
      </c>
      <c r="L105" s="56"/>
      <c r="M105" s="205" t="s">
        <v>23</v>
      </c>
      <c r="N105" s="206" t="s">
        <v>47</v>
      </c>
      <c r="O105" s="37"/>
      <c r="P105" s="188">
        <f t="shared" si="1"/>
        <v>0</v>
      </c>
      <c r="Q105" s="188">
        <v>0.0013</v>
      </c>
      <c r="R105" s="188">
        <f t="shared" si="2"/>
        <v>0.0065</v>
      </c>
      <c r="S105" s="188">
        <v>0</v>
      </c>
      <c r="T105" s="189">
        <f t="shared" si="3"/>
        <v>0</v>
      </c>
      <c r="AR105" s="19" t="s">
        <v>145</v>
      </c>
      <c r="AT105" s="19" t="s">
        <v>345</v>
      </c>
      <c r="AU105" s="19" t="s">
        <v>84</v>
      </c>
      <c r="AY105" s="19" t="s">
        <v>139</v>
      </c>
      <c r="BE105" s="190">
        <f t="shared" si="4"/>
        <v>0</v>
      </c>
      <c r="BF105" s="190">
        <f t="shared" si="5"/>
        <v>0</v>
      </c>
      <c r="BG105" s="190">
        <f t="shared" si="6"/>
        <v>0</v>
      </c>
      <c r="BH105" s="190">
        <f t="shared" si="7"/>
        <v>0</v>
      </c>
      <c r="BI105" s="190">
        <f t="shared" si="8"/>
        <v>0</v>
      </c>
      <c r="BJ105" s="19" t="s">
        <v>84</v>
      </c>
      <c r="BK105" s="190">
        <f t="shared" si="9"/>
        <v>0</v>
      </c>
      <c r="BL105" s="19" t="s">
        <v>145</v>
      </c>
      <c r="BM105" s="19" t="s">
        <v>196</v>
      </c>
    </row>
    <row r="106" spans="2:65" s="1" customFormat="1" ht="16.5" customHeight="1">
      <c r="B106" s="36"/>
      <c r="C106" s="198" t="s">
        <v>198</v>
      </c>
      <c r="D106" s="198" t="s">
        <v>345</v>
      </c>
      <c r="E106" s="199" t="s">
        <v>925</v>
      </c>
      <c r="F106" s="200" t="s">
        <v>926</v>
      </c>
      <c r="G106" s="201" t="s">
        <v>173</v>
      </c>
      <c r="H106" s="202">
        <v>90</v>
      </c>
      <c r="I106" s="203"/>
      <c r="J106" s="204">
        <f t="shared" si="0"/>
        <v>0</v>
      </c>
      <c r="K106" s="200" t="s">
        <v>901</v>
      </c>
      <c r="L106" s="56"/>
      <c r="M106" s="205" t="s">
        <v>23</v>
      </c>
      <c r="N106" s="206" t="s">
        <v>47</v>
      </c>
      <c r="O106" s="37"/>
      <c r="P106" s="188">
        <f t="shared" si="1"/>
        <v>0</v>
      </c>
      <c r="Q106" s="188">
        <v>0.00184</v>
      </c>
      <c r="R106" s="188">
        <f t="shared" si="2"/>
        <v>0.1656</v>
      </c>
      <c r="S106" s="188">
        <v>0</v>
      </c>
      <c r="T106" s="189">
        <f t="shared" si="3"/>
        <v>0</v>
      </c>
      <c r="AR106" s="19" t="s">
        <v>145</v>
      </c>
      <c r="AT106" s="19" t="s">
        <v>345</v>
      </c>
      <c r="AU106" s="19" t="s">
        <v>84</v>
      </c>
      <c r="AY106" s="19" t="s">
        <v>139</v>
      </c>
      <c r="BE106" s="190">
        <f t="shared" si="4"/>
        <v>0</v>
      </c>
      <c r="BF106" s="190">
        <f t="shared" si="5"/>
        <v>0</v>
      </c>
      <c r="BG106" s="190">
        <f t="shared" si="6"/>
        <v>0</v>
      </c>
      <c r="BH106" s="190">
        <f t="shared" si="7"/>
        <v>0</v>
      </c>
      <c r="BI106" s="190">
        <f t="shared" si="8"/>
        <v>0</v>
      </c>
      <c r="BJ106" s="19" t="s">
        <v>84</v>
      </c>
      <c r="BK106" s="190">
        <f t="shared" si="9"/>
        <v>0</v>
      </c>
      <c r="BL106" s="19" t="s">
        <v>145</v>
      </c>
      <c r="BM106" s="19" t="s">
        <v>201</v>
      </c>
    </row>
    <row r="107" spans="2:65" s="1" customFormat="1" ht="16.5" customHeight="1">
      <c r="B107" s="36"/>
      <c r="C107" s="198" t="s">
        <v>174</v>
      </c>
      <c r="D107" s="198" t="s">
        <v>345</v>
      </c>
      <c r="E107" s="199" t="s">
        <v>927</v>
      </c>
      <c r="F107" s="200" t="s">
        <v>928</v>
      </c>
      <c r="G107" s="201" t="s">
        <v>173</v>
      </c>
      <c r="H107" s="202">
        <v>90</v>
      </c>
      <c r="I107" s="203"/>
      <c r="J107" s="204">
        <f t="shared" si="0"/>
        <v>0</v>
      </c>
      <c r="K107" s="200" t="s">
        <v>901</v>
      </c>
      <c r="L107" s="56"/>
      <c r="M107" s="205" t="s">
        <v>23</v>
      </c>
      <c r="N107" s="206" t="s">
        <v>47</v>
      </c>
      <c r="O107" s="37"/>
      <c r="P107" s="188">
        <f t="shared" si="1"/>
        <v>0</v>
      </c>
      <c r="Q107" s="188">
        <v>0.00076</v>
      </c>
      <c r="R107" s="188">
        <f t="shared" si="2"/>
        <v>0.0684</v>
      </c>
      <c r="S107" s="188">
        <v>0</v>
      </c>
      <c r="T107" s="189">
        <f t="shared" si="3"/>
        <v>0</v>
      </c>
      <c r="AR107" s="19" t="s">
        <v>145</v>
      </c>
      <c r="AT107" s="19" t="s">
        <v>345</v>
      </c>
      <c r="AU107" s="19" t="s">
        <v>84</v>
      </c>
      <c r="AY107" s="19" t="s">
        <v>139</v>
      </c>
      <c r="BE107" s="190">
        <f t="shared" si="4"/>
        <v>0</v>
      </c>
      <c r="BF107" s="190">
        <f t="shared" si="5"/>
        <v>0</v>
      </c>
      <c r="BG107" s="190">
        <f t="shared" si="6"/>
        <v>0</v>
      </c>
      <c r="BH107" s="190">
        <f t="shared" si="7"/>
        <v>0</v>
      </c>
      <c r="BI107" s="190">
        <f t="shared" si="8"/>
        <v>0</v>
      </c>
      <c r="BJ107" s="19" t="s">
        <v>84</v>
      </c>
      <c r="BK107" s="190">
        <f t="shared" si="9"/>
        <v>0</v>
      </c>
      <c r="BL107" s="19" t="s">
        <v>145</v>
      </c>
      <c r="BM107" s="19" t="s">
        <v>204</v>
      </c>
    </row>
    <row r="108" spans="2:65" s="1" customFormat="1" ht="16.5" customHeight="1">
      <c r="B108" s="36"/>
      <c r="C108" s="198" t="s">
        <v>10</v>
      </c>
      <c r="D108" s="198" t="s">
        <v>345</v>
      </c>
      <c r="E108" s="199" t="s">
        <v>929</v>
      </c>
      <c r="F108" s="200" t="s">
        <v>930</v>
      </c>
      <c r="G108" s="201" t="s">
        <v>173</v>
      </c>
      <c r="H108" s="202">
        <v>180</v>
      </c>
      <c r="I108" s="203"/>
      <c r="J108" s="204">
        <f t="shared" si="0"/>
        <v>0</v>
      </c>
      <c r="K108" s="200" t="s">
        <v>901</v>
      </c>
      <c r="L108" s="56"/>
      <c r="M108" s="205" t="s">
        <v>23</v>
      </c>
      <c r="N108" s="206" t="s">
        <v>47</v>
      </c>
      <c r="O108" s="37"/>
      <c r="P108" s="188">
        <f t="shared" si="1"/>
        <v>0</v>
      </c>
      <c r="Q108" s="188">
        <v>0.00076</v>
      </c>
      <c r="R108" s="188">
        <f t="shared" si="2"/>
        <v>0.1368</v>
      </c>
      <c r="S108" s="188">
        <v>0</v>
      </c>
      <c r="T108" s="189">
        <f t="shared" si="3"/>
        <v>0</v>
      </c>
      <c r="AR108" s="19" t="s">
        <v>145</v>
      </c>
      <c r="AT108" s="19" t="s">
        <v>345</v>
      </c>
      <c r="AU108" s="19" t="s">
        <v>84</v>
      </c>
      <c r="AY108" s="19" t="s">
        <v>139</v>
      </c>
      <c r="BE108" s="190">
        <f t="shared" si="4"/>
        <v>0</v>
      </c>
      <c r="BF108" s="190">
        <f t="shared" si="5"/>
        <v>0</v>
      </c>
      <c r="BG108" s="190">
        <f t="shared" si="6"/>
        <v>0</v>
      </c>
      <c r="BH108" s="190">
        <f t="shared" si="7"/>
        <v>0</v>
      </c>
      <c r="BI108" s="190">
        <f t="shared" si="8"/>
        <v>0</v>
      </c>
      <c r="BJ108" s="19" t="s">
        <v>84</v>
      </c>
      <c r="BK108" s="190">
        <f t="shared" si="9"/>
        <v>0</v>
      </c>
      <c r="BL108" s="19" t="s">
        <v>145</v>
      </c>
      <c r="BM108" s="19" t="s">
        <v>208</v>
      </c>
    </row>
    <row r="109" spans="2:65" s="1" customFormat="1" ht="16.5" customHeight="1">
      <c r="B109" s="36"/>
      <c r="C109" s="198" t="s">
        <v>177</v>
      </c>
      <c r="D109" s="198" t="s">
        <v>345</v>
      </c>
      <c r="E109" s="199" t="s">
        <v>931</v>
      </c>
      <c r="F109" s="200" t="s">
        <v>932</v>
      </c>
      <c r="G109" s="201" t="s">
        <v>352</v>
      </c>
      <c r="H109" s="202">
        <v>437</v>
      </c>
      <c r="I109" s="203"/>
      <c r="J109" s="204">
        <f t="shared" si="0"/>
        <v>0</v>
      </c>
      <c r="K109" s="200" t="s">
        <v>901</v>
      </c>
      <c r="L109" s="56"/>
      <c r="M109" s="205" t="s">
        <v>23</v>
      </c>
      <c r="N109" s="206" t="s">
        <v>47</v>
      </c>
      <c r="O109" s="37"/>
      <c r="P109" s="188">
        <f t="shared" si="1"/>
        <v>0</v>
      </c>
      <c r="Q109" s="188">
        <v>0</v>
      </c>
      <c r="R109" s="188">
        <f t="shared" si="2"/>
        <v>0</v>
      </c>
      <c r="S109" s="188">
        <v>0</v>
      </c>
      <c r="T109" s="189">
        <f t="shared" si="3"/>
        <v>0</v>
      </c>
      <c r="AR109" s="19" t="s">
        <v>145</v>
      </c>
      <c r="AT109" s="19" t="s">
        <v>345</v>
      </c>
      <c r="AU109" s="19" t="s">
        <v>84</v>
      </c>
      <c r="AY109" s="19" t="s">
        <v>139</v>
      </c>
      <c r="BE109" s="190">
        <f t="shared" si="4"/>
        <v>0</v>
      </c>
      <c r="BF109" s="190">
        <f t="shared" si="5"/>
        <v>0</v>
      </c>
      <c r="BG109" s="190">
        <f t="shared" si="6"/>
        <v>0</v>
      </c>
      <c r="BH109" s="190">
        <f t="shared" si="7"/>
        <v>0</v>
      </c>
      <c r="BI109" s="190">
        <f t="shared" si="8"/>
        <v>0</v>
      </c>
      <c r="BJ109" s="19" t="s">
        <v>84</v>
      </c>
      <c r="BK109" s="190">
        <f t="shared" si="9"/>
        <v>0</v>
      </c>
      <c r="BL109" s="19" t="s">
        <v>145</v>
      </c>
      <c r="BM109" s="19" t="s">
        <v>212</v>
      </c>
    </row>
    <row r="110" spans="2:65" s="1" customFormat="1" ht="16.5" customHeight="1">
      <c r="B110" s="36"/>
      <c r="C110" s="198" t="s">
        <v>214</v>
      </c>
      <c r="D110" s="198" t="s">
        <v>345</v>
      </c>
      <c r="E110" s="199" t="s">
        <v>933</v>
      </c>
      <c r="F110" s="200" t="s">
        <v>934</v>
      </c>
      <c r="G110" s="201" t="s">
        <v>352</v>
      </c>
      <c r="H110" s="202">
        <v>482</v>
      </c>
      <c r="I110" s="203"/>
      <c r="J110" s="204">
        <f t="shared" si="0"/>
        <v>0</v>
      </c>
      <c r="K110" s="200" t="s">
        <v>901</v>
      </c>
      <c r="L110" s="56"/>
      <c r="M110" s="205" t="s">
        <v>23</v>
      </c>
      <c r="N110" s="206" t="s">
        <v>47</v>
      </c>
      <c r="O110" s="37"/>
      <c r="P110" s="188">
        <f t="shared" si="1"/>
        <v>0</v>
      </c>
      <c r="Q110" s="188">
        <v>0.00035</v>
      </c>
      <c r="R110" s="188">
        <f t="shared" si="2"/>
        <v>0.1687</v>
      </c>
      <c r="S110" s="188">
        <v>0</v>
      </c>
      <c r="T110" s="189">
        <f t="shared" si="3"/>
        <v>0</v>
      </c>
      <c r="AR110" s="19" t="s">
        <v>145</v>
      </c>
      <c r="AT110" s="19" t="s">
        <v>345</v>
      </c>
      <c r="AU110" s="19" t="s">
        <v>84</v>
      </c>
      <c r="AY110" s="19" t="s">
        <v>139</v>
      </c>
      <c r="BE110" s="190">
        <f t="shared" si="4"/>
        <v>0</v>
      </c>
      <c r="BF110" s="190">
        <f t="shared" si="5"/>
        <v>0</v>
      </c>
      <c r="BG110" s="190">
        <f t="shared" si="6"/>
        <v>0</v>
      </c>
      <c r="BH110" s="190">
        <f t="shared" si="7"/>
        <v>0</v>
      </c>
      <c r="BI110" s="190">
        <f t="shared" si="8"/>
        <v>0</v>
      </c>
      <c r="BJ110" s="19" t="s">
        <v>84</v>
      </c>
      <c r="BK110" s="190">
        <f t="shared" si="9"/>
        <v>0</v>
      </c>
      <c r="BL110" s="19" t="s">
        <v>145</v>
      </c>
      <c r="BM110" s="19" t="s">
        <v>217</v>
      </c>
    </row>
    <row r="111" spans="2:65" s="1" customFormat="1" ht="16.5" customHeight="1">
      <c r="B111" s="36"/>
      <c r="C111" s="198" t="s">
        <v>183</v>
      </c>
      <c r="D111" s="198" t="s">
        <v>345</v>
      </c>
      <c r="E111" s="199" t="s">
        <v>935</v>
      </c>
      <c r="F111" s="200" t="s">
        <v>936</v>
      </c>
      <c r="G111" s="201" t="s">
        <v>352</v>
      </c>
      <c r="H111" s="202">
        <v>554.3</v>
      </c>
      <c r="I111" s="203"/>
      <c r="J111" s="204">
        <f t="shared" si="0"/>
        <v>0</v>
      </c>
      <c r="K111" s="200" t="s">
        <v>901</v>
      </c>
      <c r="L111" s="56"/>
      <c r="M111" s="205" t="s">
        <v>23</v>
      </c>
      <c r="N111" s="206" t="s">
        <v>47</v>
      </c>
      <c r="O111" s="37"/>
      <c r="P111" s="188">
        <f t="shared" si="1"/>
        <v>0</v>
      </c>
      <c r="Q111" s="188">
        <v>0.0045</v>
      </c>
      <c r="R111" s="188">
        <f t="shared" si="2"/>
        <v>2.4943499999999994</v>
      </c>
      <c r="S111" s="188">
        <v>0</v>
      </c>
      <c r="T111" s="189">
        <f t="shared" si="3"/>
        <v>0</v>
      </c>
      <c r="AR111" s="19" t="s">
        <v>145</v>
      </c>
      <c r="AT111" s="19" t="s">
        <v>345</v>
      </c>
      <c r="AU111" s="19" t="s">
        <v>84</v>
      </c>
      <c r="AY111" s="19" t="s">
        <v>139</v>
      </c>
      <c r="BE111" s="190">
        <f t="shared" si="4"/>
        <v>0</v>
      </c>
      <c r="BF111" s="190">
        <f t="shared" si="5"/>
        <v>0</v>
      </c>
      <c r="BG111" s="190">
        <f t="shared" si="6"/>
        <v>0</v>
      </c>
      <c r="BH111" s="190">
        <f t="shared" si="7"/>
        <v>0</v>
      </c>
      <c r="BI111" s="190">
        <f t="shared" si="8"/>
        <v>0</v>
      </c>
      <c r="BJ111" s="19" t="s">
        <v>84</v>
      </c>
      <c r="BK111" s="190">
        <f t="shared" si="9"/>
        <v>0</v>
      </c>
      <c r="BL111" s="19" t="s">
        <v>145</v>
      </c>
      <c r="BM111" s="19" t="s">
        <v>221</v>
      </c>
    </row>
    <row r="112" spans="2:65" s="1" customFormat="1" ht="16.5" customHeight="1">
      <c r="B112" s="36"/>
      <c r="C112" s="198" t="s">
        <v>223</v>
      </c>
      <c r="D112" s="198" t="s">
        <v>345</v>
      </c>
      <c r="E112" s="199" t="s">
        <v>937</v>
      </c>
      <c r="F112" s="200" t="s">
        <v>938</v>
      </c>
      <c r="G112" s="201" t="s">
        <v>352</v>
      </c>
      <c r="H112" s="202">
        <v>437</v>
      </c>
      <c r="I112" s="203"/>
      <c r="J112" s="204">
        <f t="shared" si="0"/>
        <v>0</v>
      </c>
      <c r="K112" s="200" t="s">
        <v>901</v>
      </c>
      <c r="L112" s="56"/>
      <c r="M112" s="205" t="s">
        <v>23</v>
      </c>
      <c r="N112" s="206" t="s">
        <v>47</v>
      </c>
      <c r="O112" s="37"/>
      <c r="P112" s="188">
        <f t="shared" si="1"/>
        <v>0</v>
      </c>
      <c r="Q112" s="188">
        <v>1E-05</v>
      </c>
      <c r="R112" s="188">
        <f t="shared" si="2"/>
        <v>0.004370000000000001</v>
      </c>
      <c r="S112" s="188">
        <v>0</v>
      </c>
      <c r="T112" s="189">
        <f t="shared" si="3"/>
        <v>0</v>
      </c>
      <c r="AR112" s="19" t="s">
        <v>145</v>
      </c>
      <c r="AT112" s="19" t="s">
        <v>345</v>
      </c>
      <c r="AU112" s="19" t="s">
        <v>84</v>
      </c>
      <c r="AY112" s="19" t="s">
        <v>139</v>
      </c>
      <c r="BE112" s="190">
        <f t="shared" si="4"/>
        <v>0</v>
      </c>
      <c r="BF112" s="190">
        <f t="shared" si="5"/>
        <v>0</v>
      </c>
      <c r="BG112" s="190">
        <f t="shared" si="6"/>
        <v>0</v>
      </c>
      <c r="BH112" s="190">
        <f t="shared" si="7"/>
        <v>0</v>
      </c>
      <c r="BI112" s="190">
        <f t="shared" si="8"/>
        <v>0</v>
      </c>
      <c r="BJ112" s="19" t="s">
        <v>84</v>
      </c>
      <c r="BK112" s="190">
        <f t="shared" si="9"/>
        <v>0</v>
      </c>
      <c r="BL112" s="19" t="s">
        <v>145</v>
      </c>
      <c r="BM112" s="19" t="s">
        <v>226</v>
      </c>
    </row>
    <row r="113" spans="2:65" s="1" customFormat="1" ht="16.5" customHeight="1">
      <c r="B113" s="36"/>
      <c r="C113" s="198" t="s">
        <v>186</v>
      </c>
      <c r="D113" s="198" t="s">
        <v>345</v>
      </c>
      <c r="E113" s="199" t="s">
        <v>939</v>
      </c>
      <c r="F113" s="200" t="s">
        <v>940</v>
      </c>
      <c r="G113" s="201" t="s">
        <v>352</v>
      </c>
      <c r="H113" s="202">
        <v>502.55</v>
      </c>
      <c r="I113" s="203"/>
      <c r="J113" s="204">
        <f t="shared" si="0"/>
        <v>0</v>
      </c>
      <c r="K113" s="200" t="s">
        <v>901</v>
      </c>
      <c r="L113" s="56"/>
      <c r="M113" s="205" t="s">
        <v>23</v>
      </c>
      <c r="N113" s="206" t="s">
        <v>47</v>
      </c>
      <c r="O113" s="37"/>
      <c r="P113" s="188">
        <f t="shared" si="1"/>
        <v>0</v>
      </c>
      <c r="Q113" s="188">
        <v>0.0055</v>
      </c>
      <c r="R113" s="188">
        <f t="shared" si="2"/>
        <v>2.7640249999999997</v>
      </c>
      <c r="S113" s="188">
        <v>0</v>
      </c>
      <c r="T113" s="189">
        <f t="shared" si="3"/>
        <v>0</v>
      </c>
      <c r="AR113" s="19" t="s">
        <v>145</v>
      </c>
      <c r="AT113" s="19" t="s">
        <v>345</v>
      </c>
      <c r="AU113" s="19" t="s">
        <v>84</v>
      </c>
      <c r="AY113" s="19" t="s">
        <v>139</v>
      </c>
      <c r="BE113" s="190">
        <f t="shared" si="4"/>
        <v>0</v>
      </c>
      <c r="BF113" s="190">
        <f t="shared" si="5"/>
        <v>0</v>
      </c>
      <c r="BG113" s="190">
        <f t="shared" si="6"/>
        <v>0</v>
      </c>
      <c r="BH113" s="190">
        <f t="shared" si="7"/>
        <v>0</v>
      </c>
      <c r="BI113" s="190">
        <f t="shared" si="8"/>
        <v>0</v>
      </c>
      <c r="BJ113" s="19" t="s">
        <v>84</v>
      </c>
      <c r="BK113" s="190">
        <f t="shared" si="9"/>
        <v>0</v>
      </c>
      <c r="BL113" s="19" t="s">
        <v>145</v>
      </c>
      <c r="BM113" s="19" t="s">
        <v>229</v>
      </c>
    </row>
    <row r="114" spans="2:65" s="1" customFormat="1" ht="16.5" customHeight="1">
      <c r="B114" s="36"/>
      <c r="C114" s="198" t="s">
        <v>9</v>
      </c>
      <c r="D114" s="198" t="s">
        <v>345</v>
      </c>
      <c r="E114" s="199" t="s">
        <v>941</v>
      </c>
      <c r="F114" s="200" t="s">
        <v>942</v>
      </c>
      <c r="G114" s="201" t="s">
        <v>352</v>
      </c>
      <c r="H114" s="202">
        <v>874</v>
      </c>
      <c r="I114" s="203"/>
      <c r="J114" s="204">
        <f t="shared" si="0"/>
        <v>0</v>
      </c>
      <c r="K114" s="200" t="s">
        <v>901</v>
      </c>
      <c r="L114" s="56"/>
      <c r="M114" s="205" t="s">
        <v>23</v>
      </c>
      <c r="N114" s="206" t="s">
        <v>47</v>
      </c>
      <c r="O114" s="37"/>
      <c r="P114" s="188">
        <f t="shared" si="1"/>
        <v>0</v>
      </c>
      <c r="Q114" s="188">
        <v>0</v>
      </c>
      <c r="R114" s="188">
        <f t="shared" si="2"/>
        <v>0</v>
      </c>
      <c r="S114" s="188">
        <v>0</v>
      </c>
      <c r="T114" s="189">
        <f t="shared" si="3"/>
        <v>0</v>
      </c>
      <c r="AR114" s="19" t="s">
        <v>145</v>
      </c>
      <c r="AT114" s="19" t="s">
        <v>345</v>
      </c>
      <c r="AU114" s="19" t="s">
        <v>84</v>
      </c>
      <c r="AY114" s="19" t="s">
        <v>139</v>
      </c>
      <c r="BE114" s="190">
        <f t="shared" si="4"/>
        <v>0</v>
      </c>
      <c r="BF114" s="190">
        <f t="shared" si="5"/>
        <v>0</v>
      </c>
      <c r="BG114" s="190">
        <f t="shared" si="6"/>
        <v>0</v>
      </c>
      <c r="BH114" s="190">
        <f t="shared" si="7"/>
        <v>0</v>
      </c>
      <c r="BI114" s="190">
        <f t="shared" si="8"/>
        <v>0</v>
      </c>
      <c r="BJ114" s="19" t="s">
        <v>84</v>
      </c>
      <c r="BK114" s="190">
        <f t="shared" si="9"/>
        <v>0</v>
      </c>
      <c r="BL114" s="19" t="s">
        <v>145</v>
      </c>
      <c r="BM114" s="19" t="s">
        <v>232</v>
      </c>
    </row>
    <row r="115" spans="2:65" s="1" customFormat="1" ht="16.5" customHeight="1">
      <c r="B115" s="36"/>
      <c r="C115" s="198" t="s">
        <v>192</v>
      </c>
      <c r="D115" s="198" t="s">
        <v>345</v>
      </c>
      <c r="E115" s="199" t="s">
        <v>943</v>
      </c>
      <c r="F115" s="200" t="s">
        <v>944</v>
      </c>
      <c r="G115" s="201" t="s">
        <v>352</v>
      </c>
      <c r="H115" s="202">
        <v>502.55</v>
      </c>
      <c r="I115" s="203"/>
      <c r="J115" s="204">
        <f t="shared" si="0"/>
        <v>0</v>
      </c>
      <c r="K115" s="200" t="s">
        <v>901</v>
      </c>
      <c r="L115" s="56"/>
      <c r="M115" s="205" t="s">
        <v>23</v>
      </c>
      <c r="N115" s="206" t="s">
        <v>47</v>
      </c>
      <c r="O115" s="37"/>
      <c r="P115" s="188">
        <f t="shared" si="1"/>
        <v>0</v>
      </c>
      <c r="Q115" s="188">
        <v>0.0003</v>
      </c>
      <c r="R115" s="188">
        <f t="shared" si="2"/>
        <v>0.15076499999999998</v>
      </c>
      <c r="S115" s="188">
        <v>0</v>
      </c>
      <c r="T115" s="189">
        <f t="shared" si="3"/>
        <v>0</v>
      </c>
      <c r="AR115" s="19" t="s">
        <v>145</v>
      </c>
      <c r="AT115" s="19" t="s">
        <v>345</v>
      </c>
      <c r="AU115" s="19" t="s">
        <v>84</v>
      </c>
      <c r="AY115" s="19" t="s">
        <v>139</v>
      </c>
      <c r="BE115" s="190">
        <f t="shared" si="4"/>
        <v>0</v>
      </c>
      <c r="BF115" s="190">
        <f t="shared" si="5"/>
        <v>0</v>
      </c>
      <c r="BG115" s="190">
        <f t="shared" si="6"/>
        <v>0</v>
      </c>
      <c r="BH115" s="190">
        <f t="shared" si="7"/>
        <v>0</v>
      </c>
      <c r="BI115" s="190">
        <f t="shared" si="8"/>
        <v>0</v>
      </c>
      <c r="BJ115" s="19" t="s">
        <v>84</v>
      </c>
      <c r="BK115" s="190">
        <f t="shared" si="9"/>
        <v>0</v>
      </c>
      <c r="BL115" s="19" t="s">
        <v>145</v>
      </c>
      <c r="BM115" s="19" t="s">
        <v>235</v>
      </c>
    </row>
    <row r="116" spans="2:65" s="1" customFormat="1" ht="16.5" customHeight="1">
      <c r="B116" s="36"/>
      <c r="C116" s="198" t="s">
        <v>240</v>
      </c>
      <c r="D116" s="198" t="s">
        <v>345</v>
      </c>
      <c r="E116" s="199" t="s">
        <v>945</v>
      </c>
      <c r="F116" s="200" t="s">
        <v>946</v>
      </c>
      <c r="G116" s="201" t="s">
        <v>352</v>
      </c>
      <c r="H116" s="202">
        <v>502.55</v>
      </c>
      <c r="I116" s="203"/>
      <c r="J116" s="204">
        <f t="shared" si="0"/>
        <v>0</v>
      </c>
      <c r="K116" s="200" t="s">
        <v>901</v>
      </c>
      <c r="L116" s="56"/>
      <c r="M116" s="205" t="s">
        <v>23</v>
      </c>
      <c r="N116" s="206" t="s">
        <v>47</v>
      </c>
      <c r="O116" s="37"/>
      <c r="P116" s="188">
        <f t="shared" si="1"/>
        <v>0</v>
      </c>
      <c r="Q116" s="188">
        <v>0.0002</v>
      </c>
      <c r="R116" s="188">
        <f t="shared" si="2"/>
        <v>0.10051</v>
      </c>
      <c r="S116" s="188">
        <v>0</v>
      </c>
      <c r="T116" s="189">
        <f t="shared" si="3"/>
        <v>0</v>
      </c>
      <c r="AR116" s="19" t="s">
        <v>145</v>
      </c>
      <c r="AT116" s="19" t="s">
        <v>345</v>
      </c>
      <c r="AU116" s="19" t="s">
        <v>84</v>
      </c>
      <c r="AY116" s="19" t="s">
        <v>139</v>
      </c>
      <c r="BE116" s="190">
        <f t="shared" si="4"/>
        <v>0</v>
      </c>
      <c r="BF116" s="190">
        <f t="shared" si="5"/>
        <v>0</v>
      </c>
      <c r="BG116" s="190">
        <f t="shared" si="6"/>
        <v>0</v>
      </c>
      <c r="BH116" s="190">
        <f t="shared" si="7"/>
        <v>0</v>
      </c>
      <c r="BI116" s="190">
        <f t="shared" si="8"/>
        <v>0</v>
      </c>
      <c r="BJ116" s="19" t="s">
        <v>84</v>
      </c>
      <c r="BK116" s="190">
        <f t="shared" si="9"/>
        <v>0</v>
      </c>
      <c r="BL116" s="19" t="s">
        <v>145</v>
      </c>
      <c r="BM116" s="19" t="s">
        <v>243</v>
      </c>
    </row>
    <row r="117" spans="2:65" s="1" customFormat="1" ht="16.5" customHeight="1">
      <c r="B117" s="36"/>
      <c r="C117" s="198" t="s">
        <v>196</v>
      </c>
      <c r="D117" s="198" t="s">
        <v>345</v>
      </c>
      <c r="E117" s="199" t="s">
        <v>947</v>
      </c>
      <c r="F117" s="200" t="s">
        <v>948</v>
      </c>
      <c r="G117" s="201" t="s">
        <v>352</v>
      </c>
      <c r="H117" s="202">
        <v>437</v>
      </c>
      <c r="I117" s="203"/>
      <c r="J117" s="204">
        <f t="shared" si="0"/>
        <v>0</v>
      </c>
      <c r="K117" s="200" t="s">
        <v>901</v>
      </c>
      <c r="L117" s="56"/>
      <c r="M117" s="205" t="s">
        <v>23</v>
      </c>
      <c r="N117" s="206" t="s">
        <v>47</v>
      </c>
      <c r="O117" s="37"/>
      <c r="P117" s="188">
        <f t="shared" si="1"/>
        <v>0</v>
      </c>
      <c r="Q117" s="188">
        <v>0</v>
      </c>
      <c r="R117" s="188">
        <f t="shared" si="2"/>
        <v>0</v>
      </c>
      <c r="S117" s="188">
        <v>0</v>
      </c>
      <c r="T117" s="189">
        <f t="shared" si="3"/>
        <v>0</v>
      </c>
      <c r="AR117" s="19" t="s">
        <v>145</v>
      </c>
      <c r="AT117" s="19" t="s">
        <v>345</v>
      </c>
      <c r="AU117" s="19" t="s">
        <v>84</v>
      </c>
      <c r="AY117" s="19" t="s">
        <v>139</v>
      </c>
      <c r="BE117" s="190">
        <f t="shared" si="4"/>
        <v>0</v>
      </c>
      <c r="BF117" s="190">
        <f t="shared" si="5"/>
        <v>0</v>
      </c>
      <c r="BG117" s="190">
        <f t="shared" si="6"/>
        <v>0</v>
      </c>
      <c r="BH117" s="190">
        <f t="shared" si="7"/>
        <v>0</v>
      </c>
      <c r="BI117" s="190">
        <f t="shared" si="8"/>
        <v>0</v>
      </c>
      <c r="BJ117" s="19" t="s">
        <v>84</v>
      </c>
      <c r="BK117" s="190">
        <f t="shared" si="9"/>
        <v>0</v>
      </c>
      <c r="BL117" s="19" t="s">
        <v>145</v>
      </c>
      <c r="BM117" s="19" t="s">
        <v>247</v>
      </c>
    </row>
    <row r="118" spans="2:65" s="1" customFormat="1" ht="16.5" customHeight="1">
      <c r="B118" s="36"/>
      <c r="C118" s="198" t="s">
        <v>248</v>
      </c>
      <c r="D118" s="198" t="s">
        <v>345</v>
      </c>
      <c r="E118" s="199" t="s">
        <v>949</v>
      </c>
      <c r="F118" s="200" t="s">
        <v>950</v>
      </c>
      <c r="G118" s="201" t="s">
        <v>352</v>
      </c>
      <c r="H118" s="202">
        <v>502.55</v>
      </c>
      <c r="I118" s="203"/>
      <c r="J118" s="204">
        <f t="shared" si="0"/>
        <v>0</v>
      </c>
      <c r="K118" s="200" t="s">
        <v>901</v>
      </c>
      <c r="L118" s="56"/>
      <c r="M118" s="205" t="s">
        <v>23</v>
      </c>
      <c r="N118" s="206" t="s">
        <v>47</v>
      </c>
      <c r="O118" s="37"/>
      <c r="P118" s="188">
        <f t="shared" si="1"/>
        <v>0</v>
      </c>
      <c r="Q118" s="188">
        <v>0.001</v>
      </c>
      <c r="R118" s="188">
        <f t="shared" si="2"/>
        <v>0.50255</v>
      </c>
      <c r="S118" s="188">
        <v>0</v>
      </c>
      <c r="T118" s="189">
        <f t="shared" si="3"/>
        <v>0</v>
      </c>
      <c r="AR118" s="19" t="s">
        <v>145</v>
      </c>
      <c r="AT118" s="19" t="s">
        <v>345</v>
      </c>
      <c r="AU118" s="19" t="s">
        <v>84</v>
      </c>
      <c r="AY118" s="19" t="s">
        <v>139</v>
      </c>
      <c r="BE118" s="190">
        <f t="shared" si="4"/>
        <v>0</v>
      </c>
      <c r="BF118" s="190">
        <f t="shared" si="5"/>
        <v>0</v>
      </c>
      <c r="BG118" s="190">
        <f t="shared" si="6"/>
        <v>0</v>
      </c>
      <c r="BH118" s="190">
        <f t="shared" si="7"/>
        <v>0</v>
      </c>
      <c r="BI118" s="190">
        <f t="shared" si="8"/>
        <v>0</v>
      </c>
      <c r="BJ118" s="19" t="s">
        <v>84</v>
      </c>
      <c r="BK118" s="190">
        <f t="shared" si="9"/>
        <v>0</v>
      </c>
      <c r="BL118" s="19" t="s">
        <v>145</v>
      </c>
      <c r="BM118" s="19" t="s">
        <v>251</v>
      </c>
    </row>
    <row r="119" spans="2:65" s="1" customFormat="1" ht="16.5" customHeight="1">
      <c r="B119" s="36"/>
      <c r="C119" s="198" t="s">
        <v>201</v>
      </c>
      <c r="D119" s="198" t="s">
        <v>345</v>
      </c>
      <c r="E119" s="199" t="s">
        <v>951</v>
      </c>
      <c r="F119" s="200" t="s">
        <v>952</v>
      </c>
      <c r="G119" s="201" t="s">
        <v>352</v>
      </c>
      <c r="H119" s="202">
        <v>437</v>
      </c>
      <c r="I119" s="203"/>
      <c r="J119" s="204">
        <f t="shared" si="0"/>
        <v>0</v>
      </c>
      <c r="K119" s="200" t="s">
        <v>23</v>
      </c>
      <c r="L119" s="56"/>
      <c r="M119" s="205" t="s">
        <v>23</v>
      </c>
      <c r="N119" s="206" t="s">
        <v>47</v>
      </c>
      <c r="O119" s="37"/>
      <c r="P119" s="188">
        <f t="shared" si="1"/>
        <v>0</v>
      </c>
      <c r="Q119" s="188">
        <v>0</v>
      </c>
      <c r="R119" s="188">
        <f t="shared" si="2"/>
        <v>0</v>
      </c>
      <c r="S119" s="188">
        <v>0</v>
      </c>
      <c r="T119" s="189">
        <f t="shared" si="3"/>
        <v>0</v>
      </c>
      <c r="AR119" s="19" t="s">
        <v>145</v>
      </c>
      <c r="AT119" s="19" t="s">
        <v>345</v>
      </c>
      <c r="AU119" s="19" t="s">
        <v>84</v>
      </c>
      <c r="AY119" s="19" t="s">
        <v>139</v>
      </c>
      <c r="BE119" s="190">
        <f t="shared" si="4"/>
        <v>0</v>
      </c>
      <c r="BF119" s="190">
        <f t="shared" si="5"/>
        <v>0</v>
      </c>
      <c r="BG119" s="190">
        <f t="shared" si="6"/>
        <v>0</v>
      </c>
      <c r="BH119" s="190">
        <f t="shared" si="7"/>
        <v>0</v>
      </c>
      <c r="BI119" s="190">
        <f t="shared" si="8"/>
        <v>0</v>
      </c>
      <c r="BJ119" s="19" t="s">
        <v>84</v>
      </c>
      <c r="BK119" s="190">
        <f t="shared" si="9"/>
        <v>0</v>
      </c>
      <c r="BL119" s="19" t="s">
        <v>145</v>
      </c>
      <c r="BM119" s="19" t="s">
        <v>255</v>
      </c>
    </row>
    <row r="120" spans="2:65" s="1" customFormat="1" ht="16.5" customHeight="1">
      <c r="B120" s="36"/>
      <c r="C120" s="198" t="s">
        <v>257</v>
      </c>
      <c r="D120" s="198" t="s">
        <v>345</v>
      </c>
      <c r="E120" s="199" t="s">
        <v>953</v>
      </c>
      <c r="F120" s="200" t="s">
        <v>954</v>
      </c>
      <c r="G120" s="201" t="s">
        <v>352</v>
      </c>
      <c r="H120" s="202">
        <v>458.85</v>
      </c>
      <c r="I120" s="203"/>
      <c r="J120" s="204">
        <f t="shared" si="0"/>
        <v>0</v>
      </c>
      <c r="K120" s="200" t="s">
        <v>901</v>
      </c>
      <c r="L120" s="56"/>
      <c r="M120" s="205" t="s">
        <v>23</v>
      </c>
      <c r="N120" s="206" t="s">
        <v>47</v>
      </c>
      <c r="O120" s="37"/>
      <c r="P120" s="188">
        <f t="shared" si="1"/>
        <v>0</v>
      </c>
      <c r="Q120" s="188">
        <v>0.001</v>
      </c>
      <c r="R120" s="188">
        <f t="shared" si="2"/>
        <v>0.45885000000000004</v>
      </c>
      <c r="S120" s="188">
        <v>0</v>
      </c>
      <c r="T120" s="189">
        <f t="shared" si="3"/>
        <v>0</v>
      </c>
      <c r="AR120" s="19" t="s">
        <v>145</v>
      </c>
      <c r="AT120" s="19" t="s">
        <v>345</v>
      </c>
      <c r="AU120" s="19" t="s">
        <v>84</v>
      </c>
      <c r="AY120" s="19" t="s">
        <v>139</v>
      </c>
      <c r="BE120" s="190">
        <f t="shared" si="4"/>
        <v>0</v>
      </c>
      <c r="BF120" s="190">
        <f t="shared" si="5"/>
        <v>0</v>
      </c>
      <c r="BG120" s="190">
        <f t="shared" si="6"/>
        <v>0</v>
      </c>
      <c r="BH120" s="190">
        <f t="shared" si="7"/>
        <v>0</v>
      </c>
      <c r="BI120" s="190">
        <f t="shared" si="8"/>
        <v>0</v>
      </c>
      <c r="BJ120" s="19" t="s">
        <v>84</v>
      </c>
      <c r="BK120" s="190">
        <f t="shared" si="9"/>
        <v>0</v>
      </c>
      <c r="BL120" s="19" t="s">
        <v>145</v>
      </c>
      <c r="BM120" s="19" t="s">
        <v>260</v>
      </c>
    </row>
    <row r="121" spans="2:65" s="1" customFormat="1" ht="16.5" customHeight="1">
      <c r="B121" s="36"/>
      <c r="C121" s="198" t="s">
        <v>204</v>
      </c>
      <c r="D121" s="198" t="s">
        <v>345</v>
      </c>
      <c r="E121" s="199" t="s">
        <v>955</v>
      </c>
      <c r="F121" s="200" t="s">
        <v>956</v>
      </c>
      <c r="G121" s="201" t="s">
        <v>358</v>
      </c>
      <c r="H121" s="202">
        <v>48.07</v>
      </c>
      <c r="I121" s="203"/>
      <c r="J121" s="204">
        <f t="shared" si="0"/>
        <v>0</v>
      </c>
      <c r="K121" s="200" t="s">
        <v>901</v>
      </c>
      <c r="L121" s="56"/>
      <c r="M121" s="205" t="s">
        <v>23</v>
      </c>
      <c r="N121" s="206" t="s">
        <v>47</v>
      </c>
      <c r="O121" s="37"/>
      <c r="P121" s="188">
        <f t="shared" si="1"/>
        <v>0</v>
      </c>
      <c r="Q121" s="188">
        <v>0.025</v>
      </c>
      <c r="R121" s="188">
        <f t="shared" si="2"/>
        <v>1.20175</v>
      </c>
      <c r="S121" s="188">
        <v>0</v>
      </c>
      <c r="T121" s="189">
        <f t="shared" si="3"/>
        <v>0</v>
      </c>
      <c r="AR121" s="19" t="s">
        <v>145</v>
      </c>
      <c r="AT121" s="19" t="s">
        <v>345</v>
      </c>
      <c r="AU121" s="19" t="s">
        <v>84</v>
      </c>
      <c r="AY121" s="19" t="s">
        <v>139</v>
      </c>
      <c r="BE121" s="190">
        <f t="shared" si="4"/>
        <v>0</v>
      </c>
      <c r="BF121" s="190">
        <f t="shared" si="5"/>
        <v>0</v>
      </c>
      <c r="BG121" s="190">
        <f t="shared" si="6"/>
        <v>0</v>
      </c>
      <c r="BH121" s="190">
        <f t="shared" si="7"/>
        <v>0</v>
      </c>
      <c r="BI121" s="190">
        <f t="shared" si="8"/>
        <v>0</v>
      </c>
      <c r="BJ121" s="19" t="s">
        <v>84</v>
      </c>
      <c r="BK121" s="190">
        <f t="shared" si="9"/>
        <v>0</v>
      </c>
      <c r="BL121" s="19" t="s">
        <v>145</v>
      </c>
      <c r="BM121" s="19" t="s">
        <v>264</v>
      </c>
    </row>
    <row r="122" spans="2:65" s="1" customFormat="1" ht="16.5" customHeight="1">
      <c r="B122" s="36"/>
      <c r="C122" s="198" t="s">
        <v>266</v>
      </c>
      <c r="D122" s="198" t="s">
        <v>345</v>
      </c>
      <c r="E122" s="199" t="s">
        <v>957</v>
      </c>
      <c r="F122" s="200" t="s">
        <v>958</v>
      </c>
      <c r="G122" s="201" t="s">
        <v>352</v>
      </c>
      <c r="H122" s="202">
        <v>232.955</v>
      </c>
      <c r="I122" s="203"/>
      <c r="J122" s="204">
        <f t="shared" si="0"/>
        <v>0</v>
      </c>
      <c r="K122" s="200" t="s">
        <v>901</v>
      </c>
      <c r="L122" s="56"/>
      <c r="M122" s="205" t="s">
        <v>23</v>
      </c>
      <c r="N122" s="206" t="s">
        <v>47</v>
      </c>
      <c r="O122" s="37"/>
      <c r="P122" s="188">
        <f t="shared" si="1"/>
        <v>0</v>
      </c>
      <c r="Q122" s="188">
        <v>0.014</v>
      </c>
      <c r="R122" s="188">
        <f t="shared" si="2"/>
        <v>3.2613700000000003</v>
      </c>
      <c r="S122" s="188">
        <v>0</v>
      </c>
      <c r="T122" s="189">
        <f t="shared" si="3"/>
        <v>0</v>
      </c>
      <c r="AR122" s="19" t="s">
        <v>145</v>
      </c>
      <c r="AT122" s="19" t="s">
        <v>345</v>
      </c>
      <c r="AU122" s="19" t="s">
        <v>84</v>
      </c>
      <c r="AY122" s="19" t="s">
        <v>139</v>
      </c>
      <c r="BE122" s="190">
        <f t="shared" si="4"/>
        <v>0</v>
      </c>
      <c r="BF122" s="190">
        <f t="shared" si="5"/>
        <v>0</v>
      </c>
      <c r="BG122" s="190">
        <f t="shared" si="6"/>
        <v>0</v>
      </c>
      <c r="BH122" s="190">
        <f t="shared" si="7"/>
        <v>0</v>
      </c>
      <c r="BI122" s="190">
        <f t="shared" si="8"/>
        <v>0</v>
      </c>
      <c r="BJ122" s="19" t="s">
        <v>84</v>
      </c>
      <c r="BK122" s="190">
        <f t="shared" si="9"/>
        <v>0</v>
      </c>
      <c r="BL122" s="19" t="s">
        <v>145</v>
      </c>
      <c r="BM122" s="19" t="s">
        <v>269</v>
      </c>
    </row>
    <row r="123" spans="2:63" s="9" customFormat="1" ht="37.35" customHeight="1">
      <c r="B123" s="164"/>
      <c r="C123" s="165"/>
      <c r="D123" s="166" t="s">
        <v>75</v>
      </c>
      <c r="E123" s="167" t="s">
        <v>511</v>
      </c>
      <c r="F123" s="167" t="s">
        <v>512</v>
      </c>
      <c r="G123" s="165"/>
      <c r="H123" s="165"/>
      <c r="I123" s="168"/>
      <c r="J123" s="169">
        <f>BK123</f>
        <v>0</v>
      </c>
      <c r="K123" s="165"/>
      <c r="L123" s="170"/>
      <c r="M123" s="171"/>
      <c r="N123" s="172"/>
      <c r="O123" s="172"/>
      <c r="P123" s="173">
        <f>SUM(P124:P132)</f>
        <v>0</v>
      </c>
      <c r="Q123" s="172"/>
      <c r="R123" s="173">
        <f>SUM(R124:R132)</f>
        <v>3.308825</v>
      </c>
      <c r="S123" s="172"/>
      <c r="T123" s="174">
        <f>SUM(T124:T132)</f>
        <v>0</v>
      </c>
      <c r="AR123" s="175" t="s">
        <v>84</v>
      </c>
      <c r="AT123" s="176" t="s">
        <v>75</v>
      </c>
      <c r="AU123" s="176" t="s">
        <v>76</v>
      </c>
      <c r="AY123" s="175" t="s">
        <v>139</v>
      </c>
      <c r="BK123" s="177">
        <f>SUM(BK124:BK132)</f>
        <v>0</v>
      </c>
    </row>
    <row r="124" spans="2:65" s="1" customFormat="1" ht="16.5" customHeight="1">
      <c r="B124" s="36"/>
      <c r="C124" s="198" t="s">
        <v>208</v>
      </c>
      <c r="D124" s="198" t="s">
        <v>345</v>
      </c>
      <c r="E124" s="199" t="s">
        <v>959</v>
      </c>
      <c r="F124" s="200" t="s">
        <v>960</v>
      </c>
      <c r="G124" s="201" t="s">
        <v>352</v>
      </c>
      <c r="H124" s="202">
        <v>36</v>
      </c>
      <c r="I124" s="203"/>
      <c r="J124" s="204">
        <f aca="true" t="shared" si="10" ref="J124:J132">ROUND(I124*H124,2)</f>
        <v>0</v>
      </c>
      <c r="K124" s="200" t="s">
        <v>901</v>
      </c>
      <c r="L124" s="56"/>
      <c r="M124" s="205" t="s">
        <v>23</v>
      </c>
      <c r="N124" s="206" t="s">
        <v>47</v>
      </c>
      <c r="O124" s="37"/>
      <c r="P124" s="188">
        <f aca="true" t="shared" si="11" ref="P124:P132">O124*H124</f>
        <v>0</v>
      </c>
      <c r="Q124" s="188">
        <v>0</v>
      </c>
      <c r="R124" s="188">
        <f aca="true" t="shared" si="12" ref="R124:R132">Q124*H124</f>
        <v>0</v>
      </c>
      <c r="S124" s="188">
        <v>0</v>
      </c>
      <c r="T124" s="189">
        <f aca="true" t="shared" si="13" ref="T124:T132">S124*H124</f>
        <v>0</v>
      </c>
      <c r="AR124" s="19" t="s">
        <v>145</v>
      </c>
      <c r="AT124" s="19" t="s">
        <v>345</v>
      </c>
      <c r="AU124" s="19" t="s">
        <v>84</v>
      </c>
      <c r="AY124" s="19" t="s">
        <v>139</v>
      </c>
      <c r="BE124" s="190">
        <f aca="true" t="shared" si="14" ref="BE124:BE132">IF(N124="základní",J124,0)</f>
        <v>0</v>
      </c>
      <c r="BF124" s="190">
        <f aca="true" t="shared" si="15" ref="BF124:BF132">IF(N124="snížená",J124,0)</f>
        <v>0</v>
      </c>
      <c r="BG124" s="190">
        <f aca="true" t="shared" si="16" ref="BG124:BG132">IF(N124="zákl. přenesená",J124,0)</f>
        <v>0</v>
      </c>
      <c r="BH124" s="190">
        <f aca="true" t="shared" si="17" ref="BH124:BH132">IF(N124="sníž. přenesená",J124,0)</f>
        <v>0</v>
      </c>
      <c r="BI124" s="190">
        <f aca="true" t="shared" si="18" ref="BI124:BI132">IF(N124="nulová",J124,0)</f>
        <v>0</v>
      </c>
      <c r="BJ124" s="19" t="s">
        <v>84</v>
      </c>
      <c r="BK124" s="190">
        <f aca="true" t="shared" si="19" ref="BK124:BK132">ROUND(I124*H124,2)</f>
        <v>0</v>
      </c>
      <c r="BL124" s="19" t="s">
        <v>145</v>
      </c>
      <c r="BM124" s="19" t="s">
        <v>273</v>
      </c>
    </row>
    <row r="125" spans="2:65" s="1" customFormat="1" ht="16.5" customHeight="1">
      <c r="B125" s="36"/>
      <c r="C125" s="198" t="s">
        <v>274</v>
      </c>
      <c r="D125" s="198" t="s">
        <v>345</v>
      </c>
      <c r="E125" s="199" t="s">
        <v>961</v>
      </c>
      <c r="F125" s="200" t="s">
        <v>962</v>
      </c>
      <c r="G125" s="201" t="s">
        <v>358</v>
      </c>
      <c r="H125" s="202">
        <v>3.78</v>
      </c>
      <c r="I125" s="203"/>
      <c r="J125" s="204">
        <f t="shared" si="10"/>
        <v>0</v>
      </c>
      <c r="K125" s="200" t="s">
        <v>901</v>
      </c>
      <c r="L125" s="56"/>
      <c r="M125" s="205" t="s">
        <v>23</v>
      </c>
      <c r="N125" s="206" t="s">
        <v>47</v>
      </c>
      <c r="O125" s="37"/>
      <c r="P125" s="188">
        <f t="shared" si="11"/>
        <v>0</v>
      </c>
      <c r="Q125" s="188">
        <v>0.035</v>
      </c>
      <c r="R125" s="188">
        <f t="shared" si="12"/>
        <v>0.1323</v>
      </c>
      <c r="S125" s="188">
        <v>0</v>
      </c>
      <c r="T125" s="189">
        <f t="shared" si="13"/>
        <v>0</v>
      </c>
      <c r="AR125" s="19" t="s">
        <v>145</v>
      </c>
      <c r="AT125" s="19" t="s">
        <v>345</v>
      </c>
      <c r="AU125" s="19" t="s">
        <v>84</v>
      </c>
      <c r="AY125" s="19" t="s">
        <v>139</v>
      </c>
      <c r="BE125" s="190">
        <f t="shared" si="14"/>
        <v>0</v>
      </c>
      <c r="BF125" s="190">
        <f t="shared" si="15"/>
        <v>0</v>
      </c>
      <c r="BG125" s="190">
        <f t="shared" si="16"/>
        <v>0</v>
      </c>
      <c r="BH125" s="190">
        <f t="shared" si="17"/>
        <v>0</v>
      </c>
      <c r="BI125" s="190">
        <f t="shared" si="18"/>
        <v>0</v>
      </c>
      <c r="BJ125" s="19" t="s">
        <v>84</v>
      </c>
      <c r="BK125" s="190">
        <f t="shared" si="19"/>
        <v>0</v>
      </c>
      <c r="BL125" s="19" t="s">
        <v>145</v>
      </c>
      <c r="BM125" s="19" t="s">
        <v>277</v>
      </c>
    </row>
    <row r="126" spans="2:65" s="1" customFormat="1" ht="16.5" customHeight="1">
      <c r="B126" s="36"/>
      <c r="C126" s="198" t="s">
        <v>212</v>
      </c>
      <c r="D126" s="198" t="s">
        <v>345</v>
      </c>
      <c r="E126" s="199" t="s">
        <v>959</v>
      </c>
      <c r="F126" s="200" t="s">
        <v>960</v>
      </c>
      <c r="G126" s="201" t="s">
        <v>352</v>
      </c>
      <c r="H126" s="202">
        <v>45</v>
      </c>
      <c r="I126" s="203"/>
      <c r="J126" s="204">
        <f t="shared" si="10"/>
        <v>0</v>
      </c>
      <c r="K126" s="200" t="s">
        <v>901</v>
      </c>
      <c r="L126" s="56"/>
      <c r="M126" s="205" t="s">
        <v>23</v>
      </c>
      <c r="N126" s="206" t="s">
        <v>47</v>
      </c>
      <c r="O126" s="37"/>
      <c r="P126" s="188">
        <f t="shared" si="11"/>
        <v>0</v>
      </c>
      <c r="Q126" s="188">
        <v>0</v>
      </c>
      <c r="R126" s="188">
        <f t="shared" si="12"/>
        <v>0</v>
      </c>
      <c r="S126" s="188">
        <v>0</v>
      </c>
      <c r="T126" s="189">
        <f t="shared" si="13"/>
        <v>0</v>
      </c>
      <c r="AR126" s="19" t="s">
        <v>145</v>
      </c>
      <c r="AT126" s="19" t="s">
        <v>345</v>
      </c>
      <c r="AU126" s="19" t="s">
        <v>84</v>
      </c>
      <c r="AY126" s="19" t="s">
        <v>139</v>
      </c>
      <c r="BE126" s="190">
        <f t="shared" si="14"/>
        <v>0</v>
      </c>
      <c r="BF126" s="190">
        <f t="shared" si="15"/>
        <v>0</v>
      </c>
      <c r="BG126" s="190">
        <f t="shared" si="16"/>
        <v>0</v>
      </c>
      <c r="BH126" s="190">
        <f t="shared" si="17"/>
        <v>0</v>
      </c>
      <c r="BI126" s="190">
        <f t="shared" si="18"/>
        <v>0</v>
      </c>
      <c r="BJ126" s="19" t="s">
        <v>84</v>
      </c>
      <c r="BK126" s="190">
        <f t="shared" si="19"/>
        <v>0</v>
      </c>
      <c r="BL126" s="19" t="s">
        <v>145</v>
      </c>
      <c r="BM126" s="19" t="s">
        <v>280</v>
      </c>
    </row>
    <row r="127" spans="2:65" s="1" customFormat="1" ht="16.5" customHeight="1">
      <c r="B127" s="36"/>
      <c r="C127" s="198" t="s">
        <v>281</v>
      </c>
      <c r="D127" s="198" t="s">
        <v>345</v>
      </c>
      <c r="E127" s="199" t="s">
        <v>963</v>
      </c>
      <c r="F127" s="200" t="s">
        <v>964</v>
      </c>
      <c r="G127" s="201" t="s">
        <v>358</v>
      </c>
      <c r="H127" s="202">
        <v>4.725</v>
      </c>
      <c r="I127" s="203"/>
      <c r="J127" s="204">
        <f t="shared" si="10"/>
        <v>0</v>
      </c>
      <c r="K127" s="200" t="s">
        <v>901</v>
      </c>
      <c r="L127" s="56"/>
      <c r="M127" s="205" t="s">
        <v>23</v>
      </c>
      <c r="N127" s="206" t="s">
        <v>47</v>
      </c>
      <c r="O127" s="37"/>
      <c r="P127" s="188">
        <f t="shared" si="11"/>
        <v>0</v>
      </c>
      <c r="Q127" s="188">
        <v>0.02</v>
      </c>
      <c r="R127" s="188">
        <f t="shared" si="12"/>
        <v>0.0945</v>
      </c>
      <c r="S127" s="188">
        <v>0</v>
      </c>
      <c r="T127" s="189">
        <f t="shared" si="13"/>
        <v>0</v>
      </c>
      <c r="AR127" s="19" t="s">
        <v>145</v>
      </c>
      <c r="AT127" s="19" t="s">
        <v>345</v>
      </c>
      <c r="AU127" s="19" t="s">
        <v>84</v>
      </c>
      <c r="AY127" s="19" t="s">
        <v>139</v>
      </c>
      <c r="BE127" s="190">
        <f t="shared" si="14"/>
        <v>0</v>
      </c>
      <c r="BF127" s="190">
        <f t="shared" si="15"/>
        <v>0</v>
      </c>
      <c r="BG127" s="190">
        <f t="shared" si="16"/>
        <v>0</v>
      </c>
      <c r="BH127" s="190">
        <f t="shared" si="17"/>
        <v>0</v>
      </c>
      <c r="BI127" s="190">
        <f t="shared" si="18"/>
        <v>0</v>
      </c>
      <c r="BJ127" s="19" t="s">
        <v>84</v>
      </c>
      <c r="BK127" s="190">
        <f t="shared" si="19"/>
        <v>0</v>
      </c>
      <c r="BL127" s="19" t="s">
        <v>145</v>
      </c>
      <c r="BM127" s="19" t="s">
        <v>284</v>
      </c>
    </row>
    <row r="128" spans="2:65" s="1" customFormat="1" ht="16.5" customHeight="1">
      <c r="B128" s="36"/>
      <c r="C128" s="198" t="s">
        <v>217</v>
      </c>
      <c r="D128" s="198" t="s">
        <v>345</v>
      </c>
      <c r="E128" s="199" t="s">
        <v>965</v>
      </c>
      <c r="F128" s="200" t="s">
        <v>966</v>
      </c>
      <c r="G128" s="201" t="s">
        <v>352</v>
      </c>
      <c r="H128" s="202">
        <v>437</v>
      </c>
      <c r="I128" s="203"/>
      <c r="J128" s="204">
        <f t="shared" si="10"/>
        <v>0</v>
      </c>
      <c r="K128" s="200" t="s">
        <v>901</v>
      </c>
      <c r="L128" s="56"/>
      <c r="M128" s="205" t="s">
        <v>23</v>
      </c>
      <c r="N128" s="206" t="s">
        <v>47</v>
      </c>
      <c r="O128" s="37"/>
      <c r="P128" s="188">
        <f t="shared" si="11"/>
        <v>0</v>
      </c>
      <c r="Q128" s="188">
        <v>0</v>
      </c>
      <c r="R128" s="188">
        <f t="shared" si="12"/>
        <v>0</v>
      </c>
      <c r="S128" s="188">
        <v>0</v>
      </c>
      <c r="T128" s="189">
        <f t="shared" si="13"/>
        <v>0</v>
      </c>
      <c r="AR128" s="19" t="s">
        <v>145</v>
      </c>
      <c r="AT128" s="19" t="s">
        <v>345</v>
      </c>
      <c r="AU128" s="19" t="s">
        <v>84</v>
      </c>
      <c r="AY128" s="19" t="s">
        <v>139</v>
      </c>
      <c r="BE128" s="190">
        <f t="shared" si="14"/>
        <v>0</v>
      </c>
      <c r="BF128" s="190">
        <f t="shared" si="15"/>
        <v>0</v>
      </c>
      <c r="BG128" s="190">
        <f t="shared" si="16"/>
        <v>0</v>
      </c>
      <c r="BH128" s="190">
        <f t="shared" si="17"/>
        <v>0</v>
      </c>
      <c r="BI128" s="190">
        <f t="shared" si="18"/>
        <v>0</v>
      </c>
      <c r="BJ128" s="19" t="s">
        <v>84</v>
      </c>
      <c r="BK128" s="190">
        <f t="shared" si="19"/>
        <v>0</v>
      </c>
      <c r="BL128" s="19" t="s">
        <v>145</v>
      </c>
      <c r="BM128" s="19" t="s">
        <v>292</v>
      </c>
    </row>
    <row r="129" spans="2:65" s="1" customFormat="1" ht="16.5" customHeight="1">
      <c r="B129" s="36"/>
      <c r="C129" s="198" t="s">
        <v>297</v>
      </c>
      <c r="D129" s="198" t="s">
        <v>345</v>
      </c>
      <c r="E129" s="199" t="s">
        <v>967</v>
      </c>
      <c r="F129" s="200" t="s">
        <v>968</v>
      </c>
      <c r="G129" s="201" t="s">
        <v>358</v>
      </c>
      <c r="H129" s="202">
        <v>123.281</v>
      </c>
      <c r="I129" s="203"/>
      <c r="J129" s="204">
        <f t="shared" si="10"/>
        <v>0</v>
      </c>
      <c r="K129" s="200" t="s">
        <v>901</v>
      </c>
      <c r="L129" s="56"/>
      <c r="M129" s="205" t="s">
        <v>23</v>
      </c>
      <c r="N129" s="206" t="s">
        <v>47</v>
      </c>
      <c r="O129" s="37"/>
      <c r="P129" s="188">
        <f t="shared" si="11"/>
        <v>0</v>
      </c>
      <c r="Q129" s="188">
        <v>0.025</v>
      </c>
      <c r="R129" s="188">
        <f t="shared" si="12"/>
        <v>3.0820250000000002</v>
      </c>
      <c r="S129" s="188">
        <v>0</v>
      </c>
      <c r="T129" s="189">
        <f t="shared" si="13"/>
        <v>0</v>
      </c>
      <c r="AR129" s="19" t="s">
        <v>145</v>
      </c>
      <c r="AT129" s="19" t="s">
        <v>345</v>
      </c>
      <c r="AU129" s="19" t="s">
        <v>84</v>
      </c>
      <c r="AY129" s="19" t="s">
        <v>139</v>
      </c>
      <c r="BE129" s="190">
        <f t="shared" si="14"/>
        <v>0</v>
      </c>
      <c r="BF129" s="190">
        <f t="shared" si="15"/>
        <v>0</v>
      </c>
      <c r="BG129" s="190">
        <f t="shared" si="16"/>
        <v>0</v>
      </c>
      <c r="BH129" s="190">
        <f t="shared" si="17"/>
        <v>0</v>
      </c>
      <c r="BI129" s="190">
        <f t="shared" si="18"/>
        <v>0</v>
      </c>
      <c r="BJ129" s="19" t="s">
        <v>84</v>
      </c>
      <c r="BK129" s="190">
        <f t="shared" si="19"/>
        <v>0</v>
      </c>
      <c r="BL129" s="19" t="s">
        <v>145</v>
      </c>
      <c r="BM129" s="19" t="s">
        <v>300</v>
      </c>
    </row>
    <row r="130" spans="2:65" s="1" customFormat="1" ht="16.5" customHeight="1">
      <c r="B130" s="36"/>
      <c r="C130" s="198" t="s">
        <v>221</v>
      </c>
      <c r="D130" s="198" t="s">
        <v>345</v>
      </c>
      <c r="E130" s="199" t="s">
        <v>969</v>
      </c>
      <c r="F130" s="200" t="s">
        <v>970</v>
      </c>
      <c r="G130" s="201" t="s">
        <v>173</v>
      </c>
      <c r="H130" s="202">
        <v>103.5</v>
      </c>
      <c r="I130" s="203"/>
      <c r="J130" s="204">
        <f t="shared" si="10"/>
        <v>0</v>
      </c>
      <c r="K130" s="200" t="s">
        <v>901</v>
      </c>
      <c r="L130" s="56"/>
      <c r="M130" s="205" t="s">
        <v>23</v>
      </c>
      <c r="N130" s="206" t="s">
        <v>47</v>
      </c>
      <c r="O130" s="37"/>
      <c r="P130" s="188">
        <f t="shared" si="11"/>
        <v>0</v>
      </c>
      <c r="Q130" s="188">
        <v>0</v>
      </c>
      <c r="R130" s="188">
        <f t="shared" si="12"/>
        <v>0</v>
      </c>
      <c r="S130" s="188">
        <v>0</v>
      </c>
      <c r="T130" s="189">
        <f t="shared" si="13"/>
        <v>0</v>
      </c>
      <c r="AR130" s="19" t="s">
        <v>145</v>
      </c>
      <c r="AT130" s="19" t="s">
        <v>345</v>
      </c>
      <c r="AU130" s="19" t="s">
        <v>84</v>
      </c>
      <c r="AY130" s="19" t="s">
        <v>139</v>
      </c>
      <c r="BE130" s="190">
        <f t="shared" si="14"/>
        <v>0</v>
      </c>
      <c r="BF130" s="190">
        <f t="shared" si="15"/>
        <v>0</v>
      </c>
      <c r="BG130" s="190">
        <f t="shared" si="16"/>
        <v>0</v>
      </c>
      <c r="BH130" s="190">
        <f t="shared" si="17"/>
        <v>0</v>
      </c>
      <c r="BI130" s="190">
        <f t="shared" si="18"/>
        <v>0</v>
      </c>
      <c r="BJ130" s="19" t="s">
        <v>84</v>
      </c>
      <c r="BK130" s="190">
        <f t="shared" si="19"/>
        <v>0</v>
      </c>
      <c r="BL130" s="19" t="s">
        <v>145</v>
      </c>
      <c r="BM130" s="19" t="s">
        <v>303</v>
      </c>
    </row>
    <row r="131" spans="2:65" s="1" customFormat="1" ht="16.5" customHeight="1">
      <c r="B131" s="36"/>
      <c r="C131" s="198" t="s">
        <v>438</v>
      </c>
      <c r="D131" s="198" t="s">
        <v>345</v>
      </c>
      <c r="E131" s="199" t="s">
        <v>971</v>
      </c>
      <c r="F131" s="200" t="s">
        <v>972</v>
      </c>
      <c r="G131" s="201" t="s">
        <v>352</v>
      </c>
      <c r="H131" s="202">
        <v>243.705</v>
      </c>
      <c r="I131" s="203"/>
      <c r="J131" s="204">
        <f t="shared" si="10"/>
        <v>0</v>
      </c>
      <c r="K131" s="200" t="s">
        <v>912</v>
      </c>
      <c r="L131" s="56"/>
      <c r="M131" s="205" t="s">
        <v>23</v>
      </c>
      <c r="N131" s="206" t="s">
        <v>47</v>
      </c>
      <c r="O131" s="37"/>
      <c r="P131" s="188">
        <f t="shared" si="11"/>
        <v>0</v>
      </c>
      <c r="Q131" s="188">
        <v>0</v>
      </c>
      <c r="R131" s="188">
        <f t="shared" si="12"/>
        <v>0</v>
      </c>
      <c r="S131" s="188">
        <v>0</v>
      </c>
      <c r="T131" s="189">
        <f t="shared" si="13"/>
        <v>0</v>
      </c>
      <c r="AR131" s="19" t="s">
        <v>145</v>
      </c>
      <c r="AT131" s="19" t="s">
        <v>345</v>
      </c>
      <c r="AU131" s="19" t="s">
        <v>84</v>
      </c>
      <c r="AY131" s="19" t="s">
        <v>139</v>
      </c>
      <c r="BE131" s="190">
        <f t="shared" si="14"/>
        <v>0</v>
      </c>
      <c r="BF131" s="190">
        <f t="shared" si="15"/>
        <v>0</v>
      </c>
      <c r="BG131" s="190">
        <f t="shared" si="16"/>
        <v>0</v>
      </c>
      <c r="BH131" s="190">
        <f t="shared" si="17"/>
        <v>0</v>
      </c>
      <c r="BI131" s="190">
        <f t="shared" si="18"/>
        <v>0</v>
      </c>
      <c r="BJ131" s="19" t="s">
        <v>84</v>
      </c>
      <c r="BK131" s="190">
        <f t="shared" si="19"/>
        <v>0</v>
      </c>
      <c r="BL131" s="19" t="s">
        <v>145</v>
      </c>
      <c r="BM131" s="19" t="s">
        <v>441</v>
      </c>
    </row>
    <row r="132" spans="2:65" s="1" customFormat="1" ht="16.5" customHeight="1">
      <c r="B132" s="36"/>
      <c r="C132" s="198" t="s">
        <v>226</v>
      </c>
      <c r="D132" s="198" t="s">
        <v>345</v>
      </c>
      <c r="E132" s="199" t="s">
        <v>967</v>
      </c>
      <c r="F132" s="200" t="s">
        <v>968</v>
      </c>
      <c r="G132" s="201" t="s">
        <v>358</v>
      </c>
      <c r="H132" s="202">
        <v>25.589</v>
      </c>
      <c r="I132" s="203"/>
      <c r="J132" s="204">
        <f t="shared" si="10"/>
        <v>0</v>
      </c>
      <c r="K132" s="200" t="s">
        <v>901</v>
      </c>
      <c r="L132" s="56"/>
      <c r="M132" s="205" t="s">
        <v>23</v>
      </c>
      <c r="N132" s="206" t="s">
        <v>47</v>
      </c>
      <c r="O132" s="37"/>
      <c r="P132" s="188">
        <f t="shared" si="11"/>
        <v>0</v>
      </c>
      <c r="Q132" s="188">
        <v>0</v>
      </c>
      <c r="R132" s="188">
        <f t="shared" si="12"/>
        <v>0</v>
      </c>
      <c r="S132" s="188">
        <v>0</v>
      </c>
      <c r="T132" s="189">
        <f t="shared" si="13"/>
        <v>0</v>
      </c>
      <c r="AR132" s="19" t="s">
        <v>145</v>
      </c>
      <c r="AT132" s="19" t="s">
        <v>345</v>
      </c>
      <c r="AU132" s="19" t="s">
        <v>84</v>
      </c>
      <c r="AY132" s="19" t="s">
        <v>139</v>
      </c>
      <c r="BE132" s="190">
        <f t="shared" si="14"/>
        <v>0</v>
      </c>
      <c r="BF132" s="190">
        <f t="shared" si="15"/>
        <v>0</v>
      </c>
      <c r="BG132" s="190">
        <f t="shared" si="16"/>
        <v>0</v>
      </c>
      <c r="BH132" s="190">
        <f t="shared" si="17"/>
        <v>0</v>
      </c>
      <c r="BI132" s="190">
        <f t="shared" si="18"/>
        <v>0</v>
      </c>
      <c r="BJ132" s="19" t="s">
        <v>84</v>
      </c>
      <c r="BK132" s="190">
        <f t="shared" si="19"/>
        <v>0</v>
      </c>
      <c r="BL132" s="19" t="s">
        <v>145</v>
      </c>
      <c r="BM132" s="19" t="s">
        <v>444</v>
      </c>
    </row>
    <row r="133" spans="2:63" s="9" customFormat="1" ht="37.35" customHeight="1">
      <c r="B133" s="164"/>
      <c r="C133" s="165"/>
      <c r="D133" s="166" t="s">
        <v>75</v>
      </c>
      <c r="E133" s="167" t="s">
        <v>517</v>
      </c>
      <c r="F133" s="167" t="s">
        <v>518</v>
      </c>
      <c r="G133" s="165"/>
      <c r="H133" s="165"/>
      <c r="I133" s="168"/>
      <c r="J133" s="169">
        <f>BK133</f>
        <v>0</v>
      </c>
      <c r="K133" s="165"/>
      <c r="L133" s="170"/>
      <c r="M133" s="171"/>
      <c r="N133" s="172"/>
      <c r="O133" s="172"/>
      <c r="P133" s="173">
        <f>SUM(P134:P142)</f>
        <v>0</v>
      </c>
      <c r="Q133" s="172"/>
      <c r="R133" s="173">
        <f>SUM(R134:R142)</f>
        <v>0.43817</v>
      </c>
      <c r="S133" s="172"/>
      <c r="T133" s="174">
        <f>SUM(T134:T142)</f>
        <v>0</v>
      </c>
      <c r="AR133" s="175" t="s">
        <v>84</v>
      </c>
      <c r="AT133" s="176" t="s">
        <v>75</v>
      </c>
      <c r="AU133" s="176" t="s">
        <v>76</v>
      </c>
      <c r="AY133" s="175" t="s">
        <v>139</v>
      </c>
      <c r="BK133" s="177">
        <f>SUM(BK134:BK142)</f>
        <v>0</v>
      </c>
    </row>
    <row r="134" spans="2:65" s="1" customFormat="1" ht="16.5" customHeight="1">
      <c r="B134" s="36"/>
      <c r="C134" s="198" t="s">
        <v>445</v>
      </c>
      <c r="D134" s="198" t="s">
        <v>345</v>
      </c>
      <c r="E134" s="199" t="s">
        <v>973</v>
      </c>
      <c r="F134" s="200" t="s">
        <v>974</v>
      </c>
      <c r="G134" s="201" t="s">
        <v>524</v>
      </c>
      <c r="H134" s="202">
        <v>5</v>
      </c>
      <c r="I134" s="203"/>
      <c r="J134" s="204">
        <f aca="true" t="shared" si="20" ref="J134:J142">ROUND(I134*H134,2)</f>
        <v>0</v>
      </c>
      <c r="K134" s="200" t="s">
        <v>23</v>
      </c>
      <c r="L134" s="56"/>
      <c r="M134" s="205" t="s">
        <v>23</v>
      </c>
      <c r="N134" s="206" t="s">
        <v>47</v>
      </c>
      <c r="O134" s="37"/>
      <c r="P134" s="188">
        <f aca="true" t="shared" si="21" ref="P134:P142">O134*H134</f>
        <v>0</v>
      </c>
      <c r="Q134" s="188">
        <v>0</v>
      </c>
      <c r="R134" s="188">
        <f aca="true" t="shared" si="22" ref="R134:R142">Q134*H134</f>
        <v>0</v>
      </c>
      <c r="S134" s="188">
        <v>0</v>
      </c>
      <c r="T134" s="189">
        <f aca="true" t="shared" si="23" ref="T134:T142">S134*H134</f>
        <v>0</v>
      </c>
      <c r="AR134" s="19" t="s">
        <v>145</v>
      </c>
      <c r="AT134" s="19" t="s">
        <v>345</v>
      </c>
      <c r="AU134" s="19" t="s">
        <v>84</v>
      </c>
      <c r="AY134" s="19" t="s">
        <v>139</v>
      </c>
      <c r="BE134" s="190">
        <f aca="true" t="shared" si="24" ref="BE134:BE142">IF(N134="základní",J134,0)</f>
        <v>0</v>
      </c>
      <c r="BF134" s="190">
        <f aca="true" t="shared" si="25" ref="BF134:BF142">IF(N134="snížená",J134,0)</f>
        <v>0</v>
      </c>
      <c r="BG134" s="190">
        <f aca="true" t="shared" si="26" ref="BG134:BG142">IF(N134="zákl. přenesená",J134,0)</f>
        <v>0</v>
      </c>
      <c r="BH134" s="190">
        <f aca="true" t="shared" si="27" ref="BH134:BH142">IF(N134="sníž. přenesená",J134,0)</f>
        <v>0</v>
      </c>
      <c r="BI134" s="190">
        <f aca="true" t="shared" si="28" ref="BI134:BI142">IF(N134="nulová",J134,0)</f>
        <v>0</v>
      </c>
      <c r="BJ134" s="19" t="s">
        <v>84</v>
      </c>
      <c r="BK134" s="190">
        <f aca="true" t="shared" si="29" ref="BK134:BK142">ROUND(I134*H134,2)</f>
        <v>0</v>
      </c>
      <c r="BL134" s="19" t="s">
        <v>145</v>
      </c>
      <c r="BM134" s="19" t="s">
        <v>448</v>
      </c>
    </row>
    <row r="135" spans="2:65" s="1" customFormat="1" ht="16.5" customHeight="1">
      <c r="B135" s="36"/>
      <c r="C135" s="198" t="s">
        <v>229</v>
      </c>
      <c r="D135" s="198" t="s">
        <v>345</v>
      </c>
      <c r="E135" s="199" t="s">
        <v>975</v>
      </c>
      <c r="F135" s="200" t="s">
        <v>976</v>
      </c>
      <c r="G135" s="201" t="s">
        <v>524</v>
      </c>
      <c r="H135" s="202">
        <v>3</v>
      </c>
      <c r="I135" s="203"/>
      <c r="J135" s="204">
        <f t="shared" si="20"/>
        <v>0</v>
      </c>
      <c r="K135" s="200" t="s">
        <v>901</v>
      </c>
      <c r="L135" s="56"/>
      <c r="M135" s="205" t="s">
        <v>23</v>
      </c>
      <c r="N135" s="206" t="s">
        <v>47</v>
      </c>
      <c r="O135" s="37"/>
      <c r="P135" s="188">
        <f t="shared" si="21"/>
        <v>0</v>
      </c>
      <c r="Q135" s="188">
        <v>0.02011</v>
      </c>
      <c r="R135" s="188">
        <f t="shared" si="22"/>
        <v>0.060329999999999995</v>
      </c>
      <c r="S135" s="188">
        <v>0</v>
      </c>
      <c r="T135" s="189">
        <f t="shared" si="23"/>
        <v>0</v>
      </c>
      <c r="AR135" s="19" t="s">
        <v>145</v>
      </c>
      <c r="AT135" s="19" t="s">
        <v>345</v>
      </c>
      <c r="AU135" s="19" t="s">
        <v>84</v>
      </c>
      <c r="AY135" s="19" t="s">
        <v>139</v>
      </c>
      <c r="BE135" s="190">
        <f t="shared" si="24"/>
        <v>0</v>
      </c>
      <c r="BF135" s="190">
        <f t="shared" si="25"/>
        <v>0</v>
      </c>
      <c r="BG135" s="190">
        <f t="shared" si="26"/>
        <v>0</v>
      </c>
      <c r="BH135" s="190">
        <f t="shared" si="27"/>
        <v>0</v>
      </c>
      <c r="BI135" s="190">
        <f t="shared" si="28"/>
        <v>0</v>
      </c>
      <c r="BJ135" s="19" t="s">
        <v>84</v>
      </c>
      <c r="BK135" s="190">
        <f t="shared" si="29"/>
        <v>0</v>
      </c>
      <c r="BL135" s="19" t="s">
        <v>145</v>
      </c>
      <c r="BM135" s="19" t="s">
        <v>451</v>
      </c>
    </row>
    <row r="136" spans="2:65" s="1" customFormat="1" ht="16.5" customHeight="1">
      <c r="B136" s="36"/>
      <c r="C136" s="198" t="s">
        <v>397</v>
      </c>
      <c r="D136" s="198" t="s">
        <v>345</v>
      </c>
      <c r="E136" s="199" t="s">
        <v>977</v>
      </c>
      <c r="F136" s="200" t="s">
        <v>978</v>
      </c>
      <c r="G136" s="201" t="s">
        <v>173</v>
      </c>
      <c r="H136" s="202">
        <v>4</v>
      </c>
      <c r="I136" s="203"/>
      <c r="J136" s="204">
        <f t="shared" si="20"/>
        <v>0</v>
      </c>
      <c r="K136" s="200" t="s">
        <v>23</v>
      </c>
      <c r="L136" s="56"/>
      <c r="M136" s="205" t="s">
        <v>23</v>
      </c>
      <c r="N136" s="206" t="s">
        <v>47</v>
      </c>
      <c r="O136" s="37"/>
      <c r="P136" s="188">
        <f t="shared" si="21"/>
        <v>0</v>
      </c>
      <c r="Q136" s="188">
        <v>0.005</v>
      </c>
      <c r="R136" s="188">
        <f t="shared" si="22"/>
        <v>0.02</v>
      </c>
      <c r="S136" s="188">
        <v>0</v>
      </c>
      <c r="T136" s="189">
        <f t="shared" si="23"/>
        <v>0</v>
      </c>
      <c r="AR136" s="19" t="s">
        <v>145</v>
      </c>
      <c r="AT136" s="19" t="s">
        <v>345</v>
      </c>
      <c r="AU136" s="19" t="s">
        <v>84</v>
      </c>
      <c r="AY136" s="19" t="s">
        <v>139</v>
      </c>
      <c r="BE136" s="190">
        <f t="shared" si="24"/>
        <v>0</v>
      </c>
      <c r="BF136" s="190">
        <f t="shared" si="25"/>
        <v>0</v>
      </c>
      <c r="BG136" s="190">
        <f t="shared" si="26"/>
        <v>0</v>
      </c>
      <c r="BH136" s="190">
        <f t="shared" si="27"/>
        <v>0</v>
      </c>
      <c r="BI136" s="190">
        <f t="shared" si="28"/>
        <v>0</v>
      </c>
      <c r="BJ136" s="19" t="s">
        <v>84</v>
      </c>
      <c r="BK136" s="190">
        <f t="shared" si="29"/>
        <v>0</v>
      </c>
      <c r="BL136" s="19" t="s">
        <v>145</v>
      </c>
      <c r="BM136" s="19" t="s">
        <v>454</v>
      </c>
    </row>
    <row r="137" spans="2:65" s="1" customFormat="1" ht="16.5" customHeight="1">
      <c r="B137" s="36"/>
      <c r="C137" s="198" t="s">
        <v>232</v>
      </c>
      <c r="D137" s="198" t="s">
        <v>345</v>
      </c>
      <c r="E137" s="199" t="s">
        <v>979</v>
      </c>
      <c r="F137" s="200" t="s">
        <v>980</v>
      </c>
      <c r="G137" s="201" t="s">
        <v>524</v>
      </c>
      <c r="H137" s="202">
        <v>1</v>
      </c>
      <c r="I137" s="203"/>
      <c r="J137" s="204">
        <f t="shared" si="20"/>
        <v>0</v>
      </c>
      <c r="K137" s="200" t="s">
        <v>901</v>
      </c>
      <c r="L137" s="56"/>
      <c r="M137" s="205" t="s">
        <v>23</v>
      </c>
      <c r="N137" s="206" t="s">
        <v>47</v>
      </c>
      <c r="O137" s="37"/>
      <c r="P137" s="188">
        <f t="shared" si="21"/>
        <v>0</v>
      </c>
      <c r="Q137" s="188">
        <v>0.082</v>
      </c>
      <c r="R137" s="188">
        <f t="shared" si="22"/>
        <v>0.082</v>
      </c>
      <c r="S137" s="188">
        <v>0</v>
      </c>
      <c r="T137" s="189">
        <f t="shared" si="23"/>
        <v>0</v>
      </c>
      <c r="AR137" s="19" t="s">
        <v>145</v>
      </c>
      <c r="AT137" s="19" t="s">
        <v>345</v>
      </c>
      <c r="AU137" s="19" t="s">
        <v>84</v>
      </c>
      <c r="AY137" s="19" t="s">
        <v>139</v>
      </c>
      <c r="BE137" s="190">
        <f t="shared" si="24"/>
        <v>0</v>
      </c>
      <c r="BF137" s="190">
        <f t="shared" si="25"/>
        <v>0</v>
      </c>
      <c r="BG137" s="190">
        <f t="shared" si="26"/>
        <v>0</v>
      </c>
      <c r="BH137" s="190">
        <f t="shared" si="27"/>
        <v>0</v>
      </c>
      <c r="BI137" s="190">
        <f t="shared" si="28"/>
        <v>0</v>
      </c>
      <c r="BJ137" s="19" t="s">
        <v>84</v>
      </c>
      <c r="BK137" s="190">
        <f t="shared" si="29"/>
        <v>0</v>
      </c>
      <c r="BL137" s="19" t="s">
        <v>145</v>
      </c>
      <c r="BM137" s="19" t="s">
        <v>457</v>
      </c>
    </row>
    <row r="138" spans="2:65" s="1" customFormat="1" ht="16.5" customHeight="1">
      <c r="B138" s="36"/>
      <c r="C138" s="198" t="s">
        <v>458</v>
      </c>
      <c r="D138" s="198" t="s">
        <v>345</v>
      </c>
      <c r="E138" s="199" t="s">
        <v>981</v>
      </c>
      <c r="F138" s="200" t="s">
        <v>982</v>
      </c>
      <c r="G138" s="201" t="s">
        <v>524</v>
      </c>
      <c r="H138" s="202">
        <v>1</v>
      </c>
      <c r="I138" s="203"/>
      <c r="J138" s="204">
        <f t="shared" si="20"/>
        <v>0</v>
      </c>
      <c r="K138" s="200" t="s">
        <v>901</v>
      </c>
      <c r="L138" s="56"/>
      <c r="M138" s="205" t="s">
        <v>23</v>
      </c>
      <c r="N138" s="206" t="s">
        <v>47</v>
      </c>
      <c r="O138" s="37"/>
      <c r="P138" s="188">
        <f t="shared" si="21"/>
        <v>0</v>
      </c>
      <c r="Q138" s="188">
        <v>0.08198</v>
      </c>
      <c r="R138" s="188">
        <f t="shared" si="22"/>
        <v>0.08198</v>
      </c>
      <c r="S138" s="188">
        <v>0</v>
      </c>
      <c r="T138" s="189">
        <f t="shared" si="23"/>
        <v>0</v>
      </c>
      <c r="AR138" s="19" t="s">
        <v>145</v>
      </c>
      <c r="AT138" s="19" t="s">
        <v>345</v>
      </c>
      <c r="AU138" s="19" t="s">
        <v>84</v>
      </c>
      <c r="AY138" s="19" t="s">
        <v>139</v>
      </c>
      <c r="BE138" s="190">
        <f t="shared" si="24"/>
        <v>0</v>
      </c>
      <c r="BF138" s="190">
        <f t="shared" si="25"/>
        <v>0</v>
      </c>
      <c r="BG138" s="190">
        <f t="shared" si="26"/>
        <v>0</v>
      </c>
      <c r="BH138" s="190">
        <f t="shared" si="27"/>
        <v>0</v>
      </c>
      <c r="BI138" s="190">
        <f t="shared" si="28"/>
        <v>0</v>
      </c>
      <c r="BJ138" s="19" t="s">
        <v>84</v>
      </c>
      <c r="BK138" s="190">
        <f t="shared" si="29"/>
        <v>0</v>
      </c>
      <c r="BL138" s="19" t="s">
        <v>145</v>
      </c>
      <c r="BM138" s="19" t="s">
        <v>461</v>
      </c>
    </row>
    <row r="139" spans="2:65" s="1" customFormat="1" ht="16.5" customHeight="1">
      <c r="B139" s="36"/>
      <c r="C139" s="198" t="s">
        <v>235</v>
      </c>
      <c r="D139" s="198" t="s">
        <v>345</v>
      </c>
      <c r="E139" s="199" t="s">
        <v>983</v>
      </c>
      <c r="F139" s="200" t="s">
        <v>984</v>
      </c>
      <c r="G139" s="201" t="s">
        <v>524</v>
      </c>
      <c r="H139" s="202">
        <v>2</v>
      </c>
      <c r="I139" s="203"/>
      <c r="J139" s="204">
        <f t="shared" si="20"/>
        <v>0</v>
      </c>
      <c r="K139" s="200" t="s">
        <v>901</v>
      </c>
      <c r="L139" s="56"/>
      <c r="M139" s="205" t="s">
        <v>23</v>
      </c>
      <c r="N139" s="206" t="s">
        <v>47</v>
      </c>
      <c r="O139" s="37"/>
      <c r="P139" s="188">
        <f t="shared" si="21"/>
        <v>0</v>
      </c>
      <c r="Q139" s="188">
        <v>0.02113</v>
      </c>
      <c r="R139" s="188">
        <f t="shared" si="22"/>
        <v>0.04226</v>
      </c>
      <c r="S139" s="188">
        <v>0</v>
      </c>
      <c r="T139" s="189">
        <f t="shared" si="23"/>
        <v>0</v>
      </c>
      <c r="AR139" s="19" t="s">
        <v>145</v>
      </c>
      <c r="AT139" s="19" t="s">
        <v>345</v>
      </c>
      <c r="AU139" s="19" t="s">
        <v>84</v>
      </c>
      <c r="AY139" s="19" t="s">
        <v>139</v>
      </c>
      <c r="BE139" s="190">
        <f t="shared" si="24"/>
        <v>0</v>
      </c>
      <c r="BF139" s="190">
        <f t="shared" si="25"/>
        <v>0</v>
      </c>
      <c r="BG139" s="190">
        <f t="shared" si="26"/>
        <v>0</v>
      </c>
      <c r="BH139" s="190">
        <f t="shared" si="27"/>
        <v>0</v>
      </c>
      <c r="BI139" s="190">
        <f t="shared" si="28"/>
        <v>0</v>
      </c>
      <c r="BJ139" s="19" t="s">
        <v>84</v>
      </c>
      <c r="BK139" s="190">
        <f t="shared" si="29"/>
        <v>0</v>
      </c>
      <c r="BL139" s="19" t="s">
        <v>145</v>
      </c>
      <c r="BM139" s="19" t="s">
        <v>464</v>
      </c>
    </row>
    <row r="140" spans="2:65" s="1" customFormat="1" ht="16.5" customHeight="1">
      <c r="B140" s="36"/>
      <c r="C140" s="198" t="s">
        <v>403</v>
      </c>
      <c r="D140" s="198" t="s">
        <v>345</v>
      </c>
      <c r="E140" s="199" t="s">
        <v>985</v>
      </c>
      <c r="F140" s="200" t="s">
        <v>986</v>
      </c>
      <c r="G140" s="201" t="s">
        <v>524</v>
      </c>
      <c r="H140" s="202">
        <v>2</v>
      </c>
      <c r="I140" s="203"/>
      <c r="J140" s="204">
        <f t="shared" si="20"/>
        <v>0</v>
      </c>
      <c r="K140" s="200" t="s">
        <v>901</v>
      </c>
      <c r="L140" s="56"/>
      <c r="M140" s="205" t="s">
        <v>23</v>
      </c>
      <c r="N140" s="206" t="s">
        <v>47</v>
      </c>
      <c r="O140" s="37"/>
      <c r="P140" s="188">
        <f t="shared" si="21"/>
        <v>0</v>
      </c>
      <c r="Q140" s="188">
        <v>0.0758</v>
      </c>
      <c r="R140" s="188">
        <f t="shared" si="22"/>
        <v>0.1516</v>
      </c>
      <c r="S140" s="188">
        <v>0</v>
      </c>
      <c r="T140" s="189">
        <f t="shared" si="23"/>
        <v>0</v>
      </c>
      <c r="AR140" s="19" t="s">
        <v>145</v>
      </c>
      <c r="AT140" s="19" t="s">
        <v>345</v>
      </c>
      <c r="AU140" s="19" t="s">
        <v>84</v>
      </c>
      <c r="AY140" s="19" t="s">
        <v>139</v>
      </c>
      <c r="BE140" s="190">
        <f t="shared" si="24"/>
        <v>0</v>
      </c>
      <c r="BF140" s="190">
        <f t="shared" si="25"/>
        <v>0</v>
      </c>
      <c r="BG140" s="190">
        <f t="shared" si="26"/>
        <v>0</v>
      </c>
      <c r="BH140" s="190">
        <f t="shared" si="27"/>
        <v>0</v>
      </c>
      <c r="BI140" s="190">
        <f t="shared" si="28"/>
        <v>0</v>
      </c>
      <c r="BJ140" s="19" t="s">
        <v>84</v>
      </c>
      <c r="BK140" s="190">
        <f t="shared" si="29"/>
        <v>0</v>
      </c>
      <c r="BL140" s="19" t="s">
        <v>145</v>
      </c>
      <c r="BM140" s="19" t="s">
        <v>467</v>
      </c>
    </row>
    <row r="141" spans="2:65" s="1" customFormat="1" ht="16.5" customHeight="1">
      <c r="B141" s="36"/>
      <c r="C141" s="198" t="s">
        <v>243</v>
      </c>
      <c r="D141" s="198" t="s">
        <v>345</v>
      </c>
      <c r="E141" s="199" t="s">
        <v>987</v>
      </c>
      <c r="F141" s="200" t="s">
        <v>988</v>
      </c>
      <c r="G141" s="201" t="s">
        <v>173</v>
      </c>
      <c r="H141" s="202">
        <v>50</v>
      </c>
      <c r="I141" s="203"/>
      <c r="J141" s="204">
        <f t="shared" si="20"/>
        <v>0</v>
      </c>
      <c r="K141" s="200" t="s">
        <v>901</v>
      </c>
      <c r="L141" s="56"/>
      <c r="M141" s="205" t="s">
        <v>23</v>
      </c>
      <c r="N141" s="206" t="s">
        <v>47</v>
      </c>
      <c r="O141" s="37"/>
      <c r="P141" s="188">
        <f t="shared" si="21"/>
        <v>0</v>
      </c>
      <c r="Q141" s="188">
        <v>0</v>
      </c>
      <c r="R141" s="188">
        <f t="shared" si="22"/>
        <v>0</v>
      </c>
      <c r="S141" s="188">
        <v>0</v>
      </c>
      <c r="T141" s="189">
        <f t="shared" si="23"/>
        <v>0</v>
      </c>
      <c r="AR141" s="19" t="s">
        <v>145</v>
      </c>
      <c r="AT141" s="19" t="s">
        <v>345</v>
      </c>
      <c r="AU141" s="19" t="s">
        <v>84</v>
      </c>
      <c r="AY141" s="19" t="s">
        <v>139</v>
      </c>
      <c r="BE141" s="190">
        <f t="shared" si="24"/>
        <v>0</v>
      </c>
      <c r="BF141" s="190">
        <f t="shared" si="25"/>
        <v>0</v>
      </c>
      <c r="BG141" s="190">
        <f t="shared" si="26"/>
        <v>0</v>
      </c>
      <c r="BH141" s="190">
        <f t="shared" si="27"/>
        <v>0</v>
      </c>
      <c r="BI141" s="190">
        <f t="shared" si="28"/>
        <v>0</v>
      </c>
      <c r="BJ141" s="19" t="s">
        <v>84</v>
      </c>
      <c r="BK141" s="190">
        <f t="shared" si="29"/>
        <v>0</v>
      </c>
      <c r="BL141" s="19" t="s">
        <v>145</v>
      </c>
      <c r="BM141" s="19" t="s">
        <v>472</v>
      </c>
    </row>
    <row r="142" spans="2:65" s="1" customFormat="1" ht="16.5" customHeight="1">
      <c r="B142" s="36"/>
      <c r="C142" s="198" t="s">
        <v>473</v>
      </c>
      <c r="D142" s="198" t="s">
        <v>345</v>
      </c>
      <c r="E142" s="199" t="s">
        <v>989</v>
      </c>
      <c r="F142" s="200" t="s">
        <v>990</v>
      </c>
      <c r="G142" s="201" t="s">
        <v>524</v>
      </c>
      <c r="H142" s="202">
        <v>1</v>
      </c>
      <c r="I142" s="203"/>
      <c r="J142" s="204">
        <f t="shared" si="20"/>
        <v>0</v>
      </c>
      <c r="K142" s="200" t="s">
        <v>901</v>
      </c>
      <c r="L142" s="56"/>
      <c r="M142" s="205" t="s">
        <v>23</v>
      </c>
      <c r="N142" s="206" t="s">
        <v>47</v>
      </c>
      <c r="O142" s="37"/>
      <c r="P142" s="188">
        <f t="shared" si="21"/>
        <v>0</v>
      </c>
      <c r="Q142" s="188">
        <v>0</v>
      </c>
      <c r="R142" s="188">
        <f t="shared" si="22"/>
        <v>0</v>
      </c>
      <c r="S142" s="188">
        <v>0</v>
      </c>
      <c r="T142" s="189">
        <f t="shared" si="23"/>
        <v>0</v>
      </c>
      <c r="AR142" s="19" t="s">
        <v>145</v>
      </c>
      <c r="AT142" s="19" t="s">
        <v>345</v>
      </c>
      <c r="AU142" s="19" t="s">
        <v>84</v>
      </c>
      <c r="AY142" s="19" t="s">
        <v>139</v>
      </c>
      <c r="BE142" s="190">
        <f t="shared" si="24"/>
        <v>0</v>
      </c>
      <c r="BF142" s="190">
        <f t="shared" si="25"/>
        <v>0</v>
      </c>
      <c r="BG142" s="190">
        <f t="shared" si="26"/>
        <v>0</v>
      </c>
      <c r="BH142" s="190">
        <f t="shared" si="27"/>
        <v>0</v>
      </c>
      <c r="BI142" s="190">
        <f t="shared" si="28"/>
        <v>0</v>
      </c>
      <c r="BJ142" s="19" t="s">
        <v>84</v>
      </c>
      <c r="BK142" s="190">
        <f t="shared" si="29"/>
        <v>0</v>
      </c>
      <c r="BL142" s="19" t="s">
        <v>145</v>
      </c>
      <c r="BM142" s="19" t="s">
        <v>476</v>
      </c>
    </row>
    <row r="143" spans="2:63" s="9" customFormat="1" ht="37.35" customHeight="1">
      <c r="B143" s="164"/>
      <c r="C143" s="165"/>
      <c r="D143" s="166" t="s">
        <v>75</v>
      </c>
      <c r="E143" s="167" t="s">
        <v>991</v>
      </c>
      <c r="F143" s="167" t="s">
        <v>992</v>
      </c>
      <c r="G143" s="165"/>
      <c r="H143" s="165"/>
      <c r="I143" s="168"/>
      <c r="J143" s="169">
        <f>BK143</f>
        <v>0</v>
      </c>
      <c r="K143" s="165"/>
      <c r="L143" s="170"/>
      <c r="M143" s="171"/>
      <c r="N143" s="172"/>
      <c r="O143" s="172"/>
      <c r="P143" s="173">
        <f>SUM(P144:P145)</f>
        <v>0</v>
      </c>
      <c r="Q143" s="172"/>
      <c r="R143" s="173">
        <f>SUM(R144:R145)</f>
        <v>0.91503</v>
      </c>
      <c r="S143" s="172"/>
      <c r="T143" s="174">
        <f>SUM(T144:T145)</f>
        <v>0</v>
      </c>
      <c r="AR143" s="175" t="s">
        <v>84</v>
      </c>
      <c r="AT143" s="176" t="s">
        <v>75</v>
      </c>
      <c r="AU143" s="176" t="s">
        <v>76</v>
      </c>
      <c r="AY143" s="175" t="s">
        <v>139</v>
      </c>
      <c r="BK143" s="177">
        <f>SUM(BK144:BK145)</f>
        <v>0</v>
      </c>
    </row>
    <row r="144" spans="2:65" s="1" customFormat="1" ht="16.5" customHeight="1">
      <c r="B144" s="36"/>
      <c r="C144" s="198" t="s">
        <v>247</v>
      </c>
      <c r="D144" s="198" t="s">
        <v>345</v>
      </c>
      <c r="E144" s="199" t="s">
        <v>993</v>
      </c>
      <c r="F144" s="200" t="s">
        <v>994</v>
      </c>
      <c r="G144" s="201" t="s">
        <v>352</v>
      </c>
      <c r="H144" s="202">
        <v>54</v>
      </c>
      <c r="I144" s="203"/>
      <c r="J144" s="204">
        <f>ROUND(I144*H144,2)</f>
        <v>0</v>
      </c>
      <c r="K144" s="200" t="s">
        <v>901</v>
      </c>
      <c r="L144" s="56"/>
      <c r="M144" s="205" t="s">
        <v>23</v>
      </c>
      <c r="N144" s="206" t="s">
        <v>47</v>
      </c>
      <c r="O144" s="37"/>
      <c r="P144" s="188">
        <f>O144*H144</f>
        <v>0</v>
      </c>
      <c r="Q144" s="188">
        <v>4E-05</v>
      </c>
      <c r="R144" s="188">
        <f>Q144*H144</f>
        <v>0.00216</v>
      </c>
      <c r="S144" s="188">
        <v>0</v>
      </c>
      <c r="T144" s="189">
        <f>S144*H144</f>
        <v>0</v>
      </c>
      <c r="AR144" s="19" t="s">
        <v>145</v>
      </c>
      <c r="AT144" s="19" t="s">
        <v>345</v>
      </c>
      <c r="AU144" s="19" t="s">
        <v>84</v>
      </c>
      <c r="AY144" s="19" t="s">
        <v>139</v>
      </c>
      <c r="BE144" s="190">
        <f>IF(N144="základní",J144,0)</f>
        <v>0</v>
      </c>
      <c r="BF144" s="190">
        <f>IF(N144="snížená",J144,0)</f>
        <v>0</v>
      </c>
      <c r="BG144" s="190">
        <f>IF(N144="zákl. přenesená",J144,0)</f>
        <v>0</v>
      </c>
      <c r="BH144" s="190">
        <f>IF(N144="sníž. přenesená",J144,0)</f>
        <v>0</v>
      </c>
      <c r="BI144" s="190">
        <f>IF(N144="nulová",J144,0)</f>
        <v>0</v>
      </c>
      <c r="BJ144" s="19" t="s">
        <v>84</v>
      </c>
      <c r="BK144" s="190">
        <f>ROUND(I144*H144,2)</f>
        <v>0</v>
      </c>
      <c r="BL144" s="19" t="s">
        <v>145</v>
      </c>
      <c r="BM144" s="19" t="s">
        <v>479</v>
      </c>
    </row>
    <row r="145" spans="2:65" s="1" customFormat="1" ht="16.5" customHeight="1">
      <c r="B145" s="36"/>
      <c r="C145" s="198" t="s">
        <v>480</v>
      </c>
      <c r="D145" s="198" t="s">
        <v>345</v>
      </c>
      <c r="E145" s="199" t="s">
        <v>995</v>
      </c>
      <c r="F145" s="200" t="s">
        <v>996</v>
      </c>
      <c r="G145" s="201" t="s">
        <v>352</v>
      </c>
      <c r="H145" s="202">
        <v>62.1</v>
      </c>
      <c r="I145" s="203"/>
      <c r="J145" s="204">
        <f>ROUND(I145*H145,2)</f>
        <v>0</v>
      </c>
      <c r="K145" s="200" t="s">
        <v>901</v>
      </c>
      <c r="L145" s="56"/>
      <c r="M145" s="205" t="s">
        <v>23</v>
      </c>
      <c r="N145" s="206" t="s">
        <v>47</v>
      </c>
      <c r="O145" s="37"/>
      <c r="P145" s="188">
        <f>O145*H145</f>
        <v>0</v>
      </c>
      <c r="Q145" s="188">
        <v>0.0147</v>
      </c>
      <c r="R145" s="188">
        <f>Q145*H145</f>
        <v>0.91287</v>
      </c>
      <c r="S145" s="188">
        <v>0</v>
      </c>
      <c r="T145" s="189">
        <f>S145*H145</f>
        <v>0</v>
      </c>
      <c r="AR145" s="19" t="s">
        <v>145</v>
      </c>
      <c r="AT145" s="19" t="s">
        <v>345</v>
      </c>
      <c r="AU145" s="19" t="s">
        <v>84</v>
      </c>
      <c r="AY145" s="19" t="s">
        <v>139</v>
      </c>
      <c r="BE145" s="190">
        <f>IF(N145="základní",J145,0)</f>
        <v>0</v>
      </c>
      <c r="BF145" s="190">
        <f>IF(N145="snížená",J145,0)</f>
        <v>0</v>
      </c>
      <c r="BG145" s="190">
        <f>IF(N145="zákl. přenesená",J145,0)</f>
        <v>0</v>
      </c>
      <c r="BH145" s="190">
        <f>IF(N145="sníž. přenesená",J145,0)</f>
        <v>0</v>
      </c>
      <c r="BI145" s="190">
        <f>IF(N145="nulová",J145,0)</f>
        <v>0</v>
      </c>
      <c r="BJ145" s="19" t="s">
        <v>84</v>
      </c>
      <c r="BK145" s="190">
        <f>ROUND(I145*H145,2)</f>
        <v>0</v>
      </c>
      <c r="BL145" s="19" t="s">
        <v>145</v>
      </c>
      <c r="BM145" s="19" t="s">
        <v>483</v>
      </c>
    </row>
    <row r="146" spans="2:63" s="9" customFormat="1" ht="37.35" customHeight="1">
      <c r="B146" s="164"/>
      <c r="C146" s="165"/>
      <c r="D146" s="166" t="s">
        <v>75</v>
      </c>
      <c r="E146" s="167" t="s">
        <v>538</v>
      </c>
      <c r="F146" s="167" t="s">
        <v>539</v>
      </c>
      <c r="G146" s="165"/>
      <c r="H146" s="165"/>
      <c r="I146" s="168"/>
      <c r="J146" s="169">
        <f>BK146</f>
        <v>0</v>
      </c>
      <c r="K146" s="165"/>
      <c r="L146" s="170"/>
      <c r="M146" s="171"/>
      <c r="N146" s="172"/>
      <c r="O146" s="172"/>
      <c r="P146" s="173">
        <f>SUM(P147:P164)</f>
        <v>0</v>
      </c>
      <c r="Q146" s="172"/>
      <c r="R146" s="173">
        <f>SUM(R147:R164)</f>
        <v>0.84234</v>
      </c>
      <c r="S146" s="172"/>
      <c r="T146" s="174">
        <f>SUM(T147:T164)</f>
        <v>0</v>
      </c>
      <c r="AR146" s="175" t="s">
        <v>84</v>
      </c>
      <c r="AT146" s="176" t="s">
        <v>75</v>
      </c>
      <c r="AU146" s="176" t="s">
        <v>76</v>
      </c>
      <c r="AY146" s="175" t="s">
        <v>139</v>
      </c>
      <c r="BK146" s="177">
        <f>SUM(BK147:BK164)</f>
        <v>0</v>
      </c>
    </row>
    <row r="147" spans="2:65" s="1" customFormat="1" ht="16.5" customHeight="1">
      <c r="B147" s="36"/>
      <c r="C147" s="198" t="s">
        <v>251</v>
      </c>
      <c r="D147" s="198" t="s">
        <v>345</v>
      </c>
      <c r="E147" s="199" t="s">
        <v>997</v>
      </c>
      <c r="F147" s="200" t="s">
        <v>998</v>
      </c>
      <c r="G147" s="201" t="s">
        <v>173</v>
      </c>
      <c r="H147" s="202">
        <v>58</v>
      </c>
      <c r="I147" s="203"/>
      <c r="J147" s="204">
        <f aca="true" t="shared" si="30" ref="J147:J164">ROUND(I147*H147,2)</f>
        <v>0</v>
      </c>
      <c r="K147" s="200" t="s">
        <v>901</v>
      </c>
      <c r="L147" s="56"/>
      <c r="M147" s="205" t="s">
        <v>23</v>
      </c>
      <c r="N147" s="206" t="s">
        <v>47</v>
      </c>
      <c r="O147" s="37"/>
      <c r="P147" s="188">
        <f aca="true" t="shared" si="31" ref="P147:P164">O147*H147</f>
        <v>0</v>
      </c>
      <c r="Q147" s="188">
        <v>0.00426</v>
      </c>
      <c r="R147" s="188">
        <f aca="true" t="shared" si="32" ref="R147:R164">Q147*H147</f>
        <v>0.24708</v>
      </c>
      <c r="S147" s="188">
        <v>0</v>
      </c>
      <c r="T147" s="189">
        <f aca="true" t="shared" si="33" ref="T147:T164">S147*H147</f>
        <v>0</v>
      </c>
      <c r="AR147" s="19" t="s">
        <v>145</v>
      </c>
      <c r="AT147" s="19" t="s">
        <v>345</v>
      </c>
      <c r="AU147" s="19" t="s">
        <v>84</v>
      </c>
      <c r="AY147" s="19" t="s">
        <v>139</v>
      </c>
      <c r="BE147" s="190">
        <f aca="true" t="shared" si="34" ref="BE147:BE164">IF(N147="základní",J147,0)</f>
        <v>0</v>
      </c>
      <c r="BF147" s="190">
        <f aca="true" t="shared" si="35" ref="BF147:BF164">IF(N147="snížená",J147,0)</f>
        <v>0</v>
      </c>
      <c r="BG147" s="190">
        <f aca="true" t="shared" si="36" ref="BG147:BG164">IF(N147="zákl. přenesená",J147,0)</f>
        <v>0</v>
      </c>
      <c r="BH147" s="190">
        <f aca="true" t="shared" si="37" ref="BH147:BH164">IF(N147="sníž. přenesená",J147,0)</f>
        <v>0</v>
      </c>
      <c r="BI147" s="190">
        <f aca="true" t="shared" si="38" ref="BI147:BI164">IF(N147="nulová",J147,0)</f>
        <v>0</v>
      </c>
      <c r="BJ147" s="19" t="s">
        <v>84</v>
      </c>
      <c r="BK147" s="190">
        <f aca="true" t="shared" si="39" ref="BK147:BK164">ROUND(I147*H147,2)</f>
        <v>0</v>
      </c>
      <c r="BL147" s="19" t="s">
        <v>145</v>
      </c>
      <c r="BM147" s="19" t="s">
        <v>486</v>
      </c>
    </row>
    <row r="148" spans="2:65" s="1" customFormat="1" ht="16.5" customHeight="1">
      <c r="B148" s="36"/>
      <c r="C148" s="198" t="s">
        <v>488</v>
      </c>
      <c r="D148" s="198" t="s">
        <v>345</v>
      </c>
      <c r="E148" s="199" t="s">
        <v>999</v>
      </c>
      <c r="F148" s="200" t="s">
        <v>1000</v>
      </c>
      <c r="G148" s="201" t="s">
        <v>173</v>
      </c>
      <c r="H148" s="202">
        <v>3</v>
      </c>
      <c r="I148" s="203"/>
      <c r="J148" s="204">
        <f t="shared" si="30"/>
        <v>0</v>
      </c>
      <c r="K148" s="200" t="s">
        <v>901</v>
      </c>
      <c r="L148" s="56"/>
      <c r="M148" s="205" t="s">
        <v>23</v>
      </c>
      <c r="N148" s="206" t="s">
        <v>47</v>
      </c>
      <c r="O148" s="37"/>
      <c r="P148" s="188">
        <f t="shared" si="31"/>
        <v>0</v>
      </c>
      <c r="Q148" s="188">
        <v>0.0023</v>
      </c>
      <c r="R148" s="188">
        <f t="shared" si="32"/>
        <v>0.0069</v>
      </c>
      <c r="S148" s="188">
        <v>0</v>
      </c>
      <c r="T148" s="189">
        <f t="shared" si="33"/>
        <v>0</v>
      </c>
      <c r="AR148" s="19" t="s">
        <v>145</v>
      </c>
      <c r="AT148" s="19" t="s">
        <v>345</v>
      </c>
      <c r="AU148" s="19" t="s">
        <v>84</v>
      </c>
      <c r="AY148" s="19" t="s">
        <v>139</v>
      </c>
      <c r="BE148" s="190">
        <f t="shared" si="34"/>
        <v>0</v>
      </c>
      <c r="BF148" s="190">
        <f t="shared" si="35"/>
        <v>0</v>
      </c>
      <c r="BG148" s="190">
        <f t="shared" si="36"/>
        <v>0</v>
      </c>
      <c r="BH148" s="190">
        <f t="shared" si="37"/>
        <v>0</v>
      </c>
      <c r="BI148" s="190">
        <f t="shared" si="38"/>
        <v>0</v>
      </c>
      <c r="BJ148" s="19" t="s">
        <v>84</v>
      </c>
      <c r="BK148" s="190">
        <f t="shared" si="39"/>
        <v>0</v>
      </c>
      <c r="BL148" s="19" t="s">
        <v>145</v>
      </c>
      <c r="BM148" s="19" t="s">
        <v>491</v>
      </c>
    </row>
    <row r="149" spans="2:65" s="1" customFormat="1" ht="16.5" customHeight="1">
      <c r="B149" s="36"/>
      <c r="C149" s="198" t="s">
        <v>255</v>
      </c>
      <c r="D149" s="198" t="s">
        <v>345</v>
      </c>
      <c r="E149" s="199" t="s">
        <v>1001</v>
      </c>
      <c r="F149" s="200" t="s">
        <v>1002</v>
      </c>
      <c r="G149" s="201" t="s">
        <v>173</v>
      </c>
      <c r="H149" s="202">
        <v>17</v>
      </c>
      <c r="I149" s="203"/>
      <c r="J149" s="204">
        <f t="shared" si="30"/>
        <v>0</v>
      </c>
      <c r="K149" s="200" t="s">
        <v>901</v>
      </c>
      <c r="L149" s="56"/>
      <c r="M149" s="205" t="s">
        <v>23</v>
      </c>
      <c r="N149" s="206" t="s">
        <v>47</v>
      </c>
      <c r="O149" s="37"/>
      <c r="P149" s="188">
        <f t="shared" si="31"/>
        <v>0</v>
      </c>
      <c r="Q149" s="188">
        <v>0.00464</v>
      </c>
      <c r="R149" s="188">
        <f t="shared" si="32"/>
        <v>0.07888</v>
      </c>
      <c r="S149" s="188">
        <v>0</v>
      </c>
      <c r="T149" s="189">
        <f t="shared" si="33"/>
        <v>0</v>
      </c>
      <c r="AR149" s="19" t="s">
        <v>145</v>
      </c>
      <c r="AT149" s="19" t="s">
        <v>345</v>
      </c>
      <c r="AU149" s="19" t="s">
        <v>84</v>
      </c>
      <c r="AY149" s="19" t="s">
        <v>139</v>
      </c>
      <c r="BE149" s="190">
        <f t="shared" si="34"/>
        <v>0</v>
      </c>
      <c r="BF149" s="190">
        <f t="shared" si="35"/>
        <v>0</v>
      </c>
      <c r="BG149" s="190">
        <f t="shared" si="36"/>
        <v>0</v>
      </c>
      <c r="BH149" s="190">
        <f t="shared" si="37"/>
        <v>0</v>
      </c>
      <c r="BI149" s="190">
        <f t="shared" si="38"/>
        <v>0</v>
      </c>
      <c r="BJ149" s="19" t="s">
        <v>84</v>
      </c>
      <c r="BK149" s="190">
        <f t="shared" si="39"/>
        <v>0</v>
      </c>
      <c r="BL149" s="19" t="s">
        <v>145</v>
      </c>
      <c r="BM149" s="19" t="s">
        <v>496</v>
      </c>
    </row>
    <row r="150" spans="2:65" s="1" customFormat="1" ht="16.5" customHeight="1">
      <c r="B150" s="36"/>
      <c r="C150" s="198" t="s">
        <v>497</v>
      </c>
      <c r="D150" s="198" t="s">
        <v>345</v>
      </c>
      <c r="E150" s="199" t="s">
        <v>1003</v>
      </c>
      <c r="F150" s="200" t="s">
        <v>1004</v>
      </c>
      <c r="G150" s="201" t="s">
        <v>524</v>
      </c>
      <c r="H150" s="202">
        <v>19</v>
      </c>
      <c r="I150" s="203"/>
      <c r="J150" s="204">
        <f t="shared" si="30"/>
        <v>0</v>
      </c>
      <c r="K150" s="200" t="s">
        <v>901</v>
      </c>
      <c r="L150" s="56"/>
      <c r="M150" s="205" t="s">
        <v>23</v>
      </c>
      <c r="N150" s="206" t="s">
        <v>47</v>
      </c>
      <c r="O150" s="37"/>
      <c r="P150" s="188">
        <f t="shared" si="31"/>
        <v>0</v>
      </c>
      <c r="Q150" s="188">
        <v>0.00069</v>
      </c>
      <c r="R150" s="188">
        <f t="shared" si="32"/>
        <v>0.01311</v>
      </c>
      <c r="S150" s="188">
        <v>0</v>
      </c>
      <c r="T150" s="189">
        <f t="shared" si="33"/>
        <v>0</v>
      </c>
      <c r="AR150" s="19" t="s">
        <v>145</v>
      </c>
      <c r="AT150" s="19" t="s">
        <v>345</v>
      </c>
      <c r="AU150" s="19" t="s">
        <v>84</v>
      </c>
      <c r="AY150" s="19" t="s">
        <v>139</v>
      </c>
      <c r="BE150" s="190">
        <f t="shared" si="34"/>
        <v>0</v>
      </c>
      <c r="BF150" s="190">
        <f t="shared" si="35"/>
        <v>0</v>
      </c>
      <c r="BG150" s="190">
        <f t="shared" si="36"/>
        <v>0</v>
      </c>
      <c r="BH150" s="190">
        <f t="shared" si="37"/>
        <v>0</v>
      </c>
      <c r="BI150" s="190">
        <f t="shared" si="38"/>
        <v>0</v>
      </c>
      <c r="BJ150" s="19" t="s">
        <v>84</v>
      </c>
      <c r="BK150" s="190">
        <f t="shared" si="39"/>
        <v>0</v>
      </c>
      <c r="BL150" s="19" t="s">
        <v>145</v>
      </c>
      <c r="BM150" s="19" t="s">
        <v>500</v>
      </c>
    </row>
    <row r="151" spans="2:65" s="1" customFormat="1" ht="16.5" customHeight="1">
      <c r="B151" s="36"/>
      <c r="C151" s="198" t="s">
        <v>260</v>
      </c>
      <c r="D151" s="198" t="s">
        <v>345</v>
      </c>
      <c r="E151" s="199" t="s">
        <v>1005</v>
      </c>
      <c r="F151" s="200" t="s">
        <v>1006</v>
      </c>
      <c r="G151" s="201" t="s">
        <v>524</v>
      </c>
      <c r="H151" s="202">
        <v>2</v>
      </c>
      <c r="I151" s="203"/>
      <c r="J151" s="204">
        <f t="shared" si="30"/>
        <v>0</v>
      </c>
      <c r="K151" s="200" t="s">
        <v>901</v>
      </c>
      <c r="L151" s="56"/>
      <c r="M151" s="205" t="s">
        <v>23</v>
      </c>
      <c r="N151" s="206" t="s">
        <v>47</v>
      </c>
      <c r="O151" s="37"/>
      <c r="P151" s="188">
        <f t="shared" si="31"/>
        <v>0</v>
      </c>
      <c r="Q151" s="188">
        <v>0.00115</v>
      </c>
      <c r="R151" s="188">
        <f t="shared" si="32"/>
        <v>0.0023</v>
      </c>
      <c r="S151" s="188">
        <v>0</v>
      </c>
      <c r="T151" s="189">
        <f t="shared" si="33"/>
        <v>0</v>
      </c>
      <c r="AR151" s="19" t="s">
        <v>145</v>
      </c>
      <c r="AT151" s="19" t="s">
        <v>345</v>
      </c>
      <c r="AU151" s="19" t="s">
        <v>84</v>
      </c>
      <c r="AY151" s="19" t="s">
        <v>139</v>
      </c>
      <c r="BE151" s="190">
        <f t="shared" si="34"/>
        <v>0</v>
      </c>
      <c r="BF151" s="190">
        <f t="shared" si="35"/>
        <v>0</v>
      </c>
      <c r="BG151" s="190">
        <f t="shared" si="36"/>
        <v>0</v>
      </c>
      <c r="BH151" s="190">
        <f t="shared" si="37"/>
        <v>0</v>
      </c>
      <c r="BI151" s="190">
        <f t="shared" si="38"/>
        <v>0</v>
      </c>
      <c r="BJ151" s="19" t="s">
        <v>84</v>
      </c>
      <c r="BK151" s="190">
        <f t="shared" si="39"/>
        <v>0</v>
      </c>
      <c r="BL151" s="19" t="s">
        <v>145</v>
      </c>
      <c r="BM151" s="19" t="s">
        <v>503</v>
      </c>
    </row>
    <row r="152" spans="2:65" s="1" customFormat="1" ht="16.5" customHeight="1">
      <c r="B152" s="36"/>
      <c r="C152" s="198" t="s">
        <v>504</v>
      </c>
      <c r="D152" s="198" t="s">
        <v>345</v>
      </c>
      <c r="E152" s="199" t="s">
        <v>1007</v>
      </c>
      <c r="F152" s="200" t="s">
        <v>1008</v>
      </c>
      <c r="G152" s="201" t="s">
        <v>173</v>
      </c>
      <c r="H152" s="202">
        <v>8</v>
      </c>
      <c r="I152" s="203"/>
      <c r="J152" s="204">
        <f t="shared" si="30"/>
        <v>0</v>
      </c>
      <c r="K152" s="200" t="s">
        <v>901</v>
      </c>
      <c r="L152" s="56"/>
      <c r="M152" s="205" t="s">
        <v>23</v>
      </c>
      <c r="N152" s="206" t="s">
        <v>47</v>
      </c>
      <c r="O152" s="37"/>
      <c r="P152" s="188">
        <f t="shared" si="31"/>
        <v>0</v>
      </c>
      <c r="Q152" s="188">
        <v>0.00226</v>
      </c>
      <c r="R152" s="188">
        <f t="shared" si="32"/>
        <v>0.01808</v>
      </c>
      <c r="S152" s="188">
        <v>0</v>
      </c>
      <c r="T152" s="189">
        <f t="shared" si="33"/>
        <v>0</v>
      </c>
      <c r="AR152" s="19" t="s">
        <v>145</v>
      </c>
      <c r="AT152" s="19" t="s">
        <v>345</v>
      </c>
      <c r="AU152" s="19" t="s">
        <v>84</v>
      </c>
      <c r="AY152" s="19" t="s">
        <v>139</v>
      </c>
      <c r="BE152" s="190">
        <f t="shared" si="34"/>
        <v>0</v>
      </c>
      <c r="BF152" s="190">
        <f t="shared" si="35"/>
        <v>0</v>
      </c>
      <c r="BG152" s="190">
        <f t="shared" si="36"/>
        <v>0</v>
      </c>
      <c r="BH152" s="190">
        <f t="shared" si="37"/>
        <v>0</v>
      </c>
      <c r="BI152" s="190">
        <f t="shared" si="38"/>
        <v>0</v>
      </c>
      <c r="BJ152" s="19" t="s">
        <v>84</v>
      </c>
      <c r="BK152" s="190">
        <f t="shared" si="39"/>
        <v>0</v>
      </c>
      <c r="BL152" s="19" t="s">
        <v>145</v>
      </c>
      <c r="BM152" s="19" t="s">
        <v>507</v>
      </c>
    </row>
    <row r="153" spans="2:65" s="1" customFormat="1" ht="16.5" customHeight="1">
      <c r="B153" s="36"/>
      <c r="C153" s="198" t="s">
        <v>264</v>
      </c>
      <c r="D153" s="198" t="s">
        <v>345</v>
      </c>
      <c r="E153" s="199" t="s">
        <v>1009</v>
      </c>
      <c r="F153" s="200" t="s">
        <v>1010</v>
      </c>
      <c r="G153" s="201" t="s">
        <v>524</v>
      </c>
      <c r="H153" s="202">
        <v>8</v>
      </c>
      <c r="I153" s="203"/>
      <c r="J153" s="204">
        <f t="shared" si="30"/>
        <v>0</v>
      </c>
      <c r="K153" s="200" t="s">
        <v>901</v>
      </c>
      <c r="L153" s="56"/>
      <c r="M153" s="205" t="s">
        <v>23</v>
      </c>
      <c r="N153" s="206" t="s">
        <v>47</v>
      </c>
      <c r="O153" s="37"/>
      <c r="P153" s="188">
        <f t="shared" si="31"/>
        <v>0</v>
      </c>
      <c r="Q153" s="188">
        <v>0.00095</v>
      </c>
      <c r="R153" s="188">
        <f t="shared" si="32"/>
        <v>0.0076</v>
      </c>
      <c r="S153" s="188">
        <v>0</v>
      </c>
      <c r="T153" s="189">
        <f t="shared" si="33"/>
        <v>0</v>
      </c>
      <c r="AR153" s="19" t="s">
        <v>145</v>
      </c>
      <c r="AT153" s="19" t="s">
        <v>345</v>
      </c>
      <c r="AU153" s="19" t="s">
        <v>84</v>
      </c>
      <c r="AY153" s="19" t="s">
        <v>139</v>
      </c>
      <c r="BE153" s="190">
        <f t="shared" si="34"/>
        <v>0</v>
      </c>
      <c r="BF153" s="190">
        <f t="shared" si="35"/>
        <v>0</v>
      </c>
      <c r="BG153" s="190">
        <f t="shared" si="36"/>
        <v>0</v>
      </c>
      <c r="BH153" s="190">
        <f t="shared" si="37"/>
        <v>0</v>
      </c>
      <c r="BI153" s="190">
        <f t="shared" si="38"/>
        <v>0</v>
      </c>
      <c r="BJ153" s="19" t="s">
        <v>84</v>
      </c>
      <c r="BK153" s="190">
        <f t="shared" si="39"/>
        <v>0</v>
      </c>
      <c r="BL153" s="19" t="s">
        <v>145</v>
      </c>
      <c r="BM153" s="19" t="s">
        <v>510</v>
      </c>
    </row>
    <row r="154" spans="2:65" s="1" customFormat="1" ht="16.5" customHeight="1">
      <c r="B154" s="36"/>
      <c r="C154" s="198" t="s">
        <v>513</v>
      </c>
      <c r="D154" s="198" t="s">
        <v>345</v>
      </c>
      <c r="E154" s="199" t="s">
        <v>1011</v>
      </c>
      <c r="F154" s="200" t="s">
        <v>1012</v>
      </c>
      <c r="G154" s="201" t="s">
        <v>173</v>
      </c>
      <c r="H154" s="202">
        <v>17</v>
      </c>
      <c r="I154" s="203"/>
      <c r="J154" s="204">
        <f t="shared" si="30"/>
        <v>0</v>
      </c>
      <c r="K154" s="200" t="s">
        <v>901</v>
      </c>
      <c r="L154" s="56"/>
      <c r="M154" s="205" t="s">
        <v>23</v>
      </c>
      <c r="N154" s="206" t="s">
        <v>47</v>
      </c>
      <c r="O154" s="37"/>
      <c r="P154" s="188">
        <f t="shared" si="31"/>
        <v>0</v>
      </c>
      <c r="Q154" s="188">
        <v>0.0032</v>
      </c>
      <c r="R154" s="188">
        <f t="shared" si="32"/>
        <v>0.054400000000000004</v>
      </c>
      <c r="S154" s="188">
        <v>0</v>
      </c>
      <c r="T154" s="189">
        <f t="shared" si="33"/>
        <v>0</v>
      </c>
      <c r="AR154" s="19" t="s">
        <v>145</v>
      </c>
      <c r="AT154" s="19" t="s">
        <v>345</v>
      </c>
      <c r="AU154" s="19" t="s">
        <v>84</v>
      </c>
      <c r="AY154" s="19" t="s">
        <v>139</v>
      </c>
      <c r="BE154" s="190">
        <f t="shared" si="34"/>
        <v>0</v>
      </c>
      <c r="BF154" s="190">
        <f t="shared" si="35"/>
        <v>0</v>
      </c>
      <c r="BG154" s="190">
        <f t="shared" si="36"/>
        <v>0</v>
      </c>
      <c r="BH154" s="190">
        <f t="shared" si="37"/>
        <v>0</v>
      </c>
      <c r="BI154" s="190">
        <f t="shared" si="38"/>
        <v>0</v>
      </c>
      <c r="BJ154" s="19" t="s">
        <v>84</v>
      </c>
      <c r="BK154" s="190">
        <f t="shared" si="39"/>
        <v>0</v>
      </c>
      <c r="BL154" s="19" t="s">
        <v>145</v>
      </c>
      <c r="BM154" s="19" t="s">
        <v>516</v>
      </c>
    </row>
    <row r="155" spans="2:65" s="1" customFormat="1" ht="16.5" customHeight="1">
      <c r="B155" s="36"/>
      <c r="C155" s="198" t="s">
        <v>269</v>
      </c>
      <c r="D155" s="198" t="s">
        <v>345</v>
      </c>
      <c r="E155" s="199" t="s">
        <v>1013</v>
      </c>
      <c r="F155" s="200" t="s">
        <v>1014</v>
      </c>
      <c r="G155" s="201" t="s">
        <v>173</v>
      </c>
      <c r="H155" s="202">
        <v>24</v>
      </c>
      <c r="I155" s="203"/>
      <c r="J155" s="204">
        <f t="shared" si="30"/>
        <v>0</v>
      </c>
      <c r="K155" s="200" t="s">
        <v>901</v>
      </c>
      <c r="L155" s="56"/>
      <c r="M155" s="205" t="s">
        <v>23</v>
      </c>
      <c r="N155" s="206" t="s">
        <v>47</v>
      </c>
      <c r="O155" s="37"/>
      <c r="P155" s="188">
        <f t="shared" si="31"/>
        <v>0</v>
      </c>
      <c r="Q155" s="188">
        <v>0.00159</v>
      </c>
      <c r="R155" s="188">
        <f t="shared" si="32"/>
        <v>0.03816</v>
      </c>
      <c r="S155" s="188">
        <v>0</v>
      </c>
      <c r="T155" s="189">
        <f t="shared" si="33"/>
        <v>0</v>
      </c>
      <c r="AR155" s="19" t="s">
        <v>145</v>
      </c>
      <c r="AT155" s="19" t="s">
        <v>345</v>
      </c>
      <c r="AU155" s="19" t="s">
        <v>84</v>
      </c>
      <c r="AY155" s="19" t="s">
        <v>139</v>
      </c>
      <c r="BE155" s="190">
        <f t="shared" si="34"/>
        <v>0</v>
      </c>
      <c r="BF155" s="190">
        <f t="shared" si="35"/>
        <v>0</v>
      </c>
      <c r="BG155" s="190">
        <f t="shared" si="36"/>
        <v>0</v>
      </c>
      <c r="BH155" s="190">
        <f t="shared" si="37"/>
        <v>0</v>
      </c>
      <c r="BI155" s="190">
        <f t="shared" si="38"/>
        <v>0</v>
      </c>
      <c r="BJ155" s="19" t="s">
        <v>84</v>
      </c>
      <c r="BK155" s="190">
        <f t="shared" si="39"/>
        <v>0</v>
      </c>
      <c r="BL155" s="19" t="s">
        <v>145</v>
      </c>
      <c r="BM155" s="19" t="s">
        <v>521</v>
      </c>
    </row>
    <row r="156" spans="2:65" s="1" customFormat="1" ht="16.5" customHeight="1">
      <c r="B156" s="36"/>
      <c r="C156" s="198" t="s">
        <v>407</v>
      </c>
      <c r="D156" s="198" t="s">
        <v>345</v>
      </c>
      <c r="E156" s="199" t="s">
        <v>1015</v>
      </c>
      <c r="F156" s="200" t="s">
        <v>1016</v>
      </c>
      <c r="G156" s="201" t="s">
        <v>173</v>
      </c>
      <c r="H156" s="202">
        <v>28</v>
      </c>
      <c r="I156" s="203"/>
      <c r="J156" s="204">
        <f t="shared" si="30"/>
        <v>0</v>
      </c>
      <c r="K156" s="200" t="s">
        <v>901</v>
      </c>
      <c r="L156" s="56"/>
      <c r="M156" s="205" t="s">
        <v>23</v>
      </c>
      <c r="N156" s="206" t="s">
        <v>47</v>
      </c>
      <c r="O156" s="37"/>
      <c r="P156" s="188">
        <f t="shared" si="31"/>
        <v>0</v>
      </c>
      <c r="Q156" s="188">
        <v>0.00058</v>
      </c>
      <c r="R156" s="188">
        <f t="shared" si="32"/>
        <v>0.01624</v>
      </c>
      <c r="S156" s="188">
        <v>0</v>
      </c>
      <c r="T156" s="189">
        <f t="shared" si="33"/>
        <v>0</v>
      </c>
      <c r="AR156" s="19" t="s">
        <v>145</v>
      </c>
      <c r="AT156" s="19" t="s">
        <v>345</v>
      </c>
      <c r="AU156" s="19" t="s">
        <v>84</v>
      </c>
      <c r="AY156" s="19" t="s">
        <v>139</v>
      </c>
      <c r="BE156" s="190">
        <f t="shared" si="34"/>
        <v>0</v>
      </c>
      <c r="BF156" s="190">
        <f t="shared" si="35"/>
        <v>0</v>
      </c>
      <c r="BG156" s="190">
        <f t="shared" si="36"/>
        <v>0</v>
      </c>
      <c r="BH156" s="190">
        <f t="shared" si="37"/>
        <v>0</v>
      </c>
      <c r="BI156" s="190">
        <f t="shared" si="38"/>
        <v>0</v>
      </c>
      <c r="BJ156" s="19" t="s">
        <v>84</v>
      </c>
      <c r="BK156" s="190">
        <f t="shared" si="39"/>
        <v>0</v>
      </c>
      <c r="BL156" s="19" t="s">
        <v>145</v>
      </c>
      <c r="BM156" s="19" t="s">
        <v>525</v>
      </c>
    </row>
    <row r="157" spans="2:65" s="1" customFormat="1" ht="16.5" customHeight="1">
      <c r="B157" s="36"/>
      <c r="C157" s="198" t="s">
        <v>273</v>
      </c>
      <c r="D157" s="198" t="s">
        <v>345</v>
      </c>
      <c r="E157" s="199" t="s">
        <v>1017</v>
      </c>
      <c r="F157" s="200" t="s">
        <v>1018</v>
      </c>
      <c r="G157" s="201" t="s">
        <v>524</v>
      </c>
      <c r="H157" s="202">
        <v>28</v>
      </c>
      <c r="I157" s="203"/>
      <c r="J157" s="204">
        <f t="shared" si="30"/>
        <v>0</v>
      </c>
      <c r="K157" s="200" t="s">
        <v>901</v>
      </c>
      <c r="L157" s="56"/>
      <c r="M157" s="205" t="s">
        <v>23</v>
      </c>
      <c r="N157" s="206" t="s">
        <v>47</v>
      </c>
      <c r="O157" s="37"/>
      <c r="P157" s="188">
        <f t="shared" si="31"/>
        <v>0</v>
      </c>
      <c r="Q157" s="188">
        <v>0</v>
      </c>
      <c r="R157" s="188">
        <f t="shared" si="32"/>
        <v>0</v>
      </c>
      <c r="S157" s="188">
        <v>0</v>
      </c>
      <c r="T157" s="189">
        <f t="shared" si="33"/>
        <v>0</v>
      </c>
      <c r="AR157" s="19" t="s">
        <v>145</v>
      </c>
      <c r="AT157" s="19" t="s">
        <v>345</v>
      </c>
      <c r="AU157" s="19" t="s">
        <v>84</v>
      </c>
      <c r="AY157" s="19" t="s">
        <v>139</v>
      </c>
      <c r="BE157" s="190">
        <f t="shared" si="34"/>
        <v>0</v>
      </c>
      <c r="BF157" s="190">
        <f t="shared" si="35"/>
        <v>0</v>
      </c>
      <c r="BG157" s="190">
        <f t="shared" si="36"/>
        <v>0</v>
      </c>
      <c r="BH157" s="190">
        <f t="shared" si="37"/>
        <v>0</v>
      </c>
      <c r="BI157" s="190">
        <f t="shared" si="38"/>
        <v>0</v>
      </c>
      <c r="BJ157" s="19" t="s">
        <v>84</v>
      </c>
      <c r="BK157" s="190">
        <f t="shared" si="39"/>
        <v>0</v>
      </c>
      <c r="BL157" s="19" t="s">
        <v>145</v>
      </c>
      <c r="BM157" s="19" t="s">
        <v>528</v>
      </c>
    </row>
    <row r="158" spans="2:65" s="1" customFormat="1" ht="16.5" customHeight="1">
      <c r="B158" s="36"/>
      <c r="C158" s="198" t="s">
        <v>411</v>
      </c>
      <c r="D158" s="198" t="s">
        <v>345</v>
      </c>
      <c r="E158" s="199" t="s">
        <v>1019</v>
      </c>
      <c r="F158" s="200" t="s">
        <v>1020</v>
      </c>
      <c r="G158" s="201" t="s">
        <v>173</v>
      </c>
      <c r="H158" s="202">
        <v>42</v>
      </c>
      <c r="I158" s="203"/>
      <c r="J158" s="204">
        <f t="shared" si="30"/>
        <v>0</v>
      </c>
      <c r="K158" s="200" t="s">
        <v>901</v>
      </c>
      <c r="L158" s="56"/>
      <c r="M158" s="205" t="s">
        <v>23</v>
      </c>
      <c r="N158" s="206" t="s">
        <v>47</v>
      </c>
      <c r="O158" s="37"/>
      <c r="P158" s="188">
        <f t="shared" si="31"/>
        <v>0</v>
      </c>
      <c r="Q158" s="188">
        <v>0.00346</v>
      </c>
      <c r="R158" s="188">
        <f t="shared" si="32"/>
        <v>0.14532</v>
      </c>
      <c r="S158" s="188">
        <v>0</v>
      </c>
      <c r="T158" s="189">
        <f t="shared" si="33"/>
        <v>0</v>
      </c>
      <c r="AR158" s="19" t="s">
        <v>145</v>
      </c>
      <c r="AT158" s="19" t="s">
        <v>345</v>
      </c>
      <c r="AU158" s="19" t="s">
        <v>84</v>
      </c>
      <c r="AY158" s="19" t="s">
        <v>139</v>
      </c>
      <c r="BE158" s="190">
        <f t="shared" si="34"/>
        <v>0</v>
      </c>
      <c r="BF158" s="190">
        <f t="shared" si="35"/>
        <v>0</v>
      </c>
      <c r="BG158" s="190">
        <f t="shared" si="36"/>
        <v>0</v>
      </c>
      <c r="BH158" s="190">
        <f t="shared" si="37"/>
        <v>0</v>
      </c>
      <c r="BI158" s="190">
        <f t="shared" si="38"/>
        <v>0</v>
      </c>
      <c r="BJ158" s="19" t="s">
        <v>84</v>
      </c>
      <c r="BK158" s="190">
        <f t="shared" si="39"/>
        <v>0</v>
      </c>
      <c r="BL158" s="19" t="s">
        <v>145</v>
      </c>
      <c r="BM158" s="19" t="s">
        <v>534</v>
      </c>
    </row>
    <row r="159" spans="2:65" s="1" customFormat="1" ht="16.5" customHeight="1">
      <c r="B159" s="36"/>
      <c r="C159" s="198" t="s">
        <v>277</v>
      </c>
      <c r="D159" s="198" t="s">
        <v>345</v>
      </c>
      <c r="E159" s="199" t="s">
        <v>1021</v>
      </c>
      <c r="F159" s="200" t="s">
        <v>1022</v>
      </c>
      <c r="G159" s="201" t="s">
        <v>524</v>
      </c>
      <c r="H159" s="202">
        <v>46</v>
      </c>
      <c r="I159" s="203"/>
      <c r="J159" s="204">
        <f t="shared" si="30"/>
        <v>0</v>
      </c>
      <c r="K159" s="200" t="s">
        <v>901</v>
      </c>
      <c r="L159" s="56"/>
      <c r="M159" s="205" t="s">
        <v>23</v>
      </c>
      <c r="N159" s="206" t="s">
        <v>47</v>
      </c>
      <c r="O159" s="37"/>
      <c r="P159" s="188">
        <f t="shared" si="31"/>
        <v>0</v>
      </c>
      <c r="Q159" s="188">
        <v>5E-05</v>
      </c>
      <c r="R159" s="188">
        <f t="shared" si="32"/>
        <v>0.0023</v>
      </c>
      <c r="S159" s="188">
        <v>0</v>
      </c>
      <c r="T159" s="189">
        <f t="shared" si="33"/>
        <v>0</v>
      </c>
      <c r="AR159" s="19" t="s">
        <v>145</v>
      </c>
      <c r="AT159" s="19" t="s">
        <v>345</v>
      </c>
      <c r="AU159" s="19" t="s">
        <v>84</v>
      </c>
      <c r="AY159" s="19" t="s">
        <v>139</v>
      </c>
      <c r="BE159" s="190">
        <f t="shared" si="34"/>
        <v>0</v>
      </c>
      <c r="BF159" s="190">
        <f t="shared" si="35"/>
        <v>0</v>
      </c>
      <c r="BG159" s="190">
        <f t="shared" si="36"/>
        <v>0</v>
      </c>
      <c r="BH159" s="190">
        <f t="shared" si="37"/>
        <v>0</v>
      </c>
      <c r="BI159" s="190">
        <f t="shared" si="38"/>
        <v>0</v>
      </c>
      <c r="BJ159" s="19" t="s">
        <v>84</v>
      </c>
      <c r="BK159" s="190">
        <f t="shared" si="39"/>
        <v>0</v>
      </c>
      <c r="BL159" s="19" t="s">
        <v>145</v>
      </c>
      <c r="BM159" s="19" t="s">
        <v>537</v>
      </c>
    </row>
    <row r="160" spans="2:65" s="1" customFormat="1" ht="16.5" customHeight="1">
      <c r="B160" s="36"/>
      <c r="C160" s="198" t="s">
        <v>468</v>
      </c>
      <c r="D160" s="198" t="s">
        <v>345</v>
      </c>
      <c r="E160" s="199" t="s">
        <v>1023</v>
      </c>
      <c r="F160" s="200" t="s">
        <v>1024</v>
      </c>
      <c r="G160" s="201" t="s">
        <v>524</v>
      </c>
      <c r="H160" s="202">
        <v>46</v>
      </c>
      <c r="I160" s="203"/>
      <c r="J160" s="204">
        <f t="shared" si="30"/>
        <v>0</v>
      </c>
      <c r="K160" s="200" t="s">
        <v>901</v>
      </c>
      <c r="L160" s="56"/>
      <c r="M160" s="205" t="s">
        <v>23</v>
      </c>
      <c r="N160" s="206" t="s">
        <v>47</v>
      </c>
      <c r="O160" s="37"/>
      <c r="P160" s="188">
        <f t="shared" si="31"/>
        <v>0</v>
      </c>
      <c r="Q160" s="188">
        <v>0.001</v>
      </c>
      <c r="R160" s="188">
        <f t="shared" si="32"/>
        <v>0.046</v>
      </c>
      <c r="S160" s="188">
        <v>0</v>
      </c>
      <c r="T160" s="189">
        <f t="shared" si="33"/>
        <v>0</v>
      </c>
      <c r="AR160" s="19" t="s">
        <v>145</v>
      </c>
      <c r="AT160" s="19" t="s">
        <v>345</v>
      </c>
      <c r="AU160" s="19" t="s">
        <v>84</v>
      </c>
      <c r="AY160" s="19" t="s">
        <v>139</v>
      </c>
      <c r="BE160" s="190">
        <f t="shared" si="34"/>
        <v>0</v>
      </c>
      <c r="BF160" s="190">
        <f t="shared" si="35"/>
        <v>0</v>
      </c>
      <c r="BG160" s="190">
        <f t="shared" si="36"/>
        <v>0</v>
      </c>
      <c r="BH160" s="190">
        <f t="shared" si="37"/>
        <v>0</v>
      </c>
      <c r="BI160" s="190">
        <f t="shared" si="38"/>
        <v>0</v>
      </c>
      <c r="BJ160" s="19" t="s">
        <v>84</v>
      </c>
      <c r="BK160" s="190">
        <f t="shared" si="39"/>
        <v>0</v>
      </c>
      <c r="BL160" s="19" t="s">
        <v>145</v>
      </c>
      <c r="BM160" s="19" t="s">
        <v>542</v>
      </c>
    </row>
    <row r="161" spans="2:65" s="1" customFormat="1" ht="16.5" customHeight="1">
      <c r="B161" s="36"/>
      <c r="C161" s="198" t="s">
        <v>280</v>
      </c>
      <c r="D161" s="198" t="s">
        <v>345</v>
      </c>
      <c r="E161" s="199" t="s">
        <v>1025</v>
      </c>
      <c r="F161" s="200" t="s">
        <v>1026</v>
      </c>
      <c r="G161" s="201" t="s">
        <v>524</v>
      </c>
      <c r="H161" s="202">
        <v>4</v>
      </c>
      <c r="I161" s="203"/>
      <c r="J161" s="204">
        <f t="shared" si="30"/>
        <v>0</v>
      </c>
      <c r="K161" s="200" t="s">
        <v>901</v>
      </c>
      <c r="L161" s="56"/>
      <c r="M161" s="205" t="s">
        <v>23</v>
      </c>
      <c r="N161" s="206" t="s">
        <v>47</v>
      </c>
      <c r="O161" s="37"/>
      <c r="P161" s="188">
        <f t="shared" si="31"/>
        <v>0</v>
      </c>
      <c r="Q161" s="188">
        <v>0.00061</v>
      </c>
      <c r="R161" s="188">
        <f t="shared" si="32"/>
        <v>0.00244</v>
      </c>
      <c r="S161" s="188">
        <v>0</v>
      </c>
      <c r="T161" s="189">
        <f t="shared" si="33"/>
        <v>0</v>
      </c>
      <c r="AR161" s="19" t="s">
        <v>145</v>
      </c>
      <c r="AT161" s="19" t="s">
        <v>345</v>
      </c>
      <c r="AU161" s="19" t="s">
        <v>84</v>
      </c>
      <c r="AY161" s="19" t="s">
        <v>139</v>
      </c>
      <c r="BE161" s="190">
        <f t="shared" si="34"/>
        <v>0</v>
      </c>
      <c r="BF161" s="190">
        <f t="shared" si="35"/>
        <v>0</v>
      </c>
      <c r="BG161" s="190">
        <f t="shared" si="36"/>
        <v>0</v>
      </c>
      <c r="BH161" s="190">
        <f t="shared" si="37"/>
        <v>0</v>
      </c>
      <c r="BI161" s="190">
        <f t="shared" si="38"/>
        <v>0</v>
      </c>
      <c r="BJ161" s="19" t="s">
        <v>84</v>
      </c>
      <c r="BK161" s="190">
        <f t="shared" si="39"/>
        <v>0</v>
      </c>
      <c r="BL161" s="19" t="s">
        <v>145</v>
      </c>
      <c r="BM161" s="19" t="s">
        <v>545</v>
      </c>
    </row>
    <row r="162" spans="2:65" s="1" customFormat="1" ht="16.5" customHeight="1">
      <c r="B162" s="36"/>
      <c r="C162" s="198" t="s">
        <v>546</v>
      </c>
      <c r="D162" s="198" t="s">
        <v>345</v>
      </c>
      <c r="E162" s="199" t="s">
        <v>1027</v>
      </c>
      <c r="F162" s="200" t="s">
        <v>1028</v>
      </c>
      <c r="G162" s="201" t="s">
        <v>524</v>
      </c>
      <c r="H162" s="202">
        <v>9</v>
      </c>
      <c r="I162" s="203"/>
      <c r="J162" s="204">
        <f t="shared" si="30"/>
        <v>0</v>
      </c>
      <c r="K162" s="200" t="s">
        <v>901</v>
      </c>
      <c r="L162" s="56"/>
      <c r="M162" s="205" t="s">
        <v>23</v>
      </c>
      <c r="N162" s="206" t="s">
        <v>47</v>
      </c>
      <c r="O162" s="37"/>
      <c r="P162" s="188">
        <f t="shared" si="31"/>
        <v>0</v>
      </c>
      <c r="Q162" s="188">
        <v>3E-05</v>
      </c>
      <c r="R162" s="188">
        <f t="shared" si="32"/>
        <v>0.00027</v>
      </c>
      <c r="S162" s="188">
        <v>0</v>
      </c>
      <c r="T162" s="189">
        <f t="shared" si="33"/>
        <v>0</v>
      </c>
      <c r="AR162" s="19" t="s">
        <v>145</v>
      </c>
      <c r="AT162" s="19" t="s">
        <v>345</v>
      </c>
      <c r="AU162" s="19" t="s">
        <v>84</v>
      </c>
      <c r="AY162" s="19" t="s">
        <v>139</v>
      </c>
      <c r="BE162" s="190">
        <f t="shared" si="34"/>
        <v>0</v>
      </c>
      <c r="BF162" s="190">
        <f t="shared" si="35"/>
        <v>0</v>
      </c>
      <c r="BG162" s="190">
        <f t="shared" si="36"/>
        <v>0</v>
      </c>
      <c r="BH162" s="190">
        <f t="shared" si="37"/>
        <v>0</v>
      </c>
      <c r="BI162" s="190">
        <f t="shared" si="38"/>
        <v>0</v>
      </c>
      <c r="BJ162" s="19" t="s">
        <v>84</v>
      </c>
      <c r="BK162" s="190">
        <f t="shared" si="39"/>
        <v>0</v>
      </c>
      <c r="BL162" s="19" t="s">
        <v>145</v>
      </c>
      <c r="BM162" s="19" t="s">
        <v>549</v>
      </c>
    </row>
    <row r="163" spans="2:65" s="1" customFormat="1" ht="16.5" customHeight="1">
      <c r="B163" s="36"/>
      <c r="C163" s="198" t="s">
        <v>284</v>
      </c>
      <c r="D163" s="198" t="s">
        <v>345</v>
      </c>
      <c r="E163" s="199" t="s">
        <v>1029</v>
      </c>
      <c r="F163" s="200" t="s">
        <v>1030</v>
      </c>
      <c r="G163" s="201" t="s">
        <v>524</v>
      </c>
      <c r="H163" s="202">
        <v>9</v>
      </c>
      <c r="I163" s="203"/>
      <c r="J163" s="204">
        <f t="shared" si="30"/>
        <v>0</v>
      </c>
      <c r="K163" s="200" t="s">
        <v>901</v>
      </c>
      <c r="L163" s="56"/>
      <c r="M163" s="205" t="s">
        <v>23</v>
      </c>
      <c r="N163" s="206" t="s">
        <v>47</v>
      </c>
      <c r="O163" s="37"/>
      <c r="P163" s="188">
        <f t="shared" si="31"/>
        <v>0</v>
      </c>
      <c r="Q163" s="188">
        <v>0.00442</v>
      </c>
      <c r="R163" s="188">
        <f t="shared" si="32"/>
        <v>0.03978</v>
      </c>
      <c r="S163" s="188">
        <v>0</v>
      </c>
      <c r="T163" s="189">
        <f t="shared" si="33"/>
        <v>0</v>
      </c>
      <c r="AR163" s="19" t="s">
        <v>145</v>
      </c>
      <c r="AT163" s="19" t="s">
        <v>345</v>
      </c>
      <c r="AU163" s="19" t="s">
        <v>84</v>
      </c>
      <c r="AY163" s="19" t="s">
        <v>139</v>
      </c>
      <c r="BE163" s="190">
        <f t="shared" si="34"/>
        <v>0</v>
      </c>
      <c r="BF163" s="190">
        <f t="shared" si="35"/>
        <v>0</v>
      </c>
      <c r="BG163" s="190">
        <f t="shared" si="36"/>
        <v>0</v>
      </c>
      <c r="BH163" s="190">
        <f t="shared" si="37"/>
        <v>0</v>
      </c>
      <c r="BI163" s="190">
        <f t="shared" si="38"/>
        <v>0</v>
      </c>
      <c r="BJ163" s="19" t="s">
        <v>84</v>
      </c>
      <c r="BK163" s="190">
        <f t="shared" si="39"/>
        <v>0</v>
      </c>
      <c r="BL163" s="19" t="s">
        <v>145</v>
      </c>
      <c r="BM163" s="19" t="s">
        <v>552</v>
      </c>
    </row>
    <row r="164" spans="2:65" s="1" customFormat="1" ht="16.5" customHeight="1">
      <c r="B164" s="36"/>
      <c r="C164" s="198" t="s">
        <v>555</v>
      </c>
      <c r="D164" s="198" t="s">
        <v>345</v>
      </c>
      <c r="E164" s="199" t="s">
        <v>1031</v>
      </c>
      <c r="F164" s="200" t="s">
        <v>1032</v>
      </c>
      <c r="G164" s="201" t="s">
        <v>173</v>
      </c>
      <c r="H164" s="202">
        <v>42</v>
      </c>
      <c r="I164" s="203"/>
      <c r="J164" s="204">
        <f t="shared" si="30"/>
        <v>0</v>
      </c>
      <c r="K164" s="200" t="s">
        <v>901</v>
      </c>
      <c r="L164" s="56"/>
      <c r="M164" s="205" t="s">
        <v>23</v>
      </c>
      <c r="N164" s="206" t="s">
        <v>47</v>
      </c>
      <c r="O164" s="37"/>
      <c r="P164" s="188">
        <f t="shared" si="31"/>
        <v>0</v>
      </c>
      <c r="Q164" s="188">
        <v>0.00294</v>
      </c>
      <c r="R164" s="188">
        <f t="shared" si="32"/>
        <v>0.12347999999999999</v>
      </c>
      <c r="S164" s="188">
        <v>0</v>
      </c>
      <c r="T164" s="189">
        <f t="shared" si="33"/>
        <v>0</v>
      </c>
      <c r="AR164" s="19" t="s">
        <v>145</v>
      </c>
      <c r="AT164" s="19" t="s">
        <v>345</v>
      </c>
      <c r="AU164" s="19" t="s">
        <v>84</v>
      </c>
      <c r="AY164" s="19" t="s">
        <v>139</v>
      </c>
      <c r="BE164" s="190">
        <f t="shared" si="34"/>
        <v>0</v>
      </c>
      <c r="BF164" s="190">
        <f t="shared" si="35"/>
        <v>0</v>
      </c>
      <c r="BG164" s="190">
        <f t="shared" si="36"/>
        <v>0</v>
      </c>
      <c r="BH164" s="190">
        <f t="shared" si="37"/>
        <v>0</v>
      </c>
      <c r="BI164" s="190">
        <f t="shared" si="38"/>
        <v>0</v>
      </c>
      <c r="BJ164" s="19" t="s">
        <v>84</v>
      </c>
      <c r="BK164" s="190">
        <f t="shared" si="39"/>
        <v>0</v>
      </c>
      <c r="BL164" s="19" t="s">
        <v>145</v>
      </c>
      <c r="BM164" s="19" t="s">
        <v>558</v>
      </c>
    </row>
    <row r="165" spans="2:63" s="9" customFormat="1" ht="37.35" customHeight="1">
      <c r="B165" s="164"/>
      <c r="C165" s="165"/>
      <c r="D165" s="166" t="s">
        <v>75</v>
      </c>
      <c r="E165" s="167" t="s">
        <v>666</v>
      </c>
      <c r="F165" s="167" t="s">
        <v>699</v>
      </c>
      <c r="G165" s="165"/>
      <c r="H165" s="165"/>
      <c r="I165" s="168"/>
      <c r="J165" s="169">
        <f>BK165</f>
        <v>0</v>
      </c>
      <c r="K165" s="165"/>
      <c r="L165" s="170"/>
      <c r="M165" s="171"/>
      <c r="N165" s="172"/>
      <c r="O165" s="172"/>
      <c r="P165" s="173">
        <f>P166</f>
        <v>0</v>
      </c>
      <c r="Q165" s="172"/>
      <c r="R165" s="173">
        <f>R166</f>
        <v>0</v>
      </c>
      <c r="S165" s="172"/>
      <c r="T165" s="174">
        <f>T166</f>
        <v>0</v>
      </c>
      <c r="AR165" s="175" t="s">
        <v>84</v>
      </c>
      <c r="AT165" s="176" t="s">
        <v>75</v>
      </c>
      <c r="AU165" s="176" t="s">
        <v>76</v>
      </c>
      <c r="AY165" s="175" t="s">
        <v>139</v>
      </c>
      <c r="BK165" s="177">
        <f>BK166</f>
        <v>0</v>
      </c>
    </row>
    <row r="166" spans="2:65" s="1" customFormat="1" ht="16.5" customHeight="1">
      <c r="B166" s="36"/>
      <c r="C166" s="198" t="s">
        <v>292</v>
      </c>
      <c r="D166" s="198" t="s">
        <v>345</v>
      </c>
      <c r="E166" s="199" t="s">
        <v>1033</v>
      </c>
      <c r="F166" s="200" t="s">
        <v>1034</v>
      </c>
      <c r="G166" s="201" t="s">
        <v>352</v>
      </c>
      <c r="H166" s="202">
        <v>436.28</v>
      </c>
      <c r="I166" s="203"/>
      <c r="J166" s="204">
        <f>ROUND(I166*H166,2)</f>
        <v>0</v>
      </c>
      <c r="K166" s="200" t="s">
        <v>901</v>
      </c>
      <c r="L166" s="56"/>
      <c r="M166" s="205" t="s">
        <v>23</v>
      </c>
      <c r="N166" s="206" t="s">
        <v>47</v>
      </c>
      <c r="O166" s="37"/>
      <c r="P166" s="188">
        <f>O166*H166</f>
        <v>0</v>
      </c>
      <c r="Q166" s="188">
        <v>0</v>
      </c>
      <c r="R166" s="188">
        <f>Q166*H166</f>
        <v>0</v>
      </c>
      <c r="S166" s="188">
        <v>0</v>
      </c>
      <c r="T166" s="189">
        <f>S166*H166</f>
        <v>0</v>
      </c>
      <c r="AR166" s="19" t="s">
        <v>145</v>
      </c>
      <c r="AT166" s="19" t="s">
        <v>345</v>
      </c>
      <c r="AU166" s="19" t="s">
        <v>84</v>
      </c>
      <c r="AY166" s="19" t="s">
        <v>139</v>
      </c>
      <c r="BE166" s="190">
        <f>IF(N166="základní",J166,0)</f>
        <v>0</v>
      </c>
      <c r="BF166" s="190">
        <f>IF(N166="snížená",J166,0)</f>
        <v>0</v>
      </c>
      <c r="BG166" s="190">
        <f>IF(N166="zákl. přenesená",J166,0)</f>
        <v>0</v>
      </c>
      <c r="BH166" s="190">
        <f>IF(N166="sníž. přenesená",J166,0)</f>
        <v>0</v>
      </c>
      <c r="BI166" s="190">
        <f>IF(N166="nulová",J166,0)</f>
        <v>0</v>
      </c>
      <c r="BJ166" s="19" t="s">
        <v>84</v>
      </c>
      <c r="BK166" s="190">
        <f>ROUND(I166*H166,2)</f>
        <v>0</v>
      </c>
      <c r="BL166" s="19" t="s">
        <v>145</v>
      </c>
      <c r="BM166" s="19" t="s">
        <v>561</v>
      </c>
    </row>
    <row r="167" spans="2:63" s="9" customFormat="1" ht="37.35" customHeight="1">
      <c r="B167" s="164"/>
      <c r="C167" s="165"/>
      <c r="D167" s="166" t="s">
        <v>75</v>
      </c>
      <c r="E167" s="167" t="s">
        <v>479</v>
      </c>
      <c r="F167" s="167" t="s">
        <v>717</v>
      </c>
      <c r="G167" s="165"/>
      <c r="H167" s="165"/>
      <c r="I167" s="168"/>
      <c r="J167" s="169">
        <f>BK167</f>
        <v>0</v>
      </c>
      <c r="K167" s="165"/>
      <c r="L167" s="170"/>
      <c r="M167" s="171"/>
      <c r="N167" s="172"/>
      <c r="O167" s="172"/>
      <c r="P167" s="173">
        <f>P168</f>
        <v>0</v>
      </c>
      <c r="Q167" s="172"/>
      <c r="R167" s="173">
        <f>R168</f>
        <v>102.26480000000001</v>
      </c>
      <c r="S167" s="172"/>
      <c r="T167" s="174">
        <f>T168</f>
        <v>0</v>
      </c>
      <c r="AR167" s="175" t="s">
        <v>84</v>
      </c>
      <c r="AT167" s="176" t="s">
        <v>75</v>
      </c>
      <c r="AU167" s="176" t="s">
        <v>76</v>
      </c>
      <c r="AY167" s="175" t="s">
        <v>139</v>
      </c>
      <c r="BK167" s="177">
        <f>BK168</f>
        <v>0</v>
      </c>
    </row>
    <row r="168" spans="2:65" s="1" customFormat="1" ht="16.5" customHeight="1">
      <c r="B168" s="36"/>
      <c r="C168" s="198" t="s">
        <v>562</v>
      </c>
      <c r="D168" s="198" t="s">
        <v>345</v>
      </c>
      <c r="E168" s="199" t="s">
        <v>750</v>
      </c>
      <c r="F168" s="200" t="s">
        <v>751</v>
      </c>
      <c r="G168" s="201" t="s">
        <v>358</v>
      </c>
      <c r="H168" s="202">
        <v>46.484</v>
      </c>
      <c r="I168" s="203"/>
      <c r="J168" s="204">
        <f>ROUND(I168*H168,2)</f>
        <v>0</v>
      </c>
      <c r="K168" s="200" t="s">
        <v>901</v>
      </c>
      <c r="L168" s="56"/>
      <c r="M168" s="205" t="s">
        <v>23</v>
      </c>
      <c r="N168" s="206" t="s">
        <v>47</v>
      </c>
      <c r="O168" s="37"/>
      <c r="P168" s="188">
        <f>O168*H168</f>
        <v>0</v>
      </c>
      <c r="Q168" s="188">
        <v>2.2</v>
      </c>
      <c r="R168" s="188">
        <f>Q168*H168</f>
        <v>102.26480000000001</v>
      </c>
      <c r="S168" s="188">
        <v>0</v>
      </c>
      <c r="T168" s="189">
        <f>S168*H168</f>
        <v>0</v>
      </c>
      <c r="AR168" s="19" t="s">
        <v>145</v>
      </c>
      <c r="AT168" s="19" t="s">
        <v>345</v>
      </c>
      <c r="AU168" s="19" t="s">
        <v>84</v>
      </c>
      <c r="AY168" s="19" t="s">
        <v>139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19" t="s">
        <v>84</v>
      </c>
      <c r="BK168" s="190">
        <f>ROUND(I168*H168,2)</f>
        <v>0</v>
      </c>
      <c r="BL168" s="19" t="s">
        <v>145</v>
      </c>
      <c r="BM168" s="19" t="s">
        <v>565</v>
      </c>
    </row>
    <row r="169" spans="2:63" s="9" customFormat="1" ht="37.35" customHeight="1">
      <c r="B169" s="164"/>
      <c r="C169" s="165"/>
      <c r="D169" s="166" t="s">
        <v>75</v>
      </c>
      <c r="E169" s="167" t="s">
        <v>789</v>
      </c>
      <c r="F169" s="167" t="s">
        <v>790</v>
      </c>
      <c r="G169" s="165"/>
      <c r="H169" s="165"/>
      <c r="I169" s="168"/>
      <c r="J169" s="169">
        <f>BK169</f>
        <v>0</v>
      </c>
      <c r="K169" s="165"/>
      <c r="L169" s="170"/>
      <c r="M169" s="171"/>
      <c r="N169" s="172"/>
      <c r="O169" s="172"/>
      <c r="P169" s="173">
        <f>P170</f>
        <v>0</v>
      </c>
      <c r="Q169" s="172"/>
      <c r="R169" s="173">
        <f>R170</f>
        <v>0</v>
      </c>
      <c r="S169" s="172"/>
      <c r="T169" s="174">
        <f>T170</f>
        <v>0</v>
      </c>
      <c r="AR169" s="175" t="s">
        <v>84</v>
      </c>
      <c r="AT169" s="176" t="s">
        <v>75</v>
      </c>
      <c r="AU169" s="176" t="s">
        <v>76</v>
      </c>
      <c r="AY169" s="175" t="s">
        <v>139</v>
      </c>
      <c r="BK169" s="177">
        <f>BK170</f>
        <v>0</v>
      </c>
    </row>
    <row r="170" spans="2:65" s="1" customFormat="1" ht="16.5" customHeight="1">
      <c r="B170" s="36"/>
      <c r="C170" s="198" t="s">
        <v>300</v>
      </c>
      <c r="D170" s="198" t="s">
        <v>345</v>
      </c>
      <c r="E170" s="199" t="s">
        <v>791</v>
      </c>
      <c r="F170" s="200" t="s">
        <v>792</v>
      </c>
      <c r="G170" s="201" t="s">
        <v>697</v>
      </c>
      <c r="H170" s="202">
        <v>53.513</v>
      </c>
      <c r="I170" s="203"/>
      <c r="J170" s="204">
        <f>ROUND(I170*H170,2)</f>
        <v>0</v>
      </c>
      <c r="K170" s="200" t="s">
        <v>901</v>
      </c>
      <c r="L170" s="56"/>
      <c r="M170" s="205" t="s">
        <v>23</v>
      </c>
      <c r="N170" s="206" t="s">
        <v>47</v>
      </c>
      <c r="O170" s="37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AR170" s="19" t="s">
        <v>145</v>
      </c>
      <c r="AT170" s="19" t="s">
        <v>345</v>
      </c>
      <c r="AU170" s="19" t="s">
        <v>84</v>
      </c>
      <c r="AY170" s="19" t="s">
        <v>139</v>
      </c>
      <c r="BE170" s="190">
        <f>IF(N170="základní",J170,0)</f>
        <v>0</v>
      </c>
      <c r="BF170" s="190">
        <f>IF(N170="snížená",J170,0)</f>
        <v>0</v>
      </c>
      <c r="BG170" s="190">
        <f>IF(N170="zákl. přenesená",J170,0)</f>
        <v>0</v>
      </c>
      <c r="BH170" s="190">
        <f>IF(N170="sníž. přenesená",J170,0)</f>
        <v>0</v>
      </c>
      <c r="BI170" s="190">
        <f>IF(N170="nulová",J170,0)</f>
        <v>0</v>
      </c>
      <c r="BJ170" s="19" t="s">
        <v>84</v>
      </c>
      <c r="BK170" s="190">
        <f>ROUND(I170*H170,2)</f>
        <v>0</v>
      </c>
      <c r="BL170" s="19" t="s">
        <v>145</v>
      </c>
      <c r="BM170" s="19" t="s">
        <v>568</v>
      </c>
    </row>
    <row r="171" spans="2:63" s="9" customFormat="1" ht="37.35" customHeight="1">
      <c r="B171" s="164"/>
      <c r="C171" s="165"/>
      <c r="D171" s="166" t="s">
        <v>75</v>
      </c>
      <c r="E171" s="167" t="s">
        <v>800</v>
      </c>
      <c r="F171" s="167" t="s">
        <v>801</v>
      </c>
      <c r="G171" s="165"/>
      <c r="H171" s="165"/>
      <c r="I171" s="168"/>
      <c r="J171" s="169">
        <f>BK171</f>
        <v>0</v>
      </c>
      <c r="K171" s="165"/>
      <c r="L171" s="170"/>
      <c r="M171" s="171"/>
      <c r="N171" s="172"/>
      <c r="O171" s="172"/>
      <c r="P171" s="173">
        <f>SUM(P172:P176)</f>
        <v>0</v>
      </c>
      <c r="Q171" s="172"/>
      <c r="R171" s="173">
        <f>SUM(R172:R176)</f>
        <v>0</v>
      </c>
      <c r="S171" s="172"/>
      <c r="T171" s="174">
        <f>SUM(T172:T176)</f>
        <v>0</v>
      </c>
      <c r="AR171" s="175" t="s">
        <v>84</v>
      </c>
      <c r="AT171" s="176" t="s">
        <v>75</v>
      </c>
      <c r="AU171" s="176" t="s">
        <v>76</v>
      </c>
      <c r="AY171" s="175" t="s">
        <v>139</v>
      </c>
      <c r="BK171" s="177">
        <f>SUM(BK172:BK176)</f>
        <v>0</v>
      </c>
    </row>
    <row r="172" spans="2:65" s="1" customFormat="1" ht="16.5" customHeight="1">
      <c r="B172" s="36"/>
      <c r="C172" s="198" t="s">
        <v>569</v>
      </c>
      <c r="D172" s="198" t="s">
        <v>345</v>
      </c>
      <c r="E172" s="199" t="s">
        <v>802</v>
      </c>
      <c r="F172" s="200" t="s">
        <v>803</v>
      </c>
      <c r="G172" s="201" t="s">
        <v>697</v>
      </c>
      <c r="H172" s="202">
        <v>106.078</v>
      </c>
      <c r="I172" s="203"/>
      <c r="J172" s="204">
        <f>ROUND(I172*H172,2)</f>
        <v>0</v>
      </c>
      <c r="K172" s="200" t="s">
        <v>901</v>
      </c>
      <c r="L172" s="56"/>
      <c r="M172" s="205" t="s">
        <v>23</v>
      </c>
      <c r="N172" s="206" t="s">
        <v>47</v>
      </c>
      <c r="O172" s="37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AR172" s="19" t="s">
        <v>145</v>
      </c>
      <c r="AT172" s="19" t="s">
        <v>345</v>
      </c>
      <c r="AU172" s="19" t="s">
        <v>84</v>
      </c>
      <c r="AY172" s="19" t="s">
        <v>139</v>
      </c>
      <c r="BE172" s="190">
        <f>IF(N172="základní",J172,0)</f>
        <v>0</v>
      </c>
      <c r="BF172" s="190">
        <f>IF(N172="snížená",J172,0)</f>
        <v>0</v>
      </c>
      <c r="BG172" s="190">
        <f>IF(N172="zákl. přenesená",J172,0)</f>
        <v>0</v>
      </c>
      <c r="BH172" s="190">
        <f>IF(N172="sníž. přenesená",J172,0)</f>
        <v>0</v>
      </c>
      <c r="BI172" s="190">
        <f>IF(N172="nulová",J172,0)</f>
        <v>0</v>
      </c>
      <c r="BJ172" s="19" t="s">
        <v>84</v>
      </c>
      <c r="BK172" s="190">
        <f>ROUND(I172*H172,2)</f>
        <v>0</v>
      </c>
      <c r="BL172" s="19" t="s">
        <v>145</v>
      </c>
      <c r="BM172" s="19" t="s">
        <v>572</v>
      </c>
    </row>
    <row r="173" spans="2:65" s="1" customFormat="1" ht="16.5" customHeight="1">
      <c r="B173" s="36"/>
      <c r="C173" s="198" t="s">
        <v>303</v>
      </c>
      <c r="D173" s="198" t="s">
        <v>345</v>
      </c>
      <c r="E173" s="199" t="s">
        <v>806</v>
      </c>
      <c r="F173" s="200" t="s">
        <v>807</v>
      </c>
      <c r="G173" s="201" t="s">
        <v>697</v>
      </c>
      <c r="H173" s="202">
        <v>106.078</v>
      </c>
      <c r="I173" s="203"/>
      <c r="J173" s="204">
        <f>ROUND(I173*H173,2)</f>
        <v>0</v>
      </c>
      <c r="K173" s="200" t="s">
        <v>901</v>
      </c>
      <c r="L173" s="56"/>
      <c r="M173" s="205" t="s">
        <v>23</v>
      </c>
      <c r="N173" s="206" t="s">
        <v>47</v>
      </c>
      <c r="O173" s="37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AR173" s="19" t="s">
        <v>145</v>
      </c>
      <c r="AT173" s="19" t="s">
        <v>345</v>
      </c>
      <c r="AU173" s="19" t="s">
        <v>84</v>
      </c>
      <c r="AY173" s="19" t="s">
        <v>139</v>
      </c>
      <c r="BE173" s="190">
        <f>IF(N173="základní",J173,0)</f>
        <v>0</v>
      </c>
      <c r="BF173" s="190">
        <f>IF(N173="snížená",J173,0)</f>
        <v>0</v>
      </c>
      <c r="BG173" s="190">
        <f>IF(N173="zákl. přenesená",J173,0)</f>
        <v>0</v>
      </c>
      <c r="BH173" s="190">
        <f>IF(N173="sníž. přenesená",J173,0)</f>
        <v>0</v>
      </c>
      <c r="BI173" s="190">
        <f>IF(N173="nulová",J173,0)</f>
        <v>0</v>
      </c>
      <c r="BJ173" s="19" t="s">
        <v>84</v>
      </c>
      <c r="BK173" s="190">
        <f>ROUND(I173*H173,2)</f>
        <v>0</v>
      </c>
      <c r="BL173" s="19" t="s">
        <v>145</v>
      </c>
      <c r="BM173" s="19" t="s">
        <v>575</v>
      </c>
    </row>
    <row r="174" spans="2:65" s="1" customFormat="1" ht="16.5" customHeight="1">
      <c r="B174" s="36"/>
      <c r="C174" s="198" t="s">
        <v>576</v>
      </c>
      <c r="D174" s="198" t="s">
        <v>345</v>
      </c>
      <c r="E174" s="199" t="s">
        <v>809</v>
      </c>
      <c r="F174" s="200" t="s">
        <v>810</v>
      </c>
      <c r="G174" s="201" t="s">
        <v>697</v>
      </c>
      <c r="H174" s="202">
        <v>106.078</v>
      </c>
      <c r="I174" s="203"/>
      <c r="J174" s="204">
        <f>ROUND(I174*H174,2)</f>
        <v>0</v>
      </c>
      <c r="K174" s="200" t="s">
        <v>901</v>
      </c>
      <c r="L174" s="56"/>
      <c r="M174" s="205" t="s">
        <v>23</v>
      </c>
      <c r="N174" s="206" t="s">
        <v>47</v>
      </c>
      <c r="O174" s="37"/>
      <c r="P174" s="188">
        <f>O174*H174</f>
        <v>0</v>
      </c>
      <c r="Q174" s="188">
        <v>0</v>
      </c>
      <c r="R174" s="188">
        <f>Q174*H174</f>
        <v>0</v>
      </c>
      <c r="S174" s="188">
        <v>0</v>
      </c>
      <c r="T174" s="189">
        <f>S174*H174</f>
        <v>0</v>
      </c>
      <c r="AR174" s="19" t="s">
        <v>145</v>
      </c>
      <c r="AT174" s="19" t="s">
        <v>345</v>
      </c>
      <c r="AU174" s="19" t="s">
        <v>84</v>
      </c>
      <c r="AY174" s="19" t="s">
        <v>139</v>
      </c>
      <c r="BE174" s="190">
        <f>IF(N174="základní",J174,0)</f>
        <v>0</v>
      </c>
      <c r="BF174" s="190">
        <f>IF(N174="snížená",J174,0)</f>
        <v>0</v>
      </c>
      <c r="BG174" s="190">
        <f>IF(N174="zákl. přenesená",J174,0)</f>
        <v>0</v>
      </c>
      <c r="BH174" s="190">
        <f>IF(N174="sníž. přenesená",J174,0)</f>
        <v>0</v>
      </c>
      <c r="BI174" s="190">
        <f>IF(N174="nulová",J174,0)</f>
        <v>0</v>
      </c>
      <c r="BJ174" s="19" t="s">
        <v>84</v>
      </c>
      <c r="BK174" s="190">
        <f>ROUND(I174*H174,2)</f>
        <v>0</v>
      </c>
      <c r="BL174" s="19" t="s">
        <v>145</v>
      </c>
      <c r="BM174" s="19" t="s">
        <v>579</v>
      </c>
    </row>
    <row r="175" spans="2:65" s="1" customFormat="1" ht="16.5" customHeight="1">
      <c r="B175" s="36"/>
      <c r="C175" s="198" t="s">
        <v>441</v>
      </c>
      <c r="D175" s="198" t="s">
        <v>345</v>
      </c>
      <c r="E175" s="199" t="s">
        <v>813</v>
      </c>
      <c r="F175" s="200" t="s">
        <v>814</v>
      </c>
      <c r="G175" s="201" t="s">
        <v>697</v>
      </c>
      <c r="H175" s="202">
        <v>2015.482</v>
      </c>
      <c r="I175" s="203"/>
      <c r="J175" s="204">
        <f>ROUND(I175*H175,2)</f>
        <v>0</v>
      </c>
      <c r="K175" s="200" t="s">
        <v>901</v>
      </c>
      <c r="L175" s="56"/>
      <c r="M175" s="205" t="s">
        <v>23</v>
      </c>
      <c r="N175" s="206" t="s">
        <v>47</v>
      </c>
      <c r="O175" s="37"/>
      <c r="P175" s="188">
        <f>O175*H175</f>
        <v>0</v>
      </c>
      <c r="Q175" s="188">
        <v>0</v>
      </c>
      <c r="R175" s="188">
        <f>Q175*H175</f>
        <v>0</v>
      </c>
      <c r="S175" s="188">
        <v>0</v>
      </c>
      <c r="T175" s="189">
        <f>S175*H175</f>
        <v>0</v>
      </c>
      <c r="AR175" s="19" t="s">
        <v>145</v>
      </c>
      <c r="AT175" s="19" t="s">
        <v>345</v>
      </c>
      <c r="AU175" s="19" t="s">
        <v>84</v>
      </c>
      <c r="AY175" s="19" t="s">
        <v>139</v>
      </c>
      <c r="BE175" s="190">
        <f>IF(N175="základní",J175,0)</f>
        <v>0</v>
      </c>
      <c r="BF175" s="190">
        <f>IF(N175="snížená",J175,0)</f>
        <v>0</v>
      </c>
      <c r="BG175" s="190">
        <f>IF(N175="zákl. přenesená",J175,0)</f>
        <v>0</v>
      </c>
      <c r="BH175" s="190">
        <f>IF(N175="sníž. přenesená",J175,0)</f>
        <v>0</v>
      </c>
      <c r="BI175" s="190">
        <f>IF(N175="nulová",J175,0)</f>
        <v>0</v>
      </c>
      <c r="BJ175" s="19" t="s">
        <v>84</v>
      </c>
      <c r="BK175" s="190">
        <f>ROUND(I175*H175,2)</f>
        <v>0</v>
      </c>
      <c r="BL175" s="19" t="s">
        <v>145</v>
      </c>
      <c r="BM175" s="19" t="s">
        <v>582</v>
      </c>
    </row>
    <row r="176" spans="2:65" s="1" customFormat="1" ht="16.5" customHeight="1">
      <c r="B176" s="36"/>
      <c r="C176" s="198" t="s">
        <v>585</v>
      </c>
      <c r="D176" s="198" t="s">
        <v>345</v>
      </c>
      <c r="E176" s="199" t="s">
        <v>816</v>
      </c>
      <c r="F176" s="200" t="s">
        <v>817</v>
      </c>
      <c r="G176" s="201" t="s">
        <v>697</v>
      </c>
      <c r="H176" s="202">
        <v>106.078</v>
      </c>
      <c r="I176" s="203"/>
      <c r="J176" s="204">
        <f>ROUND(I176*H176,2)</f>
        <v>0</v>
      </c>
      <c r="K176" s="200" t="s">
        <v>901</v>
      </c>
      <c r="L176" s="56"/>
      <c r="M176" s="205" t="s">
        <v>23</v>
      </c>
      <c r="N176" s="206" t="s">
        <v>47</v>
      </c>
      <c r="O176" s="37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AR176" s="19" t="s">
        <v>145</v>
      </c>
      <c r="AT176" s="19" t="s">
        <v>345</v>
      </c>
      <c r="AU176" s="19" t="s">
        <v>84</v>
      </c>
      <c r="AY176" s="19" t="s">
        <v>139</v>
      </c>
      <c r="BE176" s="190">
        <f>IF(N176="základní",J176,0)</f>
        <v>0</v>
      </c>
      <c r="BF176" s="190">
        <f>IF(N176="snížená",J176,0)</f>
        <v>0</v>
      </c>
      <c r="BG176" s="190">
        <f>IF(N176="zákl. přenesená",J176,0)</f>
        <v>0</v>
      </c>
      <c r="BH176" s="190">
        <f>IF(N176="sníž. přenesená",J176,0)</f>
        <v>0</v>
      </c>
      <c r="BI176" s="190">
        <f>IF(N176="nulová",J176,0)</f>
        <v>0</v>
      </c>
      <c r="BJ176" s="19" t="s">
        <v>84</v>
      </c>
      <c r="BK176" s="190">
        <f>ROUND(I176*H176,2)</f>
        <v>0</v>
      </c>
      <c r="BL176" s="19" t="s">
        <v>145</v>
      </c>
      <c r="BM176" s="19" t="s">
        <v>588</v>
      </c>
    </row>
    <row r="177" spans="2:63" s="9" customFormat="1" ht="37.35" customHeight="1">
      <c r="B177" s="164"/>
      <c r="C177" s="165"/>
      <c r="D177" s="166" t="s">
        <v>75</v>
      </c>
      <c r="E177" s="167" t="s">
        <v>819</v>
      </c>
      <c r="F177" s="167" t="s">
        <v>820</v>
      </c>
      <c r="G177" s="165"/>
      <c r="H177" s="165"/>
      <c r="I177" s="168"/>
      <c r="J177" s="169">
        <f>BK177</f>
        <v>0</v>
      </c>
      <c r="K177" s="165"/>
      <c r="L177" s="170"/>
      <c r="M177" s="171"/>
      <c r="N177" s="172"/>
      <c r="O177" s="172"/>
      <c r="P177" s="173">
        <f>SUM(P178:P180)</f>
        <v>0</v>
      </c>
      <c r="Q177" s="172"/>
      <c r="R177" s="173">
        <f>SUM(R178:R180)</f>
        <v>0</v>
      </c>
      <c r="S177" s="172"/>
      <c r="T177" s="174">
        <f>SUM(T178:T180)</f>
        <v>0</v>
      </c>
      <c r="AR177" s="175" t="s">
        <v>84</v>
      </c>
      <c r="AT177" s="176" t="s">
        <v>75</v>
      </c>
      <c r="AU177" s="176" t="s">
        <v>76</v>
      </c>
      <c r="AY177" s="175" t="s">
        <v>139</v>
      </c>
      <c r="BK177" s="177">
        <f>SUM(BK178:BK180)</f>
        <v>0</v>
      </c>
    </row>
    <row r="178" spans="2:65" s="1" customFormat="1" ht="16.5" customHeight="1">
      <c r="B178" s="36"/>
      <c r="C178" s="198" t="s">
        <v>444</v>
      </c>
      <c r="D178" s="198" t="s">
        <v>345</v>
      </c>
      <c r="E178" s="199" t="s">
        <v>822</v>
      </c>
      <c r="F178" s="200" t="s">
        <v>823</v>
      </c>
      <c r="G178" s="201" t="s">
        <v>824</v>
      </c>
      <c r="H178" s="207"/>
      <c r="I178" s="203"/>
      <c r="J178" s="204">
        <f>ROUND(I178*H178,2)</f>
        <v>0</v>
      </c>
      <c r="K178" s="200" t="s">
        <v>23</v>
      </c>
      <c r="L178" s="56"/>
      <c r="M178" s="205" t="s">
        <v>23</v>
      </c>
      <c r="N178" s="206" t="s">
        <v>47</v>
      </c>
      <c r="O178" s="37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AR178" s="19" t="s">
        <v>145</v>
      </c>
      <c r="AT178" s="19" t="s">
        <v>345</v>
      </c>
      <c r="AU178" s="19" t="s">
        <v>84</v>
      </c>
      <c r="AY178" s="19" t="s">
        <v>139</v>
      </c>
      <c r="BE178" s="190">
        <f>IF(N178="základní",J178,0)</f>
        <v>0</v>
      </c>
      <c r="BF178" s="190">
        <f>IF(N178="snížená",J178,0)</f>
        <v>0</v>
      </c>
      <c r="BG178" s="190">
        <f>IF(N178="zákl. přenesená",J178,0)</f>
        <v>0</v>
      </c>
      <c r="BH178" s="190">
        <f>IF(N178="sníž. přenesená",J178,0)</f>
        <v>0</v>
      </c>
      <c r="BI178" s="190">
        <f>IF(N178="nulová",J178,0)</f>
        <v>0</v>
      </c>
      <c r="BJ178" s="19" t="s">
        <v>84</v>
      </c>
      <c r="BK178" s="190">
        <f>ROUND(I178*H178,2)</f>
        <v>0</v>
      </c>
      <c r="BL178" s="19" t="s">
        <v>145</v>
      </c>
      <c r="BM178" s="19" t="s">
        <v>591</v>
      </c>
    </row>
    <row r="179" spans="2:65" s="1" customFormat="1" ht="16.5" customHeight="1">
      <c r="B179" s="36"/>
      <c r="C179" s="198" t="s">
        <v>592</v>
      </c>
      <c r="D179" s="198" t="s">
        <v>345</v>
      </c>
      <c r="E179" s="199" t="s">
        <v>826</v>
      </c>
      <c r="F179" s="200" t="s">
        <v>827</v>
      </c>
      <c r="G179" s="201" t="s">
        <v>824</v>
      </c>
      <c r="H179" s="207"/>
      <c r="I179" s="203"/>
      <c r="J179" s="204">
        <f>ROUND(I179*H179,2)</f>
        <v>0</v>
      </c>
      <c r="K179" s="200" t="s">
        <v>23</v>
      </c>
      <c r="L179" s="56"/>
      <c r="M179" s="205" t="s">
        <v>23</v>
      </c>
      <c r="N179" s="206" t="s">
        <v>47</v>
      </c>
      <c r="O179" s="37"/>
      <c r="P179" s="188">
        <f>O179*H179</f>
        <v>0</v>
      </c>
      <c r="Q179" s="188">
        <v>0</v>
      </c>
      <c r="R179" s="188">
        <f>Q179*H179</f>
        <v>0</v>
      </c>
      <c r="S179" s="188">
        <v>0</v>
      </c>
      <c r="T179" s="189">
        <f>S179*H179</f>
        <v>0</v>
      </c>
      <c r="AR179" s="19" t="s">
        <v>145</v>
      </c>
      <c r="AT179" s="19" t="s">
        <v>345</v>
      </c>
      <c r="AU179" s="19" t="s">
        <v>84</v>
      </c>
      <c r="AY179" s="19" t="s">
        <v>139</v>
      </c>
      <c r="BE179" s="190">
        <f>IF(N179="základní",J179,0)</f>
        <v>0</v>
      </c>
      <c r="BF179" s="190">
        <f>IF(N179="snížená",J179,0)</f>
        <v>0</v>
      </c>
      <c r="BG179" s="190">
        <f>IF(N179="zákl. přenesená",J179,0)</f>
        <v>0</v>
      </c>
      <c r="BH179" s="190">
        <f>IF(N179="sníž. přenesená",J179,0)</f>
        <v>0</v>
      </c>
      <c r="BI179" s="190">
        <f>IF(N179="nulová",J179,0)</f>
        <v>0</v>
      </c>
      <c r="BJ179" s="19" t="s">
        <v>84</v>
      </c>
      <c r="BK179" s="190">
        <f>ROUND(I179*H179,2)</f>
        <v>0</v>
      </c>
      <c r="BL179" s="19" t="s">
        <v>145</v>
      </c>
      <c r="BM179" s="19" t="s">
        <v>595</v>
      </c>
    </row>
    <row r="180" spans="2:65" s="1" customFormat="1" ht="16.5" customHeight="1">
      <c r="B180" s="36"/>
      <c r="C180" s="198" t="s">
        <v>448</v>
      </c>
      <c r="D180" s="198" t="s">
        <v>345</v>
      </c>
      <c r="E180" s="199" t="s">
        <v>830</v>
      </c>
      <c r="F180" s="200" t="s">
        <v>831</v>
      </c>
      <c r="G180" s="201" t="s">
        <v>832</v>
      </c>
      <c r="H180" s="202">
        <v>1</v>
      </c>
      <c r="I180" s="203"/>
      <c r="J180" s="204">
        <f>ROUND(I180*H180,2)</f>
        <v>0</v>
      </c>
      <c r="K180" s="200" t="s">
        <v>23</v>
      </c>
      <c r="L180" s="56"/>
      <c r="M180" s="205" t="s">
        <v>23</v>
      </c>
      <c r="N180" s="208" t="s">
        <v>47</v>
      </c>
      <c r="O180" s="195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AR180" s="19" t="s">
        <v>145</v>
      </c>
      <c r="AT180" s="19" t="s">
        <v>345</v>
      </c>
      <c r="AU180" s="19" t="s">
        <v>84</v>
      </c>
      <c r="AY180" s="19" t="s">
        <v>139</v>
      </c>
      <c r="BE180" s="190">
        <f>IF(N180="základní",J180,0)</f>
        <v>0</v>
      </c>
      <c r="BF180" s="190">
        <f>IF(N180="snížená",J180,0)</f>
        <v>0</v>
      </c>
      <c r="BG180" s="190">
        <f>IF(N180="zákl. přenesená",J180,0)</f>
        <v>0</v>
      </c>
      <c r="BH180" s="190">
        <f>IF(N180="sníž. přenesená",J180,0)</f>
        <v>0</v>
      </c>
      <c r="BI180" s="190">
        <f>IF(N180="nulová",J180,0)</f>
        <v>0</v>
      </c>
      <c r="BJ180" s="19" t="s">
        <v>84</v>
      </c>
      <c r="BK180" s="190">
        <f>ROUND(I180*H180,2)</f>
        <v>0</v>
      </c>
      <c r="BL180" s="19" t="s">
        <v>145</v>
      </c>
      <c r="BM180" s="19" t="s">
        <v>598</v>
      </c>
    </row>
    <row r="181" spans="2:12" s="1" customFormat="1" ht="6.95" customHeight="1">
      <c r="B181" s="51"/>
      <c r="C181" s="52"/>
      <c r="D181" s="52"/>
      <c r="E181" s="52"/>
      <c r="F181" s="52"/>
      <c r="G181" s="52"/>
      <c r="H181" s="52"/>
      <c r="I181" s="134"/>
      <c r="J181" s="52"/>
      <c r="K181" s="52"/>
      <c r="L181" s="56"/>
    </row>
  </sheetData>
  <sheetProtection algorithmName="SHA-512" hashValue="TMbyg+C0uV4cksJVKvewWmo4pU4tt1iNNTx0VoLfXVFEkp3zhHsRPYHBXtzdNsDfcq4+CgOzr8b09DZPsqywyA==" saltValue="wpsfRstlqtF8ZHQjI5RFbUml7tOWBnOmpJC23qVRKJqwa4e4PM8Fpop2S67tec3jkuMtw3OLIuwMe0214UjhGg==" spinCount="100000" sheet="1" objects="1" scenarios="1" formatColumns="0" formatRows="0" autoFilter="0"/>
  <autoFilter ref="C88:K180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1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7"/>
      <c r="C1" s="107"/>
      <c r="D1" s="108" t="s">
        <v>1</v>
      </c>
      <c r="E1" s="107"/>
      <c r="F1" s="109" t="s">
        <v>99</v>
      </c>
      <c r="G1" s="333" t="s">
        <v>100</v>
      </c>
      <c r="H1" s="333"/>
      <c r="I1" s="110"/>
      <c r="J1" s="109" t="s">
        <v>101</v>
      </c>
      <c r="K1" s="108" t="s">
        <v>102</v>
      </c>
      <c r="L1" s="109" t="s">
        <v>103</v>
      </c>
      <c r="M1" s="109"/>
      <c r="N1" s="109"/>
      <c r="O1" s="109"/>
      <c r="P1" s="109"/>
      <c r="Q1" s="109"/>
      <c r="R1" s="109"/>
      <c r="S1" s="109"/>
      <c r="T1" s="109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AT2" s="19" t="s">
        <v>98</v>
      </c>
    </row>
    <row r="3" spans="2:46" ht="6.95" customHeight="1">
      <c r="B3" s="20"/>
      <c r="C3" s="21"/>
      <c r="D3" s="21"/>
      <c r="E3" s="21"/>
      <c r="F3" s="21"/>
      <c r="G3" s="21"/>
      <c r="H3" s="21"/>
      <c r="I3" s="111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12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12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12"/>
      <c r="J6" s="24"/>
      <c r="K6" s="26"/>
    </row>
    <row r="7" spans="2:11" ht="16.5" customHeight="1">
      <c r="B7" s="23"/>
      <c r="C7" s="24"/>
      <c r="D7" s="24"/>
      <c r="E7" s="325" t="str">
        <f>'Rekapitulace stavby'!K6</f>
        <v>Snížení energetické náročnosti MŠ Palackého č.p. 4059</v>
      </c>
      <c r="F7" s="326"/>
      <c r="G7" s="326"/>
      <c r="H7" s="326"/>
      <c r="I7" s="112"/>
      <c r="J7" s="24"/>
      <c r="K7" s="26"/>
    </row>
    <row r="8" spans="2:11" s="1" customFormat="1" ht="13.5">
      <c r="B8" s="36"/>
      <c r="C8" s="37"/>
      <c r="D8" s="32" t="s">
        <v>105</v>
      </c>
      <c r="E8" s="37"/>
      <c r="F8" s="37"/>
      <c r="G8" s="37"/>
      <c r="H8" s="37"/>
      <c r="I8" s="113"/>
      <c r="J8" s="37"/>
      <c r="K8" s="40"/>
    </row>
    <row r="9" spans="2:11" s="1" customFormat="1" ht="36.95" customHeight="1">
      <c r="B9" s="36"/>
      <c r="C9" s="37"/>
      <c r="D9" s="37"/>
      <c r="E9" s="327" t="s">
        <v>1035</v>
      </c>
      <c r="F9" s="328"/>
      <c r="G9" s="328"/>
      <c r="H9" s="328"/>
      <c r="I9" s="11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13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23</v>
      </c>
      <c r="G11" s="37"/>
      <c r="H11" s="37"/>
      <c r="I11" s="114" t="s">
        <v>22</v>
      </c>
      <c r="J11" s="30" t="s">
        <v>23</v>
      </c>
      <c r="K11" s="40"/>
    </row>
    <row r="12" spans="2:11" s="1" customFormat="1" ht="14.45" customHeight="1">
      <c r="B12" s="36"/>
      <c r="C12" s="37"/>
      <c r="D12" s="32" t="s">
        <v>24</v>
      </c>
      <c r="E12" s="37"/>
      <c r="F12" s="30" t="s">
        <v>25</v>
      </c>
      <c r="G12" s="37"/>
      <c r="H12" s="37"/>
      <c r="I12" s="114" t="s">
        <v>26</v>
      </c>
      <c r="J12" s="115" t="str">
        <f>'Rekapitulace stavby'!AN8</f>
        <v>9. 7. 2021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13"/>
      <c r="J13" s="37"/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114" t="s">
        <v>29</v>
      </c>
      <c r="J14" s="30" t="s">
        <v>30</v>
      </c>
      <c r="K14" s="40"/>
    </row>
    <row r="15" spans="2:11" s="1" customFormat="1" ht="18" customHeight="1">
      <c r="B15" s="36"/>
      <c r="C15" s="37"/>
      <c r="D15" s="37"/>
      <c r="E15" s="30" t="s">
        <v>31</v>
      </c>
      <c r="F15" s="37"/>
      <c r="G15" s="37"/>
      <c r="H15" s="37"/>
      <c r="I15" s="114" t="s">
        <v>32</v>
      </c>
      <c r="J15" s="30" t="s">
        <v>33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13"/>
      <c r="J16" s="37"/>
      <c r="K16" s="40"/>
    </row>
    <row r="17" spans="2:11" s="1" customFormat="1" ht="14.45" customHeight="1">
      <c r="B17" s="36"/>
      <c r="C17" s="37"/>
      <c r="D17" s="32" t="s">
        <v>34</v>
      </c>
      <c r="E17" s="37"/>
      <c r="F17" s="37"/>
      <c r="G17" s="37"/>
      <c r="H17" s="37"/>
      <c r="I17" s="114" t="s">
        <v>29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4" t="s">
        <v>32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13"/>
      <c r="J19" s="37"/>
      <c r="K19" s="40"/>
    </row>
    <row r="20" spans="2:11" s="1" customFormat="1" ht="14.45" customHeight="1">
      <c r="B20" s="36"/>
      <c r="C20" s="37"/>
      <c r="D20" s="32" t="s">
        <v>36</v>
      </c>
      <c r="E20" s="37"/>
      <c r="F20" s="37"/>
      <c r="G20" s="37"/>
      <c r="H20" s="37"/>
      <c r="I20" s="114" t="s">
        <v>29</v>
      </c>
      <c r="J20" s="30" t="s">
        <v>37</v>
      </c>
      <c r="K20" s="40"/>
    </row>
    <row r="21" spans="2:11" s="1" customFormat="1" ht="18" customHeight="1">
      <c r="B21" s="36"/>
      <c r="C21" s="37"/>
      <c r="D21" s="37"/>
      <c r="E21" s="30" t="s">
        <v>38</v>
      </c>
      <c r="F21" s="37"/>
      <c r="G21" s="37"/>
      <c r="H21" s="37"/>
      <c r="I21" s="114" t="s">
        <v>32</v>
      </c>
      <c r="J21" s="30" t="s">
        <v>23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13"/>
      <c r="J22" s="37"/>
      <c r="K22" s="40"/>
    </row>
    <row r="23" spans="2:11" s="1" customFormat="1" ht="14.45" customHeight="1">
      <c r="B23" s="36"/>
      <c r="C23" s="37"/>
      <c r="D23" s="32" t="s">
        <v>40</v>
      </c>
      <c r="E23" s="37"/>
      <c r="F23" s="37"/>
      <c r="G23" s="37"/>
      <c r="H23" s="37"/>
      <c r="I23" s="113"/>
      <c r="J23" s="37"/>
      <c r="K23" s="40"/>
    </row>
    <row r="24" spans="2:11" s="6" customFormat="1" ht="16.5" customHeight="1">
      <c r="B24" s="116"/>
      <c r="C24" s="117"/>
      <c r="D24" s="117"/>
      <c r="E24" s="314" t="s">
        <v>23</v>
      </c>
      <c r="F24" s="314"/>
      <c r="G24" s="314"/>
      <c r="H24" s="314"/>
      <c r="I24" s="118"/>
      <c r="J24" s="117"/>
      <c r="K24" s="119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13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20"/>
      <c r="J26" s="80"/>
      <c r="K26" s="121"/>
    </row>
    <row r="27" spans="2:11" s="1" customFormat="1" ht="25.35" customHeight="1">
      <c r="B27" s="36"/>
      <c r="C27" s="37"/>
      <c r="D27" s="122" t="s">
        <v>42</v>
      </c>
      <c r="E27" s="37"/>
      <c r="F27" s="37"/>
      <c r="G27" s="37"/>
      <c r="H27" s="37"/>
      <c r="I27" s="113"/>
      <c r="J27" s="123">
        <f>ROUND(J84,2)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20"/>
      <c r="J28" s="80"/>
      <c r="K28" s="121"/>
    </row>
    <row r="29" spans="2:11" s="1" customFormat="1" ht="14.45" customHeight="1">
      <c r="B29" s="36"/>
      <c r="C29" s="37"/>
      <c r="D29" s="37"/>
      <c r="E29" s="37"/>
      <c r="F29" s="41" t="s">
        <v>44</v>
      </c>
      <c r="G29" s="37"/>
      <c r="H29" s="37"/>
      <c r="I29" s="124" t="s">
        <v>43</v>
      </c>
      <c r="J29" s="41" t="s">
        <v>45</v>
      </c>
      <c r="K29" s="40"/>
    </row>
    <row r="30" spans="2:11" s="1" customFormat="1" ht="14.45" customHeight="1">
      <c r="B30" s="36"/>
      <c r="C30" s="37"/>
      <c r="D30" s="44" t="s">
        <v>46</v>
      </c>
      <c r="E30" s="44" t="s">
        <v>47</v>
      </c>
      <c r="F30" s="125">
        <f>ROUND(SUM(BE84:BE134),2)</f>
        <v>0</v>
      </c>
      <c r="G30" s="37"/>
      <c r="H30" s="37"/>
      <c r="I30" s="126">
        <v>0.21</v>
      </c>
      <c r="J30" s="125">
        <f>ROUND(ROUND((SUM(BE84:BE134)),2)*I30,2)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48</v>
      </c>
      <c r="F31" s="125">
        <f>ROUND(SUM(BF84:BF134),2)</f>
        <v>0</v>
      </c>
      <c r="G31" s="37"/>
      <c r="H31" s="37"/>
      <c r="I31" s="126">
        <v>0.15</v>
      </c>
      <c r="J31" s="125">
        <f>ROUND(ROUND((SUM(BF84:BF134)),2)*I31,2)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49</v>
      </c>
      <c r="F32" s="125">
        <f>ROUND(SUM(BG84:BG134),2)</f>
        <v>0</v>
      </c>
      <c r="G32" s="37"/>
      <c r="H32" s="37"/>
      <c r="I32" s="126">
        <v>0.21</v>
      </c>
      <c r="J32" s="125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50</v>
      </c>
      <c r="F33" s="125">
        <f>ROUND(SUM(BH84:BH134),2)</f>
        <v>0</v>
      </c>
      <c r="G33" s="37"/>
      <c r="H33" s="37"/>
      <c r="I33" s="126">
        <v>0.15</v>
      </c>
      <c r="J33" s="125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51</v>
      </c>
      <c r="F34" s="125">
        <f>ROUND(SUM(BI84:BI134),2)</f>
        <v>0</v>
      </c>
      <c r="G34" s="37"/>
      <c r="H34" s="37"/>
      <c r="I34" s="126">
        <v>0</v>
      </c>
      <c r="J34" s="125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13"/>
      <c r="J35" s="37"/>
      <c r="K35" s="40"/>
    </row>
    <row r="36" spans="2:11" s="1" customFormat="1" ht="25.35" customHeight="1">
      <c r="B36" s="36"/>
      <c r="C36" s="127"/>
      <c r="D36" s="128" t="s">
        <v>52</v>
      </c>
      <c r="E36" s="74"/>
      <c r="F36" s="74"/>
      <c r="G36" s="129" t="s">
        <v>53</v>
      </c>
      <c r="H36" s="130" t="s">
        <v>54</v>
      </c>
      <c r="I36" s="131"/>
      <c r="J36" s="132">
        <f>SUM(J27:J34)</f>
        <v>0</v>
      </c>
      <c r="K36" s="133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4"/>
      <c r="J37" s="52"/>
      <c r="K37" s="53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6"/>
      <c r="C42" s="25" t="s">
        <v>107</v>
      </c>
      <c r="D42" s="37"/>
      <c r="E42" s="37"/>
      <c r="F42" s="37"/>
      <c r="G42" s="37"/>
      <c r="H42" s="37"/>
      <c r="I42" s="113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13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13"/>
      <c r="J44" s="37"/>
      <c r="K44" s="40"/>
    </row>
    <row r="45" spans="2:11" s="1" customFormat="1" ht="16.5" customHeight="1">
      <c r="B45" s="36"/>
      <c r="C45" s="37"/>
      <c r="D45" s="37"/>
      <c r="E45" s="325" t="str">
        <f>E7</f>
        <v>Snížení energetické náročnosti MŠ Palackého č.p. 4059</v>
      </c>
      <c r="F45" s="326"/>
      <c r="G45" s="326"/>
      <c r="H45" s="326"/>
      <c r="I45" s="113"/>
      <c r="J45" s="37"/>
      <c r="K45" s="40"/>
    </row>
    <row r="46" spans="2:11" s="1" customFormat="1" ht="14.45" customHeight="1">
      <c r="B46" s="36"/>
      <c r="C46" s="32" t="s">
        <v>105</v>
      </c>
      <c r="D46" s="37"/>
      <c r="E46" s="37"/>
      <c r="F46" s="37"/>
      <c r="G46" s="37"/>
      <c r="H46" s="37"/>
      <c r="I46" s="113"/>
      <c r="J46" s="37"/>
      <c r="K46" s="40"/>
    </row>
    <row r="47" spans="2:11" s="1" customFormat="1" ht="17.25" customHeight="1">
      <c r="B47" s="36"/>
      <c r="C47" s="37"/>
      <c r="D47" s="37"/>
      <c r="E47" s="327" t="str">
        <f>E9</f>
        <v>980e - Vytápění</v>
      </c>
      <c r="F47" s="328"/>
      <c r="G47" s="328"/>
      <c r="H47" s="328"/>
      <c r="I47" s="113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13"/>
      <c r="J48" s="37"/>
      <c r="K48" s="40"/>
    </row>
    <row r="49" spans="2:11" s="1" customFormat="1" ht="18" customHeight="1">
      <c r="B49" s="36"/>
      <c r="C49" s="32" t="s">
        <v>24</v>
      </c>
      <c r="D49" s="37"/>
      <c r="E49" s="37"/>
      <c r="F49" s="30" t="str">
        <f>F12</f>
        <v>Chomutov</v>
      </c>
      <c r="G49" s="37"/>
      <c r="H49" s="37"/>
      <c r="I49" s="114" t="s">
        <v>26</v>
      </c>
      <c r="J49" s="115" t="str">
        <f>IF(J12="","",J12)</f>
        <v>9. 7. 2021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13"/>
      <c r="J50" s="37"/>
      <c r="K50" s="40"/>
    </row>
    <row r="51" spans="2:11" s="1" customFormat="1" ht="13.5">
      <c r="B51" s="36"/>
      <c r="C51" s="32" t="s">
        <v>28</v>
      </c>
      <c r="D51" s="37"/>
      <c r="E51" s="37"/>
      <c r="F51" s="30" t="str">
        <f>E15</f>
        <v>Statutární město Chomutov</v>
      </c>
      <c r="G51" s="37"/>
      <c r="H51" s="37"/>
      <c r="I51" s="114" t="s">
        <v>36</v>
      </c>
      <c r="J51" s="314" t="str">
        <f>E21</f>
        <v>Kamila Možná, J. Haška 1049/1, Most</v>
      </c>
      <c r="K51" s="40"/>
    </row>
    <row r="52" spans="2:11" s="1" customFormat="1" ht="14.45" customHeight="1">
      <c r="B52" s="36"/>
      <c r="C52" s="32" t="s">
        <v>34</v>
      </c>
      <c r="D52" s="37"/>
      <c r="E52" s="37"/>
      <c r="F52" s="30" t="str">
        <f>IF(E18="","",E18)</f>
        <v/>
      </c>
      <c r="G52" s="37"/>
      <c r="H52" s="37"/>
      <c r="I52" s="113"/>
      <c r="J52" s="329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13"/>
      <c r="J53" s="37"/>
      <c r="K53" s="40"/>
    </row>
    <row r="54" spans="2:11" s="1" customFormat="1" ht="29.25" customHeight="1">
      <c r="B54" s="36"/>
      <c r="C54" s="139" t="s">
        <v>108</v>
      </c>
      <c r="D54" s="127"/>
      <c r="E54" s="127"/>
      <c r="F54" s="127"/>
      <c r="G54" s="127"/>
      <c r="H54" s="127"/>
      <c r="I54" s="140"/>
      <c r="J54" s="141" t="s">
        <v>109</v>
      </c>
      <c r="K54" s="14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13"/>
      <c r="J55" s="37"/>
      <c r="K55" s="40"/>
    </row>
    <row r="56" spans="2:47" s="1" customFormat="1" ht="29.25" customHeight="1">
      <c r="B56" s="36"/>
      <c r="C56" s="143" t="s">
        <v>110</v>
      </c>
      <c r="D56" s="37"/>
      <c r="E56" s="37"/>
      <c r="F56" s="37"/>
      <c r="G56" s="37"/>
      <c r="H56" s="37"/>
      <c r="I56" s="113"/>
      <c r="J56" s="123">
        <f>J84</f>
        <v>0</v>
      </c>
      <c r="K56" s="40"/>
      <c r="AU56" s="19" t="s">
        <v>111</v>
      </c>
    </row>
    <row r="57" spans="2:11" s="7" customFormat="1" ht="24.95" customHeight="1">
      <c r="B57" s="144"/>
      <c r="C57" s="145"/>
      <c r="D57" s="146" t="s">
        <v>1036</v>
      </c>
      <c r="E57" s="147"/>
      <c r="F57" s="147"/>
      <c r="G57" s="147"/>
      <c r="H57" s="147"/>
      <c r="I57" s="148"/>
      <c r="J57" s="149">
        <f>J85</f>
        <v>0</v>
      </c>
      <c r="K57" s="150"/>
    </row>
    <row r="58" spans="2:11" s="7" customFormat="1" ht="24.95" customHeight="1">
      <c r="B58" s="144"/>
      <c r="C58" s="145"/>
      <c r="D58" s="146" t="s">
        <v>324</v>
      </c>
      <c r="E58" s="147"/>
      <c r="F58" s="147"/>
      <c r="G58" s="147"/>
      <c r="H58" s="147"/>
      <c r="I58" s="148"/>
      <c r="J58" s="149">
        <f>J96</f>
        <v>0</v>
      </c>
      <c r="K58" s="150"/>
    </row>
    <row r="59" spans="2:11" s="7" customFormat="1" ht="24.95" customHeight="1">
      <c r="B59" s="144"/>
      <c r="C59" s="145"/>
      <c r="D59" s="146" t="s">
        <v>1037</v>
      </c>
      <c r="E59" s="147"/>
      <c r="F59" s="147"/>
      <c r="G59" s="147"/>
      <c r="H59" s="147"/>
      <c r="I59" s="148"/>
      <c r="J59" s="149">
        <f>J102</f>
        <v>0</v>
      </c>
      <c r="K59" s="150"/>
    </row>
    <row r="60" spans="2:11" s="7" customFormat="1" ht="24.95" customHeight="1">
      <c r="B60" s="144"/>
      <c r="C60" s="145"/>
      <c r="D60" s="146" t="s">
        <v>1038</v>
      </c>
      <c r="E60" s="147"/>
      <c r="F60" s="147"/>
      <c r="G60" s="147"/>
      <c r="H60" s="147"/>
      <c r="I60" s="148"/>
      <c r="J60" s="149">
        <f>J107</f>
        <v>0</v>
      </c>
      <c r="K60" s="150"/>
    </row>
    <row r="61" spans="2:11" s="7" customFormat="1" ht="24.95" customHeight="1">
      <c r="B61" s="144"/>
      <c r="C61" s="145"/>
      <c r="D61" s="146" t="s">
        <v>1039</v>
      </c>
      <c r="E61" s="147"/>
      <c r="F61" s="147"/>
      <c r="G61" s="147"/>
      <c r="H61" s="147"/>
      <c r="I61" s="148"/>
      <c r="J61" s="149">
        <f>J112</f>
        <v>0</v>
      </c>
      <c r="K61" s="150"/>
    </row>
    <row r="62" spans="2:11" s="7" customFormat="1" ht="24.95" customHeight="1">
      <c r="B62" s="144"/>
      <c r="C62" s="145"/>
      <c r="D62" s="146" t="s">
        <v>1040</v>
      </c>
      <c r="E62" s="147"/>
      <c r="F62" s="147"/>
      <c r="G62" s="147"/>
      <c r="H62" s="147"/>
      <c r="I62" s="148"/>
      <c r="J62" s="149">
        <f>J119</f>
        <v>0</v>
      </c>
      <c r="K62" s="150"/>
    </row>
    <row r="63" spans="2:11" s="7" customFormat="1" ht="24.95" customHeight="1">
      <c r="B63" s="144"/>
      <c r="C63" s="145"/>
      <c r="D63" s="146" t="s">
        <v>836</v>
      </c>
      <c r="E63" s="147"/>
      <c r="F63" s="147"/>
      <c r="G63" s="147"/>
      <c r="H63" s="147"/>
      <c r="I63" s="148"/>
      <c r="J63" s="149">
        <f>J121</f>
        <v>0</v>
      </c>
      <c r="K63" s="150"/>
    </row>
    <row r="64" spans="2:11" s="7" customFormat="1" ht="24.95" customHeight="1">
      <c r="B64" s="144"/>
      <c r="C64" s="145"/>
      <c r="D64" s="146" t="s">
        <v>1041</v>
      </c>
      <c r="E64" s="147"/>
      <c r="F64" s="147"/>
      <c r="G64" s="147"/>
      <c r="H64" s="147"/>
      <c r="I64" s="148"/>
      <c r="J64" s="149">
        <f>J124</f>
        <v>0</v>
      </c>
      <c r="K64" s="150"/>
    </row>
    <row r="65" spans="2:11" s="1" customFormat="1" ht="21.75" customHeight="1">
      <c r="B65" s="36"/>
      <c r="C65" s="37"/>
      <c r="D65" s="37"/>
      <c r="E65" s="37"/>
      <c r="F65" s="37"/>
      <c r="G65" s="37"/>
      <c r="H65" s="37"/>
      <c r="I65" s="113"/>
      <c r="J65" s="37"/>
      <c r="K65" s="40"/>
    </row>
    <row r="66" spans="2:11" s="1" customFormat="1" ht="6.95" customHeight="1">
      <c r="B66" s="51"/>
      <c r="C66" s="52"/>
      <c r="D66" s="52"/>
      <c r="E66" s="52"/>
      <c r="F66" s="52"/>
      <c r="G66" s="52"/>
      <c r="H66" s="52"/>
      <c r="I66" s="134"/>
      <c r="J66" s="52"/>
      <c r="K66" s="5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37"/>
      <c r="J70" s="55"/>
      <c r="K70" s="55"/>
      <c r="L70" s="56"/>
    </row>
    <row r="71" spans="2:12" s="1" customFormat="1" ht="36.95" customHeight="1">
      <c r="B71" s="36"/>
      <c r="C71" s="57" t="s">
        <v>123</v>
      </c>
      <c r="D71" s="58"/>
      <c r="E71" s="58"/>
      <c r="F71" s="58"/>
      <c r="G71" s="58"/>
      <c r="H71" s="58"/>
      <c r="I71" s="151"/>
      <c r="J71" s="58"/>
      <c r="K71" s="58"/>
      <c r="L71" s="56"/>
    </row>
    <row r="72" spans="2:12" s="1" customFormat="1" ht="6.95" customHeight="1">
      <c r="B72" s="36"/>
      <c r="C72" s="58"/>
      <c r="D72" s="58"/>
      <c r="E72" s="58"/>
      <c r="F72" s="58"/>
      <c r="G72" s="58"/>
      <c r="H72" s="58"/>
      <c r="I72" s="151"/>
      <c r="J72" s="58"/>
      <c r="K72" s="58"/>
      <c r="L72" s="56"/>
    </row>
    <row r="73" spans="2:12" s="1" customFormat="1" ht="14.45" customHeight="1">
      <c r="B73" s="36"/>
      <c r="C73" s="60" t="s">
        <v>18</v>
      </c>
      <c r="D73" s="58"/>
      <c r="E73" s="58"/>
      <c r="F73" s="58"/>
      <c r="G73" s="58"/>
      <c r="H73" s="58"/>
      <c r="I73" s="151"/>
      <c r="J73" s="58"/>
      <c r="K73" s="58"/>
      <c r="L73" s="56"/>
    </row>
    <row r="74" spans="2:12" s="1" customFormat="1" ht="16.5" customHeight="1">
      <c r="B74" s="36"/>
      <c r="C74" s="58"/>
      <c r="D74" s="58"/>
      <c r="E74" s="330" t="str">
        <f>E7</f>
        <v>Snížení energetické náročnosti MŠ Palackého č.p. 4059</v>
      </c>
      <c r="F74" s="331"/>
      <c r="G74" s="331"/>
      <c r="H74" s="331"/>
      <c r="I74" s="151"/>
      <c r="J74" s="58"/>
      <c r="K74" s="58"/>
      <c r="L74" s="56"/>
    </row>
    <row r="75" spans="2:12" s="1" customFormat="1" ht="14.45" customHeight="1">
      <c r="B75" s="36"/>
      <c r="C75" s="60" t="s">
        <v>105</v>
      </c>
      <c r="D75" s="58"/>
      <c r="E75" s="58"/>
      <c r="F75" s="58"/>
      <c r="G75" s="58"/>
      <c r="H75" s="58"/>
      <c r="I75" s="151"/>
      <c r="J75" s="58"/>
      <c r="K75" s="58"/>
      <c r="L75" s="56"/>
    </row>
    <row r="76" spans="2:12" s="1" customFormat="1" ht="17.25" customHeight="1">
      <c r="B76" s="36"/>
      <c r="C76" s="58"/>
      <c r="D76" s="58"/>
      <c r="E76" s="321" t="str">
        <f>E9</f>
        <v>980e - Vytápění</v>
      </c>
      <c r="F76" s="332"/>
      <c r="G76" s="332"/>
      <c r="H76" s="332"/>
      <c r="I76" s="151"/>
      <c r="J76" s="58"/>
      <c r="K76" s="58"/>
      <c r="L76" s="56"/>
    </row>
    <row r="77" spans="2:12" s="1" customFormat="1" ht="6.95" customHeight="1">
      <c r="B77" s="36"/>
      <c r="C77" s="58"/>
      <c r="D77" s="58"/>
      <c r="E77" s="58"/>
      <c r="F77" s="58"/>
      <c r="G77" s="58"/>
      <c r="H77" s="58"/>
      <c r="I77" s="151"/>
      <c r="J77" s="58"/>
      <c r="K77" s="58"/>
      <c r="L77" s="56"/>
    </row>
    <row r="78" spans="2:12" s="1" customFormat="1" ht="18" customHeight="1">
      <c r="B78" s="36"/>
      <c r="C78" s="60" t="s">
        <v>24</v>
      </c>
      <c r="D78" s="58"/>
      <c r="E78" s="58"/>
      <c r="F78" s="152" t="str">
        <f>F12</f>
        <v>Chomutov</v>
      </c>
      <c r="G78" s="58"/>
      <c r="H78" s="58"/>
      <c r="I78" s="153" t="s">
        <v>26</v>
      </c>
      <c r="J78" s="68" t="str">
        <f>IF(J12="","",J12)</f>
        <v>9. 7. 2021</v>
      </c>
      <c r="K78" s="58"/>
      <c r="L78" s="56"/>
    </row>
    <row r="79" spans="2:12" s="1" customFormat="1" ht="6.95" customHeight="1">
      <c r="B79" s="36"/>
      <c r="C79" s="58"/>
      <c r="D79" s="58"/>
      <c r="E79" s="58"/>
      <c r="F79" s="58"/>
      <c r="G79" s="58"/>
      <c r="H79" s="58"/>
      <c r="I79" s="151"/>
      <c r="J79" s="58"/>
      <c r="K79" s="58"/>
      <c r="L79" s="56"/>
    </row>
    <row r="80" spans="2:12" s="1" customFormat="1" ht="13.5">
      <c r="B80" s="36"/>
      <c r="C80" s="60" t="s">
        <v>28</v>
      </c>
      <c r="D80" s="58"/>
      <c r="E80" s="58"/>
      <c r="F80" s="152" t="str">
        <f>E15</f>
        <v>Statutární město Chomutov</v>
      </c>
      <c r="G80" s="58"/>
      <c r="H80" s="58"/>
      <c r="I80" s="153" t="s">
        <v>36</v>
      </c>
      <c r="J80" s="152" t="str">
        <f>E21</f>
        <v>Kamila Možná, J. Haška 1049/1, Most</v>
      </c>
      <c r="K80" s="58"/>
      <c r="L80" s="56"/>
    </row>
    <row r="81" spans="2:12" s="1" customFormat="1" ht="14.45" customHeight="1">
      <c r="B81" s="36"/>
      <c r="C81" s="60" t="s">
        <v>34</v>
      </c>
      <c r="D81" s="58"/>
      <c r="E81" s="58"/>
      <c r="F81" s="152" t="str">
        <f>IF(E18="","",E18)</f>
        <v/>
      </c>
      <c r="G81" s="58"/>
      <c r="H81" s="58"/>
      <c r="I81" s="151"/>
      <c r="J81" s="58"/>
      <c r="K81" s="58"/>
      <c r="L81" s="56"/>
    </row>
    <row r="82" spans="2:12" s="1" customFormat="1" ht="10.35" customHeight="1">
      <c r="B82" s="36"/>
      <c r="C82" s="58"/>
      <c r="D82" s="58"/>
      <c r="E82" s="58"/>
      <c r="F82" s="58"/>
      <c r="G82" s="58"/>
      <c r="H82" s="58"/>
      <c r="I82" s="151"/>
      <c r="J82" s="58"/>
      <c r="K82" s="58"/>
      <c r="L82" s="56"/>
    </row>
    <row r="83" spans="2:20" s="8" customFormat="1" ht="29.25" customHeight="1">
      <c r="B83" s="154"/>
      <c r="C83" s="155" t="s">
        <v>124</v>
      </c>
      <c r="D83" s="156" t="s">
        <v>61</v>
      </c>
      <c r="E83" s="156" t="s">
        <v>57</v>
      </c>
      <c r="F83" s="156" t="s">
        <v>125</v>
      </c>
      <c r="G83" s="156" t="s">
        <v>126</v>
      </c>
      <c r="H83" s="156" t="s">
        <v>127</v>
      </c>
      <c r="I83" s="157" t="s">
        <v>128</v>
      </c>
      <c r="J83" s="156" t="s">
        <v>109</v>
      </c>
      <c r="K83" s="158" t="s">
        <v>129</v>
      </c>
      <c r="L83" s="159"/>
      <c r="M83" s="76" t="s">
        <v>130</v>
      </c>
      <c r="N83" s="77" t="s">
        <v>46</v>
      </c>
      <c r="O83" s="77" t="s">
        <v>131</v>
      </c>
      <c r="P83" s="77" t="s">
        <v>132</v>
      </c>
      <c r="Q83" s="77" t="s">
        <v>133</v>
      </c>
      <c r="R83" s="77" t="s">
        <v>134</v>
      </c>
      <c r="S83" s="77" t="s">
        <v>135</v>
      </c>
      <c r="T83" s="78" t="s">
        <v>136</v>
      </c>
    </row>
    <row r="84" spans="2:63" s="1" customFormat="1" ht="29.25" customHeight="1">
      <c r="B84" s="36"/>
      <c r="C84" s="82" t="s">
        <v>110</v>
      </c>
      <c r="D84" s="58"/>
      <c r="E84" s="58"/>
      <c r="F84" s="58"/>
      <c r="G84" s="58"/>
      <c r="H84" s="58"/>
      <c r="I84" s="151"/>
      <c r="J84" s="160">
        <f>BK84</f>
        <v>0</v>
      </c>
      <c r="K84" s="58"/>
      <c r="L84" s="56"/>
      <c r="M84" s="79"/>
      <c r="N84" s="80"/>
      <c r="O84" s="80"/>
      <c r="P84" s="161">
        <f>P85+P96+P102+P107+P112+P119+P121+P124</f>
        <v>0</v>
      </c>
      <c r="Q84" s="80"/>
      <c r="R84" s="161">
        <f>R85+R96+R102+R107+R112+R119+R121+R124</f>
        <v>0</v>
      </c>
      <c r="S84" s="80"/>
      <c r="T84" s="162">
        <f>T85+T96+T102+T107+T112+T119+T121+T124</f>
        <v>0</v>
      </c>
      <c r="AT84" s="19" t="s">
        <v>75</v>
      </c>
      <c r="AU84" s="19" t="s">
        <v>111</v>
      </c>
      <c r="BK84" s="163">
        <f>BK85+BK96+BK102+BK107+BK112+BK119+BK121+BK124</f>
        <v>0</v>
      </c>
    </row>
    <row r="85" spans="2:63" s="9" customFormat="1" ht="37.35" customHeight="1">
      <c r="B85" s="164"/>
      <c r="C85" s="165"/>
      <c r="D85" s="166" t="s">
        <v>75</v>
      </c>
      <c r="E85" s="167" t="s">
        <v>1042</v>
      </c>
      <c r="F85" s="167" t="s">
        <v>1043</v>
      </c>
      <c r="G85" s="165"/>
      <c r="H85" s="165"/>
      <c r="I85" s="168"/>
      <c r="J85" s="169">
        <f>BK85</f>
        <v>0</v>
      </c>
      <c r="K85" s="165"/>
      <c r="L85" s="170"/>
      <c r="M85" s="171"/>
      <c r="N85" s="172"/>
      <c r="O85" s="172"/>
      <c r="P85" s="173">
        <f>SUM(P86:P95)</f>
        <v>0</v>
      </c>
      <c r="Q85" s="172"/>
      <c r="R85" s="173">
        <f>SUM(R86:R95)</f>
        <v>0</v>
      </c>
      <c r="S85" s="172"/>
      <c r="T85" s="174">
        <f>SUM(T86:T95)</f>
        <v>0</v>
      </c>
      <c r="AR85" s="175" t="s">
        <v>84</v>
      </c>
      <c r="AT85" s="176" t="s">
        <v>75</v>
      </c>
      <c r="AU85" s="176" t="s">
        <v>76</v>
      </c>
      <c r="AY85" s="175" t="s">
        <v>139</v>
      </c>
      <c r="BK85" s="177">
        <f>SUM(BK86:BK95)</f>
        <v>0</v>
      </c>
    </row>
    <row r="86" spans="2:65" s="1" customFormat="1" ht="16.5" customHeight="1">
      <c r="B86" s="36"/>
      <c r="C86" s="198" t="s">
        <v>84</v>
      </c>
      <c r="D86" s="198" t="s">
        <v>345</v>
      </c>
      <c r="E86" s="199" t="s">
        <v>1044</v>
      </c>
      <c r="F86" s="200" t="s">
        <v>1045</v>
      </c>
      <c r="G86" s="201" t="s">
        <v>191</v>
      </c>
      <c r="H86" s="202">
        <v>1</v>
      </c>
      <c r="I86" s="203"/>
      <c r="J86" s="204">
        <f aca="true" t="shared" si="0" ref="J86:J95">ROUND(I86*H86,2)</f>
        <v>0</v>
      </c>
      <c r="K86" s="200" t="s">
        <v>23</v>
      </c>
      <c r="L86" s="56"/>
      <c r="M86" s="205" t="s">
        <v>23</v>
      </c>
      <c r="N86" s="206" t="s">
        <v>47</v>
      </c>
      <c r="O86" s="37"/>
      <c r="P86" s="188">
        <f aca="true" t="shared" si="1" ref="P86:P95">O86*H86</f>
        <v>0</v>
      </c>
      <c r="Q86" s="188">
        <v>0</v>
      </c>
      <c r="R86" s="188">
        <f aca="true" t="shared" si="2" ref="R86:R95">Q86*H86</f>
        <v>0</v>
      </c>
      <c r="S86" s="188">
        <v>0</v>
      </c>
      <c r="T86" s="189">
        <f aca="true" t="shared" si="3" ref="T86:T95">S86*H86</f>
        <v>0</v>
      </c>
      <c r="AR86" s="19" t="s">
        <v>145</v>
      </c>
      <c r="AT86" s="19" t="s">
        <v>345</v>
      </c>
      <c r="AU86" s="19" t="s">
        <v>84</v>
      </c>
      <c r="AY86" s="19" t="s">
        <v>139</v>
      </c>
      <c r="BE86" s="190">
        <f aca="true" t="shared" si="4" ref="BE86:BE95">IF(N86="základní",J86,0)</f>
        <v>0</v>
      </c>
      <c r="BF86" s="190">
        <f aca="true" t="shared" si="5" ref="BF86:BF95">IF(N86="snížená",J86,0)</f>
        <v>0</v>
      </c>
      <c r="BG86" s="190">
        <f aca="true" t="shared" si="6" ref="BG86:BG95">IF(N86="zákl. přenesená",J86,0)</f>
        <v>0</v>
      </c>
      <c r="BH86" s="190">
        <f aca="true" t="shared" si="7" ref="BH86:BH95">IF(N86="sníž. přenesená",J86,0)</f>
        <v>0</v>
      </c>
      <c r="BI86" s="190">
        <f aca="true" t="shared" si="8" ref="BI86:BI95">IF(N86="nulová",J86,0)</f>
        <v>0</v>
      </c>
      <c r="BJ86" s="19" t="s">
        <v>84</v>
      </c>
      <c r="BK86" s="190">
        <f aca="true" t="shared" si="9" ref="BK86:BK95">ROUND(I86*H86,2)</f>
        <v>0</v>
      </c>
      <c r="BL86" s="19" t="s">
        <v>145</v>
      </c>
      <c r="BM86" s="19" t="s">
        <v>86</v>
      </c>
    </row>
    <row r="87" spans="2:65" s="1" customFormat="1" ht="16.5" customHeight="1">
      <c r="B87" s="36"/>
      <c r="C87" s="198" t="s">
        <v>86</v>
      </c>
      <c r="D87" s="198" t="s">
        <v>345</v>
      </c>
      <c r="E87" s="199" t="s">
        <v>1046</v>
      </c>
      <c r="F87" s="200" t="s">
        <v>1047</v>
      </c>
      <c r="G87" s="201" t="s">
        <v>158</v>
      </c>
      <c r="H87" s="202">
        <v>8</v>
      </c>
      <c r="I87" s="203"/>
      <c r="J87" s="204">
        <f t="shared" si="0"/>
        <v>0</v>
      </c>
      <c r="K87" s="200" t="s">
        <v>23</v>
      </c>
      <c r="L87" s="56"/>
      <c r="M87" s="205" t="s">
        <v>23</v>
      </c>
      <c r="N87" s="206" t="s">
        <v>47</v>
      </c>
      <c r="O87" s="37"/>
      <c r="P87" s="188">
        <f t="shared" si="1"/>
        <v>0</v>
      </c>
      <c r="Q87" s="188">
        <v>0</v>
      </c>
      <c r="R87" s="188">
        <f t="shared" si="2"/>
        <v>0</v>
      </c>
      <c r="S87" s="188">
        <v>0</v>
      </c>
      <c r="T87" s="189">
        <f t="shared" si="3"/>
        <v>0</v>
      </c>
      <c r="AR87" s="19" t="s">
        <v>145</v>
      </c>
      <c r="AT87" s="19" t="s">
        <v>345</v>
      </c>
      <c r="AU87" s="19" t="s">
        <v>84</v>
      </c>
      <c r="AY87" s="19" t="s">
        <v>139</v>
      </c>
      <c r="BE87" s="190">
        <f t="shared" si="4"/>
        <v>0</v>
      </c>
      <c r="BF87" s="190">
        <f t="shared" si="5"/>
        <v>0</v>
      </c>
      <c r="BG87" s="190">
        <f t="shared" si="6"/>
        <v>0</v>
      </c>
      <c r="BH87" s="190">
        <f t="shared" si="7"/>
        <v>0</v>
      </c>
      <c r="BI87" s="190">
        <f t="shared" si="8"/>
        <v>0</v>
      </c>
      <c r="BJ87" s="19" t="s">
        <v>84</v>
      </c>
      <c r="BK87" s="190">
        <f t="shared" si="9"/>
        <v>0</v>
      </c>
      <c r="BL87" s="19" t="s">
        <v>145</v>
      </c>
      <c r="BM87" s="19" t="s">
        <v>145</v>
      </c>
    </row>
    <row r="88" spans="2:65" s="1" customFormat="1" ht="16.5" customHeight="1">
      <c r="B88" s="36"/>
      <c r="C88" s="198" t="s">
        <v>148</v>
      </c>
      <c r="D88" s="198" t="s">
        <v>345</v>
      </c>
      <c r="E88" s="199" t="s">
        <v>1048</v>
      </c>
      <c r="F88" s="200" t="s">
        <v>1049</v>
      </c>
      <c r="G88" s="201" t="s">
        <v>191</v>
      </c>
      <c r="H88" s="202">
        <v>1</v>
      </c>
      <c r="I88" s="203"/>
      <c r="J88" s="204">
        <f t="shared" si="0"/>
        <v>0</v>
      </c>
      <c r="K88" s="200" t="s">
        <v>23</v>
      </c>
      <c r="L88" s="56"/>
      <c r="M88" s="205" t="s">
        <v>23</v>
      </c>
      <c r="N88" s="206" t="s">
        <v>47</v>
      </c>
      <c r="O88" s="37"/>
      <c r="P88" s="188">
        <f t="shared" si="1"/>
        <v>0</v>
      </c>
      <c r="Q88" s="188">
        <v>0</v>
      </c>
      <c r="R88" s="188">
        <f t="shared" si="2"/>
        <v>0</v>
      </c>
      <c r="S88" s="188">
        <v>0</v>
      </c>
      <c r="T88" s="189">
        <f t="shared" si="3"/>
        <v>0</v>
      </c>
      <c r="AR88" s="19" t="s">
        <v>145</v>
      </c>
      <c r="AT88" s="19" t="s">
        <v>345</v>
      </c>
      <c r="AU88" s="19" t="s">
        <v>84</v>
      </c>
      <c r="AY88" s="19" t="s">
        <v>139</v>
      </c>
      <c r="BE88" s="190">
        <f t="shared" si="4"/>
        <v>0</v>
      </c>
      <c r="BF88" s="190">
        <f t="shared" si="5"/>
        <v>0</v>
      </c>
      <c r="BG88" s="190">
        <f t="shared" si="6"/>
        <v>0</v>
      </c>
      <c r="BH88" s="190">
        <f t="shared" si="7"/>
        <v>0</v>
      </c>
      <c r="BI88" s="190">
        <f t="shared" si="8"/>
        <v>0</v>
      </c>
      <c r="BJ88" s="19" t="s">
        <v>84</v>
      </c>
      <c r="BK88" s="190">
        <f t="shared" si="9"/>
        <v>0</v>
      </c>
      <c r="BL88" s="19" t="s">
        <v>145</v>
      </c>
      <c r="BM88" s="19" t="s">
        <v>151</v>
      </c>
    </row>
    <row r="89" spans="2:65" s="1" customFormat="1" ht="16.5" customHeight="1">
      <c r="B89" s="36"/>
      <c r="C89" s="178" t="s">
        <v>145</v>
      </c>
      <c r="D89" s="178" t="s">
        <v>140</v>
      </c>
      <c r="E89" s="179" t="s">
        <v>1050</v>
      </c>
      <c r="F89" s="180" t="s">
        <v>1051</v>
      </c>
      <c r="G89" s="181" t="s">
        <v>524</v>
      </c>
      <c r="H89" s="182">
        <v>1</v>
      </c>
      <c r="I89" s="183"/>
      <c r="J89" s="184">
        <f t="shared" si="0"/>
        <v>0</v>
      </c>
      <c r="K89" s="180" t="s">
        <v>23</v>
      </c>
      <c r="L89" s="185"/>
      <c r="M89" s="186" t="s">
        <v>23</v>
      </c>
      <c r="N89" s="187" t="s">
        <v>47</v>
      </c>
      <c r="O89" s="37"/>
      <c r="P89" s="188">
        <f t="shared" si="1"/>
        <v>0</v>
      </c>
      <c r="Q89" s="188">
        <v>0</v>
      </c>
      <c r="R89" s="188">
        <f t="shared" si="2"/>
        <v>0</v>
      </c>
      <c r="S89" s="188">
        <v>0</v>
      </c>
      <c r="T89" s="189">
        <f t="shared" si="3"/>
        <v>0</v>
      </c>
      <c r="AR89" s="19" t="s">
        <v>144</v>
      </c>
      <c r="AT89" s="19" t="s">
        <v>140</v>
      </c>
      <c r="AU89" s="19" t="s">
        <v>84</v>
      </c>
      <c r="AY89" s="19" t="s">
        <v>139</v>
      </c>
      <c r="BE89" s="190">
        <f t="shared" si="4"/>
        <v>0</v>
      </c>
      <c r="BF89" s="190">
        <f t="shared" si="5"/>
        <v>0</v>
      </c>
      <c r="BG89" s="190">
        <f t="shared" si="6"/>
        <v>0</v>
      </c>
      <c r="BH89" s="190">
        <f t="shared" si="7"/>
        <v>0</v>
      </c>
      <c r="BI89" s="190">
        <f t="shared" si="8"/>
        <v>0</v>
      </c>
      <c r="BJ89" s="19" t="s">
        <v>84</v>
      </c>
      <c r="BK89" s="190">
        <f t="shared" si="9"/>
        <v>0</v>
      </c>
      <c r="BL89" s="19" t="s">
        <v>145</v>
      </c>
      <c r="BM89" s="19" t="s">
        <v>144</v>
      </c>
    </row>
    <row r="90" spans="2:65" s="1" customFormat="1" ht="16.5" customHeight="1">
      <c r="B90" s="36"/>
      <c r="C90" s="178" t="s">
        <v>159</v>
      </c>
      <c r="D90" s="178" t="s">
        <v>140</v>
      </c>
      <c r="E90" s="179" t="s">
        <v>1052</v>
      </c>
      <c r="F90" s="180" t="s">
        <v>1053</v>
      </c>
      <c r="G90" s="181" t="s">
        <v>1054</v>
      </c>
      <c r="H90" s="182">
        <v>1</v>
      </c>
      <c r="I90" s="183"/>
      <c r="J90" s="184">
        <f t="shared" si="0"/>
        <v>0</v>
      </c>
      <c r="K90" s="180" t="s">
        <v>23</v>
      </c>
      <c r="L90" s="185"/>
      <c r="M90" s="186" t="s">
        <v>23</v>
      </c>
      <c r="N90" s="187" t="s">
        <v>47</v>
      </c>
      <c r="O90" s="37"/>
      <c r="P90" s="188">
        <f t="shared" si="1"/>
        <v>0</v>
      </c>
      <c r="Q90" s="188">
        <v>0</v>
      </c>
      <c r="R90" s="188">
        <f t="shared" si="2"/>
        <v>0</v>
      </c>
      <c r="S90" s="188">
        <v>0</v>
      </c>
      <c r="T90" s="189">
        <f t="shared" si="3"/>
        <v>0</v>
      </c>
      <c r="AR90" s="19" t="s">
        <v>144</v>
      </c>
      <c r="AT90" s="19" t="s">
        <v>140</v>
      </c>
      <c r="AU90" s="19" t="s">
        <v>84</v>
      </c>
      <c r="AY90" s="19" t="s">
        <v>139</v>
      </c>
      <c r="BE90" s="190">
        <f t="shared" si="4"/>
        <v>0</v>
      </c>
      <c r="BF90" s="190">
        <f t="shared" si="5"/>
        <v>0</v>
      </c>
      <c r="BG90" s="190">
        <f t="shared" si="6"/>
        <v>0</v>
      </c>
      <c r="BH90" s="190">
        <f t="shared" si="7"/>
        <v>0</v>
      </c>
      <c r="BI90" s="190">
        <f t="shared" si="8"/>
        <v>0</v>
      </c>
      <c r="BJ90" s="19" t="s">
        <v>84</v>
      </c>
      <c r="BK90" s="190">
        <f t="shared" si="9"/>
        <v>0</v>
      </c>
      <c r="BL90" s="19" t="s">
        <v>145</v>
      </c>
      <c r="BM90" s="19" t="s">
        <v>162</v>
      </c>
    </row>
    <row r="91" spans="2:65" s="1" customFormat="1" ht="16.5" customHeight="1">
      <c r="B91" s="36"/>
      <c r="C91" s="178" t="s">
        <v>151</v>
      </c>
      <c r="D91" s="178" t="s">
        <v>140</v>
      </c>
      <c r="E91" s="179" t="s">
        <v>1055</v>
      </c>
      <c r="F91" s="180" t="s">
        <v>1056</v>
      </c>
      <c r="G91" s="181" t="s">
        <v>524</v>
      </c>
      <c r="H91" s="182">
        <v>1</v>
      </c>
      <c r="I91" s="183"/>
      <c r="J91" s="184">
        <f t="shared" si="0"/>
        <v>0</v>
      </c>
      <c r="K91" s="180" t="s">
        <v>23</v>
      </c>
      <c r="L91" s="185"/>
      <c r="M91" s="186" t="s">
        <v>23</v>
      </c>
      <c r="N91" s="187" t="s">
        <v>47</v>
      </c>
      <c r="O91" s="37"/>
      <c r="P91" s="188">
        <f t="shared" si="1"/>
        <v>0</v>
      </c>
      <c r="Q91" s="188">
        <v>0</v>
      </c>
      <c r="R91" s="188">
        <f t="shared" si="2"/>
        <v>0</v>
      </c>
      <c r="S91" s="188">
        <v>0</v>
      </c>
      <c r="T91" s="189">
        <f t="shared" si="3"/>
        <v>0</v>
      </c>
      <c r="AR91" s="19" t="s">
        <v>144</v>
      </c>
      <c r="AT91" s="19" t="s">
        <v>140</v>
      </c>
      <c r="AU91" s="19" t="s">
        <v>84</v>
      </c>
      <c r="AY91" s="19" t="s">
        <v>139</v>
      </c>
      <c r="BE91" s="190">
        <f t="shared" si="4"/>
        <v>0</v>
      </c>
      <c r="BF91" s="190">
        <f t="shared" si="5"/>
        <v>0</v>
      </c>
      <c r="BG91" s="190">
        <f t="shared" si="6"/>
        <v>0</v>
      </c>
      <c r="BH91" s="190">
        <f t="shared" si="7"/>
        <v>0</v>
      </c>
      <c r="BI91" s="190">
        <f t="shared" si="8"/>
        <v>0</v>
      </c>
      <c r="BJ91" s="19" t="s">
        <v>84</v>
      </c>
      <c r="BK91" s="190">
        <f t="shared" si="9"/>
        <v>0</v>
      </c>
      <c r="BL91" s="19" t="s">
        <v>145</v>
      </c>
      <c r="BM91" s="19" t="s">
        <v>165</v>
      </c>
    </row>
    <row r="92" spans="2:65" s="1" customFormat="1" ht="16.5" customHeight="1">
      <c r="B92" s="36"/>
      <c r="C92" s="178" t="s">
        <v>170</v>
      </c>
      <c r="D92" s="178" t="s">
        <v>140</v>
      </c>
      <c r="E92" s="179" t="s">
        <v>1057</v>
      </c>
      <c r="F92" s="180" t="s">
        <v>1058</v>
      </c>
      <c r="G92" s="181" t="s">
        <v>524</v>
      </c>
      <c r="H92" s="182">
        <v>1</v>
      </c>
      <c r="I92" s="183"/>
      <c r="J92" s="184">
        <f t="shared" si="0"/>
        <v>0</v>
      </c>
      <c r="K92" s="180" t="s">
        <v>23</v>
      </c>
      <c r="L92" s="185"/>
      <c r="M92" s="186" t="s">
        <v>23</v>
      </c>
      <c r="N92" s="187" t="s">
        <v>47</v>
      </c>
      <c r="O92" s="37"/>
      <c r="P92" s="188">
        <f t="shared" si="1"/>
        <v>0</v>
      </c>
      <c r="Q92" s="188">
        <v>0</v>
      </c>
      <c r="R92" s="188">
        <f t="shared" si="2"/>
        <v>0</v>
      </c>
      <c r="S92" s="188">
        <v>0</v>
      </c>
      <c r="T92" s="189">
        <f t="shared" si="3"/>
        <v>0</v>
      </c>
      <c r="AR92" s="19" t="s">
        <v>144</v>
      </c>
      <c r="AT92" s="19" t="s">
        <v>140</v>
      </c>
      <c r="AU92" s="19" t="s">
        <v>84</v>
      </c>
      <c r="AY92" s="19" t="s">
        <v>139</v>
      </c>
      <c r="BE92" s="190">
        <f t="shared" si="4"/>
        <v>0</v>
      </c>
      <c r="BF92" s="190">
        <f t="shared" si="5"/>
        <v>0</v>
      </c>
      <c r="BG92" s="190">
        <f t="shared" si="6"/>
        <v>0</v>
      </c>
      <c r="BH92" s="190">
        <f t="shared" si="7"/>
        <v>0</v>
      </c>
      <c r="BI92" s="190">
        <f t="shared" si="8"/>
        <v>0</v>
      </c>
      <c r="BJ92" s="19" t="s">
        <v>84</v>
      </c>
      <c r="BK92" s="190">
        <f t="shared" si="9"/>
        <v>0</v>
      </c>
      <c r="BL92" s="19" t="s">
        <v>145</v>
      </c>
      <c r="BM92" s="19" t="s">
        <v>174</v>
      </c>
    </row>
    <row r="93" spans="2:65" s="1" customFormat="1" ht="16.5" customHeight="1">
      <c r="B93" s="36"/>
      <c r="C93" s="178" t="s">
        <v>144</v>
      </c>
      <c r="D93" s="178" t="s">
        <v>140</v>
      </c>
      <c r="E93" s="179" t="s">
        <v>1059</v>
      </c>
      <c r="F93" s="180" t="s">
        <v>1060</v>
      </c>
      <c r="G93" s="181" t="s">
        <v>524</v>
      </c>
      <c r="H93" s="182">
        <v>1</v>
      </c>
      <c r="I93" s="183"/>
      <c r="J93" s="184">
        <f t="shared" si="0"/>
        <v>0</v>
      </c>
      <c r="K93" s="180" t="s">
        <v>23</v>
      </c>
      <c r="L93" s="185"/>
      <c r="M93" s="186" t="s">
        <v>23</v>
      </c>
      <c r="N93" s="187" t="s">
        <v>47</v>
      </c>
      <c r="O93" s="37"/>
      <c r="P93" s="188">
        <f t="shared" si="1"/>
        <v>0</v>
      </c>
      <c r="Q93" s="188">
        <v>0</v>
      </c>
      <c r="R93" s="188">
        <f t="shared" si="2"/>
        <v>0</v>
      </c>
      <c r="S93" s="188">
        <v>0</v>
      </c>
      <c r="T93" s="189">
        <f t="shared" si="3"/>
        <v>0</v>
      </c>
      <c r="AR93" s="19" t="s">
        <v>144</v>
      </c>
      <c r="AT93" s="19" t="s">
        <v>140</v>
      </c>
      <c r="AU93" s="19" t="s">
        <v>84</v>
      </c>
      <c r="AY93" s="19" t="s">
        <v>139</v>
      </c>
      <c r="BE93" s="190">
        <f t="shared" si="4"/>
        <v>0</v>
      </c>
      <c r="BF93" s="190">
        <f t="shared" si="5"/>
        <v>0</v>
      </c>
      <c r="BG93" s="190">
        <f t="shared" si="6"/>
        <v>0</v>
      </c>
      <c r="BH93" s="190">
        <f t="shared" si="7"/>
        <v>0</v>
      </c>
      <c r="BI93" s="190">
        <f t="shared" si="8"/>
        <v>0</v>
      </c>
      <c r="BJ93" s="19" t="s">
        <v>84</v>
      </c>
      <c r="BK93" s="190">
        <f t="shared" si="9"/>
        <v>0</v>
      </c>
      <c r="BL93" s="19" t="s">
        <v>145</v>
      </c>
      <c r="BM93" s="19" t="s">
        <v>177</v>
      </c>
    </row>
    <row r="94" spans="2:65" s="1" customFormat="1" ht="16.5" customHeight="1">
      <c r="B94" s="36"/>
      <c r="C94" s="178" t="s">
        <v>180</v>
      </c>
      <c r="D94" s="178" t="s">
        <v>140</v>
      </c>
      <c r="E94" s="179" t="s">
        <v>1061</v>
      </c>
      <c r="F94" s="180" t="s">
        <v>1062</v>
      </c>
      <c r="G94" s="181" t="s">
        <v>524</v>
      </c>
      <c r="H94" s="182">
        <v>1</v>
      </c>
      <c r="I94" s="183"/>
      <c r="J94" s="184">
        <f t="shared" si="0"/>
        <v>0</v>
      </c>
      <c r="K94" s="180" t="s">
        <v>23</v>
      </c>
      <c r="L94" s="185"/>
      <c r="M94" s="186" t="s">
        <v>23</v>
      </c>
      <c r="N94" s="187" t="s">
        <v>47</v>
      </c>
      <c r="O94" s="37"/>
      <c r="P94" s="188">
        <f t="shared" si="1"/>
        <v>0</v>
      </c>
      <c r="Q94" s="188">
        <v>0</v>
      </c>
      <c r="R94" s="188">
        <f t="shared" si="2"/>
        <v>0</v>
      </c>
      <c r="S94" s="188">
        <v>0</v>
      </c>
      <c r="T94" s="189">
        <f t="shared" si="3"/>
        <v>0</v>
      </c>
      <c r="AR94" s="19" t="s">
        <v>144</v>
      </c>
      <c r="AT94" s="19" t="s">
        <v>140</v>
      </c>
      <c r="AU94" s="19" t="s">
        <v>84</v>
      </c>
      <c r="AY94" s="19" t="s">
        <v>139</v>
      </c>
      <c r="BE94" s="190">
        <f t="shared" si="4"/>
        <v>0</v>
      </c>
      <c r="BF94" s="190">
        <f t="shared" si="5"/>
        <v>0</v>
      </c>
      <c r="BG94" s="190">
        <f t="shared" si="6"/>
        <v>0</v>
      </c>
      <c r="BH94" s="190">
        <f t="shared" si="7"/>
        <v>0</v>
      </c>
      <c r="BI94" s="190">
        <f t="shared" si="8"/>
        <v>0</v>
      </c>
      <c r="BJ94" s="19" t="s">
        <v>84</v>
      </c>
      <c r="BK94" s="190">
        <f t="shared" si="9"/>
        <v>0</v>
      </c>
      <c r="BL94" s="19" t="s">
        <v>145</v>
      </c>
      <c r="BM94" s="19" t="s">
        <v>183</v>
      </c>
    </row>
    <row r="95" spans="2:65" s="1" customFormat="1" ht="16.5" customHeight="1">
      <c r="B95" s="36"/>
      <c r="C95" s="198" t="s">
        <v>162</v>
      </c>
      <c r="D95" s="198" t="s">
        <v>345</v>
      </c>
      <c r="E95" s="199" t="s">
        <v>1063</v>
      </c>
      <c r="F95" s="200" t="s">
        <v>1064</v>
      </c>
      <c r="G95" s="201" t="s">
        <v>697</v>
      </c>
      <c r="H95" s="202">
        <v>0.007</v>
      </c>
      <c r="I95" s="203"/>
      <c r="J95" s="204">
        <f t="shared" si="0"/>
        <v>0</v>
      </c>
      <c r="K95" s="200" t="s">
        <v>23</v>
      </c>
      <c r="L95" s="56"/>
      <c r="M95" s="205" t="s">
        <v>23</v>
      </c>
      <c r="N95" s="206" t="s">
        <v>47</v>
      </c>
      <c r="O95" s="37"/>
      <c r="P95" s="188">
        <f t="shared" si="1"/>
        <v>0</v>
      </c>
      <c r="Q95" s="188">
        <v>0</v>
      </c>
      <c r="R95" s="188">
        <f t="shared" si="2"/>
        <v>0</v>
      </c>
      <c r="S95" s="188">
        <v>0</v>
      </c>
      <c r="T95" s="189">
        <f t="shared" si="3"/>
        <v>0</v>
      </c>
      <c r="AR95" s="19" t="s">
        <v>145</v>
      </c>
      <c r="AT95" s="19" t="s">
        <v>345</v>
      </c>
      <c r="AU95" s="19" t="s">
        <v>84</v>
      </c>
      <c r="AY95" s="19" t="s">
        <v>139</v>
      </c>
      <c r="BE95" s="190">
        <f t="shared" si="4"/>
        <v>0</v>
      </c>
      <c r="BF95" s="190">
        <f t="shared" si="5"/>
        <v>0</v>
      </c>
      <c r="BG95" s="190">
        <f t="shared" si="6"/>
        <v>0</v>
      </c>
      <c r="BH95" s="190">
        <f t="shared" si="7"/>
        <v>0</v>
      </c>
      <c r="BI95" s="190">
        <f t="shared" si="8"/>
        <v>0</v>
      </c>
      <c r="BJ95" s="19" t="s">
        <v>84</v>
      </c>
      <c r="BK95" s="190">
        <f t="shared" si="9"/>
        <v>0</v>
      </c>
      <c r="BL95" s="19" t="s">
        <v>145</v>
      </c>
      <c r="BM95" s="19" t="s">
        <v>186</v>
      </c>
    </row>
    <row r="96" spans="2:63" s="9" customFormat="1" ht="37.35" customHeight="1">
      <c r="B96" s="164"/>
      <c r="C96" s="165"/>
      <c r="D96" s="166" t="s">
        <v>75</v>
      </c>
      <c r="E96" s="167" t="s">
        <v>529</v>
      </c>
      <c r="F96" s="167" t="s">
        <v>530</v>
      </c>
      <c r="G96" s="165"/>
      <c r="H96" s="165"/>
      <c r="I96" s="168"/>
      <c r="J96" s="169">
        <f>BK96</f>
        <v>0</v>
      </c>
      <c r="K96" s="165"/>
      <c r="L96" s="170"/>
      <c r="M96" s="171"/>
      <c r="N96" s="172"/>
      <c r="O96" s="172"/>
      <c r="P96" s="173">
        <f>SUM(P97:P101)</f>
        <v>0</v>
      </c>
      <c r="Q96" s="172"/>
      <c r="R96" s="173">
        <f>SUM(R97:R101)</f>
        <v>0</v>
      </c>
      <c r="S96" s="172"/>
      <c r="T96" s="174">
        <f>SUM(T97:T101)</f>
        <v>0</v>
      </c>
      <c r="AR96" s="175" t="s">
        <v>84</v>
      </c>
      <c r="AT96" s="176" t="s">
        <v>75</v>
      </c>
      <c r="AU96" s="176" t="s">
        <v>76</v>
      </c>
      <c r="AY96" s="175" t="s">
        <v>139</v>
      </c>
      <c r="BK96" s="177">
        <f>SUM(BK97:BK101)</f>
        <v>0</v>
      </c>
    </row>
    <row r="97" spans="2:65" s="1" customFormat="1" ht="16.5" customHeight="1">
      <c r="B97" s="36"/>
      <c r="C97" s="198" t="s">
        <v>188</v>
      </c>
      <c r="D97" s="198" t="s">
        <v>345</v>
      </c>
      <c r="E97" s="199" t="s">
        <v>1065</v>
      </c>
      <c r="F97" s="200" t="s">
        <v>1066</v>
      </c>
      <c r="G97" s="201" t="s">
        <v>173</v>
      </c>
      <c r="H97" s="202">
        <v>3</v>
      </c>
      <c r="I97" s="203"/>
      <c r="J97" s="204">
        <f>ROUND(I97*H97,2)</f>
        <v>0</v>
      </c>
      <c r="K97" s="200" t="s">
        <v>23</v>
      </c>
      <c r="L97" s="56"/>
      <c r="M97" s="205" t="s">
        <v>23</v>
      </c>
      <c r="N97" s="206" t="s">
        <v>47</v>
      </c>
      <c r="O97" s="37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AR97" s="19" t="s">
        <v>145</v>
      </c>
      <c r="AT97" s="19" t="s">
        <v>345</v>
      </c>
      <c r="AU97" s="19" t="s">
        <v>84</v>
      </c>
      <c r="AY97" s="19" t="s">
        <v>139</v>
      </c>
      <c r="BE97" s="190">
        <f>IF(N97="základní",J97,0)</f>
        <v>0</v>
      </c>
      <c r="BF97" s="190">
        <f>IF(N97="snížená",J97,0)</f>
        <v>0</v>
      </c>
      <c r="BG97" s="190">
        <f>IF(N97="zákl. přenesená",J97,0)</f>
        <v>0</v>
      </c>
      <c r="BH97" s="190">
        <f>IF(N97="sníž. přenesená",J97,0)</f>
        <v>0</v>
      </c>
      <c r="BI97" s="190">
        <f>IF(N97="nulová",J97,0)</f>
        <v>0</v>
      </c>
      <c r="BJ97" s="19" t="s">
        <v>84</v>
      </c>
      <c r="BK97" s="190">
        <f>ROUND(I97*H97,2)</f>
        <v>0</v>
      </c>
      <c r="BL97" s="19" t="s">
        <v>145</v>
      </c>
      <c r="BM97" s="19" t="s">
        <v>192</v>
      </c>
    </row>
    <row r="98" spans="2:47" s="1" customFormat="1" ht="27">
      <c r="B98" s="36"/>
      <c r="C98" s="58"/>
      <c r="D98" s="191" t="s">
        <v>178</v>
      </c>
      <c r="E98" s="58"/>
      <c r="F98" s="192" t="s">
        <v>1067</v>
      </c>
      <c r="G98" s="58"/>
      <c r="H98" s="58"/>
      <c r="I98" s="151"/>
      <c r="J98" s="58"/>
      <c r="K98" s="58"/>
      <c r="L98" s="56"/>
      <c r="M98" s="193"/>
      <c r="N98" s="37"/>
      <c r="O98" s="37"/>
      <c r="P98" s="37"/>
      <c r="Q98" s="37"/>
      <c r="R98" s="37"/>
      <c r="S98" s="37"/>
      <c r="T98" s="73"/>
      <c r="AT98" s="19" t="s">
        <v>178</v>
      </c>
      <c r="AU98" s="19" t="s">
        <v>84</v>
      </c>
    </row>
    <row r="99" spans="2:65" s="1" customFormat="1" ht="16.5" customHeight="1">
      <c r="B99" s="36"/>
      <c r="C99" s="198" t="s">
        <v>165</v>
      </c>
      <c r="D99" s="198" t="s">
        <v>345</v>
      </c>
      <c r="E99" s="199" t="s">
        <v>1068</v>
      </c>
      <c r="F99" s="200" t="s">
        <v>1069</v>
      </c>
      <c r="G99" s="201" t="s">
        <v>173</v>
      </c>
      <c r="H99" s="202">
        <v>6</v>
      </c>
      <c r="I99" s="203"/>
      <c r="J99" s="204">
        <f>ROUND(I99*H99,2)</f>
        <v>0</v>
      </c>
      <c r="K99" s="200" t="s">
        <v>23</v>
      </c>
      <c r="L99" s="56"/>
      <c r="M99" s="205" t="s">
        <v>23</v>
      </c>
      <c r="N99" s="206" t="s">
        <v>47</v>
      </c>
      <c r="O99" s="37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AR99" s="19" t="s">
        <v>145</v>
      </c>
      <c r="AT99" s="19" t="s">
        <v>345</v>
      </c>
      <c r="AU99" s="19" t="s">
        <v>84</v>
      </c>
      <c r="AY99" s="19" t="s">
        <v>139</v>
      </c>
      <c r="BE99" s="190">
        <f>IF(N99="základní",J99,0)</f>
        <v>0</v>
      </c>
      <c r="BF99" s="190">
        <f>IF(N99="snížená",J99,0)</f>
        <v>0</v>
      </c>
      <c r="BG99" s="190">
        <f>IF(N99="zákl. přenesená",J99,0)</f>
        <v>0</v>
      </c>
      <c r="BH99" s="190">
        <f>IF(N99="sníž. přenesená",J99,0)</f>
        <v>0</v>
      </c>
      <c r="BI99" s="190">
        <f>IF(N99="nulová",J99,0)</f>
        <v>0</v>
      </c>
      <c r="BJ99" s="19" t="s">
        <v>84</v>
      </c>
      <c r="BK99" s="190">
        <f>ROUND(I99*H99,2)</f>
        <v>0</v>
      </c>
      <c r="BL99" s="19" t="s">
        <v>145</v>
      </c>
      <c r="BM99" s="19" t="s">
        <v>196</v>
      </c>
    </row>
    <row r="100" spans="2:47" s="1" customFormat="1" ht="27">
      <c r="B100" s="36"/>
      <c r="C100" s="58"/>
      <c r="D100" s="191" t="s">
        <v>178</v>
      </c>
      <c r="E100" s="58"/>
      <c r="F100" s="192" t="s">
        <v>1070</v>
      </c>
      <c r="G100" s="58"/>
      <c r="H100" s="58"/>
      <c r="I100" s="151"/>
      <c r="J100" s="58"/>
      <c r="K100" s="58"/>
      <c r="L100" s="56"/>
      <c r="M100" s="193"/>
      <c r="N100" s="37"/>
      <c r="O100" s="37"/>
      <c r="P100" s="37"/>
      <c r="Q100" s="37"/>
      <c r="R100" s="37"/>
      <c r="S100" s="37"/>
      <c r="T100" s="73"/>
      <c r="AT100" s="19" t="s">
        <v>178</v>
      </c>
      <c r="AU100" s="19" t="s">
        <v>84</v>
      </c>
    </row>
    <row r="101" spans="2:65" s="1" customFormat="1" ht="16.5" customHeight="1">
      <c r="B101" s="36"/>
      <c r="C101" s="198" t="s">
        <v>198</v>
      </c>
      <c r="D101" s="198" t="s">
        <v>345</v>
      </c>
      <c r="E101" s="199" t="s">
        <v>1071</v>
      </c>
      <c r="F101" s="200" t="s">
        <v>1072</v>
      </c>
      <c r="G101" s="201" t="s">
        <v>697</v>
      </c>
      <c r="H101" s="202">
        <v>0.001</v>
      </c>
      <c r="I101" s="203"/>
      <c r="J101" s="204">
        <f>ROUND(I101*H101,2)</f>
        <v>0</v>
      </c>
      <c r="K101" s="200" t="s">
        <v>23</v>
      </c>
      <c r="L101" s="56"/>
      <c r="M101" s="205" t="s">
        <v>23</v>
      </c>
      <c r="N101" s="206" t="s">
        <v>47</v>
      </c>
      <c r="O101" s="37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AR101" s="19" t="s">
        <v>145</v>
      </c>
      <c r="AT101" s="19" t="s">
        <v>345</v>
      </c>
      <c r="AU101" s="19" t="s">
        <v>84</v>
      </c>
      <c r="AY101" s="19" t="s">
        <v>139</v>
      </c>
      <c r="BE101" s="190">
        <f>IF(N101="základní",J101,0)</f>
        <v>0</v>
      </c>
      <c r="BF101" s="190">
        <f>IF(N101="snížená",J101,0)</f>
        <v>0</v>
      </c>
      <c r="BG101" s="190">
        <f>IF(N101="zákl. přenesená",J101,0)</f>
        <v>0</v>
      </c>
      <c r="BH101" s="190">
        <f>IF(N101="sníž. přenesená",J101,0)</f>
        <v>0</v>
      </c>
      <c r="BI101" s="190">
        <f>IF(N101="nulová",J101,0)</f>
        <v>0</v>
      </c>
      <c r="BJ101" s="19" t="s">
        <v>84</v>
      </c>
      <c r="BK101" s="190">
        <f>ROUND(I101*H101,2)</f>
        <v>0</v>
      </c>
      <c r="BL101" s="19" t="s">
        <v>145</v>
      </c>
      <c r="BM101" s="19" t="s">
        <v>201</v>
      </c>
    </row>
    <row r="102" spans="2:63" s="9" customFormat="1" ht="37.35" customHeight="1">
      <c r="B102" s="164"/>
      <c r="C102" s="165"/>
      <c r="D102" s="166" t="s">
        <v>75</v>
      </c>
      <c r="E102" s="167" t="s">
        <v>1073</v>
      </c>
      <c r="F102" s="167" t="s">
        <v>1074</v>
      </c>
      <c r="G102" s="165"/>
      <c r="H102" s="165"/>
      <c r="I102" s="168"/>
      <c r="J102" s="169">
        <f>BK102</f>
        <v>0</v>
      </c>
      <c r="K102" s="165"/>
      <c r="L102" s="170"/>
      <c r="M102" s="171"/>
      <c r="N102" s="172"/>
      <c r="O102" s="172"/>
      <c r="P102" s="173">
        <f>SUM(P103:P106)</f>
        <v>0</v>
      </c>
      <c r="Q102" s="172"/>
      <c r="R102" s="173">
        <f>SUM(R103:R106)</f>
        <v>0</v>
      </c>
      <c r="S102" s="172"/>
      <c r="T102" s="174">
        <f>SUM(T103:T106)</f>
        <v>0</v>
      </c>
      <c r="AR102" s="175" t="s">
        <v>84</v>
      </c>
      <c r="AT102" s="176" t="s">
        <v>75</v>
      </c>
      <c r="AU102" s="176" t="s">
        <v>76</v>
      </c>
      <c r="AY102" s="175" t="s">
        <v>139</v>
      </c>
      <c r="BK102" s="177">
        <f>SUM(BK103:BK106)</f>
        <v>0</v>
      </c>
    </row>
    <row r="103" spans="2:65" s="1" customFormat="1" ht="16.5" customHeight="1">
      <c r="B103" s="36"/>
      <c r="C103" s="198" t="s">
        <v>174</v>
      </c>
      <c r="D103" s="198" t="s">
        <v>345</v>
      </c>
      <c r="E103" s="199" t="s">
        <v>1075</v>
      </c>
      <c r="F103" s="200" t="s">
        <v>1076</v>
      </c>
      <c r="G103" s="201" t="s">
        <v>533</v>
      </c>
      <c r="H103" s="202">
        <v>1</v>
      </c>
      <c r="I103" s="203"/>
      <c r="J103" s="204">
        <f>ROUND(I103*H103,2)</f>
        <v>0</v>
      </c>
      <c r="K103" s="200" t="s">
        <v>23</v>
      </c>
      <c r="L103" s="56"/>
      <c r="M103" s="205" t="s">
        <v>23</v>
      </c>
      <c r="N103" s="206" t="s">
        <v>47</v>
      </c>
      <c r="O103" s="37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AR103" s="19" t="s">
        <v>145</v>
      </c>
      <c r="AT103" s="19" t="s">
        <v>345</v>
      </c>
      <c r="AU103" s="19" t="s">
        <v>84</v>
      </c>
      <c r="AY103" s="19" t="s">
        <v>139</v>
      </c>
      <c r="BE103" s="190">
        <f>IF(N103="základní",J103,0)</f>
        <v>0</v>
      </c>
      <c r="BF103" s="190">
        <f>IF(N103="snížená",J103,0)</f>
        <v>0</v>
      </c>
      <c r="BG103" s="190">
        <f>IF(N103="zákl. přenesená",J103,0)</f>
        <v>0</v>
      </c>
      <c r="BH103" s="190">
        <f>IF(N103="sníž. přenesená",J103,0)</f>
        <v>0</v>
      </c>
      <c r="BI103" s="190">
        <f>IF(N103="nulová",J103,0)</f>
        <v>0</v>
      </c>
      <c r="BJ103" s="19" t="s">
        <v>84</v>
      </c>
      <c r="BK103" s="190">
        <f>ROUND(I103*H103,2)</f>
        <v>0</v>
      </c>
      <c r="BL103" s="19" t="s">
        <v>145</v>
      </c>
      <c r="BM103" s="19" t="s">
        <v>204</v>
      </c>
    </row>
    <row r="104" spans="2:47" s="1" customFormat="1" ht="27">
      <c r="B104" s="36"/>
      <c r="C104" s="58"/>
      <c r="D104" s="191" t="s">
        <v>178</v>
      </c>
      <c r="E104" s="58"/>
      <c r="F104" s="192" t="s">
        <v>1077</v>
      </c>
      <c r="G104" s="58"/>
      <c r="H104" s="58"/>
      <c r="I104" s="151"/>
      <c r="J104" s="58"/>
      <c r="K104" s="58"/>
      <c r="L104" s="56"/>
      <c r="M104" s="193"/>
      <c r="N104" s="37"/>
      <c r="O104" s="37"/>
      <c r="P104" s="37"/>
      <c r="Q104" s="37"/>
      <c r="R104" s="37"/>
      <c r="S104" s="37"/>
      <c r="T104" s="73"/>
      <c r="AT104" s="19" t="s">
        <v>178</v>
      </c>
      <c r="AU104" s="19" t="s">
        <v>84</v>
      </c>
    </row>
    <row r="105" spans="2:65" s="1" customFormat="1" ht="16.5" customHeight="1">
      <c r="B105" s="36"/>
      <c r="C105" s="178" t="s">
        <v>10</v>
      </c>
      <c r="D105" s="178" t="s">
        <v>140</v>
      </c>
      <c r="E105" s="179" t="s">
        <v>1078</v>
      </c>
      <c r="F105" s="180" t="s">
        <v>1079</v>
      </c>
      <c r="G105" s="181" t="s">
        <v>524</v>
      </c>
      <c r="H105" s="182">
        <v>1</v>
      </c>
      <c r="I105" s="183"/>
      <c r="J105" s="184">
        <f>ROUND(I105*H105,2)</f>
        <v>0</v>
      </c>
      <c r="K105" s="180" t="s">
        <v>23</v>
      </c>
      <c r="L105" s="185"/>
      <c r="M105" s="186" t="s">
        <v>23</v>
      </c>
      <c r="N105" s="187" t="s">
        <v>47</v>
      </c>
      <c r="O105" s="37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AR105" s="19" t="s">
        <v>144</v>
      </c>
      <c r="AT105" s="19" t="s">
        <v>140</v>
      </c>
      <c r="AU105" s="19" t="s">
        <v>84</v>
      </c>
      <c r="AY105" s="19" t="s">
        <v>139</v>
      </c>
      <c r="BE105" s="190">
        <f>IF(N105="základní",J105,0)</f>
        <v>0</v>
      </c>
      <c r="BF105" s="190">
        <f>IF(N105="snížená",J105,0)</f>
        <v>0</v>
      </c>
      <c r="BG105" s="190">
        <f>IF(N105="zákl. přenesená",J105,0)</f>
        <v>0</v>
      </c>
      <c r="BH105" s="190">
        <f>IF(N105="sníž. přenesená",J105,0)</f>
        <v>0</v>
      </c>
      <c r="BI105" s="190">
        <f>IF(N105="nulová",J105,0)</f>
        <v>0</v>
      </c>
      <c r="BJ105" s="19" t="s">
        <v>84</v>
      </c>
      <c r="BK105" s="190">
        <f>ROUND(I105*H105,2)</f>
        <v>0</v>
      </c>
      <c r="BL105" s="19" t="s">
        <v>145</v>
      </c>
      <c r="BM105" s="19" t="s">
        <v>208</v>
      </c>
    </row>
    <row r="106" spans="2:65" s="1" customFormat="1" ht="16.5" customHeight="1">
      <c r="B106" s="36"/>
      <c r="C106" s="198" t="s">
        <v>177</v>
      </c>
      <c r="D106" s="198" t="s">
        <v>345</v>
      </c>
      <c r="E106" s="199" t="s">
        <v>1080</v>
      </c>
      <c r="F106" s="200" t="s">
        <v>1081</v>
      </c>
      <c r="G106" s="201" t="s">
        <v>697</v>
      </c>
      <c r="H106" s="202">
        <v>0.016</v>
      </c>
      <c r="I106" s="203"/>
      <c r="J106" s="204">
        <f>ROUND(I106*H106,2)</f>
        <v>0</v>
      </c>
      <c r="K106" s="200" t="s">
        <v>23</v>
      </c>
      <c r="L106" s="56"/>
      <c r="M106" s="205" t="s">
        <v>23</v>
      </c>
      <c r="N106" s="206" t="s">
        <v>47</v>
      </c>
      <c r="O106" s="37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AR106" s="19" t="s">
        <v>145</v>
      </c>
      <c r="AT106" s="19" t="s">
        <v>345</v>
      </c>
      <c r="AU106" s="19" t="s">
        <v>84</v>
      </c>
      <c r="AY106" s="19" t="s">
        <v>139</v>
      </c>
      <c r="BE106" s="190">
        <f>IF(N106="základní",J106,0)</f>
        <v>0</v>
      </c>
      <c r="BF106" s="190">
        <f>IF(N106="snížená",J106,0)</f>
        <v>0</v>
      </c>
      <c r="BG106" s="190">
        <f>IF(N106="zákl. přenesená",J106,0)</f>
        <v>0</v>
      </c>
      <c r="BH106" s="190">
        <f>IF(N106="sníž. přenesená",J106,0)</f>
        <v>0</v>
      </c>
      <c r="BI106" s="190">
        <f>IF(N106="nulová",J106,0)</f>
        <v>0</v>
      </c>
      <c r="BJ106" s="19" t="s">
        <v>84</v>
      </c>
      <c r="BK106" s="190">
        <f>ROUND(I106*H106,2)</f>
        <v>0</v>
      </c>
      <c r="BL106" s="19" t="s">
        <v>145</v>
      </c>
      <c r="BM106" s="19" t="s">
        <v>212</v>
      </c>
    </row>
    <row r="107" spans="2:63" s="9" customFormat="1" ht="37.35" customHeight="1">
      <c r="B107" s="164"/>
      <c r="C107" s="165"/>
      <c r="D107" s="166" t="s">
        <v>75</v>
      </c>
      <c r="E107" s="167" t="s">
        <v>1082</v>
      </c>
      <c r="F107" s="167" t="s">
        <v>1083</v>
      </c>
      <c r="G107" s="165"/>
      <c r="H107" s="165"/>
      <c r="I107" s="168"/>
      <c r="J107" s="169">
        <f>BK107</f>
        <v>0</v>
      </c>
      <c r="K107" s="165"/>
      <c r="L107" s="170"/>
      <c r="M107" s="171"/>
      <c r="N107" s="172"/>
      <c r="O107" s="172"/>
      <c r="P107" s="173">
        <f>SUM(P108:P111)</f>
        <v>0</v>
      </c>
      <c r="Q107" s="172"/>
      <c r="R107" s="173">
        <f>SUM(R108:R111)</f>
        <v>0</v>
      </c>
      <c r="S107" s="172"/>
      <c r="T107" s="174">
        <f>SUM(T108:T111)</f>
        <v>0</v>
      </c>
      <c r="AR107" s="175" t="s">
        <v>84</v>
      </c>
      <c r="AT107" s="176" t="s">
        <v>75</v>
      </c>
      <c r="AU107" s="176" t="s">
        <v>76</v>
      </c>
      <c r="AY107" s="175" t="s">
        <v>139</v>
      </c>
      <c r="BK107" s="177">
        <f>SUM(BK108:BK111)</f>
        <v>0</v>
      </c>
    </row>
    <row r="108" spans="2:65" s="1" customFormat="1" ht="16.5" customHeight="1">
      <c r="B108" s="36"/>
      <c r="C108" s="198" t="s">
        <v>214</v>
      </c>
      <c r="D108" s="198" t="s">
        <v>345</v>
      </c>
      <c r="E108" s="199" t="s">
        <v>1084</v>
      </c>
      <c r="F108" s="200" t="s">
        <v>1085</v>
      </c>
      <c r="G108" s="201" t="s">
        <v>173</v>
      </c>
      <c r="H108" s="202">
        <v>6</v>
      </c>
      <c r="I108" s="203"/>
      <c r="J108" s="204">
        <f>ROUND(I108*H108,2)</f>
        <v>0</v>
      </c>
      <c r="K108" s="200" t="s">
        <v>23</v>
      </c>
      <c r="L108" s="56"/>
      <c r="M108" s="205" t="s">
        <v>23</v>
      </c>
      <c r="N108" s="206" t="s">
        <v>47</v>
      </c>
      <c r="O108" s="37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AR108" s="19" t="s">
        <v>145</v>
      </c>
      <c r="AT108" s="19" t="s">
        <v>345</v>
      </c>
      <c r="AU108" s="19" t="s">
        <v>84</v>
      </c>
      <c r="AY108" s="19" t="s">
        <v>139</v>
      </c>
      <c r="BE108" s="190">
        <f>IF(N108="základní",J108,0)</f>
        <v>0</v>
      </c>
      <c r="BF108" s="190">
        <f>IF(N108="snížená",J108,0)</f>
        <v>0</v>
      </c>
      <c r="BG108" s="190">
        <f>IF(N108="zákl. přenesená",J108,0)</f>
        <v>0</v>
      </c>
      <c r="BH108" s="190">
        <f>IF(N108="sníž. přenesená",J108,0)</f>
        <v>0</v>
      </c>
      <c r="BI108" s="190">
        <f>IF(N108="nulová",J108,0)</f>
        <v>0</v>
      </c>
      <c r="BJ108" s="19" t="s">
        <v>84</v>
      </c>
      <c r="BK108" s="190">
        <f>ROUND(I108*H108,2)</f>
        <v>0</v>
      </c>
      <c r="BL108" s="19" t="s">
        <v>145</v>
      </c>
      <c r="BM108" s="19" t="s">
        <v>217</v>
      </c>
    </row>
    <row r="109" spans="2:65" s="1" customFormat="1" ht="16.5" customHeight="1">
      <c r="B109" s="36"/>
      <c r="C109" s="198" t="s">
        <v>183</v>
      </c>
      <c r="D109" s="198" t="s">
        <v>345</v>
      </c>
      <c r="E109" s="199" t="s">
        <v>1086</v>
      </c>
      <c r="F109" s="200" t="s">
        <v>1087</v>
      </c>
      <c r="G109" s="201" t="s">
        <v>173</v>
      </c>
      <c r="H109" s="202">
        <v>2</v>
      </c>
      <c r="I109" s="203"/>
      <c r="J109" s="204">
        <f>ROUND(I109*H109,2)</f>
        <v>0</v>
      </c>
      <c r="K109" s="200" t="s">
        <v>23</v>
      </c>
      <c r="L109" s="56"/>
      <c r="M109" s="205" t="s">
        <v>23</v>
      </c>
      <c r="N109" s="206" t="s">
        <v>47</v>
      </c>
      <c r="O109" s="37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AR109" s="19" t="s">
        <v>145</v>
      </c>
      <c r="AT109" s="19" t="s">
        <v>345</v>
      </c>
      <c r="AU109" s="19" t="s">
        <v>84</v>
      </c>
      <c r="AY109" s="19" t="s">
        <v>139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19" t="s">
        <v>84</v>
      </c>
      <c r="BK109" s="190">
        <f>ROUND(I109*H109,2)</f>
        <v>0</v>
      </c>
      <c r="BL109" s="19" t="s">
        <v>145</v>
      </c>
      <c r="BM109" s="19" t="s">
        <v>221</v>
      </c>
    </row>
    <row r="110" spans="2:65" s="1" customFormat="1" ht="16.5" customHeight="1">
      <c r="B110" s="36"/>
      <c r="C110" s="198" t="s">
        <v>223</v>
      </c>
      <c r="D110" s="198" t="s">
        <v>345</v>
      </c>
      <c r="E110" s="199" t="s">
        <v>1088</v>
      </c>
      <c r="F110" s="200" t="s">
        <v>1089</v>
      </c>
      <c r="G110" s="201" t="s">
        <v>697</v>
      </c>
      <c r="H110" s="202">
        <v>0.062</v>
      </c>
      <c r="I110" s="203"/>
      <c r="J110" s="204">
        <f>ROUND(I110*H110,2)</f>
        <v>0</v>
      </c>
      <c r="K110" s="200" t="s">
        <v>23</v>
      </c>
      <c r="L110" s="56"/>
      <c r="M110" s="205" t="s">
        <v>23</v>
      </c>
      <c r="N110" s="206" t="s">
        <v>47</v>
      </c>
      <c r="O110" s="37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AR110" s="19" t="s">
        <v>145</v>
      </c>
      <c r="AT110" s="19" t="s">
        <v>345</v>
      </c>
      <c r="AU110" s="19" t="s">
        <v>84</v>
      </c>
      <c r="AY110" s="19" t="s">
        <v>139</v>
      </c>
      <c r="BE110" s="190">
        <f>IF(N110="základní",J110,0)</f>
        <v>0</v>
      </c>
      <c r="BF110" s="190">
        <f>IF(N110="snížená",J110,0)</f>
        <v>0</v>
      </c>
      <c r="BG110" s="190">
        <f>IF(N110="zákl. přenesená",J110,0)</f>
        <v>0</v>
      </c>
      <c r="BH110" s="190">
        <f>IF(N110="sníž. přenesená",J110,0)</f>
        <v>0</v>
      </c>
      <c r="BI110" s="190">
        <f>IF(N110="nulová",J110,0)</f>
        <v>0</v>
      </c>
      <c r="BJ110" s="19" t="s">
        <v>84</v>
      </c>
      <c r="BK110" s="190">
        <f>ROUND(I110*H110,2)</f>
        <v>0</v>
      </c>
      <c r="BL110" s="19" t="s">
        <v>145</v>
      </c>
      <c r="BM110" s="19" t="s">
        <v>226</v>
      </c>
    </row>
    <row r="111" spans="2:65" s="1" customFormat="1" ht="16.5" customHeight="1">
      <c r="B111" s="36"/>
      <c r="C111" s="198" t="s">
        <v>186</v>
      </c>
      <c r="D111" s="198" t="s">
        <v>345</v>
      </c>
      <c r="E111" s="199" t="s">
        <v>1090</v>
      </c>
      <c r="F111" s="200" t="s">
        <v>1091</v>
      </c>
      <c r="G111" s="201" t="s">
        <v>173</v>
      </c>
      <c r="H111" s="202">
        <v>14</v>
      </c>
      <c r="I111" s="203"/>
      <c r="J111" s="204">
        <f>ROUND(I111*H111,2)</f>
        <v>0</v>
      </c>
      <c r="K111" s="200" t="s">
        <v>23</v>
      </c>
      <c r="L111" s="56"/>
      <c r="M111" s="205" t="s">
        <v>23</v>
      </c>
      <c r="N111" s="206" t="s">
        <v>47</v>
      </c>
      <c r="O111" s="37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AR111" s="19" t="s">
        <v>145</v>
      </c>
      <c r="AT111" s="19" t="s">
        <v>345</v>
      </c>
      <c r="AU111" s="19" t="s">
        <v>84</v>
      </c>
      <c r="AY111" s="19" t="s">
        <v>139</v>
      </c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9" t="s">
        <v>84</v>
      </c>
      <c r="BK111" s="190">
        <f>ROUND(I111*H111,2)</f>
        <v>0</v>
      </c>
      <c r="BL111" s="19" t="s">
        <v>145</v>
      </c>
      <c r="BM111" s="19" t="s">
        <v>229</v>
      </c>
    </row>
    <row r="112" spans="2:63" s="9" customFormat="1" ht="37.35" customHeight="1">
      <c r="B112" s="164"/>
      <c r="C112" s="165"/>
      <c r="D112" s="166" t="s">
        <v>75</v>
      </c>
      <c r="E112" s="167" t="s">
        <v>1092</v>
      </c>
      <c r="F112" s="167" t="s">
        <v>1093</v>
      </c>
      <c r="G112" s="165"/>
      <c r="H112" s="165"/>
      <c r="I112" s="168"/>
      <c r="J112" s="169">
        <f>BK112</f>
        <v>0</v>
      </c>
      <c r="K112" s="165"/>
      <c r="L112" s="170"/>
      <c r="M112" s="171"/>
      <c r="N112" s="172"/>
      <c r="O112" s="172"/>
      <c r="P112" s="173">
        <f>SUM(P113:P118)</f>
        <v>0</v>
      </c>
      <c r="Q112" s="172"/>
      <c r="R112" s="173">
        <f>SUM(R113:R118)</f>
        <v>0</v>
      </c>
      <c r="S112" s="172"/>
      <c r="T112" s="174">
        <f>SUM(T113:T118)</f>
        <v>0</v>
      </c>
      <c r="AR112" s="175" t="s">
        <v>84</v>
      </c>
      <c r="AT112" s="176" t="s">
        <v>75</v>
      </c>
      <c r="AU112" s="176" t="s">
        <v>76</v>
      </c>
      <c r="AY112" s="175" t="s">
        <v>139</v>
      </c>
      <c r="BK112" s="177">
        <f>SUM(BK113:BK118)</f>
        <v>0</v>
      </c>
    </row>
    <row r="113" spans="2:65" s="1" customFormat="1" ht="16.5" customHeight="1">
      <c r="B113" s="36"/>
      <c r="C113" s="198" t="s">
        <v>9</v>
      </c>
      <c r="D113" s="198" t="s">
        <v>345</v>
      </c>
      <c r="E113" s="199" t="s">
        <v>1094</v>
      </c>
      <c r="F113" s="200" t="s">
        <v>1095</v>
      </c>
      <c r="G113" s="201" t="s">
        <v>524</v>
      </c>
      <c r="H113" s="202">
        <v>1</v>
      </c>
      <c r="I113" s="203"/>
      <c r="J113" s="204">
        <f>ROUND(I113*H113,2)</f>
        <v>0</v>
      </c>
      <c r="K113" s="200" t="s">
        <v>23</v>
      </c>
      <c r="L113" s="56"/>
      <c r="M113" s="205" t="s">
        <v>23</v>
      </c>
      <c r="N113" s="206" t="s">
        <v>47</v>
      </c>
      <c r="O113" s="37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AR113" s="19" t="s">
        <v>145</v>
      </c>
      <c r="AT113" s="19" t="s">
        <v>345</v>
      </c>
      <c r="AU113" s="19" t="s">
        <v>84</v>
      </c>
      <c r="AY113" s="19" t="s">
        <v>139</v>
      </c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9" t="s">
        <v>84</v>
      </c>
      <c r="BK113" s="190">
        <f>ROUND(I113*H113,2)</f>
        <v>0</v>
      </c>
      <c r="BL113" s="19" t="s">
        <v>145</v>
      </c>
      <c r="BM113" s="19" t="s">
        <v>232</v>
      </c>
    </row>
    <row r="114" spans="2:47" s="1" customFormat="1" ht="27">
      <c r="B114" s="36"/>
      <c r="C114" s="58"/>
      <c r="D114" s="191" t="s">
        <v>178</v>
      </c>
      <c r="E114" s="58"/>
      <c r="F114" s="192" t="s">
        <v>1077</v>
      </c>
      <c r="G114" s="58"/>
      <c r="H114" s="58"/>
      <c r="I114" s="151"/>
      <c r="J114" s="58"/>
      <c r="K114" s="58"/>
      <c r="L114" s="56"/>
      <c r="M114" s="193"/>
      <c r="N114" s="37"/>
      <c r="O114" s="37"/>
      <c r="P114" s="37"/>
      <c r="Q114" s="37"/>
      <c r="R114" s="37"/>
      <c r="S114" s="37"/>
      <c r="T114" s="73"/>
      <c r="AT114" s="19" t="s">
        <v>178</v>
      </c>
      <c r="AU114" s="19" t="s">
        <v>84</v>
      </c>
    </row>
    <row r="115" spans="2:65" s="1" customFormat="1" ht="16.5" customHeight="1">
      <c r="B115" s="36"/>
      <c r="C115" s="198" t="s">
        <v>192</v>
      </c>
      <c r="D115" s="198" t="s">
        <v>345</v>
      </c>
      <c r="E115" s="199" t="s">
        <v>1096</v>
      </c>
      <c r="F115" s="200" t="s">
        <v>1097</v>
      </c>
      <c r="G115" s="201" t="s">
        <v>524</v>
      </c>
      <c r="H115" s="202">
        <v>2</v>
      </c>
      <c r="I115" s="203"/>
      <c r="J115" s="204">
        <f>ROUND(I115*H115,2)</f>
        <v>0</v>
      </c>
      <c r="K115" s="200" t="s">
        <v>23</v>
      </c>
      <c r="L115" s="56"/>
      <c r="M115" s="205" t="s">
        <v>23</v>
      </c>
      <c r="N115" s="206" t="s">
        <v>47</v>
      </c>
      <c r="O115" s="37"/>
      <c r="P115" s="188">
        <f>O115*H115</f>
        <v>0</v>
      </c>
      <c r="Q115" s="188">
        <v>0</v>
      </c>
      <c r="R115" s="188">
        <f>Q115*H115</f>
        <v>0</v>
      </c>
      <c r="S115" s="188">
        <v>0</v>
      </c>
      <c r="T115" s="189">
        <f>S115*H115</f>
        <v>0</v>
      </c>
      <c r="AR115" s="19" t="s">
        <v>145</v>
      </c>
      <c r="AT115" s="19" t="s">
        <v>345</v>
      </c>
      <c r="AU115" s="19" t="s">
        <v>84</v>
      </c>
      <c r="AY115" s="19" t="s">
        <v>139</v>
      </c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9" t="s">
        <v>84</v>
      </c>
      <c r="BK115" s="190">
        <f>ROUND(I115*H115,2)</f>
        <v>0</v>
      </c>
      <c r="BL115" s="19" t="s">
        <v>145</v>
      </c>
      <c r="BM115" s="19" t="s">
        <v>235</v>
      </c>
    </row>
    <row r="116" spans="2:65" s="1" customFormat="1" ht="16.5" customHeight="1">
      <c r="B116" s="36"/>
      <c r="C116" s="198" t="s">
        <v>240</v>
      </c>
      <c r="D116" s="198" t="s">
        <v>345</v>
      </c>
      <c r="E116" s="199" t="s">
        <v>1098</v>
      </c>
      <c r="F116" s="200" t="s">
        <v>1099</v>
      </c>
      <c r="G116" s="201" t="s">
        <v>524</v>
      </c>
      <c r="H116" s="202">
        <v>1</v>
      </c>
      <c r="I116" s="203"/>
      <c r="J116" s="204">
        <f>ROUND(I116*H116,2)</f>
        <v>0</v>
      </c>
      <c r="K116" s="200" t="s">
        <v>23</v>
      </c>
      <c r="L116" s="56"/>
      <c r="M116" s="205" t="s">
        <v>23</v>
      </c>
      <c r="N116" s="206" t="s">
        <v>47</v>
      </c>
      <c r="O116" s="37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AR116" s="19" t="s">
        <v>145</v>
      </c>
      <c r="AT116" s="19" t="s">
        <v>345</v>
      </c>
      <c r="AU116" s="19" t="s">
        <v>84</v>
      </c>
      <c r="AY116" s="19" t="s">
        <v>139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9" t="s">
        <v>84</v>
      </c>
      <c r="BK116" s="190">
        <f>ROUND(I116*H116,2)</f>
        <v>0</v>
      </c>
      <c r="BL116" s="19" t="s">
        <v>145</v>
      </c>
      <c r="BM116" s="19" t="s">
        <v>243</v>
      </c>
    </row>
    <row r="117" spans="2:65" s="1" customFormat="1" ht="16.5" customHeight="1">
      <c r="B117" s="36"/>
      <c r="C117" s="198" t="s">
        <v>196</v>
      </c>
      <c r="D117" s="198" t="s">
        <v>345</v>
      </c>
      <c r="E117" s="199" t="s">
        <v>1100</v>
      </c>
      <c r="F117" s="200" t="s">
        <v>1101</v>
      </c>
      <c r="G117" s="201" t="s">
        <v>533</v>
      </c>
      <c r="H117" s="202">
        <v>2</v>
      </c>
      <c r="I117" s="203"/>
      <c r="J117" s="204">
        <f>ROUND(I117*H117,2)</f>
        <v>0</v>
      </c>
      <c r="K117" s="200" t="s">
        <v>23</v>
      </c>
      <c r="L117" s="56"/>
      <c r="M117" s="205" t="s">
        <v>23</v>
      </c>
      <c r="N117" s="206" t="s">
        <v>47</v>
      </c>
      <c r="O117" s="37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AR117" s="19" t="s">
        <v>145</v>
      </c>
      <c r="AT117" s="19" t="s">
        <v>345</v>
      </c>
      <c r="AU117" s="19" t="s">
        <v>84</v>
      </c>
      <c r="AY117" s="19" t="s">
        <v>139</v>
      </c>
      <c r="BE117" s="190">
        <f>IF(N117="základní",J117,0)</f>
        <v>0</v>
      </c>
      <c r="BF117" s="190">
        <f>IF(N117="snížená",J117,0)</f>
        <v>0</v>
      </c>
      <c r="BG117" s="190">
        <f>IF(N117="zákl. přenesená",J117,0)</f>
        <v>0</v>
      </c>
      <c r="BH117" s="190">
        <f>IF(N117="sníž. přenesená",J117,0)</f>
        <v>0</v>
      </c>
      <c r="BI117" s="190">
        <f>IF(N117="nulová",J117,0)</f>
        <v>0</v>
      </c>
      <c r="BJ117" s="19" t="s">
        <v>84</v>
      </c>
      <c r="BK117" s="190">
        <f>ROUND(I117*H117,2)</f>
        <v>0</v>
      </c>
      <c r="BL117" s="19" t="s">
        <v>145</v>
      </c>
      <c r="BM117" s="19" t="s">
        <v>247</v>
      </c>
    </row>
    <row r="118" spans="2:65" s="1" customFormat="1" ht="16.5" customHeight="1">
      <c r="B118" s="36"/>
      <c r="C118" s="198" t="s">
        <v>248</v>
      </c>
      <c r="D118" s="198" t="s">
        <v>345</v>
      </c>
      <c r="E118" s="199" t="s">
        <v>1102</v>
      </c>
      <c r="F118" s="200" t="s">
        <v>1103</v>
      </c>
      <c r="G118" s="201" t="s">
        <v>697</v>
      </c>
      <c r="H118" s="202">
        <v>0.033</v>
      </c>
      <c r="I118" s="203"/>
      <c r="J118" s="204">
        <f>ROUND(I118*H118,2)</f>
        <v>0</v>
      </c>
      <c r="K118" s="200" t="s">
        <v>23</v>
      </c>
      <c r="L118" s="56"/>
      <c r="M118" s="205" t="s">
        <v>23</v>
      </c>
      <c r="N118" s="206" t="s">
        <v>47</v>
      </c>
      <c r="O118" s="37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AR118" s="19" t="s">
        <v>145</v>
      </c>
      <c r="AT118" s="19" t="s">
        <v>345</v>
      </c>
      <c r="AU118" s="19" t="s">
        <v>84</v>
      </c>
      <c r="AY118" s="19" t="s">
        <v>139</v>
      </c>
      <c r="BE118" s="190">
        <f>IF(N118="základní",J118,0)</f>
        <v>0</v>
      </c>
      <c r="BF118" s="190">
        <f>IF(N118="snížená",J118,0)</f>
        <v>0</v>
      </c>
      <c r="BG118" s="190">
        <f>IF(N118="zákl. přenesená",J118,0)</f>
        <v>0</v>
      </c>
      <c r="BH118" s="190">
        <f>IF(N118="sníž. přenesená",J118,0)</f>
        <v>0</v>
      </c>
      <c r="BI118" s="190">
        <f>IF(N118="nulová",J118,0)</f>
        <v>0</v>
      </c>
      <c r="BJ118" s="19" t="s">
        <v>84</v>
      </c>
      <c r="BK118" s="190">
        <f>ROUND(I118*H118,2)</f>
        <v>0</v>
      </c>
      <c r="BL118" s="19" t="s">
        <v>145</v>
      </c>
      <c r="BM118" s="19" t="s">
        <v>251</v>
      </c>
    </row>
    <row r="119" spans="2:63" s="9" customFormat="1" ht="37.35" customHeight="1">
      <c r="B119" s="164"/>
      <c r="C119" s="165"/>
      <c r="D119" s="166" t="s">
        <v>75</v>
      </c>
      <c r="E119" s="167" t="s">
        <v>1104</v>
      </c>
      <c r="F119" s="167" t="s">
        <v>1105</v>
      </c>
      <c r="G119" s="165"/>
      <c r="H119" s="165"/>
      <c r="I119" s="168"/>
      <c r="J119" s="169">
        <f>BK119</f>
        <v>0</v>
      </c>
      <c r="K119" s="165"/>
      <c r="L119" s="170"/>
      <c r="M119" s="171"/>
      <c r="N119" s="172"/>
      <c r="O119" s="172"/>
      <c r="P119" s="173">
        <f>P120</f>
        <v>0</v>
      </c>
      <c r="Q119" s="172"/>
      <c r="R119" s="173">
        <f>R120</f>
        <v>0</v>
      </c>
      <c r="S119" s="172"/>
      <c r="T119" s="174">
        <f>T120</f>
        <v>0</v>
      </c>
      <c r="AR119" s="175" t="s">
        <v>84</v>
      </c>
      <c r="AT119" s="176" t="s">
        <v>75</v>
      </c>
      <c r="AU119" s="176" t="s">
        <v>76</v>
      </c>
      <c r="AY119" s="175" t="s">
        <v>139</v>
      </c>
      <c r="BK119" s="177">
        <f>BK120</f>
        <v>0</v>
      </c>
    </row>
    <row r="120" spans="2:65" s="1" customFormat="1" ht="16.5" customHeight="1">
      <c r="B120" s="36"/>
      <c r="C120" s="198" t="s">
        <v>201</v>
      </c>
      <c r="D120" s="198" t="s">
        <v>345</v>
      </c>
      <c r="E120" s="199" t="s">
        <v>1106</v>
      </c>
      <c r="F120" s="200" t="s">
        <v>1107</v>
      </c>
      <c r="G120" s="201" t="s">
        <v>173</v>
      </c>
      <c r="H120" s="202">
        <v>10</v>
      </c>
      <c r="I120" s="203"/>
      <c r="J120" s="204">
        <f>ROUND(I120*H120,2)</f>
        <v>0</v>
      </c>
      <c r="K120" s="200" t="s">
        <v>23</v>
      </c>
      <c r="L120" s="56"/>
      <c r="M120" s="205" t="s">
        <v>23</v>
      </c>
      <c r="N120" s="206" t="s">
        <v>47</v>
      </c>
      <c r="O120" s="37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AR120" s="19" t="s">
        <v>145</v>
      </c>
      <c r="AT120" s="19" t="s">
        <v>345</v>
      </c>
      <c r="AU120" s="19" t="s">
        <v>84</v>
      </c>
      <c r="AY120" s="19" t="s">
        <v>139</v>
      </c>
      <c r="BE120" s="190">
        <f>IF(N120="základní",J120,0)</f>
        <v>0</v>
      </c>
      <c r="BF120" s="190">
        <f>IF(N120="snížená",J120,0)</f>
        <v>0</v>
      </c>
      <c r="BG120" s="190">
        <f>IF(N120="zákl. přenesená",J120,0)</f>
        <v>0</v>
      </c>
      <c r="BH120" s="190">
        <f>IF(N120="sníž. přenesená",J120,0)</f>
        <v>0</v>
      </c>
      <c r="BI120" s="190">
        <f>IF(N120="nulová",J120,0)</f>
        <v>0</v>
      </c>
      <c r="BJ120" s="19" t="s">
        <v>84</v>
      </c>
      <c r="BK120" s="190">
        <f>ROUND(I120*H120,2)</f>
        <v>0</v>
      </c>
      <c r="BL120" s="19" t="s">
        <v>145</v>
      </c>
      <c r="BM120" s="19" t="s">
        <v>255</v>
      </c>
    </row>
    <row r="121" spans="2:63" s="9" customFormat="1" ht="37.35" customHeight="1">
      <c r="B121" s="164"/>
      <c r="C121" s="165"/>
      <c r="D121" s="166" t="s">
        <v>75</v>
      </c>
      <c r="E121" s="167" t="s">
        <v>467</v>
      </c>
      <c r="F121" s="167" t="s">
        <v>871</v>
      </c>
      <c r="G121" s="165"/>
      <c r="H121" s="165"/>
      <c r="I121" s="168"/>
      <c r="J121" s="169">
        <f>BK121</f>
        <v>0</v>
      </c>
      <c r="K121" s="165"/>
      <c r="L121" s="170"/>
      <c r="M121" s="171"/>
      <c r="N121" s="172"/>
      <c r="O121" s="172"/>
      <c r="P121" s="173">
        <f>SUM(P122:P123)</f>
        <v>0</v>
      </c>
      <c r="Q121" s="172"/>
      <c r="R121" s="173">
        <f>SUM(R122:R123)</f>
        <v>0</v>
      </c>
      <c r="S121" s="172"/>
      <c r="T121" s="174">
        <f>SUM(T122:T123)</f>
        <v>0</v>
      </c>
      <c r="AR121" s="175" t="s">
        <v>84</v>
      </c>
      <c r="AT121" s="176" t="s">
        <v>75</v>
      </c>
      <c r="AU121" s="176" t="s">
        <v>76</v>
      </c>
      <c r="AY121" s="175" t="s">
        <v>139</v>
      </c>
      <c r="BK121" s="177">
        <f>SUM(BK122:BK123)</f>
        <v>0</v>
      </c>
    </row>
    <row r="122" spans="2:65" s="1" customFormat="1" ht="16.5" customHeight="1">
      <c r="B122" s="36"/>
      <c r="C122" s="198" t="s">
        <v>257</v>
      </c>
      <c r="D122" s="198" t="s">
        <v>345</v>
      </c>
      <c r="E122" s="199" t="s">
        <v>1108</v>
      </c>
      <c r="F122" s="200" t="s">
        <v>1109</v>
      </c>
      <c r="G122" s="201" t="s">
        <v>874</v>
      </c>
      <c r="H122" s="202">
        <v>24</v>
      </c>
      <c r="I122" s="203"/>
      <c r="J122" s="204">
        <f>ROUND(I122*H122,2)</f>
        <v>0</v>
      </c>
      <c r="K122" s="200" t="s">
        <v>23</v>
      </c>
      <c r="L122" s="56"/>
      <c r="M122" s="205" t="s">
        <v>23</v>
      </c>
      <c r="N122" s="206" t="s">
        <v>47</v>
      </c>
      <c r="O122" s="37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AR122" s="19" t="s">
        <v>145</v>
      </c>
      <c r="AT122" s="19" t="s">
        <v>345</v>
      </c>
      <c r="AU122" s="19" t="s">
        <v>84</v>
      </c>
      <c r="AY122" s="19" t="s">
        <v>139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9" t="s">
        <v>84</v>
      </c>
      <c r="BK122" s="190">
        <f>ROUND(I122*H122,2)</f>
        <v>0</v>
      </c>
      <c r="BL122" s="19" t="s">
        <v>145</v>
      </c>
      <c r="BM122" s="19" t="s">
        <v>260</v>
      </c>
    </row>
    <row r="123" spans="2:47" s="1" customFormat="1" ht="27">
      <c r="B123" s="36"/>
      <c r="C123" s="58"/>
      <c r="D123" s="191" t="s">
        <v>178</v>
      </c>
      <c r="E123" s="58"/>
      <c r="F123" s="192" t="s">
        <v>1110</v>
      </c>
      <c r="G123" s="58"/>
      <c r="H123" s="58"/>
      <c r="I123" s="151"/>
      <c r="J123" s="58"/>
      <c r="K123" s="58"/>
      <c r="L123" s="56"/>
      <c r="M123" s="193"/>
      <c r="N123" s="37"/>
      <c r="O123" s="37"/>
      <c r="P123" s="37"/>
      <c r="Q123" s="37"/>
      <c r="R123" s="37"/>
      <c r="S123" s="37"/>
      <c r="T123" s="73"/>
      <c r="AT123" s="19" t="s">
        <v>178</v>
      </c>
      <c r="AU123" s="19" t="s">
        <v>84</v>
      </c>
    </row>
    <row r="124" spans="2:63" s="9" customFormat="1" ht="37.35" customHeight="1">
      <c r="B124" s="164"/>
      <c r="C124" s="165"/>
      <c r="D124" s="166" t="s">
        <v>75</v>
      </c>
      <c r="E124" s="167" t="s">
        <v>1111</v>
      </c>
      <c r="F124" s="167" t="s">
        <v>1112</v>
      </c>
      <c r="G124" s="165"/>
      <c r="H124" s="165"/>
      <c r="I124" s="168"/>
      <c r="J124" s="169">
        <f>BK124</f>
        <v>0</v>
      </c>
      <c r="K124" s="165"/>
      <c r="L124" s="170"/>
      <c r="M124" s="171"/>
      <c r="N124" s="172"/>
      <c r="O124" s="172"/>
      <c r="P124" s="173">
        <f>SUM(P125:P134)</f>
        <v>0</v>
      </c>
      <c r="Q124" s="172"/>
      <c r="R124" s="173">
        <f>SUM(R125:R134)</f>
        <v>0</v>
      </c>
      <c r="S124" s="172"/>
      <c r="T124" s="174">
        <f>SUM(T125:T134)</f>
        <v>0</v>
      </c>
      <c r="AR124" s="175" t="s">
        <v>84</v>
      </c>
      <c r="AT124" s="176" t="s">
        <v>75</v>
      </c>
      <c r="AU124" s="176" t="s">
        <v>76</v>
      </c>
      <c r="AY124" s="175" t="s">
        <v>139</v>
      </c>
      <c r="BK124" s="177">
        <f>SUM(BK125:BK134)</f>
        <v>0</v>
      </c>
    </row>
    <row r="125" spans="2:65" s="1" customFormat="1" ht="16.5" customHeight="1">
      <c r="B125" s="36"/>
      <c r="C125" s="198" t="s">
        <v>204</v>
      </c>
      <c r="D125" s="198" t="s">
        <v>345</v>
      </c>
      <c r="E125" s="199" t="s">
        <v>1113</v>
      </c>
      <c r="F125" s="200" t="s">
        <v>1114</v>
      </c>
      <c r="G125" s="201" t="s">
        <v>173</v>
      </c>
      <c r="H125" s="202">
        <v>30</v>
      </c>
      <c r="I125" s="203"/>
      <c r="J125" s="204">
        <f>ROUND(I125*H125,2)</f>
        <v>0</v>
      </c>
      <c r="K125" s="200" t="s">
        <v>23</v>
      </c>
      <c r="L125" s="56"/>
      <c r="M125" s="205" t="s">
        <v>23</v>
      </c>
      <c r="N125" s="206" t="s">
        <v>47</v>
      </c>
      <c r="O125" s="37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AR125" s="19" t="s">
        <v>145</v>
      </c>
      <c r="AT125" s="19" t="s">
        <v>345</v>
      </c>
      <c r="AU125" s="19" t="s">
        <v>84</v>
      </c>
      <c r="AY125" s="19" t="s">
        <v>139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9" t="s">
        <v>84</v>
      </c>
      <c r="BK125" s="190">
        <f>ROUND(I125*H125,2)</f>
        <v>0</v>
      </c>
      <c r="BL125" s="19" t="s">
        <v>145</v>
      </c>
      <c r="BM125" s="19" t="s">
        <v>264</v>
      </c>
    </row>
    <row r="126" spans="2:47" s="1" customFormat="1" ht="27">
      <c r="B126" s="36"/>
      <c r="C126" s="58"/>
      <c r="D126" s="191" t="s">
        <v>178</v>
      </c>
      <c r="E126" s="58"/>
      <c r="F126" s="192" t="s">
        <v>1115</v>
      </c>
      <c r="G126" s="58"/>
      <c r="H126" s="58"/>
      <c r="I126" s="151"/>
      <c r="J126" s="58"/>
      <c r="K126" s="58"/>
      <c r="L126" s="56"/>
      <c r="M126" s="193"/>
      <c r="N126" s="37"/>
      <c r="O126" s="37"/>
      <c r="P126" s="37"/>
      <c r="Q126" s="37"/>
      <c r="R126" s="37"/>
      <c r="S126" s="37"/>
      <c r="T126" s="73"/>
      <c r="AT126" s="19" t="s">
        <v>178</v>
      </c>
      <c r="AU126" s="19" t="s">
        <v>84</v>
      </c>
    </row>
    <row r="127" spans="2:65" s="1" customFormat="1" ht="16.5" customHeight="1">
      <c r="B127" s="36"/>
      <c r="C127" s="198" t="s">
        <v>266</v>
      </c>
      <c r="D127" s="198" t="s">
        <v>345</v>
      </c>
      <c r="E127" s="199" t="s">
        <v>1116</v>
      </c>
      <c r="F127" s="200" t="s">
        <v>1117</v>
      </c>
      <c r="G127" s="201" t="s">
        <v>173</v>
      </c>
      <c r="H127" s="202">
        <v>30</v>
      </c>
      <c r="I127" s="203"/>
      <c r="J127" s="204">
        <f aca="true" t="shared" si="10" ref="J127:J134">ROUND(I127*H127,2)</f>
        <v>0</v>
      </c>
      <c r="K127" s="200" t="s">
        <v>23</v>
      </c>
      <c r="L127" s="56"/>
      <c r="M127" s="205" t="s">
        <v>23</v>
      </c>
      <c r="N127" s="206" t="s">
        <v>47</v>
      </c>
      <c r="O127" s="37"/>
      <c r="P127" s="188">
        <f aca="true" t="shared" si="11" ref="P127:P134">O127*H127</f>
        <v>0</v>
      </c>
      <c r="Q127" s="188">
        <v>0</v>
      </c>
      <c r="R127" s="188">
        <f aca="true" t="shared" si="12" ref="R127:R134">Q127*H127</f>
        <v>0</v>
      </c>
      <c r="S127" s="188">
        <v>0</v>
      </c>
      <c r="T127" s="189">
        <f aca="true" t="shared" si="13" ref="T127:T134">S127*H127</f>
        <v>0</v>
      </c>
      <c r="AR127" s="19" t="s">
        <v>145</v>
      </c>
      <c r="AT127" s="19" t="s">
        <v>345</v>
      </c>
      <c r="AU127" s="19" t="s">
        <v>84</v>
      </c>
      <c r="AY127" s="19" t="s">
        <v>139</v>
      </c>
      <c r="BE127" s="190">
        <f aca="true" t="shared" si="14" ref="BE127:BE134">IF(N127="základní",J127,0)</f>
        <v>0</v>
      </c>
      <c r="BF127" s="190">
        <f aca="true" t="shared" si="15" ref="BF127:BF134">IF(N127="snížená",J127,0)</f>
        <v>0</v>
      </c>
      <c r="BG127" s="190">
        <f aca="true" t="shared" si="16" ref="BG127:BG134">IF(N127="zákl. přenesená",J127,0)</f>
        <v>0</v>
      </c>
      <c r="BH127" s="190">
        <f aca="true" t="shared" si="17" ref="BH127:BH134">IF(N127="sníž. přenesená",J127,0)</f>
        <v>0</v>
      </c>
      <c r="BI127" s="190">
        <f aca="true" t="shared" si="18" ref="BI127:BI134">IF(N127="nulová",J127,0)</f>
        <v>0</v>
      </c>
      <c r="BJ127" s="19" t="s">
        <v>84</v>
      </c>
      <c r="BK127" s="190">
        <f aca="true" t="shared" si="19" ref="BK127:BK134">ROUND(I127*H127,2)</f>
        <v>0</v>
      </c>
      <c r="BL127" s="19" t="s">
        <v>145</v>
      </c>
      <c r="BM127" s="19" t="s">
        <v>269</v>
      </c>
    </row>
    <row r="128" spans="2:65" s="1" customFormat="1" ht="16.5" customHeight="1">
      <c r="B128" s="36"/>
      <c r="C128" s="178" t="s">
        <v>208</v>
      </c>
      <c r="D128" s="178" t="s">
        <v>140</v>
      </c>
      <c r="E128" s="179" t="s">
        <v>1118</v>
      </c>
      <c r="F128" s="180" t="s">
        <v>1119</v>
      </c>
      <c r="G128" s="181" t="s">
        <v>173</v>
      </c>
      <c r="H128" s="182">
        <v>30</v>
      </c>
      <c r="I128" s="183"/>
      <c r="J128" s="184">
        <f t="shared" si="10"/>
        <v>0</v>
      </c>
      <c r="K128" s="180" t="s">
        <v>23</v>
      </c>
      <c r="L128" s="185"/>
      <c r="M128" s="186" t="s">
        <v>23</v>
      </c>
      <c r="N128" s="187" t="s">
        <v>47</v>
      </c>
      <c r="O128" s="37"/>
      <c r="P128" s="188">
        <f t="shared" si="11"/>
        <v>0</v>
      </c>
      <c r="Q128" s="188">
        <v>0</v>
      </c>
      <c r="R128" s="188">
        <f t="shared" si="12"/>
        <v>0</v>
      </c>
      <c r="S128" s="188">
        <v>0</v>
      </c>
      <c r="T128" s="189">
        <f t="shared" si="13"/>
        <v>0</v>
      </c>
      <c r="AR128" s="19" t="s">
        <v>144</v>
      </c>
      <c r="AT128" s="19" t="s">
        <v>140</v>
      </c>
      <c r="AU128" s="19" t="s">
        <v>84</v>
      </c>
      <c r="AY128" s="19" t="s">
        <v>139</v>
      </c>
      <c r="BE128" s="190">
        <f t="shared" si="14"/>
        <v>0</v>
      </c>
      <c r="BF128" s="190">
        <f t="shared" si="15"/>
        <v>0</v>
      </c>
      <c r="BG128" s="190">
        <f t="shared" si="16"/>
        <v>0</v>
      </c>
      <c r="BH128" s="190">
        <f t="shared" si="17"/>
        <v>0</v>
      </c>
      <c r="BI128" s="190">
        <f t="shared" si="18"/>
        <v>0</v>
      </c>
      <c r="BJ128" s="19" t="s">
        <v>84</v>
      </c>
      <c r="BK128" s="190">
        <f t="shared" si="19"/>
        <v>0</v>
      </c>
      <c r="BL128" s="19" t="s">
        <v>145</v>
      </c>
      <c r="BM128" s="19" t="s">
        <v>273</v>
      </c>
    </row>
    <row r="129" spans="2:65" s="1" customFormat="1" ht="16.5" customHeight="1">
      <c r="B129" s="36"/>
      <c r="C129" s="198" t="s">
        <v>274</v>
      </c>
      <c r="D129" s="198" t="s">
        <v>345</v>
      </c>
      <c r="E129" s="199" t="s">
        <v>1120</v>
      </c>
      <c r="F129" s="200" t="s">
        <v>1121</v>
      </c>
      <c r="G129" s="201" t="s">
        <v>173</v>
      </c>
      <c r="H129" s="202">
        <v>10</v>
      </c>
      <c r="I129" s="203"/>
      <c r="J129" s="204">
        <f t="shared" si="10"/>
        <v>0</v>
      </c>
      <c r="K129" s="200" t="s">
        <v>23</v>
      </c>
      <c r="L129" s="56"/>
      <c r="M129" s="205" t="s">
        <v>23</v>
      </c>
      <c r="N129" s="206" t="s">
        <v>47</v>
      </c>
      <c r="O129" s="37"/>
      <c r="P129" s="188">
        <f t="shared" si="11"/>
        <v>0</v>
      </c>
      <c r="Q129" s="188">
        <v>0</v>
      </c>
      <c r="R129" s="188">
        <f t="shared" si="12"/>
        <v>0</v>
      </c>
      <c r="S129" s="188">
        <v>0</v>
      </c>
      <c r="T129" s="189">
        <f t="shared" si="13"/>
        <v>0</v>
      </c>
      <c r="AR129" s="19" t="s">
        <v>145</v>
      </c>
      <c r="AT129" s="19" t="s">
        <v>345</v>
      </c>
      <c r="AU129" s="19" t="s">
        <v>84</v>
      </c>
      <c r="AY129" s="19" t="s">
        <v>139</v>
      </c>
      <c r="BE129" s="190">
        <f t="shared" si="14"/>
        <v>0</v>
      </c>
      <c r="BF129" s="190">
        <f t="shared" si="15"/>
        <v>0</v>
      </c>
      <c r="BG129" s="190">
        <f t="shared" si="16"/>
        <v>0</v>
      </c>
      <c r="BH129" s="190">
        <f t="shared" si="17"/>
        <v>0</v>
      </c>
      <c r="BI129" s="190">
        <f t="shared" si="18"/>
        <v>0</v>
      </c>
      <c r="BJ129" s="19" t="s">
        <v>84</v>
      </c>
      <c r="BK129" s="190">
        <f t="shared" si="19"/>
        <v>0</v>
      </c>
      <c r="BL129" s="19" t="s">
        <v>145</v>
      </c>
      <c r="BM129" s="19" t="s">
        <v>277</v>
      </c>
    </row>
    <row r="130" spans="2:65" s="1" customFormat="1" ht="16.5" customHeight="1">
      <c r="B130" s="36"/>
      <c r="C130" s="178" t="s">
        <v>212</v>
      </c>
      <c r="D130" s="178" t="s">
        <v>140</v>
      </c>
      <c r="E130" s="179" t="s">
        <v>1122</v>
      </c>
      <c r="F130" s="180" t="s">
        <v>1123</v>
      </c>
      <c r="G130" s="181" t="s">
        <v>173</v>
      </c>
      <c r="H130" s="182">
        <v>10</v>
      </c>
      <c r="I130" s="183"/>
      <c r="J130" s="184">
        <f t="shared" si="10"/>
        <v>0</v>
      </c>
      <c r="K130" s="180" t="s">
        <v>23</v>
      </c>
      <c r="L130" s="185"/>
      <c r="M130" s="186" t="s">
        <v>23</v>
      </c>
      <c r="N130" s="187" t="s">
        <v>47</v>
      </c>
      <c r="O130" s="37"/>
      <c r="P130" s="188">
        <f t="shared" si="11"/>
        <v>0</v>
      </c>
      <c r="Q130" s="188">
        <v>0</v>
      </c>
      <c r="R130" s="188">
        <f t="shared" si="12"/>
        <v>0</v>
      </c>
      <c r="S130" s="188">
        <v>0</v>
      </c>
      <c r="T130" s="189">
        <f t="shared" si="13"/>
        <v>0</v>
      </c>
      <c r="AR130" s="19" t="s">
        <v>144</v>
      </c>
      <c r="AT130" s="19" t="s">
        <v>140</v>
      </c>
      <c r="AU130" s="19" t="s">
        <v>84</v>
      </c>
      <c r="AY130" s="19" t="s">
        <v>139</v>
      </c>
      <c r="BE130" s="190">
        <f t="shared" si="14"/>
        <v>0</v>
      </c>
      <c r="BF130" s="190">
        <f t="shared" si="15"/>
        <v>0</v>
      </c>
      <c r="BG130" s="190">
        <f t="shared" si="16"/>
        <v>0</v>
      </c>
      <c r="BH130" s="190">
        <f t="shared" si="17"/>
        <v>0</v>
      </c>
      <c r="BI130" s="190">
        <f t="shared" si="18"/>
        <v>0</v>
      </c>
      <c r="BJ130" s="19" t="s">
        <v>84</v>
      </c>
      <c r="BK130" s="190">
        <f t="shared" si="19"/>
        <v>0</v>
      </c>
      <c r="BL130" s="19" t="s">
        <v>145</v>
      </c>
      <c r="BM130" s="19" t="s">
        <v>280</v>
      </c>
    </row>
    <row r="131" spans="2:65" s="1" customFormat="1" ht="16.5" customHeight="1">
      <c r="B131" s="36"/>
      <c r="C131" s="198" t="s">
        <v>281</v>
      </c>
      <c r="D131" s="198" t="s">
        <v>345</v>
      </c>
      <c r="E131" s="199" t="s">
        <v>1124</v>
      </c>
      <c r="F131" s="200" t="s">
        <v>1125</v>
      </c>
      <c r="G131" s="201" t="s">
        <v>173</v>
      </c>
      <c r="H131" s="202">
        <v>30</v>
      </c>
      <c r="I131" s="203"/>
      <c r="J131" s="204">
        <f t="shared" si="10"/>
        <v>0</v>
      </c>
      <c r="K131" s="200" t="s">
        <v>23</v>
      </c>
      <c r="L131" s="56"/>
      <c r="M131" s="205" t="s">
        <v>23</v>
      </c>
      <c r="N131" s="206" t="s">
        <v>47</v>
      </c>
      <c r="O131" s="37"/>
      <c r="P131" s="188">
        <f t="shared" si="11"/>
        <v>0</v>
      </c>
      <c r="Q131" s="188">
        <v>0</v>
      </c>
      <c r="R131" s="188">
        <f t="shared" si="12"/>
        <v>0</v>
      </c>
      <c r="S131" s="188">
        <v>0</v>
      </c>
      <c r="T131" s="189">
        <f t="shared" si="13"/>
        <v>0</v>
      </c>
      <c r="AR131" s="19" t="s">
        <v>145</v>
      </c>
      <c r="AT131" s="19" t="s">
        <v>345</v>
      </c>
      <c r="AU131" s="19" t="s">
        <v>84</v>
      </c>
      <c r="AY131" s="19" t="s">
        <v>139</v>
      </c>
      <c r="BE131" s="190">
        <f t="shared" si="14"/>
        <v>0</v>
      </c>
      <c r="BF131" s="190">
        <f t="shared" si="15"/>
        <v>0</v>
      </c>
      <c r="BG131" s="190">
        <f t="shared" si="16"/>
        <v>0</v>
      </c>
      <c r="BH131" s="190">
        <f t="shared" si="17"/>
        <v>0</v>
      </c>
      <c r="BI131" s="190">
        <f t="shared" si="18"/>
        <v>0</v>
      </c>
      <c r="BJ131" s="19" t="s">
        <v>84</v>
      </c>
      <c r="BK131" s="190">
        <f t="shared" si="19"/>
        <v>0</v>
      </c>
      <c r="BL131" s="19" t="s">
        <v>145</v>
      </c>
      <c r="BM131" s="19" t="s">
        <v>284</v>
      </c>
    </row>
    <row r="132" spans="2:65" s="1" customFormat="1" ht="16.5" customHeight="1">
      <c r="B132" s="36"/>
      <c r="C132" s="178" t="s">
        <v>217</v>
      </c>
      <c r="D132" s="178" t="s">
        <v>140</v>
      </c>
      <c r="E132" s="179" t="s">
        <v>1126</v>
      </c>
      <c r="F132" s="180" t="s">
        <v>1127</v>
      </c>
      <c r="G132" s="181" t="s">
        <v>173</v>
      </c>
      <c r="H132" s="182">
        <v>30</v>
      </c>
      <c r="I132" s="183"/>
      <c r="J132" s="184">
        <f t="shared" si="10"/>
        <v>0</v>
      </c>
      <c r="K132" s="180" t="s">
        <v>23</v>
      </c>
      <c r="L132" s="185"/>
      <c r="M132" s="186" t="s">
        <v>23</v>
      </c>
      <c r="N132" s="187" t="s">
        <v>47</v>
      </c>
      <c r="O132" s="37"/>
      <c r="P132" s="188">
        <f t="shared" si="11"/>
        <v>0</v>
      </c>
      <c r="Q132" s="188">
        <v>0</v>
      </c>
      <c r="R132" s="188">
        <f t="shared" si="12"/>
        <v>0</v>
      </c>
      <c r="S132" s="188">
        <v>0</v>
      </c>
      <c r="T132" s="189">
        <f t="shared" si="13"/>
        <v>0</v>
      </c>
      <c r="AR132" s="19" t="s">
        <v>144</v>
      </c>
      <c r="AT132" s="19" t="s">
        <v>140</v>
      </c>
      <c r="AU132" s="19" t="s">
        <v>84</v>
      </c>
      <c r="AY132" s="19" t="s">
        <v>139</v>
      </c>
      <c r="BE132" s="190">
        <f t="shared" si="14"/>
        <v>0</v>
      </c>
      <c r="BF132" s="190">
        <f t="shared" si="15"/>
        <v>0</v>
      </c>
      <c r="BG132" s="190">
        <f t="shared" si="16"/>
        <v>0</v>
      </c>
      <c r="BH132" s="190">
        <f t="shared" si="17"/>
        <v>0</v>
      </c>
      <c r="BI132" s="190">
        <f t="shared" si="18"/>
        <v>0</v>
      </c>
      <c r="BJ132" s="19" t="s">
        <v>84</v>
      </c>
      <c r="BK132" s="190">
        <f t="shared" si="19"/>
        <v>0</v>
      </c>
      <c r="BL132" s="19" t="s">
        <v>145</v>
      </c>
      <c r="BM132" s="19" t="s">
        <v>292</v>
      </c>
    </row>
    <row r="133" spans="2:65" s="1" customFormat="1" ht="16.5" customHeight="1">
      <c r="B133" s="36"/>
      <c r="C133" s="198" t="s">
        <v>297</v>
      </c>
      <c r="D133" s="198" t="s">
        <v>345</v>
      </c>
      <c r="E133" s="199" t="s">
        <v>1128</v>
      </c>
      <c r="F133" s="200" t="s">
        <v>1129</v>
      </c>
      <c r="G133" s="201" t="s">
        <v>524</v>
      </c>
      <c r="H133" s="202">
        <v>2</v>
      </c>
      <c r="I133" s="203"/>
      <c r="J133" s="204">
        <f t="shared" si="10"/>
        <v>0</v>
      </c>
      <c r="K133" s="200" t="s">
        <v>23</v>
      </c>
      <c r="L133" s="56"/>
      <c r="M133" s="205" t="s">
        <v>23</v>
      </c>
      <c r="N133" s="206" t="s">
        <v>47</v>
      </c>
      <c r="O133" s="37"/>
      <c r="P133" s="188">
        <f t="shared" si="11"/>
        <v>0</v>
      </c>
      <c r="Q133" s="188">
        <v>0</v>
      </c>
      <c r="R133" s="188">
        <f t="shared" si="12"/>
        <v>0</v>
      </c>
      <c r="S133" s="188">
        <v>0</v>
      </c>
      <c r="T133" s="189">
        <f t="shared" si="13"/>
        <v>0</v>
      </c>
      <c r="AR133" s="19" t="s">
        <v>145</v>
      </c>
      <c r="AT133" s="19" t="s">
        <v>345</v>
      </c>
      <c r="AU133" s="19" t="s">
        <v>84</v>
      </c>
      <c r="AY133" s="19" t="s">
        <v>139</v>
      </c>
      <c r="BE133" s="190">
        <f t="shared" si="14"/>
        <v>0</v>
      </c>
      <c r="BF133" s="190">
        <f t="shared" si="15"/>
        <v>0</v>
      </c>
      <c r="BG133" s="190">
        <f t="shared" si="16"/>
        <v>0</v>
      </c>
      <c r="BH133" s="190">
        <f t="shared" si="17"/>
        <v>0</v>
      </c>
      <c r="BI133" s="190">
        <f t="shared" si="18"/>
        <v>0</v>
      </c>
      <c r="BJ133" s="19" t="s">
        <v>84</v>
      </c>
      <c r="BK133" s="190">
        <f t="shared" si="19"/>
        <v>0</v>
      </c>
      <c r="BL133" s="19" t="s">
        <v>145</v>
      </c>
      <c r="BM133" s="19" t="s">
        <v>300</v>
      </c>
    </row>
    <row r="134" spans="2:65" s="1" customFormat="1" ht="16.5" customHeight="1">
      <c r="B134" s="36"/>
      <c r="C134" s="178" t="s">
        <v>221</v>
      </c>
      <c r="D134" s="178" t="s">
        <v>140</v>
      </c>
      <c r="E134" s="179" t="s">
        <v>1130</v>
      </c>
      <c r="F134" s="180" t="s">
        <v>1131</v>
      </c>
      <c r="G134" s="181" t="s">
        <v>524</v>
      </c>
      <c r="H134" s="182">
        <v>2</v>
      </c>
      <c r="I134" s="183"/>
      <c r="J134" s="184">
        <f t="shared" si="10"/>
        <v>0</v>
      </c>
      <c r="K134" s="180" t="s">
        <v>23</v>
      </c>
      <c r="L134" s="185"/>
      <c r="M134" s="186" t="s">
        <v>23</v>
      </c>
      <c r="N134" s="194" t="s">
        <v>47</v>
      </c>
      <c r="O134" s="195"/>
      <c r="P134" s="196">
        <f t="shared" si="11"/>
        <v>0</v>
      </c>
      <c r="Q134" s="196">
        <v>0</v>
      </c>
      <c r="R134" s="196">
        <f t="shared" si="12"/>
        <v>0</v>
      </c>
      <c r="S134" s="196">
        <v>0</v>
      </c>
      <c r="T134" s="197">
        <f t="shared" si="13"/>
        <v>0</v>
      </c>
      <c r="AR134" s="19" t="s">
        <v>144</v>
      </c>
      <c r="AT134" s="19" t="s">
        <v>140</v>
      </c>
      <c r="AU134" s="19" t="s">
        <v>84</v>
      </c>
      <c r="AY134" s="19" t="s">
        <v>139</v>
      </c>
      <c r="BE134" s="190">
        <f t="shared" si="14"/>
        <v>0</v>
      </c>
      <c r="BF134" s="190">
        <f t="shared" si="15"/>
        <v>0</v>
      </c>
      <c r="BG134" s="190">
        <f t="shared" si="16"/>
        <v>0</v>
      </c>
      <c r="BH134" s="190">
        <f t="shared" si="17"/>
        <v>0</v>
      </c>
      <c r="BI134" s="190">
        <f t="shared" si="18"/>
        <v>0</v>
      </c>
      <c r="BJ134" s="19" t="s">
        <v>84</v>
      </c>
      <c r="BK134" s="190">
        <f t="shared" si="19"/>
        <v>0</v>
      </c>
      <c r="BL134" s="19" t="s">
        <v>145</v>
      </c>
      <c r="BM134" s="19" t="s">
        <v>303</v>
      </c>
    </row>
    <row r="135" spans="2:12" s="1" customFormat="1" ht="6.95" customHeight="1">
      <c r="B135" s="51"/>
      <c r="C135" s="52"/>
      <c r="D135" s="52"/>
      <c r="E135" s="52"/>
      <c r="F135" s="52"/>
      <c r="G135" s="52"/>
      <c r="H135" s="52"/>
      <c r="I135" s="134"/>
      <c r="J135" s="52"/>
      <c r="K135" s="52"/>
      <c r="L135" s="56"/>
    </row>
  </sheetData>
  <sheetProtection algorithmName="SHA-512" hashValue="qFWHXaht4hm6FoR8N84uQ0SH3i3diyRbTBM86og42qlNL5qG9Vq6LepV6DBMSjhecv2LrLN6R1DTW1qLdXsbaw==" saltValue="4wpehkueXB/4Q/hw4zOsQ0K0L793Rtfht0Dkh9QyilsRa0mpDjti/la3mSbaY7xS9NVKkhyK66z7SlVLBQqYoA==" spinCount="100000" sheet="1" objects="1" scenarios="1" formatColumns="0" formatRows="0" autoFilter="0"/>
  <autoFilter ref="C83:K134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6"/>
  <sheetViews>
    <sheetView showGridLines="0" tabSelected="1" workbookViewId="0" topLeftCell="A1"/>
  </sheetViews>
  <sheetFormatPr defaultColWidth="9.33203125" defaultRowHeight="13.5"/>
  <cols>
    <col min="1" max="1" width="8.33203125" style="209" customWidth="1"/>
    <col min="2" max="2" width="1.66796875" style="209" customWidth="1"/>
    <col min="3" max="4" width="5" style="209" customWidth="1"/>
    <col min="5" max="5" width="11.66015625" style="209" customWidth="1"/>
    <col min="6" max="6" width="9.16015625" style="209" customWidth="1"/>
    <col min="7" max="7" width="5" style="209" customWidth="1"/>
    <col min="8" max="8" width="77.83203125" style="209" customWidth="1"/>
    <col min="9" max="10" width="20" style="209" customWidth="1"/>
    <col min="11" max="11" width="1.66796875" style="209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10" customFormat="1" ht="45" customHeight="1">
      <c r="B3" s="213"/>
      <c r="C3" s="337" t="s">
        <v>1132</v>
      </c>
      <c r="D3" s="337"/>
      <c r="E3" s="337"/>
      <c r="F3" s="337"/>
      <c r="G3" s="337"/>
      <c r="H3" s="337"/>
      <c r="I3" s="337"/>
      <c r="J3" s="337"/>
      <c r="K3" s="214"/>
    </row>
    <row r="4" spans="2:11" ht="25.5" customHeight="1">
      <c r="B4" s="215"/>
      <c r="C4" s="341" t="s">
        <v>1133</v>
      </c>
      <c r="D4" s="341"/>
      <c r="E4" s="341"/>
      <c r="F4" s="341"/>
      <c r="G4" s="341"/>
      <c r="H4" s="341"/>
      <c r="I4" s="341"/>
      <c r="J4" s="341"/>
      <c r="K4" s="216"/>
    </row>
    <row r="5" spans="2:1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5"/>
      <c r="C6" s="339" t="s">
        <v>1134</v>
      </c>
      <c r="D6" s="339"/>
      <c r="E6" s="339"/>
      <c r="F6" s="339"/>
      <c r="G6" s="339"/>
      <c r="H6" s="339"/>
      <c r="I6" s="339"/>
      <c r="J6" s="339"/>
      <c r="K6" s="216"/>
    </row>
    <row r="7" spans="2:11" ht="15" customHeight="1">
      <c r="B7" s="219"/>
      <c r="C7" s="339" t="s">
        <v>1135</v>
      </c>
      <c r="D7" s="339"/>
      <c r="E7" s="339"/>
      <c r="F7" s="339"/>
      <c r="G7" s="339"/>
      <c r="H7" s="339"/>
      <c r="I7" s="339"/>
      <c r="J7" s="339"/>
      <c r="K7" s="216"/>
    </row>
    <row r="8" spans="2:1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ht="15" customHeight="1">
      <c r="B9" s="219"/>
      <c r="C9" s="339" t="s">
        <v>1136</v>
      </c>
      <c r="D9" s="339"/>
      <c r="E9" s="339"/>
      <c r="F9" s="339"/>
      <c r="G9" s="339"/>
      <c r="H9" s="339"/>
      <c r="I9" s="339"/>
      <c r="J9" s="339"/>
      <c r="K9" s="216"/>
    </row>
    <row r="10" spans="2:11" ht="15" customHeight="1">
      <c r="B10" s="219"/>
      <c r="C10" s="218"/>
      <c r="D10" s="339" t="s">
        <v>1137</v>
      </c>
      <c r="E10" s="339"/>
      <c r="F10" s="339"/>
      <c r="G10" s="339"/>
      <c r="H10" s="339"/>
      <c r="I10" s="339"/>
      <c r="J10" s="339"/>
      <c r="K10" s="216"/>
    </row>
    <row r="11" spans="2:11" ht="15" customHeight="1">
      <c r="B11" s="219"/>
      <c r="C11" s="220"/>
      <c r="D11" s="339" t="s">
        <v>1138</v>
      </c>
      <c r="E11" s="339"/>
      <c r="F11" s="339"/>
      <c r="G11" s="339"/>
      <c r="H11" s="339"/>
      <c r="I11" s="339"/>
      <c r="J11" s="339"/>
      <c r="K11" s="216"/>
    </row>
    <row r="12" spans="2:11" ht="12.75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216"/>
    </row>
    <row r="13" spans="2:11" ht="15" customHeight="1">
      <c r="B13" s="219"/>
      <c r="C13" s="220"/>
      <c r="D13" s="339" t="s">
        <v>1139</v>
      </c>
      <c r="E13" s="339"/>
      <c r="F13" s="339"/>
      <c r="G13" s="339"/>
      <c r="H13" s="339"/>
      <c r="I13" s="339"/>
      <c r="J13" s="339"/>
      <c r="K13" s="216"/>
    </row>
    <row r="14" spans="2:11" ht="15" customHeight="1">
      <c r="B14" s="219"/>
      <c r="C14" s="220"/>
      <c r="D14" s="339" t="s">
        <v>1140</v>
      </c>
      <c r="E14" s="339"/>
      <c r="F14" s="339"/>
      <c r="G14" s="339"/>
      <c r="H14" s="339"/>
      <c r="I14" s="339"/>
      <c r="J14" s="339"/>
      <c r="K14" s="216"/>
    </row>
    <row r="15" spans="2:11" ht="15" customHeight="1">
      <c r="B15" s="219"/>
      <c r="C15" s="220"/>
      <c r="D15" s="339" t="s">
        <v>1141</v>
      </c>
      <c r="E15" s="339"/>
      <c r="F15" s="339"/>
      <c r="G15" s="339"/>
      <c r="H15" s="339"/>
      <c r="I15" s="339"/>
      <c r="J15" s="339"/>
      <c r="K15" s="216"/>
    </row>
    <row r="16" spans="2:11" ht="15" customHeight="1">
      <c r="B16" s="219"/>
      <c r="C16" s="220"/>
      <c r="D16" s="220"/>
      <c r="E16" s="221" t="s">
        <v>83</v>
      </c>
      <c r="F16" s="339" t="s">
        <v>1142</v>
      </c>
      <c r="G16" s="339"/>
      <c r="H16" s="339"/>
      <c r="I16" s="339"/>
      <c r="J16" s="339"/>
      <c r="K16" s="216"/>
    </row>
    <row r="17" spans="2:11" ht="15" customHeight="1">
      <c r="B17" s="219"/>
      <c r="C17" s="220"/>
      <c r="D17" s="220"/>
      <c r="E17" s="221" t="s">
        <v>1143</v>
      </c>
      <c r="F17" s="339" t="s">
        <v>1144</v>
      </c>
      <c r="G17" s="339"/>
      <c r="H17" s="339"/>
      <c r="I17" s="339"/>
      <c r="J17" s="339"/>
      <c r="K17" s="216"/>
    </row>
    <row r="18" spans="2:11" ht="15" customHeight="1">
      <c r="B18" s="219"/>
      <c r="C18" s="220"/>
      <c r="D18" s="220"/>
      <c r="E18" s="221" t="s">
        <v>1145</v>
      </c>
      <c r="F18" s="339" t="s">
        <v>1146</v>
      </c>
      <c r="G18" s="339"/>
      <c r="H18" s="339"/>
      <c r="I18" s="339"/>
      <c r="J18" s="339"/>
      <c r="K18" s="216"/>
    </row>
    <row r="19" spans="2:11" ht="15" customHeight="1">
      <c r="B19" s="219"/>
      <c r="C19" s="220"/>
      <c r="D19" s="220"/>
      <c r="E19" s="221" t="s">
        <v>1147</v>
      </c>
      <c r="F19" s="339" t="s">
        <v>1148</v>
      </c>
      <c r="G19" s="339"/>
      <c r="H19" s="339"/>
      <c r="I19" s="339"/>
      <c r="J19" s="339"/>
      <c r="K19" s="216"/>
    </row>
    <row r="20" spans="2:11" ht="15" customHeight="1">
      <c r="B20" s="219"/>
      <c r="C20" s="220"/>
      <c r="D20" s="220"/>
      <c r="E20" s="221" t="s">
        <v>1149</v>
      </c>
      <c r="F20" s="339" t="s">
        <v>1150</v>
      </c>
      <c r="G20" s="339"/>
      <c r="H20" s="339"/>
      <c r="I20" s="339"/>
      <c r="J20" s="339"/>
      <c r="K20" s="216"/>
    </row>
    <row r="21" spans="2:11" ht="15" customHeight="1">
      <c r="B21" s="219"/>
      <c r="C21" s="220"/>
      <c r="D21" s="220"/>
      <c r="E21" s="221" t="s">
        <v>1151</v>
      </c>
      <c r="F21" s="339" t="s">
        <v>1152</v>
      </c>
      <c r="G21" s="339"/>
      <c r="H21" s="339"/>
      <c r="I21" s="339"/>
      <c r="J21" s="339"/>
      <c r="K21" s="216"/>
    </row>
    <row r="22" spans="2:11" ht="12.7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16"/>
    </row>
    <row r="23" spans="2:11" ht="15" customHeight="1">
      <c r="B23" s="219"/>
      <c r="C23" s="339" t="s">
        <v>1153</v>
      </c>
      <c r="D23" s="339"/>
      <c r="E23" s="339"/>
      <c r="F23" s="339"/>
      <c r="G23" s="339"/>
      <c r="H23" s="339"/>
      <c r="I23" s="339"/>
      <c r="J23" s="339"/>
      <c r="K23" s="216"/>
    </row>
    <row r="24" spans="2:11" ht="15" customHeight="1">
      <c r="B24" s="219"/>
      <c r="C24" s="339" t="s">
        <v>1154</v>
      </c>
      <c r="D24" s="339"/>
      <c r="E24" s="339"/>
      <c r="F24" s="339"/>
      <c r="G24" s="339"/>
      <c r="H24" s="339"/>
      <c r="I24" s="339"/>
      <c r="J24" s="339"/>
      <c r="K24" s="216"/>
    </row>
    <row r="25" spans="2:11" ht="15" customHeight="1">
      <c r="B25" s="219"/>
      <c r="C25" s="218"/>
      <c r="D25" s="339" t="s">
        <v>1155</v>
      </c>
      <c r="E25" s="339"/>
      <c r="F25" s="339"/>
      <c r="G25" s="339"/>
      <c r="H25" s="339"/>
      <c r="I25" s="339"/>
      <c r="J25" s="339"/>
      <c r="K25" s="216"/>
    </row>
    <row r="26" spans="2:11" ht="15" customHeight="1">
      <c r="B26" s="219"/>
      <c r="C26" s="220"/>
      <c r="D26" s="339" t="s">
        <v>1156</v>
      </c>
      <c r="E26" s="339"/>
      <c r="F26" s="339"/>
      <c r="G26" s="339"/>
      <c r="H26" s="339"/>
      <c r="I26" s="339"/>
      <c r="J26" s="339"/>
      <c r="K26" s="216"/>
    </row>
    <row r="27" spans="2:11" ht="12.7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16"/>
    </row>
    <row r="28" spans="2:11" ht="15" customHeight="1">
      <c r="B28" s="219"/>
      <c r="C28" s="220"/>
      <c r="D28" s="339" t="s">
        <v>1157</v>
      </c>
      <c r="E28" s="339"/>
      <c r="F28" s="339"/>
      <c r="G28" s="339"/>
      <c r="H28" s="339"/>
      <c r="I28" s="339"/>
      <c r="J28" s="339"/>
      <c r="K28" s="216"/>
    </row>
    <row r="29" spans="2:11" ht="15" customHeight="1">
      <c r="B29" s="219"/>
      <c r="C29" s="220"/>
      <c r="D29" s="339" t="s">
        <v>1158</v>
      </c>
      <c r="E29" s="339"/>
      <c r="F29" s="339"/>
      <c r="G29" s="339"/>
      <c r="H29" s="339"/>
      <c r="I29" s="339"/>
      <c r="J29" s="339"/>
      <c r="K29" s="216"/>
    </row>
    <row r="30" spans="2:1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16"/>
    </row>
    <row r="31" spans="2:11" ht="15" customHeight="1">
      <c r="B31" s="219"/>
      <c r="C31" s="220"/>
      <c r="D31" s="339" t="s">
        <v>1159</v>
      </c>
      <c r="E31" s="339"/>
      <c r="F31" s="339"/>
      <c r="G31" s="339"/>
      <c r="H31" s="339"/>
      <c r="I31" s="339"/>
      <c r="J31" s="339"/>
      <c r="K31" s="216"/>
    </row>
    <row r="32" spans="2:11" ht="15" customHeight="1">
      <c r="B32" s="219"/>
      <c r="C32" s="220"/>
      <c r="D32" s="339" t="s">
        <v>1160</v>
      </c>
      <c r="E32" s="339"/>
      <c r="F32" s="339"/>
      <c r="G32" s="339"/>
      <c r="H32" s="339"/>
      <c r="I32" s="339"/>
      <c r="J32" s="339"/>
      <c r="K32" s="216"/>
    </row>
    <row r="33" spans="2:11" ht="15" customHeight="1">
      <c r="B33" s="219"/>
      <c r="C33" s="220"/>
      <c r="D33" s="339" t="s">
        <v>1161</v>
      </c>
      <c r="E33" s="339"/>
      <c r="F33" s="339"/>
      <c r="G33" s="339"/>
      <c r="H33" s="339"/>
      <c r="I33" s="339"/>
      <c r="J33" s="339"/>
      <c r="K33" s="216"/>
    </row>
    <row r="34" spans="2:11" ht="15" customHeight="1">
      <c r="B34" s="219"/>
      <c r="C34" s="220"/>
      <c r="D34" s="218"/>
      <c r="E34" s="222" t="s">
        <v>124</v>
      </c>
      <c r="F34" s="218"/>
      <c r="G34" s="339" t="s">
        <v>1162</v>
      </c>
      <c r="H34" s="339"/>
      <c r="I34" s="339"/>
      <c r="J34" s="339"/>
      <c r="K34" s="216"/>
    </row>
    <row r="35" spans="2:11" ht="30.75" customHeight="1">
      <c r="B35" s="219"/>
      <c r="C35" s="220"/>
      <c r="D35" s="218"/>
      <c r="E35" s="222" t="s">
        <v>1163</v>
      </c>
      <c r="F35" s="218"/>
      <c r="G35" s="339" t="s">
        <v>1164</v>
      </c>
      <c r="H35" s="339"/>
      <c r="I35" s="339"/>
      <c r="J35" s="339"/>
      <c r="K35" s="216"/>
    </row>
    <row r="36" spans="2:11" ht="15" customHeight="1">
      <c r="B36" s="219"/>
      <c r="C36" s="220"/>
      <c r="D36" s="218"/>
      <c r="E36" s="222" t="s">
        <v>57</v>
      </c>
      <c r="F36" s="218"/>
      <c r="G36" s="339" t="s">
        <v>1165</v>
      </c>
      <c r="H36" s="339"/>
      <c r="I36" s="339"/>
      <c r="J36" s="339"/>
      <c r="K36" s="216"/>
    </row>
    <row r="37" spans="2:11" ht="15" customHeight="1">
      <c r="B37" s="219"/>
      <c r="C37" s="220"/>
      <c r="D37" s="218"/>
      <c r="E37" s="222" t="s">
        <v>125</v>
      </c>
      <c r="F37" s="218"/>
      <c r="G37" s="339" t="s">
        <v>1166</v>
      </c>
      <c r="H37" s="339"/>
      <c r="I37" s="339"/>
      <c r="J37" s="339"/>
      <c r="K37" s="216"/>
    </row>
    <row r="38" spans="2:11" ht="15" customHeight="1">
      <c r="B38" s="219"/>
      <c r="C38" s="220"/>
      <c r="D38" s="218"/>
      <c r="E38" s="222" t="s">
        <v>126</v>
      </c>
      <c r="F38" s="218"/>
      <c r="G38" s="339" t="s">
        <v>1167</v>
      </c>
      <c r="H38" s="339"/>
      <c r="I38" s="339"/>
      <c r="J38" s="339"/>
      <c r="K38" s="216"/>
    </row>
    <row r="39" spans="2:11" ht="15" customHeight="1">
      <c r="B39" s="219"/>
      <c r="C39" s="220"/>
      <c r="D39" s="218"/>
      <c r="E39" s="222" t="s">
        <v>127</v>
      </c>
      <c r="F39" s="218"/>
      <c r="G39" s="339" t="s">
        <v>1168</v>
      </c>
      <c r="H39" s="339"/>
      <c r="I39" s="339"/>
      <c r="J39" s="339"/>
      <c r="K39" s="216"/>
    </row>
    <row r="40" spans="2:11" ht="15" customHeight="1">
      <c r="B40" s="219"/>
      <c r="C40" s="220"/>
      <c r="D40" s="218"/>
      <c r="E40" s="222" t="s">
        <v>1169</v>
      </c>
      <c r="F40" s="218"/>
      <c r="G40" s="339" t="s">
        <v>1170</v>
      </c>
      <c r="H40" s="339"/>
      <c r="I40" s="339"/>
      <c r="J40" s="339"/>
      <c r="K40" s="216"/>
    </row>
    <row r="41" spans="2:11" ht="15" customHeight="1">
      <c r="B41" s="219"/>
      <c r="C41" s="220"/>
      <c r="D41" s="218"/>
      <c r="E41" s="222"/>
      <c r="F41" s="218"/>
      <c r="G41" s="339" t="s">
        <v>1171</v>
      </c>
      <c r="H41" s="339"/>
      <c r="I41" s="339"/>
      <c r="J41" s="339"/>
      <c r="K41" s="216"/>
    </row>
    <row r="42" spans="2:11" ht="15" customHeight="1">
      <c r="B42" s="219"/>
      <c r="C42" s="220"/>
      <c r="D42" s="218"/>
      <c r="E42" s="222" t="s">
        <v>1172</v>
      </c>
      <c r="F42" s="218"/>
      <c r="G42" s="339" t="s">
        <v>1173</v>
      </c>
      <c r="H42" s="339"/>
      <c r="I42" s="339"/>
      <c r="J42" s="339"/>
      <c r="K42" s="216"/>
    </row>
    <row r="43" spans="2:11" ht="15" customHeight="1">
      <c r="B43" s="219"/>
      <c r="C43" s="220"/>
      <c r="D43" s="218"/>
      <c r="E43" s="222" t="s">
        <v>129</v>
      </c>
      <c r="F43" s="218"/>
      <c r="G43" s="339" t="s">
        <v>1174</v>
      </c>
      <c r="H43" s="339"/>
      <c r="I43" s="339"/>
      <c r="J43" s="339"/>
      <c r="K43" s="216"/>
    </row>
    <row r="44" spans="2:11" ht="12.75" customHeight="1">
      <c r="B44" s="219"/>
      <c r="C44" s="220"/>
      <c r="D44" s="218"/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0"/>
      <c r="D45" s="339" t="s">
        <v>1175</v>
      </c>
      <c r="E45" s="339"/>
      <c r="F45" s="339"/>
      <c r="G45" s="339"/>
      <c r="H45" s="339"/>
      <c r="I45" s="339"/>
      <c r="J45" s="339"/>
      <c r="K45" s="216"/>
    </row>
    <row r="46" spans="2:11" ht="15" customHeight="1">
      <c r="B46" s="219"/>
      <c r="C46" s="220"/>
      <c r="D46" s="220"/>
      <c r="E46" s="339" t="s">
        <v>1176</v>
      </c>
      <c r="F46" s="339"/>
      <c r="G46" s="339"/>
      <c r="H46" s="339"/>
      <c r="I46" s="339"/>
      <c r="J46" s="339"/>
      <c r="K46" s="216"/>
    </row>
    <row r="47" spans="2:11" ht="15" customHeight="1">
      <c r="B47" s="219"/>
      <c r="C47" s="220"/>
      <c r="D47" s="220"/>
      <c r="E47" s="339" t="s">
        <v>1177</v>
      </c>
      <c r="F47" s="339"/>
      <c r="G47" s="339"/>
      <c r="H47" s="339"/>
      <c r="I47" s="339"/>
      <c r="J47" s="339"/>
      <c r="K47" s="216"/>
    </row>
    <row r="48" spans="2:11" ht="15" customHeight="1">
      <c r="B48" s="219"/>
      <c r="C48" s="220"/>
      <c r="D48" s="220"/>
      <c r="E48" s="339" t="s">
        <v>1178</v>
      </c>
      <c r="F48" s="339"/>
      <c r="G48" s="339"/>
      <c r="H48" s="339"/>
      <c r="I48" s="339"/>
      <c r="J48" s="339"/>
      <c r="K48" s="216"/>
    </row>
    <row r="49" spans="2:11" ht="15" customHeight="1">
      <c r="B49" s="219"/>
      <c r="C49" s="220"/>
      <c r="D49" s="339" t="s">
        <v>1179</v>
      </c>
      <c r="E49" s="339"/>
      <c r="F49" s="339"/>
      <c r="G49" s="339"/>
      <c r="H49" s="339"/>
      <c r="I49" s="339"/>
      <c r="J49" s="339"/>
      <c r="K49" s="216"/>
    </row>
    <row r="50" spans="2:11" ht="25.5" customHeight="1">
      <c r="B50" s="215"/>
      <c r="C50" s="341" t="s">
        <v>1180</v>
      </c>
      <c r="D50" s="341"/>
      <c r="E50" s="341"/>
      <c r="F50" s="341"/>
      <c r="G50" s="341"/>
      <c r="H50" s="341"/>
      <c r="I50" s="341"/>
      <c r="J50" s="341"/>
      <c r="K50" s="216"/>
    </row>
    <row r="51" spans="2:11" ht="5.25" customHeight="1">
      <c r="B51" s="215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2:11" ht="15" customHeight="1">
      <c r="B52" s="215"/>
      <c r="C52" s="339" t="s">
        <v>1181</v>
      </c>
      <c r="D52" s="339"/>
      <c r="E52" s="339"/>
      <c r="F52" s="339"/>
      <c r="G52" s="339"/>
      <c r="H52" s="339"/>
      <c r="I52" s="339"/>
      <c r="J52" s="339"/>
      <c r="K52" s="216"/>
    </row>
    <row r="53" spans="2:11" ht="15" customHeight="1">
      <c r="B53" s="215"/>
      <c r="C53" s="339" t="s">
        <v>1182</v>
      </c>
      <c r="D53" s="339"/>
      <c r="E53" s="339"/>
      <c r="F53" s="339"/>
      <c r="G53" s="339"/>
      <c r="H53" s="339"/>
      <c r="I53" s="339"/>
      <c r="J53" s="339"/>
      <c r="K53" s="216"/>
    </row>
    <row r="54" spans="2:11" ht="12.75" customHeight="1">
      <c r="B54" s="215"/>
      <c r="C54" s="218"/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5"/>
      <c r="C55" s="339" t="s">
        <v>1183</v>
      </c>
      <c r="D55" s="339"/>
      <c r="E55" s="339"/>
      <c r="F55" s="339"/>
      <c r="G55" s="339"/>
      <c r="H55" s="339"/>
      <c r="I55" s="339"/>
      <c r="J55" s="339"/>
      <c r="K55" s="216"/>
    </row>
    <row r="56" spans="2:11" ht="15" customHeight="1">
      <c r="B56" s="215"/>
      <c r="C56" s="220"/>
      <c r="D56" s="339" t="s">
        <v>1184</v>
      </c>
      <c r="E56" s="339"/>
      <c r="F56" s="339"/>
      <c r="G56" s="339"/>
      <c r="H56" s="339"/>
      <c r="I56" s="339"/>
      <c r="J56" s="339"/>
      <c r="K56" s="216"/>
    </row>
    <row r="57" spans="2:11" ht="15" customHeight="1">
      <c r="B57" s="215"/>
      <c r="C57" s="220"/>
      <c r="D57" s="339" t="s">
        <v>1185</v>
      </c>
      <c r="E57" s="339"/>
      <c r="F57" s="339"/>
      <c r="G57" s="339"/>
      <c r="H57" s="339"/>
      <c r="I57" s="339"/>
      <c r="J57" s="339"/>
      <c r="K57" s="216"/>
    </row>
    <row r="58" spans="2:11" ht="15" customHeight="1">
      <c r="B58" s="215"/>
      <c r="C58" s="220"/>
      <c r="D58" s="339" t="s">
        <v>1186</v>
      </c>
      <c r="E58" s="339"/>
      <c r="F58" s="339"/>
      <c r="G58" s="339"/>
      <c r="H58" s="339"/>
      <c r="I58" s="339"/>
      <c r="J58" s="339"/>
      <c r="K58" s="216"/>
    </row>
    <row r="59" spans="2:11" ht="15" customHeight="1">
      <c r="B59" s="215"/>
      <c r="C59" s="220"/>
      <c r="D59" s="339" t="s">
        <v>1187</v>
      </c>
      <c r="E59" s="339"/>
      <c r="F59" s="339"/>
      <c r="G59" s="339"/>
      <c r="H59" s="339"/>
      <c r="I59" s="339"/>
      <c r="J59" s="339"/>
      <c r="K59" s="216"/>
    </row>
    <row r="60" spans="2:11" ht="15" customHeight="1">
      <c r="B60" s="215"/>
      <c r="C60" s="220"/>
      <c r="D60" s="340" t="s">
        <v>1188</v>
      </c>
      <c r="E60" s="340"/>
      <c r="F60" s="340"/>
      <c r="G60" s="340"/>
      <c r="H60" s="340"/>
      <c r="I60" s="340"/>
      <c r="J60" s="340"/>
      <c r="K60" s="216"/>
    </row>
    <row r="61" spans="2:11" ht="15" customHeight="1">
      <c r="B61" s="215"/>
      <c r="C61" s="220"/>
      <c r="D61" s="339" t="s">
        <v>1189</v>
      </c>
      <c r="E61" s="339"/>
      <c r="F61" s="339"/>
      <c r="G61" s="339"/>
      <c r="H61" s="339"/>
      <c r="I61" s="339"/>
      <c r="J61" s="339"/>
      <c r="K61" s="216"/>
    </row>
    <row r="62" spans="2:11" ht="12.75" customHeight="1">
      <c r="B62" s="215"/>
      <c r="C62" s="220"/>
      <c r="D62" s="220"/>
      <c r="E62" s="223"/>
      <c r="F62" s="220"/>
      <c r="G62" s="220"/>
      <c r="H62" s="220"/>
      <c r="I62" s="220"/>
      <c r="J62" s="220"/>
      <c r="K62" s="216"/>
    </row>
    <row r="63" spans="2:11" ht="15" customHeight="1">
      <c r="B63" s="215"/>
      <c r="C63" s="220"/>
      <c r="D63" s="339" t="s">
        <v>1190</v>
      </c>
      <c r="E63" s="339"/>
      <c r="F63" s="339"/>
      <c r="G63" s="339"/>
      <c r="H63" s="339"/>
      <c r="I63" s="339"/>
      <c r="J63" s="339"/>
      <c r="K63" s="216"/>
    </row>
    <row r="64" spans="2:11" ht="15" customHeight="1">
      <c r="B64" s="215"/>
      <c r="C64" s="220"/>
      <c r="D64" s="340" t="s">
        <v>1191</v>
      </c>
      <c r="E64" s="340"/>
      <c r="F64" s="340"/>
      <c r="G64" s="340"/>
      <c r="H64" s="340"/>
      <c r="I64" s="340"/>
      <c r="J64" s="340"/>
      <c r="K64" s="216"/>
    </row>
    <row r="65" spans="2:11" ht="15" customHeight="1">
      <c r="B65" s="215"/>
      <c r="C65" s="220"/>
      <c r="D65" s="339" t="s">
        <v>1192</v>
      </c>
      <c r="E65" s="339"/>
      <c r="F65" s="339"/>
      <c r="G65" s="339"/>
      <c r="H65" s="339"/>
      <c r="I65" s="339"/>
      <c r="J65" s="339"/>
      <c r="K65" s="216"/>
    </row>
    <row r="66" spans="2:11" ht="15" customHeight="1">
      <c r="B66" s="215"/>
      <c r="C66" s="220"/>
      <c r="D66" s="339" t="s">
        <v>1193</v>
      </c>
      <c r="E66" s="339"/>
      <c r="F66" s="339"/>
      <c r="G66" s="339"/>
      <c r="H66" s="339"/>
      <c r="I66" s="339"/>
      <c r="J66" s="339"/>
      <c r="K66" s="216"/>
    </row>
    <row r="67" spans="2:11" ht="15" customHeight="1">
      <c r="B67" s="215"/>
      <c r="C67" s="220"/>
      <c r="D67" s="339" t="s">
        <v>1194</v>
      </c>
      <c r="E67" s="339"/>
      <c r="F67" s="339"/>
      <c r="G67" s="339"/>
      <c r="H67" s="339"/>
      <c r="I67" s="339"/>
      <c r="J67" s="339"/>
      <c r="K67" s="216"/>
    </row>
    <row r="68" spans="2:11" ht="15" customHeight="1">
      <c r="B68" s="215"/>
      <c r="C68" s="220"/>
      <c r="D68" s="339" t="s">
        <v>1195</v>
      </c>
      <c r="E68" s="339"/>
      <c r="F68" s="339"/>
      <c r="G68" s="339"/>
      <c r="H68" s="339"/>
      <c r="I68" s="339"/>
      <c r="J68" s="339"/>
      <c r="K68" s="216"/>
    </row>
    <row r="69" spans="2:11" ht="12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2:11" ht="18.75" customHeight="1"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2:11" ht="18.7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ht="7.5" customHeight="1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45" customHeight="1">
      <c r="B73" s="232"/>
      <c r="C73" s="338" t="s">
        <v>103</v>
      </c>
      <c r="D73" s="338"/>
      <c r="E73" s="338"/>
      <c r="F73" s="338"/>
      <c r="G73" s="338"/>
      <c r="H73" s="338"/>
      <c r="I73" s="338"/>
      <c r="J73" s="338"/>
      <c r="K73" s="233"/>
    </row>
    <row r="74" spans="2:11" ht="17.25" customHeight="1">
      <c r="B74" s="232"/>
      <c r="C74" s="234" t="s">
        <v>1196</v>
      </c>
      <c r="D74" s="234"/>
      <c r="E74" s="234"/>
      <c r="F74" s="234" t="s">
        <v>1197</v>
      </c>
      <c r="G74" s="235"/>
      <c r="H74" s="234" t="s">
        <v>125</v>
      </c>
      <c r="I74" s="234" t="s">
        <v>61</v>
      </c>
      <c r="J74" s="234" t="s">
        <v>1198</v>
      </c>
      <c r="K74" s="233"/>
    </row>
    <row r="75" spans="2:11" ht="17.25" customHeight="1">
      <c r="B75" s="232"/>
      <c r="C75" s="236" t="s">
        <v>1199</v>
      </c>
      <c r="D75" s="236"/>
      <c r="E75" s="236"/>
      <c r="F75" s="237" t="s">
        <v>1200</v>
      </c>
      <c r="G75" s="238"/>
      <c r="H75" s="236"/>
      <c r="I75" s="236"/>
      <c r="J75" s="236" t="s">
        <v>1201</v>
      </c>
      <c r="K75" s="233"/>
    </row>
    <row r="76" spans="2:11" ht="5.25" customHeight="1">
      <c r="B76" s="232"/>
      <c r="C76" s="239"/>
      <c r="D76" s="239"/>
      <c r="E76" s="239"/>
      <c r="F76" s="239"/>
      <c r="G76" s="240"/>
      <c r="H76" s="239"/>
      <c r="I76" s="239"/>
      <c r="J76" s="239"/>
      <c r="K76" s="233"/>
    </row>
    <row r="77" spans="2:11" ht="15" customHeight="1">
      <c r="B77" s="232"/>
      <c r="C77" s="222" t="s">
        <v>57</v>
      </c>
      <c r="D77" s="239"/>
      <c r="E77" s="239"/>
      <c r="F77" s="241" t="s">
        <v>1202</v>
      </c>
      <c r="G77" s="240"/>
      <c r="H77" s="222" t="s">
        <v>1203</v>
      </c>
      <c r="I77" s="222" t="s">
        <v>1204</v>
      </c>
      <c r="J77" s="222">
        <v>20</v>
      </c>
      <c r="K77" s="233"/>
    </row>
    <row r="78" spans="2:11" ht="15" customHeight="1">
      <c r="B78" s="232"/>
      <c r="C78" s="222" t="s">
        <v>1205</v>
      </c>
      <c r="D78" s="222"/>
      <c r="E78" s="222"/>
      <c r="F78" s="241" t="s">
        <v>1202</v>
      </c>
      <c r="G78" s="240"/>
      <c r="H78" s="222" t="s">
        <v>1206</v>
      </c>
      <c r="I78" s="222" t="s">
        <v>1204</v>
      </c>
      <c r="J78" s="222">
        <v>120</v>
      </c>
      <c r="K78" s="233"/>
    </row>
    <row r="79" spans="2:11" ht="15" customHeight="1">
      <c r="B79" s="242"/>
      <c r="C79" s="222" t="s">
        <v>1207</v>
      </c>
      <c r="D79" s="222"/>
      <c r="E79" s="222"/>
      <c r="F79" s="241" t="s">
        <v>1208</v>
      </c>
      <c r="G79" s="240"/>
      <c r="H79" s="222" t="s">
        <v>1209</v>
      </c>
      <c r="I79" s="222" t="s">
        <v>1204</v>
      </c>
      <c r="J79" s="222">
        <v>50</v>
      </c>
      <c r="K79" s="233"/>
    </row>
    <row r="80" spans="2:11" ht="15" customHeight="1">
      <c r="B80" s="242"/>
      <c r="C80" s="222" t="s">
        <v>1210</v>
      </c>
      <c r="D80" s="222"/>
      <c r="E80" s="222"/>
      <c r="F80" s="241" t="s">
        <v>1202</v>
      </c>
      <c r="G80" s="240"/>
      <c r="H80" s="222" t="s">
        <v>1211</v>
      </c>
      <c r="I80" s="222" t="s">
        <v>1212</v>
      </c>
      <c r="J80" s="222"/>
      <c r="K80" s="233"/>
    </row>
    <row r="81" spans="2:11" ht="15" customHeight="1">
      <c r="B81" s="242"/>
      <c r="C81" s="243" t="s">
        <v>1213</v>
      </c>
      <c r="D81" s="243"/>
      <c r="E81" s="243"/>
      <c r="F81" s="244" t="s">
        <v>1208</v>
      </c>
      <c r="G81" s="243"/>
      <c r="H81" s="243" t="s">
        <v>1214</v>
      </c>
      <c r="I81" s="243" t="s">
        <v>1204</v>
      </c>
      <c r="J81" s="243">
        <v>15</v>
      </c>
      <c r="K81" s="233"/>
    </row>
    <row r="82" spans="2:11" ht="15" customHeight="1">
      <c r="B82" s="242"/>
      <c r="C82" s="243" t="s">
        <v>1215</v>
      </c>
      <c r="D82" s="243"/>
      <c r="E82" s="243"/>
      <c r="F82" s="244" t="s">
        <v>1208</v>
      </c>
      <c r="G82" s="243"/>
      <c r="H82" s="243" t="s">
        <v>1216</v>
      </c>
      <c r="I82" s="243" t="s">
        <v>1204</v>
      </c>
      <c r="J82" s="243">
        <v>15</v>
      </c>
      <c r="K82" s="233"/>
    </row>
    <row r="83" spans="2:11" ht="15" customHeight="1">
      <c r="B83" s="242"/>
      <c r="C83" s="243" t="s">
        <v>1217</v>
      </c>
      <c r="D83" s="243"/>
      <c r="E83" s="243"/>
      <c r="F83" s="244" t="s">
        <v>1208</v>
      </c>
      <c r="G83" s="243"/>
      <c r="H83" s="243" t="s">
        <v>1218</v>
      </c>
      <c r="I83" s="243" t="s">
        <v>1204</v>
      </c>
      <c r="J83" s="243">
        <v>20</v>
      </c>
      <c r="K83" s="233"/>
    </row>
    <row r="84" spans="2:11" ht="15" customHeight="1">
      <c r="B84" s="242"/>
      <c r="C84" s="243" t="s">
        <v>1219</v>
      </c>
      <c r="D84" s="243"/>
      <c r="E84" s="243"/>
      <c r="F84" s="244" t="s">
        <v>1208</v>
      </c>
      <c r="G84" s="243"/>
      <c r="H84" s="243" t="s">
        <v>1220</v>
      </c>
      <c r="I84" s="243" t="s">
        <v>1204</v>
      </c>
      <c r="J84" s="243">
        <v>20</v>
      </c>
      <c r="K84" s="233"/>
    </row>
    <row r="85" spans="2:11" ht="15" customHeight="1">
      <c r="B85" s="242"/>
      <c r="C85" s="222" t="s">
        <v>1221</v>
      </c>
      <c r="D85" s="222"/>
      <c r="E85" s="222"/>
      <c r="F85" s="241" t="s">
        <v>1208</v>
      </c>
      <c r="G85" s="240"/>
      <c r="H85" s="222" t="s">
        <v>1222</v>
      </c>
      <c r="I85" s="222" t="s">
        <v>1204</v>
      </c>
      <c r="J85" s="222">
        <v>50</v>
      </c>
      <c r="K85" s="233"/>
    </row>
    <row r="86" spans="2:11" ht="15" customHeight="1">
      <c r="B86" s="242"/>
      <c r="C86" s="222" t="s">
        <v>1223</v>
      </c>
      <c r="D86" s="222"/>
      <c r="E86" s="222"/>
      <c r="F86" s="241" t="s">
        <v>1208</v>
      </c>
      <c r="G86" s="240"/>
      <c r="H86" s="222" t="s">
        <v>1224</v>
      </c>
      <c r="I86" s="222" t="s">
        <v>1204</v>
      </c>
      <c r="J86" s="222">
        <v>20</v>
      </c>
      <c r="K86" s="233"/>
    </row>
    <row r="87" spans="2:11" ht="15" customHeight="1">
      <c r="B87" s="242"/>
      <c r="C87" s="222" t="s">
        <v>1225</v>
      </c>
      <c r="D87" s="222"/>
      <c r="E87" s="222"/>
      <c r="F87" s="241" t="s">
        <v>1208</v>
      </c>
      <c r="G87" s="240"/>
      <c r="H87" s="222" t="s">
        <v>1226</v>
      </c>
      <c r="I87" s="222" t="s">
        <v>1204</v>
      </c>
      <c r="J87" s="222">
        <v>20</v>
      </c>
      <c r="K87" s="233"/>
    </row>
    <row r="88" spans="2:11" ht="15" customHeight="1">
      <c r="B88" s="242"/>
      <c r="C88" s="222" t="s">
        <v>1227</v>
      </c>
      <c r="D88" s="222"/>
      <c r="E88" s="222"/>
      <c r="F88" s="241" t="s">
        <v>1208</v>
      </c>
      <c r="G88" s="240"/>
      <c r="H88" s="222" t="s">
        <v>1228</v>
      </c>
      <c r="I88" s="222" t="s">
        <v>1204</v>
      </c>
      <c r="J88" s="222">
        <v>50</v>
      </c>
      <c r="K88" s="233"/>
    </row>
    <row r="89" spans="2:11" ht="15" customHeight="1">
      <c r="B89" s="242"/>
      <c r="C89" s="222" t="s">
        <v>1229</v>
      </c>
      <c r="D89" s="222"/>
      <c r="E89" s="222"/>
      <c r="F89" s="241" t="s">
        <v>1208</v>
      </c>
      <c r="G89" s="240"/>
      <c r="H89" s="222" t="s">
        <v>1229</v>
      </c>
      <c r="I89" s="222" t="s">
        <v>1204</v>
      </c>
      <c r="J89" s="222">
        <v>50</v>
      </c>
      <c r="K89" s="233"/>
    </row>
    <row r="90" spans="2:11" ht="15" customHeight="1">
      <c r="B90" s="242"/>
      <c r="C90" s="222" t="s">
        <v>130</v>
      </c>
      <c r="D90" s="222"/>
      <c r="E90" s="222"/>
      <c r="F90" s="241" t="s">
        <v>1208</v>
      </c>
      <c r="G90" s="240"/>
      <c r="H90" s="222" t="s">
        <v>1230</v>
      </c>
      <c r="I90" s="222" t="s">
        <v>1204</v>
      </c>
      <c r="J90" s="222">
        <v>255</v>
      </c>
      <c r="K90" s="233"/>
    </row>
    <row r="91" spans="2:11" ht="15" customHeight="1">
      <c r="B91" s="242"/>
      <c r="C91" s="222" t="s">
        <v>1231</v>
      </c>
      <c r="D91" s="222"/>
      <c r="E91" s="222"/>
      <c r="F91" s="241" t="s">
        <v>1202</v>
      </c>
      <c r="G91" s="240"/>
      <c r="H91" s="222" t="s">
        <v>1232</v>
      </c>
      <c r="I91" s="222" t="s">
        <v>1233</v>
      </c>
      <c r="J91" s="222"/>
      <c r="K91" s="233"/>
    </row>
    <row r="92" spans="2:11" ht="15" customHeight="1">
      <c r="B92" s="242"/>
      <c r="C92" s="222" t="s">
        <v>1234</v>
      </c>
      <c r="D92" s="222"/>
      <c r="E92" s="222"/>
      <c r="F92" s="241" t="s">
        <v>1202</v>
      </c>
      <c r="G92" s="240"/>
      <c r="H92" s="222" t="s">
        <v>1235</v>
      </c>
      <c r="I92" s="222" t="s">
        <v>1236</v>
      </c>
      <c r="J92" s="222"/>
      <c r="K92" s="233"/>
    </row>
    <row r="93" spans="2:11" ht="15" customHeight="1">
      <c r="B93" s="242"/>
      <c r="C93" s="222" t="s">
        <v>1237</v>
      </c>
      <c r="D93" s="222"/>
      <c r="E93" s="222"/>
      <c r="F93" s="241" t="s">
        <v>1202</v>
      </c>
      <c r="G93" s="240"/>
      <c r="H93" s="222" t="s">
        <v>1237</v>
      </c>
      <c r="I93" s="222" t="s">
        <v>1236</v>
      </c>
      <c r="J93" s="222"/>
      <c r="K93" s="233"/>
    </row>
    <row r="94" spans="2:11" ht="15" customHeight="1">
      <c r="B94" s="242"/>
      <c r="C94" s="222" t="s">
        <v>42</v>
      </c>
      <c r="D94" s="222"/>
      <c r="E94" s="222"/>
      <c r="F94" s="241" t="s">
        <v>1202</v>
      </c>
      <c r="G94" s="240"/>
      <c r="H94" s="222" t="s">
        <v>1238</v>
      </c>
      <c r="I94" s="222" t="s">
        <v>1236</v>
      </c>
      <c r="J94" s="222"/>
      <c r="K94" s="233"/>
    </row>
    <row r="95" spans="2:11" ht="15" customHeight="1">
      <c r="B95" s="242"/>
      <c r="C95" s="222" t="s">
        <v>52</v>
      </c>
      <c r="D95" s="222"/>
      <c r="E95" s="222"/>
      <c r="F95" s="241" t="s">
        <v>1202</v>
      </c>
      <c r="G95" s="240"/>
      <c r="H95" s="222" t="s">
        <v>1239</v>
      </c>
      <c r="I95" s="222" t="s">
        <v>1236</v>
      </c>
      <c r="J95" s="222"/>
      <c r="K95" s="233"/>
    </row>
    <row r="96" spans="2:11" ht="15" customHeight="1">
      <c r="B96" s="245"/>
      <c r="C96" s="246"/>
      <c r="D96" s="246"/>
      <c r="E96" s="246"/>
      <c r="F96" s="246"/>
      <c r="G96" s="246"/>
      <c r="H96" s="246"/>
      <c r="I96" s="246"/>
      <c r="J96" s="246"/>
      <c r="K96" s="247"/>
    </row>
    <row r="97" spans="2:11" ht="18.75" customHeight="1">
      <c r="B97" s="248"/>
      <c r="C97" s="249"/>
      <c r="D97" s="249"/>
      <c r="E97" s="249"/>
      <c r="F97" s="249"/>
      <c r="G97" s="249"/>
      <c r="H97" s="249"/>
      <c r="I97" s="249"/>
      <c r="J97" s="249"/>
      <c r="K97" s="248"/>
    </row>
    <row r="98" spans="2:11" ht="18.7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</row>
    <row r="99" spans="2:11" ht="7.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ht="45" customHeight="1">
      <c r="B100" s="232"/>
      <c r="C100" s="338" t="s">
        <v>1240</v>
      </c>
      <c r="D100" s="338"/>
      <c r="E100" s="338"/>
      <c r="F100" s="338"/>
      <c r="G100" s="338"/>
      <c r="H100" s="338"/>
      <c r="I100" s="338"/>
      <c r="J100" s="338"/>
      <c r="K100" s="233"/>
    </row>
    <row r="101" spans="2:11" ht="17.25" customHeight="1">
      <c r="B101" s="232"/>
      <c r="C101" s="234" t="s">
        <v>1196</v>
      </c>
      <c r="D101" s="234"/>
      <c r="E101" s="234"/>
      <c r="F101" s="234" t="s">
        <v>1197</v>
      </c>
      <c r="G101" s="235"/>
      <c r="H101" s="234" t="s">
        <v>125</v>
      </c>
      <c r="I101" s="234" t="s">
        <v>61</v>
      </c>
      <c r="J101" s="234" t="s">
        <v>1198</v>
      </c>
      <c r="K101" s="233"/>
    </row>
    <row r="102" spans="2:11" ht="17.25" customHeight="1">
      <c r="B102" s="232"/>
      <c r="C102" s="236" t="s">
        <v>1199</v>
      </c>
      <c r="D102" s="236"/>
      <c r="E102" s="236"/>
      <c r="F102" s="237" t="s">
        <v>1200</v>
      </c>
      <c r="G102" s="238"/>
      <c r="H102" s="236"/>
      <c r="I102" s="236"/>
      <c r="J102" s="236" t="s">
        <v>1201</v>
      </c>
      <c r="K102" s="233"/>
    </row>
    <row r="103" spans="2:11" ht="5.25" customHeight="1">
      <c r="B103" s="232"/>
      <c r="C103" s="234"/>
      <c r="D103" s="234"/>
      <c r="E103" s="234"/>
      <c r="F103" s="234"/>
      <c r="G103" s="250"/>
      <c r="H103" s="234"/>
      <c r="I103" s="234"/>
      <c r="J103" s="234"/>
      <c r="K103" s="233"/>
    </row>
    <row r="104" spans="2:11" ht="15" customHeight="1">
      <c r="B104" s="232"/>
      <c r="C104" s="222" t="s">
        <v>57</v>
      </c>
      <c r="D104" s="239"/>
      <c r="E104" s="239"/>
      <c r="F104" s="241" t="s">
        <v>1202</v>
      </c>
      <c r="G104" s="250"/>
      <c r="H104" s="222" t="s">
        <v>1241</v>
      </c>
      <c r="I104" s="222" t="s">
        <v>1204</v>
      </c>
      <c r="J104" s="222">
        <v>20</v>
      </c>
      <c r="K104" s="233"/>
    </row>
    <row r="105" spans="2:11" ht="15" customHeight="1">
      <c r="B105" s="232"/>
      <c r="C105" s="222" t="s">
        <v>1205</v>
      </c>
      <c r="D105" s="222"/>
      <c r="E105" s="222"/>
      <c r="F105" s="241" t="s">
        <v>1202</v>
      </c>
      <c r="G105" s="222"/>
      <c r="H105" s="222" t="s">
        <v>1241</v>
      </c>
      <c r="I105" s="222" t="s">
        <v>1204</v>
      </c>
      <c r="J105" s="222">
        <v>120</v>
      </c>
      <c r="K105" s="233"/>
    </row>
    <row r="106" spans="2:11" ht="15" customHeight="1">
      <c r="B106" s="242"/>
      <c r="C106" s="222" t="s">
        <v>1207</v>
      </c>
      <c r="D106" s="222"/>
      <c r="E106" s="222"/>
      <c r="F106" s="241" t="s">
        <v>1208</v>
      </c>
      <c r="G106" s="222"/>
      <c r="H106" s="222" t="s">
        <v>1241</v>
      </c>
      <c r="I106" s="222" t="s">
        <v>1204</v>
      </c>
      <c r="J106" s="222">
        <v>50</v>
      </c>
      <c r="K106" s="233"/>
    </row>
    <row r="107" spans="2:11" ht="15" customHeight="1">
      <c r="B107" s="242"/>
      <c r="C107" s="222" t="s">
        <v>1210</v>
      </c>
      <c r="D107" s="222"/>
      <c r="E107" s="222"/>
      <c r="F107" s="241" t="s">
        <v>1202</v>
      </c>
      <c r="G107" s="222"/>
      <c r="H107" s="222" t="s">
        <v>1241</v>
      </c>
      <c r="I107" s="222" t="s">
        <v>1212</v>
      </c>
      <c r="J107" s="222"/>
      <c r="K107" s="233"/>
    </row>
    <row r="108" spans="2:11" ht="15" customHeight="1">
      <c r="B108" s="242"/>
      <c r="C108" s="222" t="s">
        <v>1221</v>
      </c>
      <c r="D108" s="222"/>
      <c r="E108" s="222"/>
      <c r="F108" s="241" t="s">
        <v>1208</v>
      </c>
      <c r="G108" s="222"/>
      <c r="H108" s="222" t="s">
        <v>1241</v>
      </c>
      <c r="I108" s="222" t="s">
        <v>1204</v>
      </c>
      <c r="J108" s="222">
        <v>50</v>
      </c>
      <c r="K108" s="233"/>
    </row>
    <row r="109" spans="2:11" ht="15" customHeight="1">
      <c r="B109" s="242"/>
      <c r="C109" s="222" t="s">
        <v>1229</v>
      </c>
      <c r="D109" s="222"/>
      <c r="E109" s="222"/>
      <c r="F109" s="241" t="s">
        <v>1208</v>
      </c>
      <c r="G109" s="222"/>
      <c r="H109" s="222" t="s">
        <v>1241</v>
      </c>
      <c r="I109" s="222" t="s">
        <v>1204</v>
      </c>
      <c r="J109" s="222">
        <v>50</v>
      </c>
      <c r="K109" s="233"/>
    </row>
    <row r="110" spans="2:11" ht="15" customHeight="1">
      <c r="B110" s="242"/>
      <c r="C110" s="222" t="s">
        <v>1227</v>
      </c>
      <c r="D110" s="222"/>
      <c r="E110" s="222"/>
      <c r="F110" s="241" t="s">
        <v>1208</v>
      </c>
      <c r="G110" s="222"/>
      <c r="H110" s="222" t="s">
        <v>1241</v>
      </c>
      <c r="I110" s="222" t="s">
        <v>1204</v>
      </c>
      <c r="J110" s="222">
        <v>50</v>
      </c>
      <c r="K110" s="233"/>
    </row>
    <row r="111" spans="2:11" ht="15" customHeight="1">
      <c r="B111" s="242"/>
      <c r="C111" s="222" t="s">
        <v>57</v>
      </c>
      <c r="D111" s="222"/>
      <c r="E111" s="222"/>
      <c r="F111" s="241" t="s">
        <v>1202</v>
      </c>
      <c r="G111" s="222"/>
      <c r="H111" s="222" t="s">
        <v>1242</v>
      </c>
      <c r="I111" s="222" t="s">
        <v>1204</v>
      </c>
      <c r="J111" s="222">
        <v>20</v>
      </c>
      <c r="K111" s="233"/>
    </row>
    <row r="112" spans="2:11" ht="15" customHeight="1">
      <c r="B112" s="242"/>
      <c r="C112" s="222" t="s">
        <v>1243</v>
      </c>
      <c r="D112" s="222"/>
      <c r="E112" s="222"/>
      <c r="F112" s="241" t="s">
        <v>1202</v>
      </c>
      <c r="G112" s="222"/>
      <c r="H112" s="222" t="s">
        <v>1244</v>
      </c>
      <c r="I112" s="222" t="s">
        <v>1204</v>
      </c>
      <c r="J112" s="222">
        <v>120</v>
      </c>
      <c r="K112" s="233"/>
    </row>
    <row r="113" spans="2:11" ht="15" customHeight="1">
      <c r="B113" s="242"/>
      <c r="C113" s="222" t="s">
        <v>42</v>
      </c>
      <c r="D113" s="222"/>
      <c r="E113" s="222"/>
      <c r="F113" s="241" t="s">
        <v>1202</v>
      </c>
      <c r="G113" s="222"/>
      <c r="H113" s="222" t="s">
        <v>1245</v>
      </c>
      <c r="I113" s="222" t="s">
        <v>1236</v>
      </c>
      <c r="J113" s="222"/>
      <c r="K113" s="233"/>
    </row>
    <row r="114" spans="2:11" ht="15" customHeight="1">
      <c r="B114" s="242"/>
      <c r="C114" s="222" t="s">
        <v>52</v>
      </c>
      <c r="D114" s="222"/>
      <c r="E114" s="222"/>
      <c r="F114" s="241" t="s">
        <v>1202</v>
      </c>
      <c r="G114" s="222"/>
      <c r="H114" s="222" t="s">
        <v>1246</v>
      </c>
      <c r="I114" s="222" t="s">
        <v>1236</v>
      </c>
      <c r="J114" s="222"/>
      <c r="K114" s="233"/>
    </row>
    <row r="115" spans="2:11" ht="15" customHeight="1">
      <c r="B115" s="242"/>
      <c r="C115" s="222" t="s">
        <v>61</v>
      </c>
      <c r="D115" s="222"/>
      <c r="E115" s="222"/>
      <c r="F115" s="241" t="s">
        <v>1202</v>
      </c>
      <c r="G115" s="222"/>
      <c r="H115" s="222" t="s">
        <v>1247</v>
      </c>
      <c r="I115" s="222" t="s">
        <v>1248</v>
      </c>
      <c r="J115" s="222"/>
      <c r="K115" s="233"/>
    </row>
    <row r="116" spans="2:11" ht="15" customHeight="1">
      <c r="B116" s="245"/>
      <c r="C116" s="251"/>
      <c r="D116" s="251"/>
      <c r="E116" s="251"/>
      <c r="F116" s="251"/>
      <c r="G116" s="251"/>
      <c r="H116" s="251"/>
      <c r="I116" s="251"/>
      <c r="J116" s="251"/>
      <c r="K116" s="247"/>
    </row>
    <row r="117" spans="2:11" ht="18.75" customHeight="1">
      <c r="B117" s="252"/>
      <c r="C117" s="218"/>
      <c r="D117" s="218"/>
      <c r="E117" s="218"/>
      <c r="F117" s="253"/>
      <c r="G117" s="218"/>
      <c r="H117" s="218"/>
      <c r="I117" s="218"/>
      <c r="J117" s="218"/>
      <c r="K117" s="252"/>
    </row>
    <row r="118" spans="2:11" ht="18.7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</row>
    <row r="119" spans="2:11" ht="7.5" customHeight="1">
      <c r="B119" s="254"/>
      <c r="C119" s="255"/>
      <c r="D119" s="255"/>
      <c r="E119" s="255"/>
      <c r="F119" s="255"/>
      <c r="G119" s="255"/>
      <c r="H119" s="255"/>
      <c r="I119" s="255"/>
      <c r="J119" s="255"/>
      <c r="K119" s="256"/>
    </row>
    <row r="120" spans="2:11" ht="45" customHeight="1">
      <c r="B120" s="257"/>
      <c r="C120" s="337" t="s">
        <v>1249</v>
      </c>
      <c r="D120" s="337"/>
      <c r="E120" s="337"/>
      <c r="F120" s="337"/>
      <c r="G120" s="337"/>
      <c r="H120" s="337"/>
      <c r="I120" s="337"/>
      <c r="J120" s="337"/>
      <c r="K120" s="258"/>
    </row>
    <row r="121" spans="2:11" ht="17.25" customHeight="1">
      <c r="B121" s="259"/>
      <c r="C121" s="234" t="s">
        <v>1196</v>
      </c>
      <c r="D121" s="234"/>
      <c r="E121" s="234"/>
      <c r="F121" s="234" t="s">
        <v>1197</v>
      </c>
      <c r="G121" s="235"/>
      <c r="H121" s="234" t="s">
        <v>125</v>
      </c>
      <c r="I121" s="234" t="s">
        <v>61</v>
      </c>
      <c r="J121" s="234" t="s">
        <v>1198</v>
      </c>
      <c r="K121" s="260"/>
    </row>
    <row r="122" spans="2:11" ht="17.25" customHeight="1">
      <c r="B122" s="259"/>
      <c r="C122" s="236" t="s">
        <v>1199</v>
      </c>
      <c r="D122" s="236"/>
      <c r="E122" s="236"/>
      <c r="F122" s="237" t="s">
        <v>1200</v>
      </c>
      <c r="G122" s="238"/>
      <c r="H122" s="236"/>
      <c r="I122" s="236"/>
      <c r="J122" s="236" t="s">
        <v>1201</v>
      </c>
      <c r="K122" s="260"/>
    </row>
    <row r="123" spans="2:11" ht="5.25" customHeight="1">
      <c r="B123" s="261"/>
      <c r="C123" s="239"/>
      <c r="D123" s="239"/>
      <c r="E123" s="239"/>
      <c r="F123" s="239"/>
      <c r="G123" s="222"/>
      <c r="H123" s="239"/>
      <c r="I123" s="239"/>
      <c r="J123" s="239"/>
      <c r="K123" s="262"/>
    </row>
    <row r="124" spans="2:11" ht="15" customHeight="1">
      <c r="B124" s="261"/>
      <c r="C124" s="222" t="s">
        <v>1205</v>
      </c>
      <c r="D124" s="239"/>
      <c r="E124" s="239"/>
      <c r="F124" s="241" t="s">
        <v>1202</v>
      </c>
      <c r="G124" s="222"/>
      <c r="H124" s="222" t="s">
        <v>1241</v>
      </c>
      <c r="I124" s="222" t="s">
        <v>1204</v>
      </c>
      <c r="J124" s="222">
        <v>120</v>
      </c>
      <c r="K124" s="263"/>
    </row>
    <row r="125" spans="2:11" ht="15" customHeight="1">
      <c r="B125" s="261"/>
      <c r="C125" s="222" t="s">
        <v>1250</v>
      </c>
      <c r="D125" s="222"/>
      <c r="E125" s="222"/>
      <c r="F125" s="241" t="s">
        <v>1202</v>
      </c>
      <c r="G125" s="222"/>
      <c r="H125" s="222" t="s">
        <v>1251</v>
      </c>
      <c r="I125" s="222" t="s">
        <v>1204</v>
      </c>
      <c r="J125" s="222" t="s">
        <v>1252</v>
      </c>
      <c r="K125" s="263"/>
    </row>
    <row r="126" spans="2:11" ht="15" customHeight="1">
      <c r="B126" s="261"/>
      <c r="C126" s="222" t="s">
        <v>1151</v>
      </c>
      <c r="D126" s="222"/>
      <c r="E126" s="222"/>
      <c r="F126" s="241" t="s">
        <v>1202</v>
      </c>
      <c r="G126" s="222"/>
      <c r="H126" s="222" t="s">
        <v>1253</v>
      </c>
      <c r="I126" s="222" t="s">
        <v>1204</v>
      </c>
      <c r="J126" s="222" t="s">
        <v>1252</v>
      </c>
      <c r="K126" s="263"/>
    </row>
    <row r="127" spans="2:11" ht="15" customHeight="1">
      <c r="B127" s="261"/>
      <c r="C127" s="222" t="s">
        <v>1213</v>
      </c>
      <c r="D127" s="222"/>
      <c r="E127" s="222"/>
      <c r="F127" s="241" t="s">
        <v>1208</v>
      </c>
      <c r="G127" s="222"/>
      <c r="H127" s="222" t="s">
        <v>1214</v>
      </c>
      <c r="I127" s="222" t="s">
        <v>1204</v>
      </c>
      <c r="J127" s="222">
        <v>15</v>
      </c>
      <c r="K127" s="263"/>
    </row>
    <row r="128" spans="2:11" ht="15" customHeight="1">
      <c r="B128" s="261"/>
      <c r="C128" s="243" t="s">
        <v>1215</v>
      </c>
      <c r="D128" s="243"/>
      <c r="E128" s="243"/>
      <c r="F128" s="244" t="s">
        <v>1208</v>
      </c>
      <c r="G128" s="243"/>
      <c r="H128" s="243" t="s">
        <v>1216</v>
      </c>
      <c r="I128" s="243" t="s">
        <v>1204</v>
      </c>
      <c r="J128" s="243">
        <v>15</v>
      </c>
      <c r="K128" s="263"/>
    </row>
    <row r="129" spans="2:11" ht="15" customHeight="1">
      <c r="B129" s="261"/>
      <c r="C129" s="243" t="s">
        <v>1217</v>
      </c>
      <c r="D129" s="243"/>
      <c r="E129" s="243"/>
      <c r="F129" s="244" t="s">
        <v>1208</v>
      </c>
      <c r="G129" s="243"/>
      <c r="H129" s="243" t="s">
        <v>1218</v>
      </c>
      <c r="I129" s="243" t="s">
        <v>1204</v>
      </c>
      <c r="J129" s="243">
        <v>20</v>
      </c>
      <c r="K129" s="263"/>
    </row>
    <row r="130" spans="2:11" ht="15" customHeight="1">
      <c r="B130" s="261"/>
      <c r="C130" s="243" t="s">
        <v>1219</v>
      </c>
      <c r="D130" s="243"/>
      <c r="E130" s="243"/>
      <c r="F130" s="244" t="s">
        <v>1208</v>
      </c>
      <c r="G130" s="243"/>
      <c r="H130" s="243" t="s">
        <v>1220</v>
      </c>
      <c r="I130" s="243" t="s">
        <v>1204</v>
      </c>
      <c r="J130" s="243">
        <v>20</v>
      </c>
      <c r="K130" s="263"/>
    </row>
    <row r="131" spans="2:11" ht="15" customHeight="1">
      <c r="B131" s="261"/>
      <c r="C131" s="222" t="s">
        <v>1207</v>
      </c>
      <c r="D131" s="222"/>
      <c r="E131" s="222"/>
      <c r="F131" s="241" t="s">
        <v>1208</v>
      </c>
      <c r="G131" s="222"/>
      <c r="H131" s="222" t="s">
        <v>1241</v>
      </c>
      <c r="I131" s="222" t="s">
        <v>1204</v>
      </c>
      <c r="J131" s="222">
        <v>50</v>
      </c>
      <c r="K131" s="263"/>
    </row>
    <row r="132" spans="2:11" ht="15" customHeight="1">
      <c r="B132" s="261"/>
      <c r="C132" s="222" t="s">
        <v>1221</v>
      </c>
      <c r="D132" s="222"/>
      <c r="E132" s="222"/>
      <c r="F132" s="241" t="s">
        <v>1208</v>
      </c>
      <c r="G132" s="222"/>
      <c r="H132" s="222" t="s">
        <v>1241</v>
      </c>
      <c r="I132" s="222" t="s">
        <v>1204</v>
      </c>
      <c r="J132" s="222">
        <v>50</v>
      </c>
      <c r="K132" s="263"/>
    </row>
    <row r="133" spans="2:11" ht="15" customHeight="1">
      <c r="B133" s="261"/>
      <c r="C133" s="222" t="s">
        <v>1227</v>
      </c>
      <c r="D133" s="222"/>
      <c r="E133" s="222"/>
      <c r="F133" s="241" t="s">
        <v>1208</v>
      </c>
      <c r="G133" s="222"/>
      <c r="H133" s="222" t="s">
        <v>1241</v>
      </c>
      <c r="I133" s="222" t="s">
        <v>1204</v>
      </c>
      <c r="J133" s="222">
        <v>50</v>
      </c>
      <c r="K133" s="263"/>
    </row>
    <row r="134" spans="2:11" ht="15" customHeight="1">
      <c r="B134" s="261"/>
      <c r="C134" s="222" t="s">
        <v>1229</v>
      </c>
      <c r="D134" s="222"/>
      <c r="E134" s="222"/>
      <c r="F134" s="241" t="s">
        <v>1208</v>
      </c>
      <c r="G134" s="222"/>
      <c r="H134" s="222" t="s">
        <v>1241</v>
      </c>
      <c r="I134" s="222" t="s">
        <v>1204</v>
      </c>
      <c r="J134" s="222">
        <v>50</v>
      </c>
      <c r="K134" s="263"/>
    </row>
    <row r="135" spans="2:11" ht="15" customHeight="1">
      <c r="B135" s="261"/>
      <c r="C135" s="222" t="s">
        <v>130</v>
      </c>
      <c r="D135" s="222"/>
      <c r="E135" s="222"/>
      <c r="F135" s="241" t="s">
        <v>1208</v>
      </c>
      <c r="G135" s="222"/>
      <c r="H135" s="222" t="s">
        <v>1254</v>
      </c>
      <c r="I135" s="222" t="s">
        <v>1204</v>
      </c>
      <c r="J135" s="222">
        <v>255</v>
      </c>
      <c r="K135" s="263"/>
    </row>
    <row r="136" spans="2:11" ht="15" customHeight="1">
      <c r="B136" s="261"/>
      <c r="C136" s="222" t="s">
        <v>1231</v>
      </c>
      <c r="D136" s="222"/>
      <c r="E136" s="222"/>
      <c r="F136" s="241" t="s">
        <v>1202</v>
      </c>
      <c r="G136" s="222"/>
      <c r="H136" s="222" t="s">
        <v>1255</v>
      </c>
      <c r="I136" s="222" t="s">
        <v>1233</v>
      </c>
      <c r="J136" s="222"/>
      <c r="K136" s="263"/>
    </row>
    <row r="137" spans="2:11" ht="15" customHeight="1">
      <c r="B137" s="261"/>
      <c r="C137" s="222" t="s">
        <v>1234</v>
      </c>
      <c r="D137" s="222"/>
      <c r="E137" s="222"/>
      <c r="F137" s="241" t="s">
        <v>1202</v>
      </c>
      <c r="G137" s="222"/>
      <c r="H137" s="222" t="s">
        <v>1256</v>
      </c>
      <c r="I137" s="222" t="s">
        <v>1236</v>
      </c>
      <c r="J137" s="222"/>
      <c r="K137" s="263"/>
    </row>
    <row r="138" spans="2:11" ht="15" customHeight="1">
      <c r="B138" s="261"/>
      <c r="C138" s="222" t="s">
        <v>1237</v>
      </c>
      <c r="D138" s="222"/>
      <c r="E138" s="222"/>
      <c r="F138" s="241" t="s">
        <v>1202</v>
      </c>
      <c r="G138" s="222"/>
      <c r="H138" s="222" t="s">
        <v>1237</v>
      </c>
      <c r="I138" s="222" t="s">
        <v>1236</v>
      </c>
      <c r="J138" s="222"/>
      <c r="K138" s="263"/>
    </row>
    <row r="139" spans="2:11" ht="15" customHeight="1">
      <c r="B139" s="261"/>
      <c r="C139" s="222" t="s">
        <v>42</v>
      </c>
      <c r="D139" s="222"/>
      <c r="E139" s="222"/>
      <c r="F139" s="241" t="s">
        <v>1202</v>
      </c>
      <c r="G139" s="222"/>
      <c r="H139" s="222" t="s">
        <v>1257</v>
      </c>
      <c r="I139" s="222" t="s">
        <v>1236</v>
      </c>
      <c r="J139" s="222"/>
      <c r="K139" s="263"/>
    </row>
    <row r="140" spans="2:11" ht="15" customHeight="1">
      <c r="B140" s="261"/>
      <c r="C140" s="222" t="s">
        <v>1258</v>
      </c>
      <c r="D140" s="222"/>
      <c r="E140" s="222"/>
      <c r="F140" s="241" t="s">
        <v>1202</v>
      </c>
      <c r="G140" s="222"/>
      <c r="H140" s="222" t="s">
        <v>1259</v>
      </c>
      <c r="I140" s="222" t="s">
        <v>1236</v>
      </c>
      <c r="J140" s="222"/>
      <c r="K140" s="263"/>
    </row>
    <row r="141" spans="2:11" ht="15" customHeight="1">
      <c r="B141" s="264"/>
      <c r="C141" s="265"/>
      <c r="D141" s="265"/>
      <c r="E141" s="265"/>
      <c r="F141" s="265"/>
      <c r="G141" s="265"/>
      <c r="H141" s="265"/>
      <c r="I141" s="265"/>
      <c r="J141" s="265"/>
      <c r="K141" s="266"/>
    </row>
    <row r="142" spans="2:11" ht="18.75" customHeight="1">
      <c r="B142" s="218"/>
      <c r="C142" s="218"/>
      <c r="D142" s="218"/>
      <c r="E142" s="218"/>
      <c r="F142" s="253"/>
      <c r="G142" s="218"/>
      <c r="H142" s="218"/>
      <c r="I142" s="218"/>
      <c r="J142" s="218"/>
      <c r="K142" s="218"/>
    </row>
    <row r="143" spans="2:11" ht="18.75" customHeight="1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2:11" ht="7.5" customHeight="1">
      <c r="B144" s="229"/>
      <c r="C144" s="230"/>
      <c r="D144" s="230"/>
      <c r="E144" s="230"/>
      <c r="F144" s="230"/>
      <c r="G144" s="230"/>
      <c r="H144" s="230"/>
      <c r="I144" s="230"/>
      <c r="J144" s="230"/>
      <c r="K144" s="231"/>
    </row>
    <row r="145" spans="2:11" ht="45" customHeight="1">
      <c r="B145" s="232"/>
      <c r="C145" s="338" t="s">
        <v>1260</v>
      </c>
      <c r="D145" s="338"/>
      <c r="E145" s="338"/>
      <c r="F145" s="338"/>
      <c r="G145" s="338"/>
      <c r="H145" s="338"/>
      <c r="I145" s="338"/>
      <c r="J145" s="338"/>
      <c r="K145" s="233"/>
    </row>
    <row r="146" spans="2:11" ht="17.25" customHeight="1">
      <c r="B146" s="232"/>
      <c r="C146" s="234" t="s">
        <v>1196</v>
      </c>
      <c r="D146" s="234"/>
      <c r="E146" s="234"/>
      <c r="F146" s="234" t="s">
        <v>1197</v>
      </c>
      <c r="G146" s="235"/>
      <c r="H146" s="234" t="s">
        <v>125</v>
      </c>
      <c r="I146" s="234" t="s">
        <v>61</v>
      </c>
      <c r="J146" s="234" t="s">
        <v>1198</v>
      </c>
      <c r="K146" s="233"/>
    </row>
    <row r="147" spans="2:11" ht="17.25" customHeight="1">
      <c r="B147" s="232"/>
      <c r="C147" s="236" t="s">
        <v>1199</v>
      </c>
      <c r="D147" s="236"/>
      <c r="E147" s="236"/>
      <c r="F147" s="237" t="s">
        <v>1200</v>
      </c>
      <c r="G147" s="238"/>
      <c r="H147" s="236"/>
      <c r="I147" s="236"/>
      <c r="J147" s="236" t="s">
        <v>1201</v>
      </c>
      <c r="K147" s="233"/>
    </row>
    <row r="148" spans="2:11" ht="5.25" customHeight="1">
      <c r="B148" s="242"/>
      <c r="C148" s="239"/>
      <c r="D148" s="239"/>
      <c r="E148" s="239"/>
      <c r="F148" s="239"/>
      <c r="G148" s="240"/>
      <c r="H148" s="239"/>
      <c r="I148" s="239"/>
      <c r="J148" s="239"/>
      <c r="K148" s="263"/>
    </row>
    <row r="149" spans="2:11" ht="15" customHeight="1">
      <c r="B149" s="242"/>
      <c r="C149" s="267" t="s">
        <v>1205</v>
      </c>
      <c r="D149" s="222"/>
      <c r="E149" s="222"/>
      <c r="F149" s="268" t="s">
        <v>1202</v>
      </c>
      <c r="G149" s="222"/>
      <c r="H149" s="267" t="s">
        <v>1241</v>
      </c>
      <c r="I149" s="267" t="s">
        <v>1204</v>
      </c>
      <c r="J149" s="267">
        <v>120</v>
      </c>
      <c r="K149" s="263"/>
    </row>
    <row r="150" spans="2:11" ht="15" customHeight="1">
      <c r="B150" s="242"/>
      <c r="C150" s="267" t="s">
        <v>1250</v>
      </c>
      <c r="D150" s="222"/>
      <c r="E150" s="222"/>
      <c r="F150" s="268" t="s">
        <v>1202</v>
      </c>
      <c r="G150" s="222"/>
      <c r="H150" s="267" t="s">
        <v>1261</v>
      </c>
      <c r="I150" s="267" t="s">
        <v>1204</v>
      </c>
      <c r="J150" s="267" t="s">
        <v>1252</v>
      </c>
      <c r="K150" s="263"/>
    </row>
    <row r="151" spans="2:11" ht="15" customHeight="1">
      <c r="B151" s="242"/>
      <c r="C151" s="267" t="s">
        <v>1151</v>
      </c>
      <c r="D151" s="222"/>
      <c r="E151" s="222"/>
      <c r="F151" s="268" t="s">
        <v>1202</v>
      </c>
      <c r="G151" s="222"/>
      <c r="H151" s="267" t="s">
        <v>1262</v>
      </c>
      <c r="I151" s="267" t="s">
        <v>1204</v>
      </c>
      <c r="J151" s="267" t="s">
        <v>1252</v>
      </c>
      <c r="K151" s="263"/>
    </row>
    <row r="152" spans="2:11" ht="15" customHeight="1">
      <c r="B152" s="242"/>
      <c r="C152" s="267" t="s">
        <v>1207</v>
      </c>
      <c r="D152" s="222"/>
      <c r="E152" s="222"/>
      <c r="F152" s="268" t="s">
        <v>1208</v>
      </c>
      <c r="G152" s="222"/>
      <c r="H152" s="267" t="s">
        <v>1241</v>
      </c>
      <c r="I152" s="267" t="s">
        <v>1204</v>
      </c>
      <c r="J152" s="267">
        <v>50</v>
      </c>
      <c r="K152" s="263"/>
    </row>
    <row r="153" spans="2:11" ht="15" customHeight="1">
      <c r="B153" s="242"/>
      <c r="C153" s="267" t="s">
        <v>1210</v>
      </c>
      <c r="D153" s="222"/>
      <c r="E153" s="222"/>
      <c r="F153" s="268" t="s">
        <v>1202</v>
      </c>
      <c r="G153" s="222"/>
      <c r="H153" s="267" t="s">
        <v>1241</v>
      </c>
      <c r="I153" s="267" t="s">
        <v>1212</v>
      </c>
      <c r="J153" s="267"/>
      <c r="K153" s="263"/>
    </row>
    <row r="154" spans="2:11" ht="15" customHeight="1">
      <c r="B154" s="242"/>
      <c r="C154" s="267" t="s">
        <v>1221</v>
      </c>
      <c r="D154" s="222"/>
      <c r="E154" s="222"/>
      <c r="F154" s="268" t="s">
        <v>1208</v>
      </c>
      <c r="G154" s="222"/>
      <c r="H154" s="267" t="s">
        <v>1241</v>
      </c>
      <c r="I154" s="267" t="s">
        <v>1204</v>
      </c>
      <c r="J154" s="267">
        <v>50</v>
      </c>
      <c r="K154" s="263"/>
    </row>
    <row r="155" spans="2:11" ht="15" customHeight="1">
      <c r="B155" s="242"/>
      <c r="C155" s="267" t="s">
        <v>1229</v>
      </c>
      <c r="D155" s="222"/>
      <c r="E155" s="222"/>
      <c r="F155" s="268" t="s">
        <v>1208</v>
      </c>
      <c r="G155" s="222"/>
      <c r="H155" s="267" t="s">
        <v>1241</v>
      </c>
      <c r="I155" s="267" t="s">
        <v>1204</v>
      </c>
      <c r="J155" s="267">
        <v>50</v>
      </c>
      <c r="K155" s="263"/>
    </row>
    <row r="156" spans="2:11" ht="15" customHeight="1">
      <c r="B156" s="242"/>
      <c r="C156" s="267" t="s">
        <v>1227</v>
      </c>
      <c r="D156" s="222"/>
      <c r="E156" s="222"/>
      <c r="F156" s="268" t="s">
        <v>1208</v>
      </c>
      <c r="G156" s="222"/>
      <c r="H156" s="267" t="s">
        <v>1241</v>
      </c>
      <c r="I156" s="267" t="s">
        <v>1204</v>
      </c>
      <c r="J156" s="267">
        <v>50</v>
      </c>
      <c r="K156" s="263"/>
    </row>
    <row r="157" spans="2:11" ht="15" customHeight="1">
      <c r="B157" s="242"/>
      <c r="C157" s="267" t="s">
        <v>108</v>
      </c>
      <c r="D157" s="222"/>
      <c r="E157" s="222"/>
      <c r="F157" s="268" t="s">
        <v>1202</v>
      </c>
      <c r="G157" s="222"/>
      <c r="H157" s="267" t="s">
        <v>1263</v>
      </c>
      <c r="I157" s="267" t="s">
        <v>1204</v>
      </c>
      <c r="J157" s="267" t="s">
        <v>1264</v>
      </c>
      <c r="K157" s="263"/>
    </row>
    <row r="158" spans="2:11" ht="15" customHeight="1">
      <c r="B158" s="242"/>
      <c r="C158" s="267" t="s">
        <v>1265</v>
      </c>
      <c r="D158" s="222"/>
      <c r="E158" s="222"/>
      <c r="F158" s="268" t="s">
        <v>1202</v>
      </c>
      <c r="G158" s="222"/>
      <c r="H158" s="267" t="s">
        <v>1266</v>
      </c>
      <c r="I158" s="267" t="s">
        <v>1236</v>
      </c>
      <c r="J158" s="267"/>
      <c r="K158" s="263"/>
    </row>
    <row r="159" spans="2:11" ht="15" customHeight="1">
      <c r="B159" s="269"/>
      <c r="C159" s="251"/>
      <c r="D159" s="251"/>
      <c r="E159" s="251"/>
      <c r="F159" s="251"/>
      <c r="G159" s="251"/>
      <c r="H159" s="251"/>
      <c r="I159" s="251"/>
      <c r="J159" s="251"/>
      <c r="K159" s="270"/>
    </row>
    <row r="160" spans="2:11" ht="18.75" customHeight="1">
      <c r="B160" s="218"/>
      <c r="C160" s="222"/>
      <c r="D160" s="222"/>
      <c r="E160" s="222"/>
      <c r="F160" s="241"/>
      <c r="G160" s="222"/>
      <c r="H160" s="222"/>
      <c r="I160" s="222"/>
      <c r="J160" s="222"/>
      <c r="K160" s="218"/>
    </row>
    <row r="161" spans="2:11" ht="18.75" customHeight="1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337" t="s">
        <v>1267</v>
      </c>
      <c r="D163" s="337"/>
      <c r="E163" s="337"/>
      <c r="F163" s="337"/>
      <c r="G163" s="337"/>
      <c r="H163" s="337"/>
      <c r="I163" s="337"/>
      <c r="J163" s="337"/>
      <c r="K163" s="214"/>
    </row>
    <row r="164" spans="2:11" ht="17.25" customHeight="1">
      <c r="B164" s="213"/>
      <c r="C164" s="234" t="s">
        <v>1196</v>
      </c>
      <c r="D164" s="234"/>
      <c r="E164" s="234"/>
      <c r="F164" s="234" t="s">
        <v>1197</v>
      </c>
      <c r="G164" s="271"/>
      <c r="H164" s="272" t="s">
        <v>125</v>
      </c>
      <c r="I164" s="272" t="s">
        <v>61</v>
      </c>
      <c r="J164" s="234" t="s">
        <v>1198</v>
      </c>
      <c r="K164" s="214"/>
    </row>
    <row r="165" spans="2:11" ht="17.25" customHeight="1">
      <c r="B165" s="215"/>
      <c r="C165" s="236" t="s">
        <v>1199</v>
      </c>
      <c r="D165" s="236"/>
      <c r="E165" s="236"/>
      <c r="F165" s="237" t="s">
        <v>1200</v>
      </c>
      <c r="G165" s="273"/>
      <c r="H165" s="274"/>
      <c r="I165" s="274"/>
      <c r="J165" s="236" t="s">
        <v>1201</v>
      </c>
      <c r="K165" s="216"/>
    </row>
    <row r="166" spans="2:11" ht="5.25" customHeight="1">
      <c r="B166" s="242"/>
      <c r="C166" s="239"/>
      <c r="D166" s="239"/>
      <c r="E166" s="239"/>
      <c r="F166" s="239"/>
      <c r="G166" s="240"/>
      <c r="H166" s="239"/>
      <c r="I166" s="239"/>
      <c r="J166" s="239"/>
      <c r="K166" s="263"/>
    </row>
    <row r="167" spans="2:11" ht="15" customHeight="1">
      <c r="B167" s="242"/>
      <c r="C167" s="222" t="s">
        <v>1205</v>
      </c>
      <c r="D167" s="222"/>
      <c r="E167" s="222"/>
      <c r="F167" s="241" t="s">
        <v>1202</v>
      </c>
      <c r="G167" s="222"/>
      <c r="H167" s="222" t="s">
        <v>1241</v>
      </c>
      <c r="I167" s="222" t="s">
        <v>1204</v>
      </c>
      <c r="J167" s="222">
        <v>120</v>
      </c>
      <c r="K167" s="263"/>
    </row>
    <row r="168" spans="2:11" ht="15" customHeight="1">
      <c r="B168" s="242"/>
      <c r="C168" s="222" t="s">
        <v>1250</v>
      </c>
      <c r="D168" s="222"/>
      <c r="E168" s="222"/>
      <c r="F168" s="241" t="s">
        <v>1202</v>
      </c>
      <c r="G168" s="222"/>
      <c r="H168" s="222" t="s">
        <v>1251</v>
      </c>
      <c r="I168" s="222" t="s">
        <v>1204</v>
      </c>
      <c r="J168" s="222" t="s">
        <v>1252</v>
      </c>
      <c r="K168" s="263"/>
    </row>
    <row r="169" spans="2:11" ht="15" customHeight="1">
      <c r="B169" s="242"/>
      <c r="C169" s="222" t="s">
        <v>1151</v>
      </c>
      <c r="D169" s="222"/>
      <c r="E169" s="222"/>
      <c r="F169" s="241" t="s">
        <v>1202</v>
      </c>
      <c r="G169" s="222"/>
      <c r="H169" s="222" t="s">
        <v>1268</v>
      </c>
      <c r="I169" s="222" t="s">
        <v>1204</v>
      </c>
      <c r="J169" s="222" t="s">
        <v>1252</v>
      </c>
      <c r="K169" s="263"/>
    </row>
    <row r="170" spans="2:11" ht="15" customHeight="1">
      <c r="B170" s="242"/>
      <c r="C170" s="222" t="s">
        <v>1207</v>
      </c>
      <c r="D170" s="222"/>
      <c r="E170" s="222"/>
      <c r="F170" s="241" t="s">
        <v>1208</v>
      </c>
      <c r="G170" s="222"/>
      <c r="H170" s="222" t="s">
        <v>1268</v>
      </c>
      <c r="I170" s="222" t="s">
        <v>1204</v>
      </c>
      <c r="J170" s="222">
        <v>50</v>
      </c>
      <c r="K170" s="263"/>
    </row>
    <row r="171" spans="2:11" ht="15" customHeight="1">
      <c r="B171" s="242"/>
      <c r="C171" s="222" t="s">
        <v>1210</v>
      </c>
      <c r="D171" s="222"/>
      <c r="E171" s="222"/>
      <c r="F171" s="241" t="s">
        <v>1202</v>
      </c>
      <c r="G171" s="222"/>
      <c r="H171" s="222" t="s">
        <v>1268</v>
      </c>
      <c r="I171" s="222" t="s">
        <v>1212</v>
      </c>
      <c r="J171" s="222"/>
      <c r="K171" s="263"/>
    </row>
    <row r="172" spans="2:11" ht="15" customHeight="1">
      <c r="B172" s="242"/>
      <c r="C172" s="222" t="s">
        <v>1221</v>
      </c>
      <c r="D172" s="222"/>
      <c r="E172" s="222"/>
      <c r="F172" s="241" t="s">
        <v>1208</v>
      </c>
      <c r="G172" s="222"/>
      <c r="H172" s="222" t="s">
        <v>1268</v>
      </c>
      <c r="I172" s="222" t="s">
        <v>1204</v>
      </c>
      <c r="J172" s="222">
        <v>50</v>
      </c>
      <c r="K172" s="263"/>
    </row>
    <row r="173" spans="2:11" ht="15" customHeight="1">
      <c r="B173" s="242"/>
      <c r="C173" s="222" t="s">
        <v>1229</v>
      </c>
      <c r="D173" s="222"/>
      <c r="E173" s="222"/>
      <c r="F173" s="241" t="s">
        <v>1208</v>
      </c>
      <c r="G173" s="222"/>
      <c r="H173" s="222" t="s">
        <v>1268</v>
      </c>
      <c r="I173" s="222" t="s">
        <v>1204</v>
      </c>
      <c r="J173" s="222">
        <v>50</v>
      </c>
      <c r="K173" s="263"/>
    </row>
    <row r="174" spans="2:11" ht="15" customHeight="1">
      <c r="B174" s="242"/>
      <c r="C174" s="222" t="s">
        <v>1227</v>
      </c>
      <c r="D174" s="222"/>
      <c r="E174" s="222"/>
      <c r="F174" s="241" t="s">
        <v>1208</v>
      </c>
      <c r="G174" s="222"/>
      <c r="H174" s="222" t="s">
        <v>1268</v>
      </c>
      <c r="I174" s="222" t="s">
        <v>1204</v>
      </c>
      <c r="J174" s="222">
        <v>50</v>
      </c>
      <c r="K174" s="263"/>
    </row>
    <row r="175" spans="2:11" ht="15" customHeight="1">
      <c r="B175" s="242"/>
      <c r="C175" s="222" t="s">
        <v>124</v>
      </c>
      <c r="D175" s="222"/>
      <c r="E175" s="222"/>
      <c r="F175" s="241" t="s">
        <v>1202</v>
      </c>
      <c r="G175" s="222"/>
      <c r="H175" s="222" t="s">
        <v>1269</v>
      </c>
      <c r="I175" s="222" t="s">
        <v>1270</v>
      </c>
      <c r="J175" s="222"/>
      <c r="K175" s="263"/>
    </row>
    <row r="176" spans="2:11" ht="15" customHeight="1">
      <c r="B176" s="242"/>
      <c r="C176" s="222" t="s">
        <v>61</v>
      </c>
      <c r="D176" s="222"/>
      <c r="E176" s="222"/>
      <c r="F176" s="241" t="s">
        <v>1202</v>
      </c>
      <c r="G176" s="222"/>
      <c r="H176" s="222" t="s">
        <v>1271</v>
      </c>
      <c r="I176" s="222" t="s">
        <v>1272</v>
      </c>
      <c r="J176" s="222">
        <v>1</v>
      </c>
      <c r="K176" s="263"/>
    </row>
    <row r="177" spans="2:11" ht="15" customHeight="1">
      <c r="B177" s="242"/>
      <c r="C177" s="222" t="s">
        <v>57</v>
      </c>
      <c r="D177" s="222"/>
      <c r="E177" s="222"/>
      <c r="F177" s="241" t="s">
        <v>1202</v>
      </c>
      <c r="G177" s="222"/>
      <c r="H177" s="222" t="s">
        <v>1273</v>
      </c>
      <c r="I177" s="222" t="s">
        <v>1204</v>
      </c>
      <c r="J177" s="222">
        <v>20</v>
      </c>
      <c r="K177" s="263"/>
    </row>
    <row r="178" spans="2:11" ht="15" customHeight="1">
      <c r="B178" s="242"/>
      <c r="C178" s="222" t="s">
        <v>125</v>
      </c>
      <c r="D178" s="222"/>
      <c r="E178" s="222"/>
      <c r="F178" s="241" t="s">
        <v>1202</v>
      </c>
      <c r="G178" s="222"/>
      <c r="H178" s="222" t="s">
        <v>1274</v>
      </c>
      <c r="I178" s="222" t="s">
        <v>1204</v>
      </c>
      <c r="J178" s="222">
        <v>255</v>
      </c>
      <c r="K178" s="263"/>
    </row>
    <row r="179" spans="2:11" ht="15" customHeight="1">
      <c r="B179" s="242"/>
      <c r="C179" s="222" t="s">
        <v>126</v>
      </c>
      <c r="D179" s="222"/>
      <c r="E179" s="222"/>
      <c r="F179" s="241" t="s">
        <v>1202</v>
      </c>
      <c r="G179" s="222"/>
      <c r="H179" s="222" t="s">
        <v>1167</v>
      </c>
      <c r="I179" s="222" t="s">
        <v>1204</v>
      </c>
      <c r="J179" s="222">
        <v>10</v>
      </c>
      <c r="K179" s="263"/>
    </row>
    <row r="180" spans="2:11" ht="15" customHeight="1">
      <c r="B180" s="242"/>
      <c r="C180" s="222" t="s">
        <v>127</v>
      </c>
      <c r="D180" s="222"/>
      <c r="E180" s="222"/>
      <c r="F180" s="241" t="s">
        <v>1202</v>
      </c>
      <c r="G180" s="222"/>
      <c r="H180" s="222" t="s">
        <v>1275</v>
      </c>
      <c r="I180" s="222" t="s">
        <v>1236</v>
      </c>
      <c r="J180" s="222"/>
      <c r="K180" s="263"/>
    </row>
    <row r="181" spans="2:11" ht="15" customHeight="1">
      <c r="B181" s="242"/>
      <c r="C181" s="222" t="s">
        <v>1276</v>
      </c>
      <c r="D181" s="222"/>
      <c r="E181" s="222"/>
      <c r="F181" s="241" t="s">
        <v>1202</v>
      </c>
      <c r="G181" s="222"/>
      <c r="H181" s="222" t="s">
        <v>1277</v>
      </c>
      <c r="I181" s="222" t="s">
        <v>1236</v>
      </c>
      <c r="J181" s="222"/>
      <c r="K181" s="263"/>
    </row>
    <row r="182" spans="2:11" ht="15" customHeight="1">
      <c r="B182" s="242"/>
      <c r="C182" s="222" t="s">
        <v>1265</v>
      </c>
      <c r="D182" s="222"/>
      <c r="E182" s="222"/>
      <c r="F182" s="241" t="s">
        <v>1202</v>
      </c>
      <c r="G182" s="222"/>
      <c r="H182" s="222" t="s">
        <v>1278</v>
      </c>
      <c r="I182" s="222" t="s">
        <v>1236</v>
      </c>
      <c r="J182" s="222"/>
      <c r="K182" s="263"/>
    </row>
    <row r="183" spans="2:11" ht="15" customHeight="1">
      <c r="B183" s="242"/>
      <c r="C183" s="222" t="s">
        <v>129</v>
      </c>
      <c r="D183" s="222"/>
      <c r="E183" s="222"/>
      <c r="F183" s="241" t="s">
        <v>1208</v>
      </c>
      <c r="G183" s="222"/>
      <c r="H183" s="222" t="s">
        <v>1279</v>
      </c>
      <c r="I183" s="222" t="s">
        <v>1204</v>
      </c>
      <c r="J183" s="222">
        <v>50</v>
      </c>
      <c r="K183" s="263"/>
    </row>
    <row r="184" spans="2:11" ht="15" customHeight="1">
      <c r="B184" s="242"/>
      <c r="C184" s="222" t="s">
        <v>1280</v>
      </c>
      <c r="D184" s="222"/>
      <c r="E184" s="222"/>
      <c r="F184" s="241" t="s">
        <v>1208</v>
      </c>
      <c r="G184" s="222"/>
      <c r="H184" s="222" t="s">
        <v>1281</v>
      </c>
      <c r="I184" s="222" t="s">
        <v>1282</v>
      </c>
      <c r="J184" s="222"/>
      <c r="K184" s="263"/>
    </row>
    <row r="185" spans="2:11" ht="15" customHeight="1">
      <c r="B185" s="242"/>
      <c r="C185" s="222" t="s">
        <v>1283</v>
      </c>
      <c r="D185" s="222"/>
      <c r="E185" s="222"/>
      <c r="F185" s="241" t="s">
        <v>1208</v>
      </c>
      <c r="G185" s="222"/>
      <c r="H185" s="222" t="s">
        <v>1284</v>
      </c>
      <c r="I185" s="222" t="s">
        <v>1282</v>
      </c>
      <c r="J185" s="222"/>
      <c r="K185" s="263"/>
    </row>
    <row r="186" spans="2:11" ht="15" customHeight="1">
      <c r="B186" s="242"/>
      <c r="C186" s="222" t="s">
        <v>1285</v>
      </c>
      <c r="D186" s="222"/>
      <c r="E186" s="222"/>
      <c r="F186" s="241" t="s">
        <v>1208</v>
      </c>
      <c r="G186" s="222"/>
      <c r="H186" s="222" t="s">
        <v>1286</v>
      </c>
      <c r="I186" s="222" t="s">
        <v>1282</v>
      </c>
      <c r="J186" s="222"/>
      <c r="K186" s="263"/>
    </row>
    <row r="187" spans="2:11" ht="15" customHeight="1">
      <c r="B187" s="242"/>
      <c r="C187" s="275" t="s">
        <v>1287</v>
      </c>
      <c r="D187" s="222"/>
      <c r="E187" s="222"/>
      <c r="F187" s="241" t="s">
        <v>1208</v>
      </c>
      <c r="G187" s="222"/>
      <c r="H187" s="222" t="s">
        <v>1288</v>
      </c>
      <c r="I187" s="222" t="s">
        <v>1289</v>
      </c>
      <c r="J187" s="276" t="s">
        <v>1290</v>
      </c>
      <c r="K187" s="263"/>
    </row>
    <row r="188" spans="2:11" ht="15" customHeight="1">
      <c r="B188" s="242"/>
      <c r="C188" s="227" t="s">
        <v>46</v>
      </c>
      <c r="D188" s="222"/>
      <c r="E188" s="222"/>
      <c r="F188" s="241" t="s">
        <v>1202</v>
      </c>
      <c r="G188" s="222"/>
      <c r="H188" s="218" t="s">
        <v>1291</v>
      </c>
      <c r="I188" s="222" t="s">
        <v>1292</v>
      </c>
      <c r="J188" s="222"/>
      <c r="K188" s="263"/>
    </row>
    <row r="189" spans="2:11" ht="15" customHeight="1">
      <c r="B189" s="242"/>
      <c r="C189" s="227" t="s">
        <v>1293</v>
      </c>
      <c r="D189" s="222"/>
      <c r="E189" s="222"/>
      <c r="F189" s="241" t="s">
        <v>1202</v>
      </c>
      <c r="G189" s="222"/>
      <c r="H189" s="222" t="s">
        <v>1294</v>
      </c>
      <c r="I189" s="222" t="s">
        <v>1236</v>
      </c>
      <c r="J189" s="222"/>
      <c r="K189" s="263"/>
    </row>
    <row r="190" spans="2:11" ht="15" customHeight="1">
      <c r="B190" s="242"/>
      <c r="C190" s="227" t="s">
        <v>1295</v>
      </c>
      <c r="D190" s="222"/>
      <c r="E190" s="222"/>
      <c r="F190" s="241" t="s">
        <v>1202</v>
      </c>
      <c r="G190" s="222"/>
      <c r="H190" s="222" t="s">
        <v>1296</v>
      </c>
      <c r="I190" s="222" t="s">
        <v>1236</v>
      </c>
      <c r="J190" s="222"/>
      <c r="K190" s="263"/>
    </row>
    <row r="191" spans="2:11" ht="15" customHeight="1">
      <c r="B191" s="242"/>
      <c r="C191" s="227" t="s">
        <v>1297</v>
      </c>
      <c r="D191" s="222"/>
      <c r="E191" s="222"/>
      <c r="F191" s="241" t="s">
        <v>1208</v>
      </c>
      <c r="G191" s="222"/>
      <c r="H191" s="222" t="s">
        <v>1298</v>
      </c>
      <c r="I191" s="222" t="s">
        <v>1236</v>
      </c>
      <c r="J191" s="222"/>
      <c r="K191" s="263"/>
    </row>
    <row r="192" spans="2:11" ht="15" customHeight="1">
      <c r="B192" s="269"/>
      <c r="C192" s="277"/>
      <c r="D192" s="251"/>
      <c r="E192" s="251"/>
      <c r="F192" s="251"/>
      <c r="G192" s="251"/>
      <c r="H192" s="251"/>
      <c r="I192" s="251"/>
      <c r="J192" s="251"/>
      <c r="K192" s="270"/>
    </row>
    <row r="193" spans="2:11" ht="18.75" customHeight="1">
      <c r="B193" s="218"/>
      <c r="C193" s="222"/>
      <c r="D193" s="222"/>
      <c r="E193" s="222"/>
      <c r="F193" s="241"/>
      <c r="G193" s="222"/>
      <c r="H193" s="222"/>
      <c r="I193" s="222"/>
      <c r="J193" s="222"/>
      <c r="K193" s="218"/>
    </row>
    <row r="194" spans="2:11" ht="18.75" customHeight="1">
      <c r="B194" s="218"/>
      <c r="C194" s="222"/>
      <c r="D194" s="222"/>
      <c r="E194" s="222"/>
      <c r="F194" s="241"/>
      <c r="G194" s="222"/>
      <c r="H194" s="222"/>
      <c r="I194" s="222"/>
      <c r="J194" s="222"/>
      <c r="K194" s="218"/>
    </row>
    <row r="195" spans="2:11" ht="18.75" customHeight="1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</row>
    <row r="196" spans="2:11" ht="13.5">
      <c r="B196" s="210"/>
      <c r="C196" s="211"/>
      <c r="D196" s="211"/>
      <c r="E196" s="211"/>
      <c r="F196" s="211"/>
      <c r="G196" s="211"/>
      <c r="H196" s="211"/>
      <c r="I196" s="211"/>
      <c r="J196" s="211"/>
      <c r="K196" s="212"/>
    </row>
    <row r="197" spans="2:11" ht="21">
      <c r="B197" s="213"/>
      <c r="C197" s="337" t="s">
        <v>1299</v>
      </c>
      <c r="D197" s="337"/>
      <c r="E197" s="337"/>
      <c r="F197" s="337"/>
      <c r="G197" s="337"/>
      <c r="H197" s="337"/>
      <c r="I197" s="337"/>
      <c r="J197" s="337"/>
      <c r="K197" s="214"/>
    </row>
    <row r="198" spans="2:11" ht="25.5" customHeight="1">
      <c r="B198" s="213"/>
      <c r="C198" s="278" t="s">
        <v>1300</v>
      </c>
      <c r="D198" s="278"/>
      <c r="E198" s="278"/>
      <c r="F198" s="278" t="s">
        <v>1301</v>
      </c>
      <c r="G198" s="279"/>
      <c r="H198" s="336" t="s">
        <v>1302</v>
      </c>
      <c r="I198" s="336"/>
      <c r="J198" s="336"/>
      <c r="K198" s="214"/>
    </row>
    <row r="199" spans="2:11" ht="5.25" customHeight="1">
      <c r="B199" s="242"/>
      <c r="C199" s="239"/>
      <c r="D199" s="239"/>
      <c r="E199" s="239"/>
      <c r="F199" s="239"/>
      <c r="G199" s="222"/>
      <c r="H199" s="239"/>
      <c r="I199" s="239"/>
      <c r="J199" s="239"/>
      <c r="K199" s="263"/>
    </row>
    <row r="200" spans="2:11" ht="15" customHeight="1">
      <c r="B200" s="242"/>
      <c r="C200" s="222" t="s">
        <v>1292</v>
      </c>
      <c r="D200" s="222"/>
      <c r="E200" s="222"/>
      <c r="F200" s="241" t="s">
        <v>47</v>
      </c>
      <c r="G200" s="222"/>
      <c r="H200" s="335" t="s">
        <v>1303</v>
      </c>
      <c r="I200" s="335"/>
      <c r="J200" s="335"/>
      <c r="K200" s="263"/>
    </row>
    <row r="201" spans="2:11" ht="15" customHeight="1">
      <c r="B201" s="242"/>
      <c r="C201" s="248"/>
      <c r="D201" s="222"/>
      <c r="E201" s="222"/>
      <c r="F201" s="241" t="s">
        <v>48</v>
      </c>
      <c r="G201" s="222"/>
      <c r="H201" s="335" t="s">
        <v>1304</v>
      </c>
      <c r="I201" s="335"/>
      <c r="J201" s="335"/>
      <c r="K201" s="263"/>
    </row>
    <row r="202" spans="2:11" ht="15" customHeight="1">
      <c r="B202" s="242"/>
      <c r="C202" s="248"/>
      <c r="D202" s="222"/>
      <c r="E202" s="222"/>
      <c r="F202" s="241" t="s">
        <v>51</v>
      </c>
      <c r="G202" s="222"/>
      <c r="H202" s="335" t="s">
        <v>1305</v>
      </c>
      <c r="I202" s="335"/>
      <c r="J202" s="335"/>
      <c r="K202" s="263"/>
    </row>
    <row r="203" spans="2:11" ht="15" customHeight="1">
      <c r="B203" s="242"/>
      <c r="C203" s="222"/>
      <c r="D203" s="222"/>
      <c r="E203" s="222"/>
      <c r="F203" s="241" t="s">
        <v>49</v>
      </c>
      <c r="G203" s="222"/>
      <c r="H203" s="335" t="s">
        <v>1306</v>
      </c>
      <c r="I203" s="335"/>
      <c r="J203" s="335"/>
      <c r="K203" s="263"/>
    </row>
    <row r="204" spans="2:11" ht="15" customHeight="1">
      <c r="B204" s="242"/>
      <c r="C204" s="222"/>
      <c r="D204" s="222"/>
      <c r="E204" s="222"/>
      <c r="F204" s="241" t="s">
        <v>50</v>
      </c>
      <c r="G204" s="222"/>
      <c r="H204" s="335" t="s">
        <v>1307</v>
      </c>
      <c r="I204" s="335"/>
      <c r="J204" s="335"/>
      <c r="K204" s="263"/>
    </row>
    <row r="205" spans="2:11" ht="15" customHeight="1">
      <c r="B205" s="242"/>
      <c r="C205" s="222"/>
      <c r="D205" s="222"/>
      <c r="E205" s="222"/>
      <c r="F205" s="241"/>
      <c r="G205" s="222"/>
      <c r="H205" s="222"/>
      <c r="I205" s="222"/>
      <c r="J205" s="222"/>
      <c r="K205" s="263"/>
    </row>
    <row r="206" spans="2:11" ht="15" customHeight="1">
      <c r="B206" s="242"/>
      <c r="C206" s="222" t="s">
        <v>1248</v>
      </c>
      <c r="D206" s="222"/>
      <c r="E206" s="222"/>
      <c r="F206" s="241" t="s">
        <v>83</v>
      </c>
      <c r="G206" s="222"/>
      <c r="H206" s="335" t="s">
        <v>1308</v>
      </c>
      <c r="I206" s="335"/>
      <c r="J206" s="335"/>
      <c r="K206" s="263"/>
    </row>
    <row r="207" spans="2:11" ht="15" customHeight="1">
      <c r="B207" s="242"/>
      <c r="C207" s="248"/>
      <c r="D207" s="222"/>
      <c r="E207" s="222"/>
      <c r="F207" s="241" t="s">
        <v>1145</v>
      </c>
      <c r="G207" s="222"/>
      <c r="H207" s="335" t="s">
        <v>1146</v>
      </c>
      <c r="I207" s="335"/>
      <c r="J207" s="335"/>
      <c r="K207" s="263"/>
    </row>
    <row r="208" spans="2:11" ht="15" customHeight="1">
      <c r="B208" s="242"/>
      <c r="C208" s="222"/>
      <c r="D208" s="222"/>
      <c r="E208" s="222"/>
      <c r="F208" s="241" t="s">
        <v>1143</v>
      </c>
      <c r="G208" s="222"/>
      <c r="H208" s="335" t="s">
        <v>1309</v>
      </c>
      <c r="I208" s="335"/>
      <c r="J208" s="335"/>
      <c r="K208" s="263"/>
    </row>
    <row r="209" spans="2:11" ht="15" customHeight="1">
      <c r="B209" s="280"/>
      <c r="C209" s="248"/>
      <c r="D209" s="248"/>
      <c r="E209" s="248"/>
      <c r="F209" s="241" t="s">
        <v>1147</v>
      </c>
      <c r="G209" s="227"/>
      <c r="H209" s="334" t="s">
        <v>1148</v>
      </c>
      <c r="I209" s="334"/>
      <c r="J209" s="334"/>
      <c r="K209" s="281"/>
    </row>
    <row r="210" spans="2:11" ht="15" customHeight="1">
      <c r="B210" s="280"/>
      <c r="C210" s="248"/>
      <c r="D210" s="248"/>
      <c r="E210" s="248"/>
      <c r="F210" s="241" t="s">
        <v>1149</v>
      </c>
      <c r="G210" s="227"/>
      <c r="H210" s="334" t="s">
        <v>1310</v>
      </c>
      <c r="I210" s="334"/>
      <c r="J210" s="334"/>
      <c r="K210" s="281"/>
    </row>
    <row r="211" spans="2:11" ht="15" customHeight="1">
      <c r="B211" s="280"/>
      <c r="C211" s="248"/>
      <c r="D211" s="248"/>
      <c r="E211" s="248"/>
      <c r="F211" s="282"/>
      <c r="G211" s="227"/>
      <c r="H211" s="283"/>
      <c r="I211" s="283"/>
      <c r="J211" s="283"/>
      <c r="K211" s="281"/>
    </row>
    <row r="212" spans="2:11" ht="15" customHeight="1">
      <c r="B212" s="280"/>
      <c r="C212" s="222" t="s">
        <v>1272</v>
      </c>
      <c r="D212" s="248"/>
      <c r="E212" s="248"/>
      <c r="F212" s="241">
        <v>1</v>
      </c>
      <c r="G212" s="227"/>
      <c r="H212" s="334" t="s">
        <v>1311</v>
      </c>
      <c r="I212" s="334"/>
      <c r="J212" s="334"/>
      <c r="K212" s="281"/>
    </row>
    <row r="213" spans="2:11" ht="15" customHeight="1">
      <c r="B213" s="280"/>
      <c r="C213" s="248"/>
      <c r="D213" s="248"/>
      <c r="E213" s="248"/>
      <c r="F213" s="241">
        <v>2</v>
      </c>
      <c r="G213" s="227"/>
      <c r="H213" s="334" t="s">
        <v>1312</v>
      </c>
      <c r="I213" s="334"/>
      <c r="J213" s="334"/>
      <c r="K213" s="281"/>
    </row>
    <row r="214" spans="2:11" ht="15" customHeight="1">
      <c r="B214" s="280"/>
      <c r="C214" s="248"/>
      <c r="D214" s="248"/>
      <c r="E214" s="248"/>
      <c r="F214" s="241">
        <v>3</v>
      </c>
      <c r="G214" s="227"/>
      <c r="H214" s="334" t="s">
        <v>1313</v>
      </c>
      <c r="I214" s="334"/>
      <c r="J214" s="334"/>
      <c r="K214" s="281"/>
    </row>
    <row r="215" spans="2:11" ht="15" customHeight="1">
      <c r="B215" s="280"/>
      <c r="C215" s="248"/>
      <c r="D215" s="248"/>
      <c r="E215" s="248"/>
      <c r="F215" s="241">
        <v>4</v>
      </c>
      <c r="G215" s="227"/>
      <c r="H215" s="334" t="s">
        <v>1314</v>
      </c>
      <c r="I215" s="334"/>
      <c r="J215" s="334"/>
      <c r="K215" s="281"/>
    </row>
    <row r="216" spans="2:11" ht="12.75" customHeight="1">
      <c r="B216" s="284"/>
      <c r="C216" s="285"/>
      <c r="D216" s="285"/>
      <c r="E216" s="285"/>
      <c r="F216" s="285"/>
      <c r="G216" s="285"/>
      <c r="H216" s="285"/>
      <c r="I216" s="285"/>
      <c r="J216" s="285"/>
      <c r="K216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DESKTOP-423RRKU\Jitule</dc:creator>
  <cp:keywords/>
  <dc:description/>
  <cp:lastModifiedBy>Kukiová Marcela</cp:lastModifiedBy>
  <dcterms:created xsi:type="dcterms:W3CDTF">2021-07-13T09:39:05Z</dcterms:created>
  <dcterms:modified xsi:type="dcterms:W3CDTF">2021-07-14T07:20:14Z</dcterms:modified>
  <cp:category/>
  <cp:version/>
  <cp:contentType/>
  <cp:contentStatus/>
</cp:coreProperties>
</file>