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90" yWindow="525" windowWidth="19815" windowHeight="7110" activeTab="0"/>
  </bookViews>
  <sheets>
    <sheet name="Rekapitulace stavby" sheetId="1" r:id="rId1"/>
    <sheet name="01 - Demolice" sheetId="2" r:id="rId2"/>
    <sheet name="VON - Vedlejší a ostatní ..." sheetId="3" r:id="rId3"/>
    <sheet name="Pokyny pro vyplnění" sheetId="4" r:id="rId4"/>
  </sheets>
  <definedNames>
    <definedName name="_xlnm._FilterDatabase" localSheetId="1" hidden="1">'01 - Demolice'!$C$83:$K$193</definedName>
    <definedName name="_xlnm._FilterDatabase" localSheetId="2" hidden="1">'VON - Vedlejší a ostatní ...'!$C$80:$K$85</definedName>
    <definedName name="_xlnm.Print_Area" localSheetId="1">'01 - Demolice'!$C$4:$J$39,'01 - Demolice'!$C$45:$J$65,'01 - Demolice'!$C$71:$K$193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Area" localSheetId="2">'VON - Vedlejší a ostatní ...'!$C$4:$J$39,'VON - Vedlejší a ostatní ...'!$C$45:$J$62,'VON - Vedlejší a ostatní ...'!$C$68:$K$85</definedName>
    <definedName name="_xlnm.Print_Titles" localSheetId="0">'Rekapitulace stavby'!$52:$52</definedName>
    <definedName name="_xlnm.Print_Titles" localSheetId="1">'01 - Demolice'!$83:$83</definedName>
    <definedName name="_xlnm.Print_Titles" localSheetId="2">'VON - Vedlejší a ostatní ...'!$80:$80</definedName>
  </definedNames>
  <calcPr calcId="145621"/>
</workbook>
</file>

<file path=xl/sharedStrings.xml><?xml version="1.0" encoding="utf-8"?>
<sst xmlns="http://schemas.openxmlformats.org/spreadsheetml/2006/main" count="1975" uniqueCount="456">
  <si>
    <t>Export Komplet</t>
  </si>
  <si>
    <t>VZ</t>
  </si>
  <si>
    <t>2.0</t>
  </si>
  <si>
    <t>ZAMOK</t>
  </si>
  <si>
    <t>False</t>
  </si>
  <si>
    <t>{665c7ab6-4820-4d62-9c2f-b04da56e9406}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</si>
  <si>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</si>
  <si>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</si>
  <si>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</si>
  <si>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</si>
  <si>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</si>
  <si>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</si>
  <si>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</si>
  <si>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</si>
  <si>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190911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</si>
  <si>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</si>
  <si>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</si>
  <si>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Odstranění objektu na parcele č.4174, k.ú. Chomutov I</t>
  </si>
  <si>
    <t>KSO:</t>
  </si>
  <si>
    <t/>
  </si>
  <si>
    <t>CC-CZ:</t>
  </si>
  <si>
    <t>Místo:</t>
  </si>
  <si>
    <t>parcela č.4174, k.ú. Chomutov I</t>
  </si>
  <si>
    <t>Datum:</t>
  </si>
  <si>
    <t>11. 9. 2019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</si>
  <si>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</si>
  <si>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</si>
  <si>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</si>
  <si>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</si>
  <si>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</si>
  <si>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</si>
  <si>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</si>
  <si>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JKPO CZ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</si>
  <si>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</si>
  <si>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</si>
  <si>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</si>
  <si>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</si>
  <si>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</si>
  <si>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</si>
  <si>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</si>
  <si>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</si>
  <si>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</si>
  <si>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</si>
  <si>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</si>
  <si>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</si>
  <si>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</si>
  <si>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</si>
  <si>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</si>
  <si>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</si>
  <si>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</si>
  <si>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</si>
  <si>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</si>
  <si>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</si>
  <si>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</si>
  <si>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</si>
  <si>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</si>
  <si>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</si>
  <si>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</si>
  <si>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</si>
  <si>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</si>
  <si>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</si>
  <si>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</si>
  <si>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</si>
  <si>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</si>
  <si>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</si>
  <si>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</si>
  <si>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</si>
  <si>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</si>
  <si>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</si>
  <si>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</si>
  <si>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</si>
  <si>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</si>
  <si>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</si>
  <si>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</si>
  <si>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</si>
  <si>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</si>
  <si>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</si>
  <si>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</si>
  <si>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Demolice</t>
  </si>
  <si>
    <t>STA</t>
  </si>
  <si>
    <t>1</t>
  </si>
  <si>
    <t>{209c54d4-b7aa-41b5-8699-52d39df840f5}</t>
  </si>
  <si>
    <t>2</t>
  </si>
  <si>
    <t>VON</t>
  </si>
  <si>
    <t>Vedlejší a ostatní rozpočtové náklady</t>
  </si>
  <si>
    <t>{0694820b-f094-437a-bf75-b002b03e6b9f}</t>
  </si>
  <si>
    <t>KRYCÍ LIST SOUPISU PRACÍ</t>
  </si>
  <si>
    <t>Objekt:</t>
  </si>
  <si>
    <t>01 - Demolice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</si>
  <si>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</si>
  <si>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</si>
  <si>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</si>
  <si>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</si>
  <si>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</si>
  <si>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</si>
  <si>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</si>
  <si>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</si>
  <si>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</si>
  <si>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</si>
  <si>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</si>
  <si>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</si>
  <si>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</si>
  <si>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</si>
  <si>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</si>
  <si>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</si>
  <si>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</si>
  <si>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</si>
  <si>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</si>
  <si>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</si>
  <si>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</si>
  <si>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</si>
  <si>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</si>
  <si>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</si>
  <si>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</si>
  <si>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</si>
  <si>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</si>
  <si>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</si>
  <si>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zapažených i nezapažených rýh šířky do 600 mm s urovnáním dna do předepsaného profilu a spádu v hornině tř. 3 do 100 m3</t>
  </si>
  <si>
    <t>m3</t>
  </si>
  <si>
    <t>CS ÚRS 2019 02</t>
  </si>
  <si>
    <t>4</t>
  </si>
  <si>
    <t>-1704857968</t>
  </si>
  <si>
    <t>VV</t>
  </si>
  <si>
    <t>viz. výkres č. 2, 3 a 4</t>
  </si>
  <si>
    <t>VÝKOP PRO VYBOURÁNÍ OBVODOVÝCH ZÁKLADOVÝCH PASŮ</t>
  </si>
  <si>
    <t>(16,725+9,455)*2*0,5*1,2</t>
  </si>
  <si>
    <t>Mezisoučet</t>
  </si>
  <si>
    <t>3</t>
  </si>
  <si>
    <t>VÝKOP PRO VYBOURÁNÍ VNITŘNÍCH SCHODIŠŤOVÝCH ZÁKLADOVÝCH PASŮ</t>
  </si>
  <si>
    <t>5,0*0,5*1,0*2</t>
  </si>
  <si>
    <t>Součet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</si>
  <si>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</si>
  <si>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</si>
  <si>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1660742406</t>
  </si>
  <si>
    <t>36,416   "výpočet v pol.č. 132201101"</t>
  </si>
  <si>
    <t>36,416          "výkopek do 100m3 ........100% objemu"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</si>
  <si>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</si>
  <si>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</si>
  <si>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-444089275</t>
  </si>
  <si>
    <t>Odvoz na meziskládku a zpět na zásyp</t>
  </si>
  <si>
    <t>167101101</t>
  </si>
  <si>
    <t>Nakládání, skládání a překládání neulehlého výkopku nebo sypaniny nakládání, množství do 100 m3, z hornin tř. 1 až 4</t>
  </si>
  <si>
    <t>-546068151</t>
  </si>
  <si>
    <t>5</t>
  </si>
  <si>
    <t>174101101</t>
  </si>
  <si>
    <t>Zásyp sypaninou z jakékoliv horniny s uložením výkopku ve vrstvách se zhutněním jam, šachet, rýh nebo kolem objektů v těchto vykopávkách</t>
  </si>
  <si>
    <t>947611487</t>
  </si>
  <si>
    <t>Zásyp výkopu:</t>
  </si>
  <si>
    <t>Zásyp vybouraných základových pasů</t>
  </si>
  <si>
    <t>29,888   "výpočet v pol.č. 981513116"</t>
  </si>
  <si>
    <t>6</t>
  </si>
  <si>
    <t>M</t>
  </si>
  <si>
    <t>58331200</t>
  </si>
  <si>
    <t>štěrkopísek netříděný zásypový</t>
  </si>
  <si>
    <t>t</t>
  </si>
  <si>
    <t>8</t>
  </si>
  <si>
    <t>-2043559551</t>
  </si>
  <si>
    <t>Nakupovaný zásypový materiál</t>
  </si>
  <si>
    <t>36,416   "výkop - výpočet v pol.č. 132201101"</t>
  </si>
  <si>
    <t>29,888   "vybourané základové pasy - výpočet v pol.č. 981513116"</t>
  </si>
  <si>
    <t>-36,416    "zpětný zásyp</t>
  </si>
  <si>
    <t>29,888*2 'Přepočtené koeficientem množství</t>
  </si>
  <si>
    <t>7</t>
  </si>
  <si>
    <t>181951101</t>
  </si>
  <si>
    <t>Úprava pláně vyrovnáním výškových rozdílů v hornině tř. 1 až 4 bez zhutnění</t>
  </si>
  <si>
    <t>m2</t>
  </si>
  <si>
    <t>-468241048</t>
  </si>
  <si>
    <t>17,0*10,0</t>
  </si>
  <si>
    <t>Svislé a kompletní konstrukce</t>
  </si>
  <si>
    <t>34817134R01.1</t>
  </si>
  <si>
    <t>Zpětná montáž ocelového oplocení</t>
  </si>
  <si>
    <t>m</t>
  </si>
  <si>
    <t>-1830129459</t>
  </si>
  <si>
    <t>9</t>
  </si>
  <si>
    <t>Ostatní konstrukce a práce, bourání</t>
  </si>
  <si>
    <t>96607281R01.2</t>
  </si>
  <si>
    <t>Rozebrání oplocení z dílců rámových na ocelové sloupky, výšky přes 1 do 2 m vč. betonového sloupku</t>
  </si>
  <si>
    <t>-1888013869</t>
  </si>
  <si>
    <t>4,0</t>
  </si>
  <si>
    <t>10</t>
  </si>
  <si>
    <t>981013314</t>
  </si>
  <si>
    <t>Demolice budov těžkými mechanizačními prostředky z cihel, kamene, smíšeného nebo hrázděného zdiva, tvárnic na maltu vápennou nebo vápenocementovou s podílem konstrukcí přes 20 do 25 %</t>
  </si>
  <si>
    <t>-748881130</t>
  </si>
  <si>
    <t>viz. výkres č. 2, 3, a 4</t>
  </si>
  <si>
    <t>OBESTAVĚNÝ PROSTOR</t>
  </si>
  <si>
    <t>Oběstavěný prostor základů:</t>
  </si>
  <si>
    <t>29,888   "základové pasy - výpočet v pol.č. 981511116"</t>
  </si>
  <si>
    <t>Obestavěný prostor 1NP:</t>
  </si>
  <si>
    <t>15,625*8,355*3,485   "vč. střechy"</t>
  </si>
  <si>
    <t>Obestavěný prostor 2NP:</t>
  </si>
  <si>
    <t>(6,14*4,585+6,085*1,36)*2,585</t>
  </si>
  <si>
    <t>Obestavěný prostor střechy:</t>
  </si>
  <si>
    <t>(7,64*5,435+5,435*1,56+2,025*0,65)*0,15    "střecha nad 2NP"</t>
  </si>
  <si>
    <t>OBJEM KONSTRUKCÍ</t>
  </si>
  <si>
    <t>obvodové zdivo:</t>
  </si>
  <si>
    <t>((15,625+7,455)*2*0,45*3,33)+((12,225+4,085)*2*0,25*2,58) = 90,211 m3</t>
  </si>
  <si>
    <t>vnitřní schodišťové zdivo:</t>
  </si>
  <si>
    <t>4,88*0,25*3,33*2 = 8,125 m3</t>
  </si>
  <si>
    <t>strop nad 1NP:</t>
  </si>
  <si>
    <t>((16,45*4,63+4,475*3,725+6,085*2,615)*0,15)+((5,935*0,86+6,14*4,585)*0,2) = 22,963 m3</t>
  </si>
  <si>
    <t>střecha 2NP:</t>
  </si>
  <si>
    <t>(7,64*5,435+5,435*1,56+2,025*0,65)*0,15 = 7,698 m3</t>
  </si>
  <si>
    <t>průvlak:</t>
  </si>
  <si>
    <t>0,45*0,26*(4,615+3,475) = 0,947 m3</t>
  </si>
  <si>
    <t>PODÍL KONSTRUKCÍ:    (90,211+8,125+22,963+7,698+0,947)/586,707 = 22%</t>
  </si>
  <si>
    <t>11</t>
  </si>
  <si>
    <t>981513114</t>
  </si>
  <si>
    <t>Demolice konstrukcí objektů těžkými mechanizačními prostředky konstrukcí ze železobetonu</t>
  </si>
  <si>
    <t>337249244</t>
  </si>
  <si>
    <t>Základová deska</t>
  </si>
  <si>
    <t>16,45*8,355*0,15</t>
  </si>
  <si>
    <t>12</t>
  </si>
  <si>
    <t>981513116</t>
  </si>
  <si>
    <t>Demolice konstrukcí objektů těžkými mechanizačními prostředky konstrukcí z betonu prostého</t>
  </si>
  <si>
    <t>-1830840184</t>
  </si>
  <si>
    <t>ZÁKLADOVÉ PASY OBVODOVÉ</t>
  </si>
  <si>
    <t>odhad hloubky základů 1,0m a šířka 0,55m</t>
  </si>
  <si>
    <t>(15,725+7,355)*2*0,55*1,0</t>
  </si>
  <si>
    <t>ZÁKLADOVÉ PASY VNITŘNÍ SCHODIŠŤOVÉ</t>
  </si>
  <si>
    <t>odhad hloubky základů 1,0m a šířka 0,45m</t>
  </si>
  <si>
    <t>5,0*0,45*1,0*2</t>
  </si>
  <si>
    <t>13</t>
  </si>
  <si>
    <t>9R01.3</t>
  </si>
  <si>
    <t>Odpojení objektu od sítí technické infrastruktury</t>
  </si>
  <si>
    <t>kpl</t>
  </si>
  <si>
    <t>690483267</t>
  </si>
  <si>
    <t>997</t>
  </si>
  <si>
    <t>Přesun sutě</t>
  </si>
  <si>
    <t>14</t>
  </si>
  <si>
    <t>997006512</t>
  </si>
  <si>
    <t>Vodorovná doprava suti na skládku s naložením na dopravní prostředek a složením přes 100 m do 1 km</t>
  </si>
  <si>
    <t>-432608454</t>
  </si>
  <si>
    <t>997006519</t>
  </si>
  <si>
    <t>Vodorovná doprava suti na skládku s naložením na dopravní prostředek a složením Příplatek k ceně za každý další i započatý 1 km</t>
  </si>
  <si>
    <t>1582497845</t>
  </si>
  <si>
    <t>379,456*9   "předpoklad skládka do 10km"</t>
  </si>
  <si>
    <t>16</t>
  </si>
  <si>
    <t>997006551</t>
  </si>
  <si>
    <t>Hrubé urovnání suti na skládce bez zhutnění</t>
  </si>
  <si>
    <t>1744907414</t>
  </si>
  <si>
    <t>17</t>
  </si>
  <si>
    <t>997013801</t>
  </si>
  <si>
    <t>Poplatek za uložení stavebního odpadu na skládce (skládkovné) z prostého betonu zatříděného do Katalogu odpadů pod kódem 170 101</t>
  </si>
  <si>
    <t>-1108447735</t>
  </si>
  <si>
    <t>65,754    "základové pasy"</t>
  </si>
  <si>
    <t>18</t>
  </si>
  <si>
    <t>997013802</t>
  </si>
  <si>
    <t>Poplatek za uložení stavebního odpadu na skládce (skládkovné) z armovaného betonu zatříděného do Katalogu odpadů pod kódem 170 101</t>
  </si>
  <si>
    <t>-903654285</t>
  </si>
  <si>
    <t>49,685   "základová deska"</t>
  </si>
  <si>
    <t>19</t>
  </si>
  <si>
    <t>997013831</t>
  </si>
  <si>
    <t>Poplatek za uložení stavebního odpadu na skládce (skládkovné) směsného stavebního a demoličního zatříděného do Katalogu odpadů pod kódem 170 904</t>
  </si>
  <si>
    <t>-1629868588</t>
  </si>
  <si>
    <t>379,456 "celková suť"</t>
  </si>
  <si>
    <t>-65,754    "základové pasy"</t>
  </si>
  <si>
    <t>-49,685    "základová deska"</t>
  </si>
  <si>
    <t>VON - Vedlejší a ostatní rozpočtové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</si>
  <si>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</si>
  <si>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</si>
  <si>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</si>
  <si>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</si>
  <si>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</si>
  <si>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</si>
  <si>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</si>
  <si>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</si>
  <si>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</si>
  <si>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-1403971480</t>
  </si>
  <si>
    <t>034103000</t>
  </si>
  <si>
    <t>Oplocení staveniště</t>
  </si>
  <si>
    <t>438660514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</si>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</sst>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5" t="s">
        <v>14</v>
      </c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24"/>
      <c r="AQ5" s="24"/>
      <c r="AR5" s="22"/>
      <c r="BE5" s="344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7" t="s">
        <v>17</v>
      </c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24"/>
      <c r="AQ6" s="24"/>
      <c r="AR6" s="22"/>
      <c r="BE6" s="345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45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45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45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45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45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45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45"/>
      <c r="BS13" s="19" t="s">
        <v>6</v>
      </c>
    </row>
    <row r="14" spans="2:71" ht="12.75">
      <c r="B14" s="23"/>
      <c r="C14" s="24"/>
      <c r="D14" s="24"/>
      <c r="E14" s="368" t="s">
        <v>30</v>
      </c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45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45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45"/>
      <c r="BS16" s="19" t="s">
        <v>4</v>
      </c>
    </row>
    <row r="17" spans="2:71" s="1" customFormat="1" ht="18.4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45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45"/>
      <c r="BS18" s="19" t="s">
        <v>6</v>
      </c>
    </row>
    <row r="19" spans="2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45"/>
      <c r="BS19" s="19" t="s">
        <v>6</v>
      </c>
    </row>
    <row r="20" spans="2:71" s="1" customFormat="1" ht="18.4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45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45"/>
    </row>
    <row r="22" spans="2:57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45"/>
    </row>
    <row r="23" spans="2:57" s="1" customFormat="1" ht="51" customHeight="1">
      <c r="B23" s="23"/>
      <c r="C23" s="24"/>
      <c r="D23" s="24"/>
      <c r="E23" s="370" t="s">
        <v>37</v>
      </c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24"/>
      <c r="AP23" s="24"/>
      <c r="AQ23" s="24"/>
      <c r="AR23" s="22"/>
      <c r="BE23" s="345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45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45"/>
    </row>
    <row r="26" spans="1:57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7">
        <f>ROUND(AG54,2)</f>
        <v>0</v>
      </c>
      <c r="AL26" s="348"/>
      <c r="AM26" s="348"/>
      <c r="AN26" s="348"/>
      <c r="AO26" s="348"/>
      <c r="AP26" s="38"/>
      <c r="AQ26" s="38"/>
      <c r="AR26" s="41"/>
      <c r="BE26" s="345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45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1" t="s">
        <v>39</v>
      </c>
      <c r="M28" s="371"/>
      <c r="N28" s="371"/>
      <c r="O28" s="371"/>
      <c r="P28" s="371"/>
      <c r="Q28" s="38"/>
      <c r="R28" s="38"/>
      <c r="S28" s="38"/>
      <c r="T28" s="38"/>
      <c r="U28" s="38"/>
      <c r="V28" s="38"/>
      <c r="W28" s="371" t="s">
        <v>40</v>
      </c>
      <c r="X28" s="371"/>
      <c r="Y28" s="371"/>
      <c r="Z28" s="371"/>
      <c r="AA28" s="371"/>
      <c r="AB28" s="371"/>
      <c r="AC28" s="371"/>
      <c r="AD28" s="371"/>
      <c r="AE28" s="371"/>
      <c r="AF28" s="38"/>
      <c r="AG28" s="38"/>
      <c r="AH28" s="38"/>
      <c r="AI28" s="38"/>
      <c r="AJ28" s="38"/>
      <c r="AK28" s="371" t="s">
        <v>41</v>
      </c>
      <c r="AL28" s="371"/>
      <c r="AM28" s="371"/>
      <c r="AN28" s="371"/>
      <c r="AO28" s="371"/>
      <c r="AP28" s="38"/>
      <c r="AQ28" s="38"/>
      <c r="AR28" s="41"/>
      <c r="BE28" s="345"/>
    </row>
    <row r="29" spans="2:57" s="3" customFormat="1" ht="14.45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72">
        <v>0.21</v>
      </c>
      <c r="M29" s="343"/>
      <c r="N29" s="343"/>
      <c r="O29" s="343"/>
      <c r="P29" s="343"/>
      <c r="Q29" s="43"/>
      <c r="R29" s="43"/>
      <c r="S29" s="43"/>
      <c r="T29" s="43"/>
      <c r="U29" s="43"/>
      <c r="V29" s="43"/>
      <c r="W29" s="342">
        <f>ROUND(AZ54,2)</f>
        <v>0</v>
      </c>
      <c r="X29" s="343"/>
      <c r="Y29" s="343"/>
      <c r="Z29" s="343"/>
      <c r="AA29" s="343"/>
      <c r="AB29" s="343"/>
      <c r="AC29" s="343"/>
      <c r="AD29" s="343"/>
      <c r="AE29" s="343"/>
      <c r="AF29" s="43"/>
      <c r="AG29" s="43"/>
      <c r="AH29" s="43"/>
      <c r="AI29" s="43"/>
      <c r="AJ29" s="43"/>
      <c r="AK29" s="342">
        <f>ROUND(AV54,2)</f>
        <v>0</v>
      </c>
      <c r="AL29" s="343"/>
      <c r="AM29" s="343"/>
      <c r="AN29" s="343"/>
      <c r="AO29" s="343"/>
      <c r="AP29" s="43"/>
      <c r="AQ29" s="43"/>
      <c r="AR29" s="44"/>
      <c r="BE29" s="346"/>
    </row>
    <row r="30" spans="2:57" s="3" customFormat="1" ht="14.45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72">
        <v>0.15</v>
      </c>
      <c r="M30" s="343"/>
      <c r="N30" s="343"/>
      <c r="O30" s="343"/>
      <c r="P30" s="343"/>
      <c r="Q30" s="43"/>
      <c r="R30" s="43"/>
      <c r="S30" s="43"/>
      <c r="T30" s="43"/>
      <c r="U30" s="43"/>
      <c r="V30" s="43"/>
      <c r="W30" s="342">
        <f>ROUND(BA54,2)</f>
        <v>0</v>
      </c>
      <c r="X30" s="343"/>
      <c r="Y30" s="343"/>
      <c r="Z30" s="343"/>
      <c r="AA30" s="343"/>
      <c r="AB30" s="343"/>
      <c r="AC30" s="343"/>
      <c r="AD30" s="343"/>
      <c r="AE30" s="343"/>
      <c r="AF30" s="43"/>
      <c r="AG30" s="43"/>
      <c r="AH30" s="43"/>
      <c r="AI30" s="43"/>
      <c r="AJ30" s="43"/>
      <c r="AK30" s="342">
        <f>ROUND(AW54,2)</f>
        <v>0</v>
      </c>
      <c r="AL30" s="343"/>
      <c r="AM30" s="343"/>
      <c r="AN30" s="343"/>
      <c r="AO30" s="343"/>
      <c r="AP30" s="43"/>
      <c r="AQ30" s="43"/>
      <c r="AR30" s="44"/>
      <c r="BE30" s="346"/>
    </row>
    <row r="31" spans="2:57" s="3" customFormat="1" ht="14.45" customHeight="1" hidden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72">
        <v>0.21</v>
      </c>
      <c r="M31" s="343"/>
      <c r="N31" s="343"/>
      <c r="O31" s="343"/>
      <c r="P31" s="343"/>
      <c r="Q31" s="43"/>
      <c r="R31" s="43"/>
      <c r="S31" s="43"/>
      <c r="T31" s="43"/>
      <c r="U31" s="43"/>
      <c r="V31" s="43"/>
      <c r="W31" s="342">
        <f>ROUND(BB54,2)</f>
        <v>0</v>
      </c>
      <c r="X31" s="343"/>
      <c r="Y31" s="343"/>
      <c r="Z31" s="343"/>
      <c r="AA31" s="343"/>
      <c r="AB31" s="343"/>
      <c r="AC31" s="343"/>
      <c r="AD31" s="343"/>
      <c r="AE31" s="343"/>
      <c r="AF31" s="43"/>
      <c r="AG31" s="43"/>
      <c r="AH31" s="43"/>
      <c r="AI31" s="43"/>
      <c r="AJ31" s="43"/>
      <c r="AK31" s="342">
        <v>0</v>
      </c>
      <c r="AL31" s="343"/>
      <c r="AM31" s="343"/>
      <c r="AN31" s="343"/>
      <c r="AO31" s="343"/>
      <c r="AP31" s="43"/>
      <c r="AQ31" s="43"/>
      <c r="AR31" s="44"/>
      <c r="BE31" s="346"/>
    </row>
    <row r="32" spans="2:57" s="3" customFormat="1" ht="14.45" customHeight="1" hidden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72">
        <v>0.15</v>
      </c>
      <c r="M32" s="343"/>
      <c r="N32" s="343"/>
      <c r="O32" s="343"/>
      <c r="P32" s="343"/>
      <c r="Q32" s="43"/>
      <c r="R32" s="43"/>
      <c r="S32" s="43"/>
      <c r="T32" s="43"/>
      <c r="U32" s="43"/>
      <c r="V32" s="43"/>
      <c r="W32" s="342">
        <f>ROUND(BC54,2)</f>
        <v>0</v>
      </c>
      <c r="X32" s="343"/>
      <c r="Y32" s="343"/>
      <c r="Z32" s="343"/>
      <c r="AA32" s="343"/>
      <c r="AB32" s="343"/>
      <c r="AC32" s="343"/>
      <c r="AD32" s="343"/>
      <c r="AE32" s="343"/>
      <c r="AF32" s="43"/>
      <c r="AG32" s="43"/>
      <c r="AH32" s="43"/>
      <c r="AI32" s="43"/>
      <c r="AJ32" s="43"/>
      <c r="AK32" s="342">
        <v>0</v>
      </c>
      <c r="AL32" s="343"/>
      <c r="AM32" s="343"/>
      <c r="AN32" s="343"/>
      <c r="AO32" s="343"/>
      <c r="AP32" s="43"/>
      <c r="AQ32" s="43"/>
      <c r="AR32" s="44"/>
      <c r="BE32" s="346"/>
    </row>
    <row r="33" spans="2:44" s="3" customFormat="1" ht="14.45" customHeight="1" hidden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72">
        <v>0</v>
      </c>
      <c r="M33" s="343"/>
      <c r="N33" s="343"/>
      <c r="O33" s="343"/>
      <c r="P33" s="343"/>
      <c r="Q33" s="43"/>
      <c r="R33" s="43"/>
      <c r="S33" s="43"/>
      <c r="T33" s="43"/>
      <c r="U33" s="43"/>
      <c r="V33" s="43"/>
      <c r="W33" s="342">
        <f>ROUND(BD54,2)</f>
        <v>0</v>
      </c>
      <c r="X33" s="343"/>
      <c r="Y33" s="343"/>
      <c r="Z33" s="343"/>
      <c r="AA33" s="343"/>
      <c r="AB33" s="343"/>
      <c r="AC33" s="343"/>
      <c r="AD33" s="343"/>
      <c r="AE33" s="343"/>
      <c r="AF33" s="43"/>
      <c r="AG33" s="43"/>
      <c r="AH33" s="43"/>
      <c r="AI33" s="43"/>
      <c r="AJ33" s="43"/>
      <c r="AK33" s="342">
        <v>0</v>
      </c>
      <c r="AL33" s="343"/>
      <c r="AM33" s="343"/>
      <c r="AN33" s="343"/>
      <c r="AO33" s="343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49" t="s">
        <v>50</v>
      </c>
      <c r="Y35" s="350"/>
      <c r="Z35" s="350"/>
      <c r="AA35" s="350"/>
      <c r="AB35" s="350"/>
      <c r="AC35" s="47"/>
      <c r="AD35" s="47"/>
      <c r="AE35" s="47"/>
      <c r="AF35" s="47"/>
      <c r="AG35" s="47"/>
      <c r="AH35" s="47"/>
      <c r="AI35" s="47"/>
      <c r="AJ35" s="47"/>
      <c r="AK35" s="351">
        <f>SUM(AK26:AK33)</f>
        <v>0</v>
      </c>
      <c r="AL35" s="350"/>
      <c r="AM35" s="350"/>
      <c r="AN35" s="350"/>
      <c r="AO35" s="352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190911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62" t="str">
        <f>K6</f>
        <v>Odstranění objektu na parcele č.4174, k.ú. Chomutov I</v>
      </c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parcela č.4174, k.ú. Chomutov I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64" t="str">
        <f>IF(AN8="","",AN8)</f>
        <v>11. 9. 2019</v>
      </c>
      <c r="AN47" s="364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Statutární město Chomutov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60" t="str">
        <f>IF(E17="","",E17)</f>
        <v>JKPO CZ s.r.o.</v>
      </c>
      <c r="AN49" s="361"/>
      <c r="AO49" s="361"/>
      <c r="AP49" s="361"/>
      <c r="AQ49" s="38"/>
      <c r="AR49" s="41"/>
      <c r="AS49" s="354" t="s">
        <v>52</v>
      </c>
      <c r="AT49" s="355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60" t="str">
        <f>IF(E20="","",E20)</f>
        <v xml:space="preserve"> </v>
      </c>
      <c r="AN50" s="361"/>
      <c r="AO50" s="361"/>
      <c r="AP50" s="361"/>
      <c r="AQ50" s="38"/>
      <c r="AR50" s="41"/>
      <c r="AS50" s="356"/>
      <c r="AT50" s="357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8"/>
      <c r="AT51" s="359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73" t="s">
        <v>53</v>
      </c>
      <c r="D52" s="374"/>
      <c r="E52" s="374"/>
      <c r="F52" s="374"/>
      <c r="G52" s="374"/>
      <c r="H52" s="68"/>
      <c r="I52" s="375" t="s">
        <v>54</v>
      </c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6" t="s">
        <v>55</v>
      </c>
      <c r="AH52" s="374"/>
      <c r="AI52" s="374"/>
      <c r="AJ52" s="374"/>
      <c r="AK52" s="374"/>
      <c r="AL52" s="374"/>
      <c r="AM52" s="374"/>
      <c r="AN52" s="375" t="s">
        <v>56</v>
      </c>
      <c r="AO52" s="374"/>
      <c r="AP52" s="374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80">
        <f>ROUND(SUM(AG55:AG56),2)</f>
        <v>0</v>
      </c>
      <c r="AH54" s="380"/>
      <c r="AI54" s="380"/>
      <c r="AJ54" s="380"/>
      <c r="AK54" s="380"/>
      <c r="AL54" s="380"/>
      <c r="AM54" s="380"/>
      <c r="AN54" s="381">
        <f>SUM(AG54,AT54)</f>
        <v>0</v>
      </c>
      <c r="AO54" s="381"/>
      <c r="AP54" s="381"/>
      <c r="AQ54" s="80" t="s">
        <v>19</v>
      </c>
      <c r="AR54" s="81"/>
      <c r="AS54" s="82">
        <f>ROUND(SUM(AS55:AS56),2)</f>
        <v>0</v>
      </c>
      <c r="AT54" s="83">
        <f>ROUND(SUM(AV54:AW54),2)</f>
        <v>0</v>
      </c>
      <c r="AU54" s="84">
        <f>ROUND(SUM(AU55:AU56),5)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ROUND(SUM(AZ55:AZ56),2)</f>
        <v>0</v>
      </c>
      <c r="BA54" s="83">
        <f>ROUND(SUM(BA55:BA56),2)</f>
        <v>0</v>
      </c>
      <c r="BB54" s="83">
        <f>ROUND(SUM(BB55:BB56),2)</f>
        <v>0</v>
      </c>
      <c r="BC54" s="83">
        <f>ROUND(SUM(BC55:BC56),2)</f>
        <v>0</v>
      </c>
      <c r="BD54" s="85">
        <f>ROUND(SUM(BD55:BD56),2)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1" s="7" customFormat="1" ht="16.5" customHeight="1">
      <c r="A55" s="88" t="s">
        <v>76</v>
      </c>
      <c r="B55" s="89"/>
      <c r="C55" s="90"/>
      <c r="D55" s="379" t="s">
        <v>77</v>
      </c>
      <c r="E55" s="379"/>
      <c r="F55" s="379"/>
      <c r="G55" s="379"/>
      <c r="H55" s="379"/>
      <c r="I55" s="91"/>
      <c r="J55" s="379" t="s">
        <v>78</v>
      </c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7">
        <f>'01 - Demolice'!J30</f>
        <v>0</v>
      </c>
      <c r="AH55" s="378"/>
      <c r="AI55" s="378"/>
      <c r="AJ55" s="378"/>
      <c r="AK55" s="378"/>
      <c r="AL55" s="378"/>
      <c r="AM55" s="378"/>
      <c r="AN55" s="377">
        <f>SUM(AG55,AT55)</f>
        <v>0</v>
      </c>
      <c r="AO55" s="378"/>
      <c r="AP55" s="378"/>
      <c r="AQ55" s="92" t="s">
        <v>79</v>
      </c>
      <c r="AR55" s="93"/>
      <c r="AS55" s="94">
        <v>0</v>
      </c>
      <c r="AT55" s="95">
        <f>ROUND(SUM(AV55:AW55),2)</f>
        <v>0</v>
      </c>
      <c r="AU55" s="96">
        <f>'01 - Demolice'!P84</f>
        <v>0</v>
      </c>
      <c r="AV55" s="95">
        <f>'01 - Demolice'!J33</f>
        <v>0</v>
      </c>
      <c r="AW55" s="95">
        <f>'01 - Demolice'!J34</f>
        <v>0</v>
      </c>
      <c r="AX55" s="95">
        <f>'01 - Demolice'!J35</f>
        <v>0</v>
      </c>
      <c r="AY55" s="95">
        <f>'01 - Demolice'!J36</f>
        <v>0</v>
      </c>
      <c r="AZ55" s="95">
        <f>'01 - Demolice'!F33</f>
        <v>0</v>
      </c>
      <c r="BA55" s="95">
        <f>'01 - Demolice'!F34</f>
        <v>0</v>
      </c>
      <c r="BB55" s="95">
        <f>'01 - Demolice'!F35</f>
        <v>0</v>
      </c>
      <c r="BC55" s="95">
        <f>'01 - Demolice'!F36</f>
        <v>0</v>
      </c>
      <c r="BD55" s="97">
        <f>'01 - Demolice'!F37</f>
        <v>0</v>
      </c>
      <c r="BT55" s="98" t="s">
        <v>80</v>
      </c>
      <c r="BV55" s="98" t="s">
        <v>74</v>
      </c>
      <c r="BW55" s="98" t="s">
        <v>81</v>
      </c>
      <c r="BX55" s="98" t="s">
        <v>5</v>
      </c>
      <c r="CL55" s="98" t="s">
        <v>19</v>
      </c>
      <c r="CM55" s="98" t="s">
        <v>82</v>
      </c>
    </row>
    <row r="56" spans="1:91" s="7" customFormat="1" ht="16.5" customHeight="1">
      <c r="A56" s="88" t="s">
        <v>76</v>
      </c>
      <c r="B56" s="89"/>
      <c r="C56" s="90"/>
      <c r="D56" s="379" t="s">
        <v>83</v>
      </c>
      <c r="E56" s="379"/>
      <c r="F56" s="379"/>
      <c r="G56" s="379"/>
      <c r="H56" s="379"/>
      <c r="I56" s="91"/>
      <c r="J56" s="379" t="s">
        <v>84</v>
      </c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7">
        <f>'VON - Vedlejší a ostatní ...'!J30</f>
        <v>0</v>
      </c>
      <c r="AH56" s="378"/>
      <c r="AI56" s="378"/>
      <c r="AJ56" s="378"/>
      <c r="AK56" s="378"/>
      <c r="AL56" s="378"/>
      <c r="AM56" s="378"/>
      <c r="AN56" s="377">
        <f>SUM(AG56,AT56)</f>
        <v>0</v>
      </c>
      <c r="AO56" s="378"/>
      <c r="AP56" s="378"/>
      <c r="AQ56" s="92" t="s">
        <v>79</v>
      </c>
      <c r="AR56" s="93"/>
      <c r="AS56" s="99">
        <v>0</v>
      </c>
      <c r="AT56" s="100">
        <f>ROUND(SUM(AV56:AW56),2)</f>
        <v>0</v>
      </c>
      <c r="AU56" s="101">
        <f>'VON - Vedlejší a ostatní ...'!P81</f>
        <v>0</v>
      </c>
      <c r="AV56" s="100">
        <f>'VON - Vedlejší a ostatní ...'!J33</f>
        <v>0</v>
      </c>
      <c r="AW56" s="100">
        <f>'VON - Vedlejší a ostatní ...'!J34</f>
        <v>0</v>
      </c>
      <c r="AX56" s="100">
        <f>'VON - Vedlejší a ostatní ...'!J35</f>
        <v>0</v>
      </c>
      <c r="AY56" s="100">
        <f>'VON - Vedlejší a ostatní ...'!J36</f>
        <v>0</v>
      </c>
      <c r="AZ56" s="100">
        <f>'VON - Vedlejší a ostatní ...'!F33</f>
        <v>0</v>
      </c>
      <c r="BA56" s="100">
        <f>'VON - Vedlejší a ostatní ...'!F34</f>
        <v>0</v>
      </c>
      <c r="BB56" s="100">
        <f>'VON - Vedlejší a ostatní ...'!F35</f>
        <v>0</v>
      </c>
      <c r="BC56" s="100">
        <f>'VON - Vedlejší a ostatní ...'!F36</f>
        <v>0</v>
      </c>
      <c r="BD56" s="102">
        <f>'VON - Vedlejší a ostatní ...'!F37</f>
        <v>0</v>
      </c>
      <c r="BT56" s="98" t="s">
        <v>80</v>
      </c>
      <c r="BV56" s="98" t="s">
        <v>74</v>
      </c>
      <c r="BW56" s="98" t="s">
        <v>85</v>
      </c>
      <c r="BX56" s="98" t="s">
        <v>5</v>
      </c>
      <c r="CL56" s="98" t="s">
        <v>19</v>
      </c>
      <c r="CM56" s="98" t="s">
        <v>82</v>
      </c>
    </row>
    <row r="57" spans="1: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5" customHeight="1">
      <c r="A58" s="36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algorithmName="SHA-512" hashValue="JITnbKW1ezNdsH3u1aurvWt/YE32rzNx+BotTqoaTEGOIGSoCg4ABCIesQOhga91w2q/A+uy0p4DfxgWqIHY9w==" saltValue="xxJeX8gGBKee5bKviGkpe/qht9z/55c3GbnqIQHHgXJiW6dq8yu2cC8eHaRmy7K6zYYpt6M+4Yz2eBM50xE/QQ==" spinCount="100000" sheet="1" objects="1" scenarios="1" formatColumns="0" formatRows="0"/>
  <mergeCells count="46">
    <mergeCell ref="AG54:AM54"/>
    <mergeCell ref="AN54:AP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L33:P33"/>
    <mergeCell ref="C52:G52"/>
    <mergeCell ref="I52:AF52"/>
    <mergeCell ref="AG52:AM52"/>
    <mergeCell ref="AN52:AP52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01 - Demolice'!C2" display="/"/>
    <hyperlink ref="A56" location="'VON - Vedlejší a ostatní 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19" t="s">
        <v>81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82</v>
      </c>
    </row>
    <row r="4" spans="2:46" s="1" customFormat="1" ht="24.95" customHeight="1">
      <c r="B4" s="22"/>
      <c r="D4" s="107" t="s">
        <v>86</v>
      </c>
      <c r="I4" s="103"/>
      <c r="L4" s="22"/>
      <c r="M4" s="108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09" t="s">
        <v>16</v>
      </c>
      <c r="I6" s="103"/>
      <c r="L6" s="22"/>
    </row>
    <row r="7" spans="2:12" s="1" customFormat="1" ht="16.5" customHeight="1">
      <c r="B7" s="22"/>
      <c r="E7" s="382" t="str">
        <f>'Rekapitulace stavby'!K6</f>
        <v>Odstranění objektu na parcele č.4174, k.ú. Chomutov I</v>
      </c>
      <c r="F7" s="383"/>
      <c r="G7" s="383"/>
      <c r="H7" s="383"/>
      <c r="I7" s="103"/>
      <c r="L7" s="22"/>
    </row>
    <row r="8" spans="1:31" s="2" customFormat="1" ht="12" customHeight="1">
      <c r="A8" s="36"/>
      <c r="B8" s="41"/>
      <c r="C8" s="36"/>
      <c r="D8" s="109" t="s">
        <v>87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4" t="s">
        <v>88</v>
      </c>
      <c r="F9" s="385"/>
      <c r="G9" s="385"/>
      <c r="H9" s="385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19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21</v>
      </c>
      <c r="E12" s="36"/>
      <c r="F12" s="112" t="s">
        <v>22</v>
      </c>
      <c r="G12" s="36"/>
      <c r="H12" s="36"/>
      <c r="I12" s="113" t="s">
        <v>23</v>
      </c>
      <c r="J12" s="114" t="str">
        <f>'Rekapitulace stavby'!AN8</f>
        <v>11. 9. 2019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25</v>
      </c>
      <c r="E14" s="36"/>
      <c r="F14" s="36"/>
      <c r="G14" s="36"/>
      <c r="H14" s="36"/>
      <c r="I14" s="113" t="s">
        <v>26</v>
      </c>
      <c r="J14" s="112" t="s">
        <v>19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27</v>
      </c>
      <c r="F15" s="36"/>
      <c r="G15" s="36"/>
      <c r="H15" s="36"/>
      <c r="I15" s="113" t="s">
        <v>28</v>
      </c>
      <c r="J15" s="112" t="s">
        <v>19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29</v>
      </c>
      <c r="E17" s="36"/>
      <c r="F17" s="36"/>
      <c r="G17" s="36"/>
      <c r="H17" s="36"/>
      <c r="I17" s="113" t="s">
        <v>26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6" t="str">
        <f>'Rekapitulace stavby'!E14</f>
        <v>Vyplň údaj</v>
      </c>
      <c r="F18" s="387"/>
      <c r="G18" s="387"/>
      <c r="H18" s="387"/>
      <c r="I18" s="113" t="s">
        <v>28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31</v>
      </c>
      <c r="E20" s="36"/>
      <c r="F20" s="36"/>
      <c r="G20" s="36"/>
      <c r="H20" s="36"/>
      <c r="I20" s="113" t="s">
        <v>26</v>
      </c>
      <c r="J20" s="112" t="s">
        <v>19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32</v>
      </c>
      <c r="F21" s="36"/>
      <c r="G21" s="36"/>
      <c r="H21" s="36"/>
      <c r="I21" s="113" t="s">
        <v>28</v>
      </c>
      <c r="J21" s="112" t="s">
        <v>19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34</v>
      </c>
      <c r="E23" s="36"/>
      <c r="F23" s="36"/>
      <c r="G23" s="36"/>
      <c r="H23" s="36"/>
      <c r="I23" s="113" t="s">
        <v>26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28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36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51" customHeight="1">
      <c r="A27" s="115"/>
      <c r="B27" s="116"/>
      <c r="C27" s="115"/>
      <c r="D27" s="115"/>
      <c r="E27" s="388" t="s">
        <v>37</v>
      </c>
      <c r="F27" s="388"/>
      <c r="G27" s="388"/>
      <c r="H27" s="388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110"/>
      <c r="J30" s="122">
        <f>ROUND(J84,2)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4" t="s">
        <v>39</v>
      </c>
      <c r="J32" s="123" t="s">
        <v>41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42</v>
      </c>
      <c r="E33" s="109" t="s">
        <v>43</v>
      </c>
      <c r="F33" s="126">
        <f>ROUND((SUM(BE84:BE193)),2)</f>
        <v>0</v>
      </c>
      <c r="G33" s="36"/>
      <c r="H33" s="36"/>
      <c r="I33" s="127">
        <v>0.21</v>
      </c>
      <c r="J33" s="126">
        <f>ROUND(((SUM(BE84:BE193))*I33),2)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44</v>
      </c>
      <c r="F34" s="126">
        <f>ROUND((SUM(BF84:BF193)),2)</f>
        <v>0</v>
      </c>
      <c r="G34" s="36"/>
      <c r="H34" s="36"/>
      <c r="I34" s="127">
        <v>0.15</v>
      </c>
      <c r="J34" s="126">
        <f>ROUND(((SUM(BF84:BF193))*I34),2)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45</v>
      </c>
      <c r="F35" s="126">
        <f>ROUND((SUM(BG84:BG193)),2)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46</v>
      </c>
      <c r="F36" s="126">
        <f>ROUND((SUM(BH84:BH193)),2)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47</v>
      </c>
      <c r="F37" s="126">
        <f>ROUND((SUM(BI84:BI193)),2)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48</v>
      </c>
      <c r="E39" s="130"/>
      <c r="F39" s="130"/>
      <c r="G39" s="131" t="s">
        <v>49</v>
      </c>
      <c r="H39" s="132" t="s">
        <v>50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89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9" t="str">
        <f>E7</f>
        <v>Odstranění objektu na parcele č.4174, k.ú. Chomutov I</v>
      </c>
      <c r="F48" s="390"/>
      <c r="G48" s="390"/>
      <c r="H48" s="390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87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01 - Demolice</v>
      </c>
      <c r="F50" s="391"/>
      <c r="G50" s="391"/>
      <c r="H50" s="391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parcela č.4174, k.ú. Chomutov I</v>
      </c>
      <c r="G52" s="38"/>
      <c r="H52" s="38"/>
      <c r="I52" s="113" t="s">
        <v>23</v>
      </c>
      <c r="J52" s="61" t="str">
        <f>IF(J12="","",J12)</f>
        <v>11. 9. 2019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Statutární město Chomutov</v>
      </c>
      <c r="G54" s="38"/>
      <c r="H54" s="38"/>
      <c r="I54" s="113" t="s">
        <v>31</v>
      </c>
      <c r="J54" s="34" t="str">
        <f>E21</f>
        <v>JKPO CZ s.r.o.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113" t="s">
        <v>34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2" t="s">
        <v>90</v>
      </c>
      <c r="D57" s="143"/>
      <c r="E57" s="143"/>
      <c r="F57" s="143"/>
      <c r="G57" s="143"/>
      <c r="H57" s="143"/>
      <c r="I57" s="144"/>
      <c r="J57" s="145" t="s">
        <v>91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70</v>
      </c>
      <c r="D59" s="38"/>
      <c r="E59" s="38"/>
      <c r="F59" s="38"/>
      <c r="G59" s="38"/>
      <c r="H59" s="38"/>
      <c r="I59" s="110"/>
      <c r="J59" s="79">
        <f>J84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92</v>
      </c>
    </row>
    <row r="60" spans="2:12" s="9" customFormat="1" ht="24.95" customHeight="1">
      <c r="B60" s="147"/>
      <c r="C60" s="148"/>
      <c r="D60" s="149" t="s">
        <v>93</v>
      </c>
      <c r="E60" s="150"/>
      <c r="F60" s="150"/>
      <c r="G60" s="150"/>
      <c r="H60" s="150"/>
      <c r="I60" s="151"/>
      <c r="J60" s="152">
        <f>J85</f>
        <v>0</v>
      </c>
      <c r="K60" s="148"/>
      <c r="L60" s="153"/>
    </row>
    <row r="61" spans="2:12" s="10" customFormat="1" ht="19.9" customHeight="1">
      <c r="B61" s="154"/>
      <c r="C61" s="155"/>
      <c r="D61" s="156" t="s">
        <v>94</v>
      </c>
      <c r="E61" s="157"/>
      <c r="F61" s="157"/>
      <c r="G61" s="157"/>
      <c r="H61" s="157"/>
      <c r="I61" s="158"/>
      <c r="J61" s="159">
        <f>J86</f>
        <v>0</v>
      </c>
      <c r="K61" s="155"/>
      <c r="L61" s="160"/>
    </row>
    <row r="62" spans="2:12" s="10" customFormat="1" ht="19.9" customHeight="1">
      <c r="B62" s="154"/>
      <c r="C62" s="155"/>
      <c r="D62" s="156" t="s">
        <v>95</v>
      </c>
      <c r="E62" s="157"/>
      <c r="F62" s="157"/>
      <c r="G62" s="157"/>
      <c r="H62" s="157"/>
      <c r="I62" s="158"/>
      <c r="J62" s="159">
        <f>J126</f>
        <v>0</v>
      </c>
      <c r="K62" s="155"/>
      <c r="L62" s="160"/>
    </row>
    <row r="63" spans="2:12" s="10" customFormat="1" ht="19.9" customHeight="1">
      <c r="B63" s="154"/>
      <c r="C63" s="155"/>
      <c r="D63" s="156" t="s">
        <v>96</v>
      </c>
      <c r="E63" s="157"/>
      <c r="F63" s="157"/>
      <c r="G63" s="157"/>
      <c r="H63" s="157"/>
      <c r="I63" s="158"/>
      <c r="J63" s="159">
        <f>J128</f>
        <v>0</v>
      </c>
      <c r="K63" s="155"/>
      <c r="L63" s="160"/>
    </row>
    <row r="64" spans="2:12" s="10" customFormat="1" ht="19.9" customHeight="1">
      <c r="B64" s="154"/>
      <c r="C64" s="155"/>
      <c r="D64" s="156" t="s">
        <v>97</v>
      </c>
      <c r="E64" s="157"/>
      <c r="F64" s="157"/>
      <c r="G64" s="157"/>
      <c r="H64" s="157"/>
      <c r="I64" s="158"/>
      <c r="J64" s="159">
        <f>J177</f>
        <v>0</v>
      </c>
      <c r="K64" s="155"/>
      <c r="L64" s="160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110"/>
      <c r="J65" s="38"/>
      <c r="K65" s="38"/>
      <c r="L65" s="11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138"/>
      <c r="J66" s="50"/>
      <c r="K66" s="50"/>
      <c r="L66" s="111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141"/>
      <c r="J70" s="52"/>
      <c r="K70" s="52"/>
      <c r="L70" s="111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98</v>
      </c>
      <c r="D71" s="38"/>
      <c r="E71" s="38"/>
      <c r="F71" s="38"/>
      <c r="G71" s="38"/>
      <c r="H71" s="38"/>
      <c r="I71" s="110"/>
      <c r="J71" s="38"/>
      <c r="K71" s="38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9" t="str">
        <f>E7</f>
        <v>Odstranění objektu na parcele č.4174, k.ú. Chomutov I</v>
      </c>
      <c r="F74" s="390"/>
      <c r="G74" s="390"/>
      <c r="H74" s="390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87</v>
      </c>
      <c r="D75" s="38"/>
      <c r="E75" s="38"/>
      <c r="F75" s="38"/>
      <c r="G75" s="38"/>
      <c r="H75" s="38"/>
      <c r="I75" s="110"/>
      <c r="J75" s="38"/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62" t="str">
        <f>E9</f>
        <v>01 - Demolice</v>
      </c>
      <c r="F76" s="391"/>
      <c r="G76" s="391"/>
      <c r="H76" s="391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110"/>
      <c r="J77" s="38"/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>parcela č.4174, k.ú. Chomutov I</v>
      </c>
      <c r="G78" s="38"/>
      <c r="H78" s="38"/>
      <c r="I78" s="113" t="s">
        <v>23</v>
      </c>
      <c r="J78" s="61" t="str">
        <f>IF(J12="","",J12)</f>
        <v>11. 9. 2019</v>
      </c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10"/>
      <c r="J79" s="38"/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25</v>
      </c>
      <c r="D80" s="38"/>
      <c r="E80" s="38"/>
      <c r="F80" s="29" t="str">
        <f>E15</f>
        <v>Statutární město Chomutov</v>
      </c>
      <c r="G80" s="38"/>
      <c r="H80" s="38"/>
      <c r="I80" s="113" t="s">
        <v>31</v>
      </c>
      <c r="J80" s="34" t="str">
        <f>E21</f>
        <v>JKPO CZ s.r.o.</v>
      </c>
      <c r="K80" s="38"/>
      <c r="L80" s="11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29</v>
      </c>
      <c r="D81" s="38"/>
      <c r="E81" s="38"/>
      <c r="F81" s="29" t="str">
        <f>IF(E18="","",E18)</f>
        <v>Vyplň údaj</v>
      </c>
      <c r="G81" s="38"/>
      <c r="H81" s="38"/>
      <c r="I81" s="113" t="s">
        <v>34</v>
      </c>
      <c r="J81" s="34" t="str">
        <f>E24</f>
        <v xml:space="preserve"> </v>
      </c>
      <c r="K81" s="38"/>
      <c r="L81" s="11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110"/>
      <c r="J82" s="38"/>
      <c r="K82" s="38"/>
      <c r="L82" s="11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61"/>
      <c r="B83" s="162"/>
      <c r="C83" s="163" t="s">
        <v>99</v>
      </c>
      <c r="D83" s="164" t="s">
        <v>57</v>
      </c>
      <c r="E83" s="164" t="s">
        <v>53</v>
      </c>
      <c r="F83" s="164" t="s">
        <v>54</v>
      </c>
      <c r="G83" s="164" t="s">
        <v>100</v>
      </c>
      <c r="H83" s="164" t="s">
        <v>101</v>
      </c>
      <c r="I83" s="165" t="s">
        <v>102</v>
      </c>
      <c r="J83" s="164" t="s">
        <v>91</v>
      </c>
      <c r="K83" s="166" t="s">
        <v>103</v>
      </c>
      <c r="L83" s="167"/>
      <c r="M83" s="70" t="s">
        <v>19</v>
      </c>
      <c r="N83" s="71" t="s">
        <v>42</v>
      </c>
      <c r="O83" s="71" t="s">
        <v>104</v>
      </c>
      <c r="P83" s="71" t="s">
        <v>105</v>
      </c>
      <c r="Q83" s="71" t="s">
        <v>106</v>
      </c>
      <c r="R83" s="71" t="s">
        <v>107</v>
      </c>
      <c r="S83" s="71" t="s">
        <v>108</v>
      </c>
      <c r="T83" s="72" t="s">
        <v>109</v>
      </c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</row>
    <row r="84" spans="1:63" s="2" customFormat="1" ht="22.9" customHeight="1">
      <c r="A84" s="36"/>
      <c r="B84" s="37"/>
      <c r="C84" s="77" t="s">
        <v>110</v>
      </c>
      <c r="D84" s="38"/>
      <c r="E84" s="38"/>
      <c r="F84" s="38"/>
      <c r="G84" s="38"/>
      <c r="H84" s="38"/>
      <c r="I84" s="110"/>
      <c r="J84" s="168">
        <f>BK84</f>
        <v>0</v>
      </c>
      <c r="K84" s="38"/>
      <c r="L84" s="41"/>
      <c r="M84" s="73"/>
      <c r="N84" s="169"/>
      <c r="O84" s="74"/>
      <c r="P84" s="170">
        <f>P85</f>
        <v>0</v>
      </c>
      <c r="Q84" s="74"/>
      <c r="R84" s="170">
        <f>R85</f>
        <v>0</v>
      </c>
      <c r="S84" s="74"/>
      <c r="T84" s="171">
        <f>T85</f>
        <v>379.45631000000003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71</v>
      </c>
      <c r="AU84" s="19" t="s">
        <v>92</v>
      </c>
      <c r="BK84" s="172">
        <f>BK85</f>
        <v>0</v>
      </c>
    </row>
    <row r="85" spans="2:63" s="12" customFormat="1" ht="25.9" customHeight="1">
      <c r="B85" s="173"/>
      <c r="C85" s="174"/>
      <c r="D85" s="175" t="s">
        <v>71</v>
      </c>
      <c r="E85" s="176" t="s">
        <v>111</v>
      </c>
      <c r="F85" s="176" t="s">
        <v>112</v>
      </c>
      <c r="G85" s="174"/>
      <c r="H85" s="174"/>
      <c r="I85" s="177"/>
      <c r="J85" s="178">
        <f>BK85</f>
        <v>0</v>
      </c>
      <c r="K85" s="174"/>
      <c r="L85" s="179"/>
      <c r="M85" s="180"/>
      <c r="N85" s="181"/>
      <c r="O85" s="181"/>
      <c r="P85" s="182">
        <f>P86+P126+P128+P177</f>
        <v>0</v>
      </c>
      <c r="Q85" s="181"/>
      <c r="R85" s="182">
        <f>R86+R126+R128+R177</f>
        <v>0</v>
      </c>
      <c r="S85" s="181"/>
      <c r="T85" s="183">
        <f>T86+T126+T128+T177</f>
        <v>379.45631000000003</v>
      </c>
      <c r="AR85" s="184" t="s">
        <v>80</v>
      </c>
      <c r="AT85" s="185" t="s">
        <v>71</v>
      </c>
      <c r="AU85" s="185" t="s">
        <v>72</v>
      </c>
      <c r="AY85" s="184" t="s">
        <v>113</v>
      </c>
      <c r="BK85" s="186">
        <f>BK86+BK126+BK128+BK177</f>
        <v>0</v>
      </c>
    </row>
    <row r="86" spans="2:63" s="12" customFormat="1" ht="22.9" customHeight="1">
      <c r="B86" s="173"/>
      <c r="C86" s="174"/>
      <c r="D86" s="175" t="s">
        <v>71</v>
      </c>
      <c r="E86" s="187" t="s">
        <v>80</v>
      </c>
      <c r="F86" s="187" t="s">
        <v>114</v>
      </c>
      <c r="G86" s="174"/>
      <c r="H86" s="174"/>
      <c r="I86" s="177"/>
      <c r="J86" s="188">
        <f>BK86</f>
        <v>0</v>
      </c>
      <c r="K86" s="174"/>
      <c r="L86" s="179"/>
      <c r="M86" s="180"/>
      <c r="N86" s="181"/>
      <c r="O86" s="181"/>
      <c r="P86" s="182">
        <f>SUM(P87:P125)</f>
        <v>0</v>
      </c>
      <c r="Q86" s="181"/>
      <c r="R86" s="182">
        <f>SUM(R87:R125)</f>
        <v>0</v>
      </c>
      <c r="S86" s="181"/>
      <c r="T86" s="183">
        <f>SUM(T87:T125)</f>
        <v>0</v>
      </c>
      <c r="AR86" s="184" t="s">
        <v>80</v>
      </c>
      <c r="AT86" s="185" t="s">
        <v>71</v>
      </c>
      <c r="AU86" s="185" t="s">
        <v>80</v>
      </c>
      <c r="AY86" s="184" t="s">
        <v>113</v>
      </c>
      <c r="BK86" s="186">
        <f>SUM(BK87:BK125)</f>
        <v>0</v>
      </c>
    </row>
    <row r="87" spans="1:65" s="2" customFormat="1" ht="24" customHeight="1">
      <c r="A87" s="36"/>
      <c r="B87" s="37"/>
      <c r="C87" s="189" t="s">
        <v>80</v>
      </c>
      <c r="D87" s="189" t="s">
        <v>115</v>
      </c>
      <c r="E87" s="190" t="s">
        <v>116</v>
      </c>
      <c r="F87" s="191" t="s">
        <v>117</v>
      </c>
      <c r="G87" s="192" t="s">
        <v>118</v>
      </c>
      <c r="H87" s="193">
        <v>36.416</v>
      </c>
      <c r="I87" s="194"/>
      <c r="J87" s="195">
        <f>ROUND(I87*H87,2)</f>
        <v>0</v>
      </c>
      <c r="K87" s="191" t="s">
        <v>119</v>
      </c>
      <c r="L87" s="41"/>
      <c r="M87" s="196" t="s">
        <v>19</v>
      </c>
      <c r="N87" s="197" t="s">
        <v>43</v>
      </c>
      <c r="O87" s="66"/>
      <c r="P87" s="198">
        <f>O87*H87</f>
        <v>0</v>
      </c>
      <c r="Q87" s="198">
        <v>0</v>
      </c>
      <c r="R87" s="198">
        <f>Q87*H87</f>
        <v>0</v>
      </c>
      <c r="S87" s="198">
        <v>0</v>
      </c>
      <c r="T87" s="199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0" t="s">
        <v>120</v>
      </c>
      <c r="AT87" s="200" t="s">
        <v>115</v>
      </c>
      <c r="AU87" s="200" t="s">
        <v>82</v>
      </c>
      <c r="AY87" s="19" t="s">
        <v>113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19" t="s">
        <v>80</v>
      </c>
      <c r="BK87" s="201">
        <f>ROUND(I87*H87,2)</f>
        <v>0</v>
      </c>
      <c r="BL87" s="19" t="s">
        <v>120</v>
      </c>
      <c r="BM87" s="200" t="s">
        <v>121</v>
      </c>
    </row>
    <row r="88" spans="2:51" s="13" customFormat="1" ht="11.25">
      <c r="B88" s="202"/>
      <c r="C88" s="203"/>
      <c r="D88" s="204" t="s">
        <v>122</v>
      </c>
      <c r="E88" s="205" t="s">
        <v>19</v>
      </c>
      <c r="F88" s="206" t="s">
        <v>123</v>
      </c>
      <c r="G88" s="203"/>
      <c r="H88" s="205" t="s">
        <v>19</v>
      </c>
      <c r="I88" s="207"/>
      <c r="J88" s="203"/>
      <c r="K88" s="203"/>
      <c r="L88" s="208"/>
      <c r="M88" s="209"/>
      <c r="N88" s="210"/>
      <c r="O88" s="210"/>
      <c r="P88" s="210"/>
      <c r="Q88" s="210"/>
      <c r="R88" s="210"/>
      <c r="S88" s="210"/>
      <c r="T88" s="211"/>
      <c r="AT88" s="212" t="s">
        <v>122</v>
      </c>
      <c r="AU88" s="212" t="s">
        <v>82</v>
      </c>
      <c r="AV88" s="13" t="s">
        <v>80</v>
      </c>
      <c r="AW88" s="13" t="s">
        <v>33</v>
      </c>
      <c r="AX88" s="13" t="s">
        <v>72</v>
      </c>
      <c r="AY88" s="212" t="s">
        <v>113</v>
      </c>
    </row>
    <row r="89" spans="2:51" s="13" customFormat="1" ht="11.25">
      <c r="B89" s="202"/>
      <c r="C89" s="203"/>
      <c r="D89" s="204" t="s">
        <v>122</v>
      </c>
      <c r="E89" s="205" t="s">
        <v>19</v>
      </c>
      <c r="F89" s="206" t="s">
        <v>124</v>
      </c>
      <c r="G89" s="203"/>
      <c r="H89" s="205" t="s">
        <v>19</v>
      </c>
      <c r="I89" s="207"/>
      <c r="J89" s="203"/>
      <c r="K89" s="203"/>
      <c r="L89" s="208"/>
      <c r="M89" s="209"/>
      <c r="N89" s="210"/>
      <c r="O89" s="210"/>
      <c r="P89" s="210"/>
      <c r="Q89" s="210"/>
      <c r="R89" s="210"/>
      <c r="S89" s="210"/>
      <c r="T89" s="211"/>
      <c r="AT89" s="212" t="s">
        <v>122</v>
      </c>
      <c r="AU89" s="212" t="s">
        <v>82</v>
      </c>
      <c r="AV89" s="13" t="s">
        <v>80</v>
      </c>
      <c r="AW89" s="13" t="s">
        <v>33</v>
      </c>
      <c r="AX89" s="13" t="s">
        <v>72</v>
      </c>
      <c r="AY89" s="212" t="s">
        <v>113</v>
      </c>
    </row>
    <row r="90" spans="2:51" s="14" customFormat="1" ht="11.25">
      <c r="B90" s="213"/>
      <c r="C90" s="214"/>
      <c r="D90" s="204" t="s">
        <v>122</v>
      </c>
      <c r="E90" s="215" t="s">
        <v>19</v>
      </c>
      <c r="F90" s="216" t="s">
        <v>125</v>
      </c>
      <c r="G90" s="214"/>
      <c r="H90" s="217">
        <v>31.416</v>
      </c>
      <c r="I90" s="218"/>
      <c r="J90" s="214"/>
      <c r="K90" s="214"/>
      <c r="L90" s="219"/>
      <c r="M90" s="220"/>
      <c r="N90" s="221"/>
      <c r="O90" s="221"/>
      <c r="P90" s="221"/>
      <c r="Q90" s="221"/>
      <c r="R90" s="221"/>
      <c r="S90" s="221"/>
      <c r="T90" s="222"/>
      <c r="AT90" s="223" t="s">
        <v>122</v>
      </c>
      <c r="AU90" s="223" t="s">
        <v>82</v>
      </c>
      <c r="AV90" s="14" t="s">
        <v>82</v>
      </c>
      <c r="AW90" s="14" t="s">
        <v>33</v>
      </c>
      <c r="AX90" s="14" t="s">
        <v>72</v>
      </c>
      <c r="AY90" s="223" t="s">
        <v>113</v>
      </c>
    </row>
    <row r="91" spans="2:51" s="15" customFormat="1" ht="11.25">
      <c r="B91" s="224"/>
      <c r="C91" s="225"/>
      <c r="D91" s="204" t="s">
        <v>122</v>
      </c>
      <c r="E91" s="226" t="s">
        <v>19</v>
      </c>
      <c r="F91" s="227" t="s">
        <v>126</v>
      </c>
      <c r="G91" s="225"/>
      <c r="H91" s="228">
        <v>31.416</v>
      </c>
      <c r="I91" s="229"/>
      <c r="J91" s="225"/>
      <c r="K91" s="225"/>
      <c r="L91" s="230"/>
      <c r="M91" s="231"/>
      <c r="N91" s="232"/>
      <c r="O91" s="232"/>
      <c r="P91" s="232"/>
      <c r="Q91" s="232"/>
      <c r="R91" s="232"/>
      <c r="S91" s="232"/>
      <c r="T91" s="233"/>
      <c r="AT91" s="234" t="s">
        <v>122</v>
      </c>
      <c r="AU91" s="234" t="s">
        <v>82</v>
      </c>
      <c r="AV91" s="15" t="s">
        <v>127</v>
      </c>
      <c r="AW91" s="15" t="s">
        <v>33</v>
      </c>
      <c r="AX91" s="15" t="s">
        <v>72</v>
      </c>
      <c r="AY91" s="234" t="s">
        <v>113</v>
      </c>
    </row>
    <row r="92" spans="2:51" s="13" customFormat="1" ht="11.25">
      <c r="B92" s="202"/>
      <c r="C92" s="203"/>
      <c r="D92" s="204" t="s">
        <v>122</v>
      </c>
      <c r="E92" s="205" t="s">
        <v>19</v>
      </c>
      <c r="F92" s="206" t="s">
        <v>128</v>
      </c>
      <c r="G92" s="203"/>
      <c r="H92" s="205" t="s">
        <v>19</v>
      </c>
      <c r="I92" s="207"/>
      <c r="J92" s="203"/>
      <c r="K92" s="203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122</v>
      </c>
      <c r="AU92" s="212" t="s">
        <v>82</v>
      </c>
      <c r="AV92" s="13" t="s">
        <v>80</v>
      </c>
      <c r="AW92" s="13" t="s">
        <v>33</v>
      </c>
      <c r="AX92" s="13" t="s">
        <v>72</v>
      </c>
      <c r="AY92" s="212" t="s">
        <v>113</v>
      </c>
    </row>
    <row r="93" spans="2:51" s="14" customFormat="1" ht="11.25">
      <c r="B93" s="213"/>
      <c r="C93" s="214"/>
      <c r="D93" s="204" t="s">
        <v>122</v>
      </c>
      <c r="E93" s="215" t="s">
        <v>19</v>
      </c>
      <c r="F93" s="216" t="s">
        <v>129</v>
      </c>
      <c r="G93" s="214"/>
      <c r="H93" s="217">
        <v>5</v>
      </c>
      <c r="I93" s="218"/>
      <c r="J93" s="214"/>
      <c r="K93" s="214"/>
      <c r="L93" s="219"/>
      <c r="M93" s="220"/>
      <c r="N93" s="221"/>
      <c r="O93" s="221"/>
      <c r="P93" s="221"/>
      <c r="Q93" s="221"/>
      <c r="R93" s="221"/>
      <c r="S93" s="221"/>
      <c r="T93" s="222"/>
      <c r="AT93" s="223" t="s">
        <v>122</v>
      </c>
      <c r="AU93" s="223" t="s">
        <v>82</v>
      </c>
      <c r="AV93" s="14" t="s">
        <v>82</v>
      </c>
      <c r="AW93" s="14" t="s">
        <v>33</v>
      </c>
      <c r="AX93" s="14" t="s">
        <v>72</v>
      </c>
      <c r="AY93" s="223" t="s">
        <v>113</v>
      </c>
    </row>
    <row r="94" spans="2:51" s="15" customFormat="1" ht="11.25">
      <c r="B94" s="224"/>
      <c r="C94" s="225"/>
      <c r="D94" s="204" t="s">
        <v>122</v>
      </c>
      <c r="E94" s="226" t="s">
        <v>19</v>
      </c>
      <c r="F94" s="227" t="s">
        <v>126</v>
      </c>
      <c r="G94" s="225"/>
      <c r="H94" s="228">
        <v>5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AT94" s="234" t="s">
        <v>122</v>
      </c>
      <c r="AU94" s="234" t="s">
        <v>82</v>
      </c>
      <c r="AV94" s="15" t="s">
        <v>127</v>
      </c>
      <c r="AW94" s="15" t="s">
        <v>33</v>
      </c>
      <c r="AX94" s="15" t="s">
        <v>72</v>
      </c>
      <c r="AY94" s="234" t="s">
        <v>113</v>
      </c>
    </row>
    <row r="95" spans="2:51" s="16" customFormat="1" ht="11.25">
      <c r="B95" s="235"/>
      <c r="C95" s="236"/>
      <c r="D95" s="204" t="s">
        <v>122</v>
      </c>
      <c r="E95" s="237" t="s">
        <v>19</v>
      </c>
      <c r="F95" s="238" t="s">
        <v>130</v>
      </c>
      <c r="G95" s="236"/>
      <c r="H95" s="239">
        <v>36.416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122</v>
      </c>
      <c r="AU95" s="245" t="s">
        <v>82</v>
      </c>
      <c r="AV95" s="16" t="s">
        <v>120</v>
      </c>
      <c r="AW95" s="16" t="s">
        <v>33</v>
      </c>
      <c r="AX95" s="16" t="s">
        <v>80</v>
      </c>
      <c r="AY95" s="245" t="s">
        <v>113</v>
      </c>
    </row>
    <row r="96" spans="1:65" s="2" customFormat="1" ht="24" customHeight="1">
      <c r="A96" s="36"/>
      <c r="B96" s="37"/>
      <c r="C96" s="189" t="s">
        <v>82</v>
      </c>
      <c r="D96" s="189" t="s">
        <v>115</v>
      </c>
      <c r="E96" s="190" t="s">
        <v>131</v>
      </c>
      <c r="F96" s="191" t="s">
        <v>132</v>
      </c>
      <c r="G96" s="192" t="s">
        <v>118</v>
      </c>
      <c r="H96" s="193">
        <v>36.416</v>
      </c>
      <c r="I96" s="194"/>
      <c r="J96" s="195">
        <f>ROUND(I96*H96,2)</f>
        <v>0</v>
      </c>
      <c r="K96" s="191" t="s">
        <v>119</v>
      </c>
      <c r="L96" s="41"/>
      <c r="M96" s="196" t="s">
        <v>19</v>
      </c>
      <c r="N96" s="197" t="s">
        <v>43</v>
      </c>
      <c r="O96" s="66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0" t="s">
        <v>120</v>
      </c>
      <c r="AT96" s="200" t="s">
        <v>115</v>
      </c>
      <c r="AU96" s="200" t="s">
        <v>82</v>
      </c>
      <c r="AY96" s="19" t="s">
        <v>113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19" t="s">
        <v>80</v>
      </c>
      <c r="BK96" s="201">
        <f>ROUND(I96*H96,2)</f>
        <v>0</v>
      </c>
      <c r="BL96" s="19" t="s">
        <v>120</v>
      </c>
      <c r="BM96" s="200" t="s">
        <v>133</v>
      </c>
    </row>
    <row r="97" spans="2:51" s="14" customFormat="1" ht="11.25">
      <c r="B97" s="213"/>
      <c r="C97" s="214"/>
      <c r="D97" s="204" t="s">
        <v>122</v>
      </c>
      <c r="E97" s="215" t="s">
        <v>19</v>
      </c>
      <c r="F97" s="216" t="s">
        <v>134</v>
      </c>
      <c r="G97" s="214"/>
      <c r="H97" s="217">
        <v>36.416</v>
      </c>
      <c r="I97" s="218"/>
      <c r="J97" s="214"/>
      <c r="K97" s="214"/>
      <c r="L97" s="219"/>
      <c r="M97" s="220"/>
      <c r="N97" s="221"/>
      <c r="O97" s="221"/>
      <c r="P97" s="221"/>
      <c r="Q97" s="221"/>
      <c r="R97" s="221"/>
      <c r="S97" s="221"/>
      <c r="T97" s="222"/>
      <c r="AT97" s="223" t="s">
        <v>122</v>
      </c>
      <c r="AU97" s="223" t="s">
        <v>82</v>
      </c>
      <c r="AV97" s="14" t="s">
        <v>82</v>
      </c>
      <c r="AW97" s="14" t="s">
        <v>33</v>
      </c>
      <c r="AX97" s="14" t="s">
        <v>72</v>
      </c>
      <c r="AY97" s="223" t="s">
        <v>113</v>
      </c>
    </row>
    <row r="98" spans="2:51" s="16" customFormat="1" ht="11.25">
      <c r="B98" s="235"/>
      <c r="C98" s="236"/>
      <c r="D98" s="204" t="s">
        <v>122</v>
      </c>
      <c r="E98" s="237" t="s">
        <v>19</v>
      </c>
      <c r="F98" s="238" t="s">
        <v>130</v>
      </c>
      <c r="G98" s="236"/>
      <c r="H98" s="239">
        <v>36.416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122</v>
      </c>
      <c r="AU98" s="245" t="s">
        <v>82</v>
      </c>
      <c r="AV98" s="16" t="s">
        <v>120</v>
      </c>
      <c r="AW98" s="16" t="s">
        <v>33</v>
      </c>
      <c r="AX98" s="16" t="s">
        <v>72</v>
      </c>
      <c r="AY98" s="245" t="s">
        <v>113</v>
      </c>
    </row>
    <row r="99" spans="2:51" s="14" customFormat="1" ht="11.25">
      <c r="B99" s="213"/>
      <c r="C99" s="214"/>
      <c r="D99" s="204" t="s">
        <v>122</v>
      </c>
      <c r="E99" s="215" t="s">
        <v>19</v>
      </c>
      <c r="F99" s="216" t="s">
        <v>135</v>
      </c>
      <c r="G99" s="214"/>
      <c r="H99" s="217">
        <v>36.416</v>
      </c>
      <c r="I99" s="218"/>
      <c r="J99" s="214"/>
      <c r="K99" s="214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122</v>
      </c>
      <c r="AU99" s="223" t="s">
        <v>82</v>
      </c>
      <c r="AV99" s="14" t="s">
        <v>82</v>
      </c>
      <c r="AW99" s="14" t="s">
        <v>33</v>
      </c>
      <c r="AX99" s="14" t="s">
        <v>80</v>
      </c>
      <c r="AY99" s="223" t="s">
        <v>113</v>
      </c>
    </row>
    <row r="100" spans="1:65" s="2" customFormat="1" ht="24" customHeight="1">
      <c r="A100" s="36"/>
      <c r="B100" s="37"/>
      <c r="C100" s="189" t="s">
        <v>127</v>
      </c>
      <c r="D100" s="189" t="s">
        <v>115</v>
      </c>
      <c r="E100" s="190" t="s">
        <v>136</v>
      </c>
      <c r="F100" s="191" t="s">
        <v>137</v>
      </c>
      <c r="G100" s="192" t="s">
        <v>118</v>
      </c>
      <c r="H100" s="193">
        <v>36.416</v>
      </c>
      <c r="I100" s="194"/>
      <c r="J100" s="195">
        <f>ROUND(I100*H100,2)</f>
        <v>0</v>
      </c>
      <c r="K100" s="191" t="s">
        <v>119</v>
      </c>
      <c r="L100" s="41"/>
      <c r="M100" s="196" t="s">
        <v>19</v>
      </c>
      <c r="N100" s="197" t="s">
        <v>43</v>
      </c>
      <c r="O100" s="66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0" t="s">
        <v>120</v>
      </c>
      <c r="AT100" s="200" t="s">
        <v>115</v>
      </c>
      <c r="AU100" s="200" t="s">
        <v>82</v>
      </c>
      <c r="AY100" s="19" t="s">
        <v>113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19" t="s">
        <v>80</v>
      </c>
      <c r="BK100" s="201">
        <f>ROUND(I100*H100,2)</f>
        <v>0</v>
      </c>
      <c r="BL100" s="19" t="s">
        <v>120</v>
      </c>
      <c r="BM100" s="200" t="s">
        <v>138</v>
      </c>
    </row>
    <row r="101" spans="2:51" s="13" customFormat="1" ht="11.25">
      <c r="B101" s="202"/>
      <c r="C101" s="203"/>
      <c r="D101" s="204" t="s">
        <v>122</v>
      </c>
      <c r="E101" s="205" t="s">
        <v>19</v>
      </c>
      <c r="F101" s="206" t="s">
        <v>139</v>
      </c>
      <c r="G101" s="203"/>
      <c r="H101" s="205" t="s">
        <v>19</v>
      </c>
      <c r="I101" s="207"/>
      <c r="J101" s="203"/>
      <c r="K101" s="203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122</v>
      </c>
      <c r="AU101" s="212" t="s">
        <v>82</v>
      </c>
      <c r="AV101" s="13" t="s">
        <v>80</v>
      </c>
      <c r="AW101" s="13" t="s">
        <v>33</v>
      </c>
      <c r="AX101" s="13" t="s">
        <v>72</v>
      </c>
      <c r="AY101" s="212" t="s">
        <v>113</v>
      </c>
    </row>
    <row r="102" spans="2:51" s="14" customFormat="1" ht="11.25">
      <c r="B102" s="213"/>
      <c r="C102" s="214"/>
      <c r="D102" s="204" t="s">
        <v>122</v>
      </c>
      <c r="E102" s="215" t="s">
        <v>19</v>
      </c>
      <c r="F102" s="216" t="s">
        <v>134</v>
      </c>
      <c r="G102" s="214"/>
      <c r="H102" s="217">
        <v>36.416</v>
      </c>
      <c r="I102" s="218"/>
      <c r="J102" s="214"/>
      <c r="K102" s="214"/>
      <c r="L102" s="219"/>
      <c r="M102" s="220"/>
      <c r="N102" s="221"/>
      <c r="O102" s="221"/>
      <c r="P102" s="221"/>
      <c r="Q102" s="221"/>
      <c r="R102" s="221"/>
      <c r="S102" s="221"/>
      <c r="T102" s="222"/>
      <c r="AT102" s="223" t="s">
        <v>122</v>
      </c>
      <c r="AU102" s="223" t="s">
        <v>82</v>
      </c>
      <c r="AV102" s="14" t="s">
        <v>82</v>
      </c>
      <c r="AW102" s="14" t="s">
        <v>33</v>
      </c>
      <c r="AX102" s="14" t="s">
        <v>72</v>
      </c>
      <c r="AY102" s="223" t="s">
        <v>113</v>
      </c>
    </row>
    <row r="103" spans="2:51" s="16" customFormat="1" ht="11.25">
      <c r="B103" s="235"/>
      <c r="C103" s="236"/>
      <c r="D103" s="204" t="s">
        <v>122</v>
      </c>
      <c r="E103" s="237" t="s">
        <v>19</v>
      </c>
      <c r="F103" s="238" t="s">
        <v>130</v>
      </c>
      <c r="G103" s="236"/>
      <c r="H103" s="239">
        <v>36.416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122</v>
      </c>
      <c r="AU103" s="245" t="s">
        <v>82</v>
      </c>
      <c r="AV103" s="16" t="s">
        <v>120</v>
      </c>
      <c r="AW103" s="16" t="s">
        <v>33</v>
      </c>
      <c r="AX103" s="16" t="s">
        <v>80</v>
      </c>
      <c r="AY103" s="245" t="s">
        <v>113</v>
      </c>
    </row>
    <row r="104" spans="1:65" s="2" customFormat="1" ht="24" customHeight="1">
      <c r="A104" s="36"/>
      <c r="B104" s="37"/>
      <c r="C104" s="189" t="s">
        <v>120</v>
      </c>
      <c r="D104" s="189" t="s">
        <v>115</v>
      </c>
      <c r="E104" s="190" t="s">
        <v>140</v>
      </c>
      <c r="F104" s="191" t="s">
        <v>141</v>
      </c>
      <c r="G104" s="192" t="s">
        <v>118</v>
      </c>
      <c r="H104" s="193">
        <v>36.416</v>
      </c>
      <c r="I104" s="194"/>
      <c r="J104" s="195">
        <f>ROUND(I104*H104,2)</f>
        <v>0</v>
      </c>
      <c r="K104" s="191" t="s">
        <v>119</v>
      </c>
      <c r="L104" s="41"/>
      <c r="M104" s="196" t="s">
        <v>19</v>
      </c>
      <c r="N104" s="197" t="s">
        <v>43</v>
      </c>
      <c r="O104" s="66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0" t="s">
        <v>120</v>
      </c>
      <c r="AT104" s="200" t="s">
        <v>115</v>
      </c>
      <c r="AU104" s="200" t="s">
        <v>82</v>
      </c>
      <c r="AY104" s="19" t="s">
        <v>113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19" t="s">
        <v>80</v>
      </c>
      <c r="BK104" s="201">
        <f>ROUND(I104*H104,2)</f>
        <v>0</v>
      </c>
      <c r="BL104" s="19" t="s">
        <v>120</v>
      </c>
      <c r="BM104" s="200" t="s">
        <v>142</v>
      </c>
    </row>
    <row r="105" spans="2:51" s="14" customFormat="1" ht="11.25">
      <c r="B105" s="213"/>
      <c r="C105" s="214"/>
      <c r="D105" s="204" t="s">
        <v>122</v>
      </c>
      <c r="E105" s="215" t="s">
        <v>19</v>
      </c>
      <c r="F105" s="216" t="s">
        <v>134</v>
      </c>
      <c r="G105" s="214"/>
      <c r="H105" s="217">
        <v>36.416</v>
      </c>
      <c r="I105" s="218"/>
      <c r="J105" s="214"/>
      <c r="K105" s="214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122</v>
      </c>
      <c r="AU105" s="223" t="s">
        <v>82</v>
      </c>
      <c r="AV105" s="14" t="s">
        <v>82</v>
      </c>
      <c r="AW105" s="14" t="s">
        <v>33</v>
      </c>
      <c r="AX105" s="14" t="s">
        <v>72</v>
      </c>
      <c r="AY105" s="223" t="s">
        <v>113</v>
      </c>
    </row>
    <row r="106" spans="2:51" s="16" customFormat="1" ht="11.25">
      <c r="B106" s="235"/>
      <c r="C106" s="236"/>
      <c r="D106" s="204" t="s">
        <v>122</v>
      </c>
      <c r="E106" s="237" t="s">
        <v>19</v>
      </c>
      <c r="F106" s="238" t="s">
        <v>130</v>
      </c>
      <c r="G106" s="236"/>
      <c r="H106" s="239">
        <v>36.416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122</v>
      </c>
      <c r="AU106" s="245" t="s">
        <v>82</v>
      </c>
      <c r="AV106" s="16" t="s">
        <v>120</v>
      </c>
      <c r="AW106" s="16" t="s">
        <v>33</v>
      </c>
      <c r="AX106" s="16" t="s">
        <v>80</v>
      </c>
      <c r="AY106" s="245" t="s">
        <v>113</v>
      </c>
    </row>
    <row r="107" spans="1:65" s="2" customFormat="1" ht="24" customHeight="1">
      <c r="A107" s="36"/>
      <c r="B107" s="37"/>
      <c r="C107" s="189" t="s">
        <v>143</v>
      </c>
      <c r="D107" s="189" t="s">
        <v>115</v>
      </c>
      <c r="E107" s="190" t="s">
        <v>144</v>
      </c>
      <c r="F107" s="191" t="s">
        <v>145</v>
      </c>
      <c r="G107" s="192" t="s">
        <v>118</v>
      </c>
      <c r="H107" s="193">
        <v>66.304</v>
      </c>
      <c r="I107" s="194"/>
      <c r="J107" s="195">
        <f>ROUND(I107*H107,2)</f>
        <v>0</v>
      </c>
      <c r="K107" s="191" t="s">
        <v>119</v>
      </c>
      <c r="L107" s="41"/>
      <c r="M107" s="196" t="s">
        <v>19</v>
      </c>
      <c r="N107" s="197" t="s">
        <v>43</v>
      </c>
      <c r="O107" s="66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0" t="s">
        <v>120</v>
      </c>
      <c r="AT107" s="200" t="s">
        <v>115</v>
      </c>
      <c r="AU107" s="200" t="s">
        <v>82</v>
      </c>
      <c r="AY107" s="19" t="s">
        <v>113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19" t="s">
        <v>80</v>
      </c>
      <c r="BK107" s="201">
        <f>ROUND(I107*H107,2)</f>
        <v>0</v>
      </c>
      <c r="BL107" s="19" t="s">
        <v>120</v>
      </c>
      <c r="BM107" s="200" t="s">
        <v>146</v>
      </c>
    </row>
    <row r="108" spans="2:51" s="13" customFormat="1" ht="11.25">
      <c r="B108" s="202"/>
      <c r="C108" s="203"/>
      <c r="D108" s="204" t="s">
        <v>122</v>
      </c>
      <c r="E108" s="205" t="s">
        <v>19</v>
      </c>
      <c r="F108" s="206" t="s">
        <v>147</v>
      </c>
      <c r="G108" s="203"/>
      <c r="H108" s="205" t="s">
        <v>19</v>
      </c>
      <c r="I108" s="207"/>
      <c r="J108" s="203"/>
      <c r="K108" s="203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122</v>
      </c>
      <c r="AU108" s="212" t="s">
        <v>82</v>
      </c>
      <c r="AV108" s="13" t="s">
        <v>80</v>
      </c>
      <c r="AW108" s="13" t="s">
        <v>33</v>
      </c>
      <c r="AX108" s="13" t="s">
        <v>72</v>
      </c>
      <c r="AY108" s="212" t="s">
        <v>113</v>
      </c>
    </row>
    <row r="109" spans="2:51" s="14" customFormat="1" ht="11.25">
      <c r="B109" s="213"/>
      <c r="C109" s="214"/>
      <c r="D109" s="204" t="s">
        <v>122</v>
      </c>
      <c r="E109" s="215" t="s">
        <v>19</v>
      </c>
      <c r="F109" s="216" t="s">
        <v>134</v>
      </c>
      <c r="G109" s="214"/>
      <c r="H109" s="217">
        <v>36.416</v>
      </c>
      <c r="I109" s="218"/>
      <c r="J109" s="214"/>
      <c r="K109" s="214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122</v>
      </c>
      <c r="AU109" s="223" t="s">
        <v>82</v>
      </c>
      <c r="AV109" s="14" t="s">
        <v>82</v>
      </c>
      <c r="AW109" s="14" t="s">
        <v>33</v>
      </c>
      <c r="AX109" s="14" t="s">
        <v>72</v>
      </c>
      <c r="AY109" s="223" t="s">
        <v>113</v>
      </c>
    </row>
    <row r="110" spans="2:51" s="15" customFormat="1" ht="11.25">
      <c r="B110" s="224"/>
      <c r="C110" s="225"/>
      <c r="D110" s="204" t="s">
        <v>122</v>
      </c>
      <c r="E110" s="226" t="s">
        <v>19</v>
      </c>
      <c r="F110" s="227" t="s">
        <v>126</v>
      </c>
      <c r="G110" s="225"/>
      <c r="H110" s="228">
        <v>36.416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AT110" s="234" t="s">
        <v>122</v>
      </c>
      <c r="AU110" s="234" t="s">
        <v>82</v>
      </c>
      <c r="AV110" s="15" t="s">
        <v>127</v>
      </c>
      <c r="AW110" s="15" t="s">
        <v>33</v>
      </c>
      <c r="AX110" s="15" t="s">
        <v>72</v>
      </c>
      <c r="AY110" s="234" t="s">
        <v>113</v>
      </c>
    </row>
    <row r="111" spans="2:51" s="13" customFormat="1" ht="11.25">
      <c r="B111" s="202"/>
      <c r="C111" s="203"/>
      <c r="D111" s="204" t="s">
        <v>122</v>
      </c>
      <c r="E111" s="205" t="s">
        <v>19</v>
      </c>
      <c r="F111" s="206" t="s">
        <v>148</v>
      </c>
      <c r="G111" s="203"/>
      <c r="H111" s="205" t="s">
        <v>19</v>
      </c>
      <c r="I111" s="207"/>
      <c r="J111" s="203"/>
      <c r="K111" s="203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122</v>
      </c>
      <c r="AU111" s="212" t="s">
        <v>82</v>
      </c>
      <c r="AV111" s="13" t="s">
        <v>80</v>
      </c>
      <c r="AW111" s="13" t="s">
        <v>33</v>
      </c>
      <c r="AX111" s="13" t="s">
        <v>72</v>
      </c>
      <c r="AY111" s="212" t="s">
        <v>113</v>
      </c>
    </row>
    <row r="112" spans="2:51" s="14" customFormat="1" ht="11.25">
      <c r="B112" s="213"/>
      <c r="C112" s="214"/>
      <c r="D112" s="204" t="s">
        <v>122</v>
      </c>
      <c r="E112" s="215" t="s">
        <v>19</v>
      </c>
      <c r="F112" s="216" t="s">
        <v>149</v>
      </c>
      <c r="G112" s="214"/>
      <c r="H112" s="217">
        <v>29.888</v>
      </c>
      <c r="I112" s="218"/>
      <c r="J112" s="214"/>
      <c r="K112" s="214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122</v>
      </c>
      <c r="AU112" s="223" t="s">
        <v>82</v>
      </c>
      <c r="AV112" s="14" t="s">
        <v>82</v>
      </c>
      <c r="AW112" s="14" t="s">
        <v>33</v>
      </c>
      <c r="AX112" s="14" t="s">
        <v>72</v>
      </c>
      <c r="AY112" s="223" t="s">
        <v>113</v>
      </c>
    </row>
    <row r="113" spans="2:51" s="15" customFormat="1" ht="11.25">
      <c r="B113" s="224"/>
      <c r="C113" s="225"/>
      <c r="D113" s="204" t="s">
        <v>122</v>
      </c>
      <c r="E113" s="226" t="s">
        <v>19</v>
      </c>
      <c r="F113" s="227" t="s">
        <v>126</v>
      </c>
      <c r="G113" s="225"/>
      <c r="H113" s="228">
        <v>29.888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AT113" s="234" t="s">
        <v>122</v>
      </c>
      <c r="AU113" s="234" t="s">
        <v>82</v>
      </c>
      <c r="AV113" s="15" t="s">
        <v>127</v>
      </c>
      <c r="AW113" s="15" t="s">
        <v>33</v>
      </c>
      <c r="AX113" s="15" t="s">
        <v>72</v>
      </c>
      <c r="AY113" s="234" t="s">
        <v>113</v>
      </c>
    </row>
    <row r="114" spans="2:51" s="16" customFormat="1" ht="11.25">
      <c r="B114" s="235"/>
      <c r="C114" s="236"/>
      <c r="D114" s="204" t="s">
        <v>122</v>
      </c>
      <c r="E114" s="237" t="s">
        <v>19</v>
      </c>
      <c r="F114" s="238" t="s">
        <v>130</v>
      </c>
      <c r="G114" s="236"/>
      <c r="H114" s="239">
        <v>66.304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122</v>
      </c>
      <c r="AU114" s="245" t="s">
        <v>82</v>
      </c>
      <c r="AV114" s="16" t="s">
        <v>120</v>
      </c>
      <c r="AW114" s="16" t="s">
        <v>33</v>
      </c>
      <c r="AX114" s="16" t="s">
        <v>80</v>
      </c>
      <c r="AY114" s="245" t="s">
        <v>113</v>
      </c>
    </row>
    <row r="115" spans="1:65" s="2" customFormat="1" ht="16.5" customHeight="1">
      <c r="A115" s="36"/>
      <c r="B115" s="37"/>
      <c r="C115" s="246" t="s">
        <v>150</v>
      </c>
      <c r="D115" s="246" t="s">
        <v>151</v>
      </c>
      <c r="E115" s="247" t="s">
        <v>152</v>
      </c>
      <c r="F115" s="248" t="s">
        <v>153</v>
      </c>
      <c r="G115" s="249" t="s">
        <v>154</v>
      </c>
      <c r="H115" s="250">
        <v>59.776</v>
      </c>
      <c r="I115" s="251"/>
      <c r="J115" s="252">
        <f>ROUND(I115*H115,2)</f>
        <v>0</v>
      </c>
      <c r="K115" s="248" t="s">
        <v>119</v>
      </c>
      <c r="L115" s="253"/>
      <c r="M115" s="254" t="s">
        <v>19</v>
      </c>
      <c r="N115" s="255" t="s">
        <v>43</v>
      </c>
      <c r="O115" s="66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0" t="s">
        <v>155</v>
      </c>
      <c r="AT115" s="200" t="s">
        <v>151</v>
      </c>
      <c r="AU115" s="200" t="s">
        <v>82</v>
      </c>
      <c r="AY115" s="19" t="s">
        <v>113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19" t="s">
        <v>80</v>
      </c>
      <c r="BK115" s="201">
        <f>ROUND(I115*H115,2)</f>
        <v>0</v>
      </c>
      <c r="BL115" s="19" t="s">
        <v>120</v>
      </c>
      <c r="BM115" s="200" t="s">
        <v>156</v>
      </c>
    </row>
    <row r="116" spans="2:51" s="13" customFormat="1" ht="11.25">
      <c r="B116" s="202"/>
      <c r="C116" s="203"/>
      <c r="D116" s="204" t="s">
        <v>122</v>
      </c>
      <c r="E116" s="205" t="s">
        <v>19</v>
      </c>
      <c r="F116" s="206" t="s">
        <v>157</v>
      </c>
      <c r="G116" s="203"/>
      <c r="H116" s="205" t="s">
        <v>19</v>
      </c>
      <c r="I116" s="207"/>
      <c r="J116" s="203"/>
      <c r="K116" s="203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122</v>
      </c>
      <c r="AU116" s="212" t="s">
        <v>82</v>
      </c>
      <c r="AV116" s="13" t="s">
        <v>80</v>
      </c>
      <c r="AW116" s="13" t="s">
        <v>33</v>
      </c>
      <c r="AX116" s="13" t="s">
        <v>72</v>
      </c>
      <c r="AY116" s="212" t="s">
        <v>113</v>
      </c>
    </row>
    <row r="117" spans="2:51" s="14" customFormat="1" ht="11.25">
      <c r="B117" s="213"/>
      <c r="C117" s="214"/>
      <c r="D117" s="204" t="s">
        <v>122</v>
      </c>
      <c r="E117" s="215" t="s">
        <v>19</v>
      </c>
      <c r="F117" s="216" t="s">
        <v>158</v>
      </c>
      <c r="G117" s="214"/>
      <c r="H117" s="217">
        <v>36.416</v>
      </c>
      <c r="I117" s="218"/>
      <c r="J117" s="214"/>
      <c r="K117" s="214"/>
      <c r="L117" s="219"/>
      <c r="M117" s="220"/>
      <c r="N117" s="221"/>
      <c r="O117" s="221"/>
      <c r="P117" s="221"/>
      <c r="Q117" s="221"/>
      <c r="R117" s="221"/>
      <c r="S117" s="221"/>
      <c r="T117" s="222"/>
      <c r="AT117" s="223" t="s">
        <v>122</v>
      </c>
      <c r="AU117" s="223" t="s">
        <v>82</v>
      </c>
      <c r="AV117" s="14" t="s">
        <v>82</v>
      </c>
      <c r="AW117" s="14" t="s">
        <v>33</v>
      </c>
      <c r="AX117" s="14" t="s">
        <v>72</v>
      </c>
      <c r="AY117" s="223" t="s">
        <v>113</v>
      </c>
    </row>
    <row r="118" spans="2:51" s="14" customFormat="1" ht="11.25">
      <c r="B118" s="213"/>
      <c r="C118" s="214"/>
      <c r="D118" s="204" t="s">
        <v>122</v>
      </c>
      <c r="E118" s="215" t="s">
        <v>19</v>
      </c>
      <c r="F118" s="216" t="s">
        <v>159</v>
      </c>
      <c r="G118" s="214"/>
      <c r="H118" s="217">
        <v>29.888</v>
      </c>
      <c r="I118" s="218"/>
      <c r="J118" s="214"/>
      <c r="K118" s="214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122</v>
      </c>
      <c r="AU118" s="223" t="s">
        <v>82</v>
      </c>
      <c r="AV118" s="14" t="s">
        <v>82</v>
      </c>
      <c r="AW118" s="14" t="s">
        <v>33</v>
      </c>
      <c r="AX118" s="14" t="s">
        <v>72</v>
      </c>
      <c r="AY118" s="223" t="s">
        <v>113</v>
      </c>
    </row>
    <row r="119" spans="2:51" s="14" customFormat="1" ht="11.25">
      <c r="B119" s="213"/>
      <c r="C119" s="214"/>
      <c r="D119" s="204" t="s">
        <v>122</v>
      </c>
      <c r="E119" s="215" t="s">
        <v>19</v>
      </c>
      <c r="F119" s="216" t="s">
        <v>160</v>
      </c>
      <c r="G119" s="214"/>
      <c r="H119" s="217">
        <v>-36.416</v>
      </c>
      <c r="I119" s="218"/>
      <c r="J119" s="214"/>
      <c r="K119" s="214"/>
      <c r="L119" s="219"/>
      <c r="M119" s="220"/>
      <c r="N119" s="221"/>
      <c r="O119" s="221"/>
      <c r="P119" s="221"/>
      <c r="Q119" s="221"/>
      <c r="R119" s="221"/>
      <c r="S119" s="221"/>
      <c r="T119" s="222"/>
      <c r="AT119" s="223" t="s">
        <v>122</v>
      </c>
      <c r="AU119" s="223" t="s">
        <v>82</v>
      </c>
      <c r="AV119" s="14" t="s">
        <v>82</v>
      </c>
      <c r="AW119" s="14" t="s">
        <v>33</v>
      </c>
      <c r="AX119" s="14" t="s">
        <v>72</v>
      </c>
      <c r="AY119" s="223" t="s">
        <v>113</v>
      </c>
    </row>
    <row r="120" spans="2:51" s="16" customFormat="1" ht="11.25">
      <c r="B120" s="235"/>
      <c r="C120" s="236"/>
      <c r="D120" s="204" t="s">
        <v>122</v>
      </c>
      <c r="E120" s="237" t="s">
        <v>19</v>
      </c>
      <c r="F120" s="238" t="s">
        <v>130</v>
      </c>
      <c r="G120" s="236"/>
      <c r="H120" s="239">
        <v>29.888000000000005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122</v>
      </c>
      <c r="AU120" s="245" t="s">
        <v>82</v>
      </c>
      <c r="AV120" s="16" t="s">
        <v>120</v>
      </c>
      <c r="AW120" s="16" t="s">
        <v>33</v>
      </c>
      <c r="AX120" s="16" t="s">
        <v>80</v>
      </c>
      <c r="AY120" s="245" t="s">
        <v>113</v>
      </c>
    </row>
    <row r="121" spans="2:51" s="14" customFormat="1" ht="11.25">
      <c r="B121" s="213"/>
      <c r="C121" s="214"/>
      <c r="D121" s="204" t="s">
        <v>122</v>
      </c>
      <c r="E121" s="214"/>
      <c r="F121" s="216" t="s">
        <v>161</v>
      </c>
      <c r="G121" s="214"/>
      <c r="H121" s="217">
        <v>59.776</v>
      </c>
      <c r="I121" s="218"/>
      <c r="J121" s="214"/>
      <c r="K121" s="214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122</v>
      </c>
      <c r="AU121" s="223" t="s">
        <v>82</v>
      </c>
      <c r="AV121" s="14" t="s">
        <v>82</v>
      </c>
      <c r="AW121" s="14" t="s">
        <v>4</v>
      </c>
      <c r="AX121" s="14" t="s">
        <v>80</v>
      </c>
      <c r="AY121" s="223" t="s">
        <v>113</v>
      </c>
    </row>
    <row r="122" spans="1:65" s="2" customFormat="1" ht="16.5" customHeight="1">
      <c r="A122" s="36"/>
      <c r="B122" s="37"/>
      <c r="C122" s="189" t="s">
        <v>162</v>
      </c>
      <c r="D122" s="189" t="s">
        <v>115</v>
      </c>
      <c r="E122" s="190" t="s">
        <v>163</v>
      </c>
      <c r="F122" s="191" t="s">
        <v>164</v>
      </c>
      <c r="G122" s="192" t="s">
        <v>165</v>
      </c>
      <c r="H122" s="193">
        <v>170</v>
      </c>
      <c r="I122" s="194"/>
      <c r="J122" s="195">
        <f>ROUND(I122*H122,2)</f>
        <v>0</v>
      </c>
      <c r="K122" s="191" t="s">
        <v>119</v>
      </c>
      <c r="L122" s="41"/>
      <c r="M122" s="196" t="s">
        <v>19</v>
      </c>
      <c r="N122" s="197" t="s">
        <v>43</v>
      </c>
      <c r="O122" s="66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0" t="s">
        <v>120</v>
      </c>
      <c r="AT122" s="200" t="s">
        <v>115</v>
      </c>
      <c r="AU122" s="200" t="s">
        <v>82</v>
      </c>
      <c r="AY122" s="19" t="s">
        <v>113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19" t="s">
        <v>80</v>
      </c>
      <c r="BK122" s="201">
        <f>ROUND(I122*H122,2)</f>
        <v>0</v>
      </c>
      <c r="BL122" s="19" t="s">
        <v>120</v>
      </c>
      <c r="BM122" s="200" t="s">
        <v>166</v>
      </c>
    </row>
    <row r="123" spans="2:51" s="13" customFormat="1" ht="11.25">
      <c r="B123" s="202"/>
      <c r="C123" s="203"/>
      <c r="D123" s="204" t="s">
        <v>122</v>
      </c>
      <c r="E123" s="205" t="s">
        <v>19</v>
      </c>
      <c r="F123" s="206" t="s">
        <v>123</v>
      </c>
      <c r="G123" s="203"/>
      <c r="H123" s="205" t="s">
        <v>19</v>
      </c>
      <c r="I123" s="207"/>
      <c r="J123" s="203"/>
      <c r="K123" s="203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122</v>
      </c>
      <c r="AU123" s="212" t="s">
        <v>82</v>
      </c>
      <c r="AV123" s="13" t="s">
        <v>80</v>
      </c>
      <c r="AW123" s="13" t="s">
        <v>33</v>
      </c>
      <c r="AX123" s="13" t="s">
        <v>72</v>
      </c>
      <c r="AY123" s="212" t="s">
        <v>113</v>
      </c>
    </row>
    <row r="124" spans="2:51" s="14" customFormat="1" ht="11.25">
      <c r="B124" s="213"/>
      <c r="C124" s="214"/>
      <c r="D124" s="204" t="s">
        <v>122</v>
      </c>
      <c r="E124" s="215" t="s">
        <v>19</v>
      </c>
      <c r="F124" s="216" t="s">
        <v>167</v>
      </c>
      <c r="G124" s="214"/>
      <c r="H124" s="217">
        <v>170</v>
      </c>
      <c r="I124" s="218"/>
      <c r="J124" s="214"/>
      <c r="K124" s="214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122</v>
      </c>
      <c r="AU124" s="223" t="s">
        <v>82</v>
      </c>
      <c r="AV124" s="14" t="s">
        <v>82</v>
      </c>
      <c r="AW124" s="14" t="s">
        <v>33</v>
      </c>
      <c r="AX124" s="14" t="s">
        <v>72</v>
      </c>
      <c r="AY124" s="223" t="s">
        <v>113</v>
      </c>
    </row>
    <row r="125" spans="2:51" s="16" customFormat="1" ht="11.25">
      <c r="B125" s="235"/>
      <c r="C125" s="236"/>
      <c r="D125" s="204" t="s">
        <v>122</v>
      </c>
      <c r="E125" s="237" t="s">
        <v>19</v>
      </c>
      <c r="F125" s="238" t="s">
        <v>130</v>
      </c>
      <c r="G125" s="236"/>
      <c r="H125" s="239">
        <v>170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AT125" s="245" t="s">
        <v>122</v>
      </c>
      <c r="AU125" s="245" t="s">
        <v>82</v>
      </c>
      <c r="AV125" s="16" t="s">
        <v>120</v>
      </c>
      <c r="AW125" s="16" t="s">
        <v>33</v>
      </c>
      <c r="AX125" s="16" t="s">
        <v>80</v>
      </c>
      <c r="AY125" s="245" t="s">
        <v>113</v>
      </c>
    </row>
    <row r="126" spans="2:63" s="12" customFormat="1" ht="22.9" customHeight="1">
      <c r="B126" s="173"/>
      <c r="C126" s="174"/>
      <c r="D126" s="175" t="s">
        <v>71</v>
      </c>
      <c r="E126" s="187" t="s">
        <v>127</v>
      </c>
      <c r="F126" s="187" t="s">
        <v>168</v>
      </c>
      <c r="G126" s="174"/>
      <c r="H126" s="174"/>
      <c r="I126" s="177"/>
      <c r="J126" s="188">
        <f>BK126</f>
        <v>0</v>
      </c>
      <c r="K126" s="174"/>
      <c r="L126" s="179"/>
      <c r="M126" s="180"/>
      <c r="N126" s="181"/>
      <c r="O126" s="181"/>
      <c r="P126" s="182">
        <f>P127</f>
        <v>0</v>
      </c>
      <c r="Q126" s="181"/>
      <c r="R126" s="182">
        <f>R127</f>
        <v>0</v>
      </c>
      <c r="S126" s="181"/>
      <c r="T126" s="183">
        <f>T127</f>
        <v>0</v>
      </c>
      <c r="AR126" s="184" t="s">
        <v>80</v>
      </c>
      <c r="AT126" s="185" t="s">
        <v>71</v>
      </c>
      <c r="AU126" s="185" t="s">
        <v>80</v>
      </c>
      <c r="AY126" s="184" t="s">
        <v>113</v>
      </c>
      <c r="BK126" s="186">
        <f>BK127</f>
        <v>0</v>
      </c>
    </row>
    <row r="127" spans="1:65" s="2" customFormat="1" ht="16.5" customHeight="1">
      <c r="A127" s="36"/>
      <c r="B127" s="37"/>
      <c r="C127" s="189" t="s">
        <v>155</v>
      </c>
      <c r="D127" s="189" t="s">
        <v>115</v>
      </c>
      <c r="E127" s="190" t="s">
        <v>169</v>
      </c>
      <c r="F127" s="191" t="s">
        <v>170</v>
      </c>
      <c r="G127" s="192" t="s">
        <v>171</v>
      </c>
      <c r="H127" s="193">
        <v>4</v>
      </c>
      <c r="I127" s="194"/>
      <c r="J127" s="195">
        <f>ROUND(I127*H127,2)</f>
        <v>0</v>
      </c>
      <c r="K127" s="191" t="s">
        <v>19</v>
      </c>
      <c r="L127" s="41"/>
      <c r="M127" s="196" t="s">
        <v>19</v>
      </c>
      <c r="N127" s="197" t="s">
        <v>43</v>
      </c>
      <c r="O127" s="66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0" t="s">
        <v>120</v>
      </c>
      <c r="AT127" s="200" t="s">
        <v>115</v>
      </c>
      <c r="AU127" s="200" t="s">
        <v>82</v>
      </c>
      <c r="AY127" s="19" t="s">
        <v>113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19" t="s">
        <v>80</v>
      </c>
      <c r="BK127" s="201">
        <f>ROUND(I127*H127,2)</f>
        <v>0</v>
      </c>
      <c r="BL127" s="19" t="s">
        <v>120</v>
      </c>
      <c r="BM127" s="200" t="s">
        <v>172</v>
      </c>
    </row>
    <row r="128" spans="2:63" s="12" customFormat="1" ht="22.9" customHeight="1">
      <c r="B128" s="173"/>
      <c r="C128" s="174"/>
      <c r="D128" s="175" t="s">
        <v>71</v>
      </c>
      <c r="E128" s="187" t="s">
        <v>173</v>
      </c>
      <c r="F128" s="187" t="s">
        <v>174</v>
      </c>
      <c r="G128" s="174"/>
      <c r="H128" s="174"/>
      <c r="I128" s="177"/>
      <c r="J128" s="188">
        <f>BK128</f>
        <v>0</v>
      </c>
      <c r="K128" s="174"/>
      <c r="L128" s="179"/>
      <c r="M128" s="180"/>
      <c r="N128" s="181"/>
      <c r="O128" s="181"/>
      <c r="P128" s="182">
        <f>SUM(P129:P176)</f>
        <v>0</v>
      </c>
      <c r="Q128" s="181"/>
      <c r="R128" s="182">
        <f>SUM(R129:R176)</f>
        <v>0</v>
      </c>
      <c r="S128" s="181"/>
      <c r="T128" s="183">
        <f>SUM(T129:T176)</f>
        <v>379.45631000000003</v>
      </c>
      <c r="AR128" s="184" t="s">
        <v>80</v>
      </c>
      <c r="AT128" s="185" t="s">
        <v>71</v>
      </c>
      <c r="AU128" s="185" t="s">
        <v>80</v>
      </c>
      <c r="AY128" s="184" t="s">
        <v>113</v>
      </c>
      <c r="BK128" s="186">
        <f>SUM(BK129:BK176)</f>
        <v>0</v>
      </c>
    </row>
    <row r="129" spans="1:65" s="2" customFormat="1" ht="16.5" customHeight="1">
      <c r="A129" s="36"/>
      <c r="B129" s="37"/>
      <c r="C129" s="189" t="s">
        <v>173</v>
      </c>
      <c r="D129" s="189" t="s">
        <v>115</v>
      </c>
      <c r="E129" s="190" t="s">
        <v>175</v>
      </c>
      <c r="F129" s="191" t="s">
        <v>176</v>
      </c>
      <c r="G129" s="192" t="s">
        <v>171</v>
      </c>
      <c r="H129" s="193">
        <v>4</v>
      </c>
      <c r="I129" s="194"/>
      <c r="J129" s="195">
        <f>ROUND(I129*H129,2)</f>
        <v>0</v>
      </c>
      <c r="K129" s="191" t="s">
        <v>19</v>
      </c>
      <c r="L129" s="41"/>
      <c r="M129" s="196" t="s">
        <v>19</v>
      </c>
      <c r="N129" s="197" t="s">
        <v>43</v>
      </c>
      <c r="O129" s="66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0" t="s">
        <v>120</v>
      </c>
      <c r="AT129" s="200" t="s">
        <v>115</v>
      </c>
      <c r="AU129" s="200" t="s">
        <v>82</v>
      </c>
      <c r="AY129" s="19" t="s">
        <v>113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19" t="s">
        <v>80</v>
      </c>
      <c r="BK129" s="201">
        <f>ROUND(I129*H129,2)</f>
        <v>0</v>
      </c>
      <c r="BL129" s="19" t="s">
        <v>120</v>
      </c>
      <c r="BM129" s="200" t="s">
        <v>177</v>
      </c>
    </row>
    <row r="130" spans="2:51" s="14" customFormat="1" ht="11.25">
      <c r="B130" s="213"/>
      <c r="C130" s="214"/>
      <c r="D130" s="204" t="s">
        <v>122</v>
      </c>
      <c r="E130" s="215" t="s">
        <v>19</v>
      </c>
      <c r="F130" s="216" t="s">
        <v>178</v>
      </c>
      <c r="G130" s="214"/>
      <c r="H130" s="217">
        <v>4</v>
      </c>
      <c r="I130" s="218"/>
      <c r="J130" s="214"/>
      <c r="K130" s="214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122</v>
      </c>
      <c r="AU130" s="223" t="s">
        <v>82</v>
      </c>
      <c r="AV130" s="14" t="s">
        <v>82</v>
      </c>
      <c r="AW130" s="14" t="s">
        <v>33</v>
      </c>
      <c r="AX130" s="14" t="s">
        <v>72</v>
      </c>
      <c r="AY130" s="223" t="s">
        <v>113</v>
      </c>
    </row>
    <row r="131" spans="2:51" s="16" customFormat="1" ht="11.25">
      <c r="B131" s="235"/>
      <c r="C131" s="236"/>
      <c r="D131" s="204" t="s">
        <v>122</v>
      </c>
      <c r="E131" s="237" t="s">
        <v>19</v>
      </c>
      <c r="F131" s="238" t="s">
        <v>130</v>
      </c>
      <c r="G131" s="236"/>
      <c r="H131" s="239">
        <v>4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AT131" s="245" t="s">
        <v>122</v>
      </c>
      <c r="AU131" s="245" t="s">
        <v>82</v>
      </c>
      <c r="AV131" s="16" t="s">
        <v>120</v>
      </c>
      <c r="AW131" s="16" t="s">
        <v>33</v>
      </c>
      <c r="AX131" s="16" t="s">
        <v>80</v>
      </c>
      <c r="AY131" s="245" t="s">
        <v>113</v>
      </c>
    </row>
    <row r="132" spans="1:65" s="2" customFormat="1" ht="24" customHeight="1">
      <c r="A132" s="36"/>
      <c r="B132" s="37"/>
      <c r="C132" s="189" t="s">
        <v>179</v>
      </c>
      <c r="D132" s="189" t="s">
        <v>115</v>
      </c>
      <c r="E132" s="190" t="s">
        <v>180</v>
      </c>
      <c r="F132" s="191" t="s">
        <v>181</v>
      </c>
      <c r="G132" s="192" t="s">
        <v>118</v>
      </c>
      <c r="H132" s="193">
        <v>586.707</v>
      </c>
      <c r="I132" s="194"/>
      <c r="J132" s="195">
        <f>ROUND(I132*H132,2)</f>
        <v>0</v>
      </c>
      <c r="K132" s="191" t="s">
        <v>119</v>
      </c>
      <c r="L132" s="41"/>
      <c r="M132" s="196" t="s">
        <v>19</v>
      </c>
      <c r="N132" s="197" t="s">
        <v>43</v>
      </c>
      <c r="O132" s="66"/>
      <c r="P132" s="198">
        <f>O132*H132</f>
        <v>0</v>
      </c>
      <c r="Q132" s="198">
        <v>0</v>
      </c>
      <c r="R132" s="198">
        <f>Q132*H132</f>
        <v>0</v>
      </c>
      <c r="S132" s="198">
        <v>0.45</v>
      </c>
      <c r="T132" s="199">
        <f>S132*H132</f>
        <v>264.01815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0" t="s">
        <v>120</v>
      </c>
      <c r="AT132" s="200" t="s">
        <v>115</v>
      </c>
      <c r="AU132" s="200" t="s">
        <v>82</v>
      </c>
      <c r="AY132" s="19" t="s">
        <v>113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19" t="s">
        <v>80</v>
      </c>
      <c r="BK132" s="201">
        <f>ROUND(I132*H132,2)</f>
        <v>0</v>
      </c>
      <c r="BL132" s="19" t="s">
        <v>120</v>
      </c>
      <c r="BM132" s="200" t="s">
        <v>182</v>
      </c>
    </row>
    <row r="133" spans="2:51" s="13" customFormat="1" ht="11.25">
      <c r="B133" s="202"/>
      <c r="C133" s="203"/>
      <c r="D133" s="204" t="s">
        <v>122</v>
      </c>
      <c r="E133" s="205" t="s">
        <v>19</v>
      </c>
      <c r="F133" s="206" t="s">
        <v>183</v>
      </c>
      <c r="G133" s="203"/>
      <c r="H133" s="205" t="s">
        <v>19</v>
      </c>
      <c r="I133" s="207"/>
      <c r="J133" s="203"/>
      <c r="K133" s="203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122</v>
      </c>
      <c r="AU133" s="212" t="s">
        <v>82</v>
      </c>
      <c r="AV133" s="13" t="s">
        <v>80</v>
      </c>
      <c r="AW133" s="13" t="s">
        <v>33</v>
      </c>
      <c r="AX133" s="13" t="s">
        <v>72</v>
      </c>
      <c r="AY133" s="212" t="s">
        <v>113</v>
      </c>
    </row>
    <row r="134" spans="2:51" s="13" customFormat="1" ht="11.25">
      <c r="B134" s="202"/>
      <c r="C134" s="203"/>
      <c r="D134" s="204" t="s">
        <v>122</v>
      </c>
      <c r="E134" s="205" t="s">
        <v>19</v>
      </c>
      <c r="F134" s="206" t="s">
        <v>184</v>
      </c>
      <c r="G134" s="203"/>
      <c r="H134" s="205" t="s">
        <v>19</v>
      </c>
      <c r="I134" s="207"/>
      <c r="J134" s="203"/>
      <c r="K134" s="203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122</v>
      </c>
      <c r="AU134" s="212" t="s">
        <v>82</v>
      </c>
      <c r="AV134" s="13" t="s">
        <v>80</v>
      </c>
      <c r="AW134" s="13" t="s">
        <v>33</v>
      </c>
      <c r="AX134" s="13" t="s">
        <v>72</v>
      </c>
      <c r="AY134" s="212" t="s">
        <v>113</v>
      </c>
    </row>
    <row r="135" spans="2:51" s="13" customFormat="1" ht="11.25">
      <c r="B135" s="202"/>
      <c r="C135" s="203"/>
      <c r="D135" s="204" t="s">
        <v>122</v>
      </c>
      <c r="E135" s="205" t="s">
        <v>19</v>
      </c>
      <c r="F135" s="206" t="s">
        <v>185</v>
      </c>
      <c r="G135" s="203"/>
      <c r="H135" s="205" t="s">
        <v>19</v>
      </c>
      <c r="I135" s="207"/>
      <c r="J135" s="203"/>
      <c r="K135" s="203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122</v>
      </c>
      <c r="AU135" s="212" t="s">
        <v>82</v>
      </c>
      <c r="AV135" s="13" t="s">
        <v>80</v>
      </c>
      <c r="AW135" s="13" t="s">
        <v>33</v>
      </c>
      <c r="AX135" s="13" t="s">
        <v>72</v>
      </c>
      <c r="AY135" s="212" t="s">
        <v>113</v>
      </c>
    </row>
    <row r="136" spans="2:51" s="14" customFormat="1" ht="11.25">
      <c r="B136" s="213"/>
      <c r="C136" s="214"/>
      <c r="D136" s="204" t="s">
        <v>122</v>
      </c>
      <c r="E136" s="215" t="s">
        <v>19</v>
      </c>
      <c r="F136" s="216" t="s">
        <v>186</v>
      </c>
      <c r="G136" s="214"/>
      <c r="H136" s="217">
        <v>29.888</v>
      </c>
      <c r="I136" s="218"/>
      <c r="J136" s="214"/>
      <c r="K136" s="214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122</v>
      </c>
      <c r="AU136" s="223" t="s">
        <v>82</v>
      </c>
      <c r="AV136" s="14" t="s">
        <v>82</v>
      </c>
      <c r="AW136" s="14" t="s">
        <v>33</v>
      </c>
      <c r="AX136" s="14" t="s">
        <v>72</v>
      </c>
      <c r="AY136" s="223" t="s">
        <v>113</v>
      </c>
    </row>
    <row r="137" spans="2:51" s="15" customFormat="1" ht="11.25">
      <c r="B137" s="224"/>
      <c r="C137" s="225"/>
      <c r="D137" s="204" t="s">
        <v>122</v>
      </c>
      <c r="E137" s="226" t="s">
        <v>19</v>
      </c>
      <c r="F137" s="227" t="s">
        <v>126</v>
      </c>
      <c r="G137" s="225"/>
      <c r="H137" s="228">
        <v>29.888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AT137" s="234" t="s">
        <v>122</v>
      </c>
      <c r="AU137" s="234" t="s">
        <v>82</v>
      </c>
      <c r="AV137" s="15" t="s">
        <v>127</v>
      </c>
      <c r="AW137" s="15" t="s">
        <v>33</v>
      </c>
      <c r="AX137" s="15" t="s">
        <v>72</v>
      </c>
      <c r="AY137" s="234" t="s">
        <v>113</v>
      </c>
    </row>
    <row r="138" spans="2:51" s="13" customFormat="1" ht="11.25">
      <c r="B138" s="202"/>
      <c r="C138" s="203"/>
      <c r="D138" s="204" t="s">
        <v>122</v>
      </c>
      <c r="E138" s="205" t="s">
        <v>19</v>
      </c>
      <c r="F138" s="206" t="s">
        <v>187</v>
      </c>
      <c r="G138" s="203"/>
      <c r="H138" s="205" t="s">
        <v>19</v>
      </c>
      <c r="I138" s="207"/>
      <c r="J138" s="203"/>
      <c r="K138" s="203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122</v>
      </c>
      <c r="AU138" s="212" t="s">
        <v>82</v>
      </c>
      <c r="AV138" s="13" t="s">
        <v>80</v>
      </c>
      <c r="AW138" s="13" t="s">
        <v>33</v>
      </c>
      <c r="AX138" s="13" t="s">
        <v>72</v>
      </c>
      <c r="AY138" s="212" t="s">
        <v>113</v>
      </c>
    </row>
    <row r="139" spans="2:51" s="14" customFormat="1" ht="11.25">
      <c r="B139" s="213"/>
      <c r="C139" s="214"/>
      <c r="D139" s="204" t="s">
        <v>122</v>
      </c>
      <c r="E139" s="215" t="s">
        <v>19</v>
      </c>
      <c r="F139" s="216" t="s">
        <v>188</v>
      </c>
      <c r="G139" s="214"/>
      <c r="H139" s="217">
        <v>454.956</v>
      </c>
      <c r="I139" s="218"/>
      <c r="J139" s="214"/>
      <c r="K139" s="214"/>
      <c r="L139" s="219"/>
      <c r="M139" s="220"/>
      <c r="N139" s="221"/>
      <c r="O139" s="221"/>
      <c r="P139" s="221"/>
      <c r="Q139" s="221"/>
      <c r="R139" s="221"/>
      <c r="S139" s="221"/>
      <c r="T139" s="222"/>
      <c r="AT139" s="223" t="s">
        <v>122</v>
      </c>
      <c r="AU139" s="223" t="s">
        <v>82</v>
      </c>
      <c r="AV139" s="14" t="s">
        <v>82</v>
      </c>
      <c r="AW139" s="14" t="s">
        <v>33</v>
      </c>
      <c r="AX139" s="14" t="s">
        <v>72</v>
      </c>
      <c r="AY139" s="223" t="s">
        <v>113</v>
      </c>
    </row>
    <row r="140" spans="2:51" s="15" customFormat="1" ht="11.25">
      <c r="B140" s="224"/>
      <c r="C140" s="225"/>
      <c r="D140" s="204" t="s">
        <v>122</v>
      </c>
      <c r="E140" s="226" t="s">
        <v>19</v>
      </c>
      <c r="F140" s="227" t="s">
        <v>126</v>
      </c>
      <c r="G140" s="225"/>
      <c r="H140" s="228">
        <v>454.956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AT140" s="234" t="s">
        <v>122</v>
      </c>
      <c r="AU140" s="234" t="s">
        <v>82</v>
      </c>
      <c r="AV140" s="15" t="s">
        <v>127</v>
      </c>
      <c r="AW140" s="15" t="s">
        <v>33</v>
      </c>
      <c r="AX140" s="15" t="s">
        <v>72</v>
      </c>
      <c r="AY140" s="234" t="s">
        <v>113</v>
      </c>
    </row>
    <row r="141" spans="2:51" s="13" customFormat="1" ht="11.25">
      <c r="B141" s="202"/>
      <c r="C141" s="203"/>
      <c r="D141" s="204" t="s">
        <v>122</v>
      </c>
      <c r="E141" s="205" t="s">
        <v>19</v>
      </c>
      <c r="F141" s="206" t="s">
        <v>189</v>
      </c>
      <c r="G141" s="203"/>
      <c r="H141" s="205" t="s">
        <v>19</v>
      </c>
      <c r="I141" s="207"/>
      <c r="J141" s="203"/>
      <c r="K141" s="203"/>
      <c r="L141" s="208"/>
      <c r="M141" s="209"/>
      <c r="N141" s="210"/>
      <c r="O141" s="210"/>
      <c r="P141" s="210"/>
      <c r="Q141" s="210"/>
      <c r="R141" s="210"/>
      <c r="S141" s="210"/>
      <c r="T141" s="211"/>
      <c r="AT141" s="212" t="s">
        <v>122</v>
      </c>
      <c r="AU141" s="212" t="s">
        <v>82</v>
      </c>
      <c r="AV141" s="13" t="s">
        <v>80</v>
      </c>
      <c r="AW141" s="13" t="s">
        <v>33</v>
      </c>
      <c r="AX141" s="13" t="s">
        <v>72</v>
      </c>
      <c r="AY141" s="212" t="s">
        <v>113</v>
      </c>
    </row>
    <row r="142" spans="2:51" s="14" customFormat="1" ht="11.25">
      <c r="B142" s="213"/>
      <c r="C142" s="214"/>
      <c r="D142" s="204" t="s">
        <v>122</v>
      </c>
      <c r="E142" s="215" t="s">
        <v>19</v>
      </c>
      <c r="F142" s="216" t="s">
        <v>190</v>
      </c>
      <c r="G142" s="214"/>
      <c r="H142" s="217">
        <v>94.165</v>
      </c>
      <c r="I142" s="218"/>
      <c r="J142" s="214"/>
      <c r="K142" s="214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122</v>
      </c>
      <c r="AU142" s="223" t="s">
        <v>82</v>
      </c>
      <c r="AV142" s="14" t="s">
        <v>82</v>
      </c>
      <c r="AW142" s="14" t="s">
        <v>33</v>
      </c>
      <c r="AX142" s="14" t="s">
        <v>72</v>
      </c>
      <c r="AY142" s="223" t="s">
        <v>113</v>
      </c>
    </row>
    <row r="143" spans="2:51" s="15" customFormat="1" ht="11.25">
      <c r="B143" s="224"/>
      <c r="C143" s="225"/>
      <c r="D143" s="204" t="s">
        <v>122</v>
      </c>
      <c r="E143" s="226" t="s">
        <v>19</v>
      </c>
      <c r="F143" s="227" t="s">
        <v>126</v>
      </c>
      <c r="G143" s="225"/>
      <c r="H143" s="228">
        <v>94.165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AT143" s="234" t="s">
        <v>122</v>
      </c>
      <c r="AU143" s="234" t="s">
        <v>82</v>
      </c>
      <c r="AV143" s="15" t="s">
        <v>127</v>
      </c>
      <c r="AW143" s="15" t="s">
        <v>33</v>
      </c>
      <c r="AX143" s="15" t="s">
        <v>72</v>
      </c>
      <c r="AY143" s="234" t="s">
        <v>113</v>
      </c>
    </row>
    <row r="144" spans="2:51" s="13" customFormat="1" ht="11.25">
      <c r="B144" s="202"/>
      <c r="C144" s="203"/>
      <c r="D144" s="204" t="s">
        <v>122</v>
      </c>
      <c r="E144" s="205" t="s">
        <v>19</v>
      </c>
      <c r="F144" s="206" t="s">
        <v>191</v>
      </c>
      <c r="G144" s="203"/>
      <c r="H144" s="205" t="s">
        <v>19</v>
      </c>
      <c r="I144" s="207"/>
      <c r="J144" s="203"/>
      <c r="K144" s="203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122</v>
      </c>
      <c r="AU144" s="212" t="s">
        <v>82</v>
      </c>
      <c r="AV144" s="13" t="s">
        <v>80</v>
      </c>
      <c r="AW144" s="13" t="s">
        <v>33</v>
      </c>
      <c r="AX144" s="13" t="s">
        <v>72</v>
      </c>
      <c r="AY144" s="212" t="s">
        <v>113</v>
      </c>
    </row>
    <row r="145" spans="2:51" s="14" customFormat="1" ht="11.25">
      <c r="B145" s="213"/>
      <c r="C145" s="214"/>
      <c r="D145" s="204" t="s">
        <v>122</v>
      </c>
      <c r="E145" s="215" t="s">
        <v>19</v>
      </c>
      <c r="F145" s="216" t="s">
        <v>192</v>
      </c>
      <c r="G145" s="214"/>
      <c r="H145" s="217">
        <v>7.698</v>
      </c>
      <c r="I145" s="218"/>
      <c r="J145" s="214"/>
      <c r="K145" s="214"/>
      <c r="L145" s="219"/>
      <c r="M145" s="220"/>
      <c r="N145" s="221"/>
      <c r="O145" s="221"/>
      <c r="P145" s="221"/>
      <c r="Q145" s="221"/>
      <c r="R145" s="221"/>
      <c r="S145" s="221"/>
      <c r="T145" s="222"/>
      <c r="AT145" s="223" t="s">
        <v>122</v>
      </c>
      <c r="AU145" s="223" t="s">
        <v>82</v>
      </c>
      <c r="AV145" s="14" t="s">
        <v>82</v>
      </c>
      <c r="AW145" s="14" t="s">
        <v>33</v>
      </c>
      <c r="AX145" s="14" t="s">
        <v>72</v>
      </c>
      <c r="AY145" s="223" t="s">
        <v>113</v>
      </c>
    </row>
    <row r="146" spans="2:51" s="15" customFormat="1" ht="11.25">
      <c r="B146" s="224"/>
      <c r="C146" s="225"/>
      <c r="D146" s="204" t="s">
        <v>122</v>
      </c>
      <c r="E146" s="226" t="s">
        <v>19</v>
      </c>
      <c r="F146" s="227" t="s">
        <v>126</v>
      </c>
      <c r="G146" s="225"/>
      <c r="H146" s="228">
        <v>7.698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AT146" s="234" t="s">
        <v>122</v>
      </c>
      <c r="AU146" s="234" t="s">
        <v>82</v>
      </c>
      <c r="AV146" s="15" t="s">
        <v>127</v>
      </c>
      <c r="AW146" s="15" t="s">
        <v>33</v>
      </c>
      <c r="AX146" s="15" t="s">
        <v>72</v>
      </c>
      <c r="AY146" s="234" t="s">
        <v>113</v>
      </c>
    </row>
    <row r="147" spans="2:51" s="16" customFormat="1" ht="11.25">
      <c r="B147" s="235"/>
      <c r="C147" s="236"/>
      <c r="D147" s="204" t="s">
        <v>122</v>
      </c>
      <c r="E147" s="237" t="s">
        <v>19</v>
      </c>
      <c r="F147" s="238" t="s">
        <v>130</v>
      </c>
      <c r="G147" s="236"/>
      <c r="H147" s="239">
        <v>586.707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122</v>
      </c>
      <c r="AU147" s="245" t="s">
        <v>82</v>
      </c>
      <c r="AV147" s="16" t="s">
        <v>120</v>
      </c>
      <c r="AW147" s="16" t="s">
        <v>33</v>
      </c>
      <c r="AX147" s="16" t="s">
        <v>80</v>
      </c>
      <c r="AY147" s="245" t="s">
        <v>113</v>
      </c>
    </row>
    <row r="148" spans="2:51" s="13" customFormat="1" ht="11.25">
      <c r="B148" s="202"/>
      <c r="C148" s="203"/>
      <c r="D148" s="204" t="s">
        <v>122</v>
      </c>
      <c r="E148" s="205" t="s">
        <v>19</v>
      </c>
      <c r="F148" s="206" t="s">
        <v>193</v>
      </c>
      <c r="G148" s="203"/>
      <c r="H148" s="205" t="s">
        <v>19</v>
      </c>
      <c r="I148" s="207"/>
      <c r="J148" s="203"/>
      <c r="K148" s="203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122</v>
      </c>
      <c r="AU148" s="212" t="s">
        <v>82</v>
      </c>
      <c r="AV148" s="13" t="s">
        <v>80</v>
      </c>
      <c r="AW148" s="13" t="s">
        <v>33</v>
      </c>
      <c r="AX148" s="13" t="s">
        <v>72</v>
      </c>
      <c r="AY148" s="212" t="s">
        <v>113</v>
      </c>
    </row>
    <row r="149" spans="2:51" s="13" customFormat="1" ht="11.25">
      <c r="B149" s="202"/>
      <c r="C149" s="203"/>
      <c r="D149" s="204" t="s">
        <v>122</v>
      </c>
      <c r="E149" s="205" t="s">
        <v>19</v>
      </c>
      <c r="F149" s="206" t="s">
        <v>194</v>
      </c>
      <c r="G149" s="203"/>
      <c r="H149" s="205" t="s">
        <v>19</v>
      </c>
      <c r="I149" s="207"/>
      <c r="J149" s="203"/>
      <c r="K149" s="203"/>
      <c r="L149" s="208"/>
      <c r="M149" s="209"/>
      <c r="N149" s="210"/>
      <c r="O149" s="210"/>
      <c r="P149" s="210"/>
      <c r="Q149" s="210"/>
      <c r="R149" s="210"/>
      <c r="S149" s="210"/>
      <c r="T149" s="211"/>
      <c r="AT149" s="212" t="s">
        <v>122</v>
      </c>
      <c r="AU149" s="212" t="s">
        <v>82</v>
      </c>
      <c r="AV149" s="13" t="s">
        <v>80</v>
      </c>
      <c r="AW149" s="13" t="s">
        <v>33</v>
      </c>
      <c r="AX149" s="13" t="s">
        <v>72</v>
      </c>
      <c r="AY149" s="212" t="s">
        <v>113</v>
      </c>
    </row>
    <row r="150" spans="2:51" s="13" customFormat="1" ht="11.25">
      <c r="B150" s="202"/>
      <c r="C150" s="203"/>
      <c r="D150" s="204" t="s">
        <v>122</v>
      </c>
      <c r="E150" s="205" t="s">
        <v>19</v>
      </c>
      <c r="F150" s="206" t="s">
        <v>195</v>
      </c>
      <c r="G150" s="203"/>
      <c r="H150" s="205" t="s">
        <v>19</v>
      </c>
      <c r="I150" s="207"/>
      <c r="J150" s="203"/>
      <c r="K150" s="203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122</v>
      </c>
      <c r="AU150" s="212" t="s">
        <v>82</v>
      </c>
      <c r="AV150" s="13" t="s">
        <v>80</v>
      </c>
      <c r="AW150" s="13" t="s">
        <v>33</v>
      </c>
      <c r="AX150" s="13" t="s">
        <v>72</v>
      </c>
      <c r="AY150" s="212" t="s">
        <v>113</v>
      </c>
    </row>
    <row r="151" spans="2:51" s="13" customFormat="1" ht="11.25">
      <c r="B151" s="202"/>
      <c r="C151" s="203"/>
      <c r="D151" s="204" t="s">
        <v>122</v>
      </c>
      <c r="E151" s="205" t="s">
        <v>19</v>
      </c>
      <c r="F151" s="206" t="s">
        <v>196</v>
      </c>
      <c r="G151" s="203"/>
      <c r="H151" s="205" t="s">
        <v>19</v>
      </c>
      <c r="I151" s="207"/>
      <c r="J151" s="203"/>
      <c r="K151" s="203"/>
      <c r="L151" s="208"/>
      <c r="M151" s="209"/>
      <c r="N151" s="210"/>
      <c r="O151" s="210"/>
      <c r="P151" s="210"/>
      <c r="Q151" s="210"/>
      <c r="R151" s="210"/>
      <c r="S151" s="210"/>
      <c r="T151" s="211"/>
      <c r="AT151" s="212" t="s">
        <v>122</v>
      </c>
      <c r="AU151" s="212" t="s">
        <v>82</v>
      </c>
      <c r="AV151" s="13" t="s">
        <v>80</v>
      </c>
      <c r="AW151" s="13" t="s">
        <v>33</v>
      </c>
      <c r="AX151" s="13" t="s">
        <v>72</v>
      </c>
      <c r="AY151" s="212" t="s">
        <v>113</v>
      </c>
    </row>
    <row r="152" spans="2:51" s="13" customFormat="1" ht="11.25">
      <c r="B152" s="202"/>
      <c r="C152" s="203"/>
      <c r="D152" s="204" t="s">
        <v>122</v>
      </c>
      <c r="E152" s="205" t="s">
        <v>19</v>
      </c>
      <c r="F152" s="206" t="s">
        <v>197</v>
      </c>
      <c r="G152" s="203"/>
      <c r="H152" s="205" t="s">
        <v>19</v>
      </c>
      <c r="I152" s="207"/>
      <c r="J152" s="203"/>
      <c r="K152" s="203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122</v>
      </c>
      <c r="AU152" s="212" t="s">
        <v>82</v>
      </c>
      <c r="AV152" s="13" t="s">
        <v>80</v>
      </c>
      <c r="AW152" s="13" t="s">
        <v>33</v>
      </c>
      <c r="AX152" s="13" t="s">
        <v>72</v>
      </c>
      <c r="AY152" s="212" t="s">
        <v>113</v>
      </c>
    </row>
    <row r="153" spans="2:51" s="13" customFormat="1" ht="11.25">
      <c r="B153" s="202"/>
      <c r="C153" s="203"/>
      <c r="D153" s="204" t="s">
        <v>122</v>
      </c>
      <c r="E153" s="205" t="s">
        <v>19</v>
      </c>
      <c r="F153" s="206" t="s">
        <v>198</v>
      </c>
      <c r="G153" s="203"/>
      <c r="H153" s="205" t="s">
        <v>19</v>
      </c>
      <c r="I153" s="207"/>
      <c r="J153" s="203"/>
      <c r="K153" s="203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122</v>
      </c>
      <c r="AU153" s="212" t="s">
        <v>82</v>
      </c>
      <c r="AV153" s="13" t="s">
        <v>80</v>
      </c>
      <c r="AW153" s="13" t="s">
        <v>33</v>
      </c>
      <c r="AX153" s="13" t="s">
        <v>72</v>
      </c>
      <c r="AY153" s="212" t="s">
        <v>113</v>
      </c>
    </row>
    <row r="154" spans="2:51" s="13" customFormat="1" ht="11.25">
      <c r="B154" s="202"/>
      <c r="C154" s="203"/>
      <c r="D154" s="204" t="s">
        <v>122</v>
      </c>
      <c r="E154" s="205" t="s">
        <v>19</v>
      </c>
      <c r="F154" s="206" t="s">
        <v>199</v>
      </c>
      <c r="G154" s="203"/>
      <c r="H154" s="205" t="s">
        <v>19</v>
      </c>
      <c r="I154" s="207"/>
      <c r="J154" s="203"/>
      <c r="K154" s="203"/>
      <c r="L154" s="208"/>
      <c r="M154" s="209"/>
      <c r="N154" s="210"/>
      <c r="O154" s="210"/>
      <c r="P154" s="210"/>
      <c r="Q154" s="210"/>
      <c r="R154" s="210"/>
      <c r="S154" s="210"/>
      <c r="T154" s="211"/>
      <c r="AT154" s="212" t="s">
        <v>122</v>
      </c>
      <c r="AU154" s="212" t="s">
        <v>82</v>
      </c>
      <c r="AV154" s="13" t="s">
        <v>80</v>
      </c>
      <c r="AW154" s="13" t="s">
        <v>33</v>
      </c>
      <c r="AX154" s="13" t="s">
        <v>72</v>
      </c>
      <c r="AY154" s="212" t="s">
        <v>113</v>
      </c>
    </row>
    <row r="155" spans="2:51" s="13" customFormat="1" ht="11.25">
      <c r="B155" s="202"/>
      <c r="C155" s="203"/>
      <c r="D155" s="204" t="s">
        <v>122</v>
      </c>
      <c r="E155" s="205" t="s">
        <v>19</v>
      </c>
      <c r="F155" s="206" t="s">
        <v>200</v>
      </c>
      <c r="G155" s="203"/>
      <c r="H155" s="205" t="s">
        <v>19</v>
      </c>
      <c r="I155" s="207"/>
      <c r="J155" s="203"/>
      <c r="K155" s="203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122</v>
      </c>
      <c r="AU155" s="212" t="s">
        <v>82</v>
      </c>
      <c r="AV155" s="13" t="s">
        <v>80</v>
      </c>
      <c r="AW155" s="13" t="s">
        <v>33</v>
      </c>
      <c r="AX155" s="13" t="s">
        <v>72</v>
      </c>
      <c r="AY155" s="212" t="s">
        <v>113</v>
      </c>
    </row>
    <row r="156" spans="2:51" s="13" customFormat="1" ht="11.25">
      <c r="B156" s="202"/>
      <c r="C156" s="203"/>
      <c r="D156" s="204" t="s">
        <v>122</v>
      </c>
      <c r="E156" s="205" t="s">
        <v>19</v>
      </c>
      <c r="F156" s="206" t="s">
        <v>201</v>
      </c>
      <c r="G156" s="203"/>
      <c r="H156" s="205" t="s">
        <v>19</v>
      </c>
      <c r="I156" s="207"/>
      <c r="J156" s="203"/>
      <c r="K156" s="203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122</v>
      </c>
      <c r="AU156" s="212" t="s">
        <v>82</v>
      </c>
      <c r="AV156" s="13" t="s">
        <v>80</v>
      </c>
      <c r="AW156" s="13" t="s">
        <v>33</v>
      </c>
      <c r="AX156" s="13" t="s">
        <v>72</v>
      </c>
      <c r="AY156" s="212" t="s">
        <v>113</v>
      </c>
    </row>
    <row r="157" spans="2:51" s="13" customFormat="1" ht="11.25">
      <c r="B157" s="202"/>
      <c r="C157" s="203"/>
      <c r="D157" s="204" t="s">
        <v>122</v>
      </c>
      <c r="E157" s="205" t="s">
        <v>19</v>
      </c>
      <c r="F157" s="206" t="s">
        <v>202</v>
      </c>
      <c r="G157" s="203"/>
      <c r="H157" s="205" t="s">
        <v>19</v>
      </c>
      <c r="I157" s="207"/>
      <c r="J157" s="203"/>
      <c r="K157" s="203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122</v>
      </c>
      <c r="AU157" s="212" t="s">
        <v>82</v>
      </c>
      <c r="AV157" s="13" t="s">
        <v>80</v>
      </c>
      <c r="AW157" s="13" t="s">
        <v>33</v>
      </c>
      <c r="AX157" s="13" t="s">
        <v>72</v>
      </c>
      <c r="AY157" s="212" t="s">
        <v>113</v>
      </c>
    </row>
    <row r="158" spans="2:51" s="13" customFormat="1" ht="11.25">
      <c r="B158" s="202"/>
      <c r="C158" s="203"/>
      <c r="D158" s="204" t="s">
        <v>122</v>
      </c>
      <c r="E158" s="205" t="s">
        <v>19</v>
      </c>
      <c r="F158" s="206" t="s">
        <v>203</v>
      </c>
      <c r="G158" s="203"/>
      <c r="H158" s="205" t="s">
        <v>19</v>
      </c>
      <c r="I158" s="207"/>
      <c r="J158" s="203"/>
      <c r="K158" s="203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122</v>
      </c>
      <c r="AU158" s="212" t="s">
        <v>82</v>
      </c>
      <c r="AV158" s="13" t="s">
        <v>80</v>
      </c>
      <c r="AW158" s="13" t="s">
        <v>33</v>
      </c>
      <c r="AX158" s="13" t="s">
        <v>72</v>
      </c>
      <c r="AY158" s="212" t="s">
        <v>113</v>
      </c>
    </row>
    <row r="159" spans="2:51" s="13" customFormat="1" ht="11.25">
      <c r="B159" s="202"/>
      <c r="C159" s="203"/>
      <c r="D159" s="204" t="s">
        <v>122</v>
      </c>
      <c r="E159" s="205" t="s">
        <v>19</v>
      </c>
      <c r="F159" s="206" t="s">
        <v>204</v>
      </c>
      <c r="G159" s="203"/>
      <c r="H159" s="205" t="s">
        <v>19</v>
      </c>
      <c r="I159" s="207"/>
      <c r="J159" s="203"/>
      <c r="K159" s="203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122</v>
      </c>
      <c r="AU159" s="212" t="s">
        <v>82</v>
      </c>
      <c r="AV159" s="13" t="s">
        <v>80</v>
      </c>
      <c r="AW159" s="13" t="s">
        <v>33</v>
      </c>
      <c r="AX159" s="13" t="s">
        <v>72</v>
      </c>
      <c r="AY159" s="212" t="s">
        <v>113</v>
      </c>
    </row>
    <row r="160" spans="1:65" s="2" customFormat="1" ht="16.5" customHeight="1">
      <c r="A160" s="36"/>
      <c r="B160" s="37"/>
      <c r="C160" s="189" t="s">
        <v>205</v>
      </c>
      <c r="D160" s="189" t="s">
        <v>115</v>
      </c>
      <c r="E160" s="190" t="s">
        <v>206</v>
      </c>
      <c r="F160" s="191" t="s">
        <v>207</v>
      </c>
      <c r="G160" s="192" t="s">
        <v>118</v>
      </c>
      <c r="H160" s="193">
        <v>20.616</v>
      </c>
      <c r="I160" s="194"/>
      <c r="J160" s="195">
        <f>ROUND(I160*H160,2)</f>
        <v>0</v>
      </c>
      <c r="K160" s="191" t="s">
        <v>119</v>
      </c>
      <c r="L160" s="41"/>
      <c r="M160" s="196" t="s">
        <v>19</v>
      </c>
      <c r="N160" s="197" t="s">
        <v>43</v>
      </c>
      <c r="O160" s="66"/>
      <c r="P160" s="198">
        <f>O160*H160</f>
        <v>0</v>
      </c>
      <c r="Q160" s="198">
        <v>0</v>
      </c>
      <c r="R160" s="198">
        <f>Q160*H160</f>
        <v>0</v>
      </c>
      <c r="S160" s="198">
        <v>2.41</v>
      </c>
      <c r="T160" s="199">
        <f>S160*H160</f>
        <v>49.684560000000005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0" t="s">
        <v>120</v>
      </c>
      <c r="AT160" s="200" t="s">
        <v>115</v>
      </c>
      <c r="AU160" s="200" t="s">
        <v>82</v>
      </c>
      <c r="AY160" s="19" t="s">
        <v>113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19" t="s">
        <v>80</v>
      </c>
      <c r="BK160" s="201">
        <f>ROUND(I160*H160,2)</f>
        <v>0</v>
      </c>
      <c r="BL160" s="19" t="s">
        <v>120</v>
      </c>
      <c r="BM160" s="200" t="s">
        <v>208</v>
      </c>
    </row>
    <row r="161" spans="2:51" s="13" customFormat="1" ht="11.25">
      <c r="B161" s="202"/>
      <c r="C161" s="203"/>
      <c r="D161" s="204" t="s">
        <v>122</v>
      </c>
      <c r="E161" s="205" t="s">
        <v>19</v>
      </c>
      <c r="F161" s="206" t="s">
        <v>123</v>
      </c>
      <c r="G161" s="203"/>
      <c r="H161" s="205" t="s">
        <v>19</v>
      </c>
      <c r="I161" s="207"/>
      <c r="J161" s="203"/>
      <c r="K161" s="203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122</v>
      </c>
      <c r="AU161" s="212" t="s">
        <v>82</v>
      </c>
      <c r="AV161" s="13" t="s">
        <v>80</v>
      </c>
      <c r="AW161" s="13" t="s">
        <v>33</v>
      </c>
      <c r="AX161" s="13" t="s">
        <v>72</v>
      </c>
      <c r="AY161" s="212" t="s">
        <v>113</v>
      </c>
    </row>
    <row r="162" spans="2:51" s="13" customFormat="1" ht="11.25">
      <c r="B162" s="202"/>
      <c r="C162" s="203"/>
      <c r="D162" s="204" t="s">
        <v>122</v>
      </c>
      <c r="E162" s="205" t="s">
        <v>19</v>
      </c>
      <c r="F162" s="206" t="s">
        <v>209</v>
      </c>
      <c r="G162" s="203"/>
      <c r="H162" s="205" t="s">
        <v>19</v>
      </c>
      <c r="I162" s="207"/>
      <c r="J162" s="203"/>
      <c r="K162" s="203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122</v>
      </c>
      <c r="AU162" s="212" t="s">
        <v>82</v>
      </c>
      <c r="AV162" s="13" t="s">
        <v>80</v>
      </c>
      <c r="AW162" s="13" t="s">
        <v>33</v>
      </c>
      <c r="AX162" s="13" t="s">
        <v>72</v>
      </c>
      <c r="AY162" s="212" t="s">
        <v>113</v>
      </c>
    </row>
    <row r="163" spans="2:51" s="14" customFormat="1" ht="11.25">
      <c r="B163" s="213"/>
      <c r="C163" s="214"/>
      <c r="D163" s="204" t="s">
        <v>122</v>
      </c>
      <c r="E163" s="215" t="s">
        <v>19</v>
      </c>
      <c r="F163" s="216" t="s">
        <v>210</v>
      </c>
      <c r="G163" s="214"/>
      <c r="H163" s="217">
        <v>20.616</v>
      </c>
      <c r="I163" s="218"/>
      <c r="J163" s="214"/>
      <c r="K163" s="214"/>
      <c r="L163" s="219"/>
      <c r="M163" s="220"/>
      <c r="N163" s="221"/>
      <c r="O163" s="221"/>
      <c r="P163" s="221"/>
      <c r="Q163" s="221"/>
      <c r="R163" s="221"/>
      <c r="S163" s="221"/>
      <c r="T163" s="222"/>
      <c r="AT163" s="223" t="s">
        <v>122</v>
      </c>
      <c r="AU163" s="223" t="s">
        <v>82</v>
      </c>
      <c r="AV163" s="14" t="s">
        <v>82</v>
      </c>
      <c r="AW163" s="14" t="s">
        <v>33</v>
      </c>
      <c r="AX163" s="14" t="s">
        <v>72</v>
      </c>
      <c r="AY163" s="223" t="s">
        <v>113</v>
      </c>
    </row>
    <row r="164" spans="2:51" s="16" customFormat="1" ht="11.25">
      <c r="B164" s="235"/>
      <c r="C164" s="236"/>
      <c r="D164" s="204" t="s">
        <v>122</v>
      </c>
      <c r="E164" s="237" t="s">
        <v>19</v>
      </c>
      <c r="F164" s="238" t="s">
        <v>130</v>
      </c>
      <c r="G164" s="236"/>
      <c r="H164" s="239">
        <v>20.616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122</v>
      </c>
      <c r="AU164" s="245" t="s">
        <v>82</v>
      </c>
      <c r="AV164" s="16" t="s">
        <v>120</v>
      </c>
      <c r="AW164" s="16" t="s">
        <v>33</v>
      </c>
      <c r="AX164" s="16" t="s">
        <v>80</v>
      </c>
      <c r="AY164" s="245" t="s">
        <v>113</v>
      </c>
    </row>
    <row r="165" spans="1:65" s="2" customFormat="1" ht="16.5" customHeight="1">
      <c r="A165" s="36"/>
      <c r="B165" s="37"/>
      <c r="C165" s="189" t="s">
        <v>211</v>
      </c>
      <c r="D165" s="189" t="s">
        <v>115</v>
      </c>
      <c r="E165" s="190" t="s">
        <v>212</v>
      </c>
      <c r="F165" s="191" t="s">
        <v>213</v>
      </c>
      <c r="G165" s="192" t="s">
        <v>118</v>
      </c>
      <c r="H165" s="193">
        <v>29.888</v>
      </c>
      <c r="I165" s="194"/>
      <c r="J165" s="195">
        <f>ROUND(I165*H165,2)</f>
        <v>0</v>
      </c>
      <c r="K165" s="191" t="s">
        <v>119</v>
      </c>
      <c r="L165" s="41"/>
      <c r="M165" s="196" t="s">
        <v>19</v>
      </c>
      <c r="N165" s="197" t="s">
        <v>43</v>
      </c>
      <c r="O165" s="66"/>
      <c r="P165" s="198">
        <f>O165*H165</f>
        <v>0</v>
      </c>
      <c r="Q165" s="198">
        <v>0</v>
      </c>
      <c r="R165" s="198">
        <f>Q165*H165</f>
        <v>0</v>
      </c>
      <c r="S165" s="198">
        <v>2.2</v>
      </c>
      <c r="T165" s="199">
        <f>S165*H165</f>
        <v>65.7536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0" t="s">
        <v>120</v>
      </c>
      <c r="AT165" s="200" t="s">
        <v>115</v>
      </c>
      <c r="AU165" s="200" t="s">
        <v>82</v>
      </c>
      <c r="AY165" s="19" t="s">
        <v>113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9" t="s">
        <v>80</v>
      </c>
      <c r="BK165" s="201">
        <f>ROUND(I165*H165,2)</f>
        <v>0</v>
      </c>
      <c r="BL165" s="19" t="s">
        <v>120</v>
      </c>
      <c r="BM165" s="200" t="s">
        <v>214</v>
      </c>
    </row>
    <row r="166" spans="2:51" s="13" customFormat="1" ht="11.25">
      <c r="B166" s="202"/>
      <c r="C166" s="203"/>
      <c r="D166" s="204" t="s">
        <v>122</v>
      </c>
      <c r="E166" s="205" t="s">
        <v>19</v>
      </c>
      <c r="F166" s="206" t="s">
        <v>123</v>
      </c>
      <c r="G166" s="203"/>
      <c r="H166" s="205" t="s">
        <v>19</v>
      </c>
      <c r="I166" s="207"/>
      <c r="J166" s="203"/>
      <c r="K166" s="203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122</v>
      </c>
      <c r="AU166" s="212" t="s">
        <v>82</v>
      </c>
      <c r="AV166" s="13" t="s">
        <v>80</v>
      </c>
      <c r="AW166" s="13" t="s">
        <v>33</v>
      </c>
      <c r="AX166" s="13" t="s">
        <v>72</v>
      </c>
      <c r="AY166" s="212" t="s">
        <v>113</v>
      </c>
    </row>
    <row r="167" spans="2:51" s="13" customFormat="1" ht="11.25">
      <c r="B167" s="202"/>
      <c r="C167" s="203"/>
      <c r="D167" s="204" t="s">
        <v>122</v>
      </c>
      <c r="E167" s="205" t="s">
        <v>19</v>
      </c>
      <c r="F167" s="206" t="s">
        <v>215</v>
      </c>
      <c r="G167" s="203"/>
      <c r="H167" s="205" t="s">
        <v>19</v>
      </c>
      <c r="I167" s="207"/>
      <c r="J167" s="203"/>
      <c r="K167" s="203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122</v>
      </c>
      <c r="AU167" s="212" t="s">
        <v>82</v>
      </c>
      <c r="AV167" s="13" t="s">
        <v>80</v>
      </c>
      <c r="AW167" s="13" t="s">
        <v>33</v>
      </c>
      <c r="AX167" s="13" t="s">
        <v>72</v>
      </c>
      <c r="AY167" s="212" t="s">
        <v>113</v>
      </c>
    </row>
    <row r="168" spans="2:51" s="13" customFormat="1" ht="11.25">
      <c r="B168" s="202"/>
      <c r="C168" s="203"/>
      <c r="D168" s="204" t="s">
        <v>122</v>
      </c>
      <c r="E168" s="205" t="s">
        <v>19</v>
      </c>
      <c r="F168" s="206" t="s">
        <v>216</v>
      </c>
      <c r="G168" s="203"/>
      <c r="H168" s="205" t="s">
        <v>19</v>
      </c>
      <c r="I168" s="207"/>
      <c r="J168" s="203"/>
      <c r="K168" s="203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122</v>
      </c>
      <c r="AU168" s="212" t="s">
        <v>82</v>
      </c>
      <c r="AV168" s="13" t="s">
        <v>80</v>
      </c>
      <c r="AW168" s="13" t="s">
        <v>33</v>
      </c>
      <c r="AX168" s="13" t="s">
        <v>72</v>
      </c>
      <c r="AY168" s="212" t="s">
        <v>113</v>
      </c>
    </row>
    <row r="169" spans="2:51" s="14" customFormat="1" ht="11.25">
      <c r="B169" s="213"/>
      <c r="C169" s="214"/>
      <c r="D169" s="204" t="s">
        <v>122</v>
      </c>
      <c r="E169" s="215" t="s">
        <v>19</v>
      </c>
      <c r="F169" s="216" t="s">
        <v>217</v>
      </c>
      <c r="G169" s="214"/>
      <c r="H169" s="217">
        <v>25.388</v>
      </c>
      <c r="I169" s="218"/>
      <c r="J169" s="214"/>
      <c r="K169" s="214"/>
      <c r="L169" s="219"/>
      <c r="M169" s="220"/>
      <c r="N169" s="221"/>
      <c r="O169" s="221"/>
      <c r="P169" s="221"/>
      <c r="Q169" s="221"/>
      <c r="R169" s="221"/>
      <c r="S169" s="221"/>
      <c r="T169" s="222"/>
      <c r="AT169" s="223" t="s">
        <v>122</v>
      </c>
      <c r="AU169" s="223" t="s">
        <v>82</v>
      </c>
      <c r="AV169" s="14" t="s">
        <v>82</v>
      </c>
      <c r="AW169" s="14" t="s">
        <v>33</v>
      </c>
      <c r="AX169" s="14" t="s">
        <v>72</v>
      </c>
      <c r="AY169" s="223" t="s">
        <v>113</v>
      </c>
    </row>
    <row r="170" spans="2:51" s="15" customFormat="1" ht="11.25">
      <c r="B170" s="224"/>
      <c r="C170" s="225"/>
      <c r="D170" s="204" t="s">
        <v>122</v>
      </c>
      <c r="E170" s="226" t="s">
        <v>19</v>
      </c>
      <c r="F170" s="227" t="s">
        <v>126</v>
      </c>
      <c r="G170" s="225"/>
      <c r="H170" s="228">
        <v>25.388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AT170" s="234" t="s">
        <v>122</v>
      </c>
      <c r="AU170" s="234" t="s">
        <v>82</v>
      </c>
      <c r="AV170" s="15" t="s">
        <v>127</v>
      </c>
      <c r="AW170" s="15" t="s">
        <v>33</v>
      </c>
      <c r="AX170" s="15" t="s">
        <v>72</v>
      </c>
      <c r="AY170" s="234" t="s">
        <v>113</v>
      </c>
    </row>
    <row r="171" spans="2:51" s="13" customFormat="1" ht="11.25">
      <c r="B171" s="202"/>
      <c r="C171" s="203"/>
      <c r="D171" s="204" t="s">
        <v>122</v>
      </c>
      <c r="E171" s="205" t="s">
        <v>19</v>
      </c>
      <c r="F171" s="206" t="s">
        <v>218</v>
      </c>
      <c r="G171" s="203"/>
      <c r="H171" s="205" t="s">
        <v>19</v>
      </c>
      <c r="I171" s="207"/>
      <c r="J171" s="203"/>
      <c r="K171" s="203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122</v>
      </c>
      <c r="AU171" s="212" t="s">
        <v>82</v>
      </c>
      <c r="AV171" s="13" t="s">
        <v>80</v>
      </c>
      <c r="AW171" s="13" t="s">
        <v>33</v>
      </c>
      <c r="AX171" s="13" t="s">
        <v>72</v>
      </c>
      <c r="AY171" s="212" t="s">
        <v>113</v>
      </c>
    </row>
    <row r="172" spans="2:51" s="13" customFormat="1" ht="11.25">
      <c r="B172" s="202"/>
      <c r="C172" s="203"/>
      <c r="D172" s="204" t="s">
        <v>122</v>
      </c>
      <c r="E172" s="205" t="s">
        <v>19</v>
      </c>
      <c r="F172" s="206" t="s">
        <v>219</v>
      </c>
      <c r="G172" s="203"/>
      <c r="H172" s="205" t="s">
        <v>19</v>
      </c>
      <c r="I172" s="207"/>
      <c r="J172" s="203"/>
      <c r="K172" s="203"/>
      <c r="L172" s="208"/>
      <c r="M172" s="209"/>
      <c r="N172" s="210"/>
      <c r="O172" s="210"/>
      <c r="P172" s="210"/>
      <c r="Q172" s="210"/>
      <c r="R172" s="210"/>
      <c r="S172" s="210"/>
      <c r="T172" s="211"/>
      <c r="AT172" s="212" t="s">
        <v>122</v>
      </c>
      <c r="AU172" s="212" t="s">
        <v>82</v>
      </c>
      <c r="AV172" s="13" t="s">
        <v>80</v>
      </c>
      <c r="AW172" s="13" t="s">
        <v>33</v>
      </c>
      <c r="AX172" s="13" t="s">
        <v>72</v>
      </c>
      <c r="AY172" s="212" t="s">
        <v>113</v>
      </c>
    </row>
    <row r="173" spans="2:51" s="14" customFormat="1" ht="11.25">
      <c r="B173" s="213"/>
      <c r="C173" s="214"/>
      <c r="D173" s="204" t="s">
        <v>122</v>
      </c>
      <c r="E173" s="215" t="s">
        <v>19</v>
      </c>
      <c r="F173" s="216" t="s">
        <v>220</v>
      </c>
      <c r="G173" s="214"/>
      <c r="H173" s="217">
        <v>4.5</v>
      </c>
      <c r="I173" s="218"/>
      <c r="J173" s="214"/>
      <c r="K173" s="214"/>
      <c r="L173" s="219"/>
      <c r="M173" s="220"/>
      <c r="N173" s="221"/>
      <c r="O173" s="221"/>
      <c r="P173" s="221"/>
      <c r="Q173" s="221"/>
      <c r="R173" s="221"/>
      <c r="S173" s="221"/>
      <c r="T173" s="222"/>
      <c r="AT173" s="223" t="s">
        <v>122</v>
      </c>
      <c r="AU173" s="223" t="s">
        <v>82</v>
      </c>
      <c r="AV173" s="14" t="s">
        <v>82</v>
      </c>
      <c r="AW173" s="14" t="s">
        <v>33</v>
      </c>
      <c r="AX173" s="14" t="s">
        <v>72</v>
      </c>
      <c r="AY173" s="223" t="s">
        <v>113</v>
      </c>
    </row>
    <row r="174" spans="2:51" s="15" customFormat="1" ht="11.25">
      <c r="B174" s="224"/>
      <c r="C174" s="225"/>
      <c r="D174" s="204" t="s">
        <v>122</v>
      </c>
      <c r="E174" s="226" t="s">
        <v>19</v>
      </c>
      <c r="F174" s="227" t="s">
        <v>126</v>
      </c>
      <c r="G174" s="225"/>
      <c r="H174" s="228">
        <v>4.5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AT174" s="234" t="s">
        <v>122</v>
      </c>
      <c r="AU174" s="234" t="s">
        <v>82</v>
      </c>
      <c r="AV174" s="15" t="s">
        <v>127</v>
      </c>
      <c r="AW174" s="15" t="s">
        <v>33</v>
      </c>
      <c r="AX174" s="15" t="s">
        <v>72</v>
      </c>
      <c r="AY174" s="234" t="s">
        <v>113</v>
      </c>
    </row>
    <row r="175" spans="2:51" s="16" customFormat="1" ht="11.25">
      <c r="B175" s="235"/>
      <c r="C175" s="236"/>
      <c r="D175" s="204" t="s">
        <v>122</v>
      </c>
      <c r="E175" s="237" t="s">
        <v>19</v>
      </c>
      <c r="F175" s="238" t="s">
        <v>130</v>
      </c>
      <c r="G175" s="236"/>
      <c r="H175" s="239">
        <v>29.888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AT175" s="245" t="s">
        <v>122</v>
      </c>
      <c r="AU175" s="245" t="s">
        <v>82</v>
      </c>
      <c r="AV175" s="16" t="s">
        <v>120</v>
      </c>
      <c r="AW175" s="16" t="s">
        <v>33</v>
      </c>
      <c r="AX175" s="16" t="s">
        <v>80</v>
      </c>
      <c r="AY175" s="245" t="s">
        <v>113</v>
      </c>
    </row>
    <row r="176" spans="1:65" s="2" customFormat="1" ht="16.5" customHeight="1">
      <c r="A176" s="36"/>
      <c r="B176" s="37"/>
      <c r="C176" s="189" t="s">
        <v>221</v>
      </c>
      <c r="D176" s="189" t="s">
        <v>115</v>
      </c>
      <c r="E176" s="190" t="s">
        <v>222</v>
      </c>
      <c r="F176" s="191" t="s">
        <v>223</v>
      </c>
      <c r="G176" s="192" t="s">
        <v>224</v>
      </c>
      <c r="H176" s="193">
        <v>1</v>
      </c>
      <c r="I176" s="194"/>
      <c r="J176" s="195">
        <f>ROUND(I176*H176,2)</f>
        <v>0</v>
      </c>
      <c r="K176" s="191" t="s">
        <v>19</v>
      </c>
      <c r="L176" s="41"/>
      <c r="M176" s="196" t="s">
        <v>19</v>
      </c>
      <c r="N176" s="197" t="s">
        <v>43</v>
      </c>
      <c r="O176" s="66"/>
      <c r="P176" s="198">
        <f>O176*H176</f>
        <v>0</v>
      </c>
      <c r="Q176" s="198">
        <v>0</v>
      </c>
      <c r="R176" s="198">
        <f>Q176*H176</f>
        <v>0</v>
      </c>
      <c r="S176" s="198">
        <v>0</v>
      </c>
      <c r="T176" s="199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0" t="s">
        <v>120</v>
      </c>
      <c r="AT176" s="200" t="s">
        <v>115</v>
      </c>
      <c r="AU176" s="200" t="s">
        <v>82</v>
      </c>
      <c r="AY176" s="19" t="s">
        <v>113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19" t="s">
        <v>80</v>
      </c>
      <c r="BK176" s="201">
        <f>ROUND(I176*H176,2)</f>
        <v>0</v>
      </c>
      <c r="BL176" s="19" t="s">
        <v>120</v>
      </c>
      <c r="BM176" s="200" t="s">
        <v>225</v>
      </c>
    </row>
    <row r="177" spans="2:63" s="12" customFormat="1" ht="22.9" customHeight="1">
      <c r="B177" s="173"/>
      <c r="C177" s="174"/>
      <c r="D177" s="175" t="s">
        <v>71</v>
      </c>
      <c r="E177" s="187" t="s">
        <v>226</v>
      </c>
      <c r="F177" s="187" t="s">
        <v>227</v>
      </c>
      <c r="G177" s="174"/>
      <c r="H177" s="174"/>
      <c r="I177" s="177"/>
      <c r="J177" s="188">
        <f>BK177</f>
        <v>0</v>
      </c>
      <c r="K177" s="174"/>
      <c r="L177" s="179"/>
      <c r="M177" s="180"/>
      <c r="N177" s="181"/>
      <c r="O177" s="181"/>
      <c r="P177" s="182">
        <f>SUM(P178:P193)</f>
        <v>0</v>
      </c>
      <c r="Q177" s="181"/>
      <c r="R177" s="182">
        <f>SUM(R178:R193)</f>
        <v>0</v>
      </c>
      <c r="S177" s="181"/>
      <c r="T177" s="183">
        <f>SUM(T178:T193)</f>
        <v>0</v>
      </c>
      <c r="AR177" s="184" t="s">
        <v>80</v>
      </c>
      <c r="AT177" s="185" t="s">
        <v>71</v>
      </c>
      <c r="AU177" s="185" t="s">
        <v>80</v>
      </c>
      <c r="AY177" s="184" t="s">
        <v>113</v>
      </c>
      <c r="BK177" s="186">
        <f>SUM(BK178:BK193)</f>
        <v>0</v>
      </c>
    </row>
    <row r="178" spans="1:65" s="2" customFormat="1" ht="16.5" customHeight="1">
      <c r="A178" s="36"/>
      <c r="B178" s="37"/>
      <c r="C178" s="189" t="s">
        <v>228</v>
      </c>
      <c r="D178" s="189" t="s">
        <v>115</v>
      </c>
      <c r="E178" s="190" t="s">
        <v>229</v>
      </c>
      <c r="F178" s="191" t="s">
        <v>230</v>
      </c>
      <c r="G178" s="192" t="s">
        <v>154</v>
      </c>
      <c r="H178" s="193">
        <v>379.456</v>
      </c>
      <c r="I178" s="194"/>
      <c r="J178" s="195">
        <f>ROUND(I178*H178,2)</f>
        <v>0</v>
      </c>
      <c r="K178" s="191" t="s">
        <v>119</v>
      </c>
      <c r="L178" s="41"/>
      <c r="M178" s="196" t="s">
        <v>19</v>
      </c>
      <c r="N178" s="197" t="s">
        <v>43</v>
      </c>
      <c r="O178" s="66"/>
      <c r="P178" s="198">
        <f>O178*H178</f>
        <v>0</v>
      </c>
      <c r="Q178" s="198">
        <v>0</v>
      </c>
      <c r="R178" s="198">
        <f>Q178*H178</f>
        <v>0</v>
      </c>
      <c r="S178" s="198">
        <v>0</v>
      </c>
      <c r="T178" s="199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0" t="s">
        <v>120</v>
      </c>
      <c r="AT178" s="200" t="s">
        <v>115</v>
      </c>
      <c r="AU178" s="200" t="s">
        <v>82</v>
      </c>
      <c r="AY178" s="19" t="s">
        <v>113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19" t="s">
        <v>80</v>
      </c>
      <c r="BK178" s="201">
        <f>ROUND(I178*H178,2)</f>
        <v>0</v>
      </c>
      <c r="BL178" s="19" t="s">
        <v>120</v>
      </c>
      <c r="BM178" s="200" t="s">
        <v>231</v>
      </c>
    </row>
    <row r="179" spans="1:65" s="2" customFormat="1" ht="24" customHeight="1">
      <c r="A179" s="36"/>
      <c r="B179" s="37"/>
      <c r="C179" s="189" t="s">
        <v>8</v>
      </c>
      <c r="D179" s="189" t="s">
        <v>115</v>
      </c>
      <c r="E179" s="190" t="s">
        <v>232</v>
      </c>
      <c r="F179" s="191" t="s">
        <v>233</v>
      </c>
      <c r="G179" s="192" t="s">
        <v>154</v>
      </c>
      <c r="H179" s="193">
        <v>3415.104</v>
      </c>
      <c r="I179" s="194"/>
      <c r="J179" s="195">
        <f>ROUND(I179*H179,2)</f>
        <v>0</v>
      </c>
      <c r="K179" s="191" t="s">
        <v>119</v>
      </c>
      <c r="L179" s="41"/>
      <c r="M179" s="196" t="s">
        <v>19</v>
      </c>
      <c r="N179" s="197" t="s">
        <v>43</v>
      </c>
      <c r="O179" s="66"/>
      <c r="P179" s="198">
        <f>O179*H179</f>
        <v>0</v>
      </c>
      <c r="Q179" s="198">
        <v>0</v>
      </c>
      <c r="R179" s="198">
        <f>Q179*H179</f>
        <v>0</v>
      </c>
      <c r="S179" s="198">
        <v>0</v>
      </c>
      <c r="T179" s="199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0" t="s">
        <v>120</v>
      </c>
      <c r="AT179" s="200" t="s">
        <v>115</v>
      </c>
      <c r="AU179" s="200" t="s">
        <v>82</v>
      </c>
      <c r="AY179" s="19" t="s">
        <v>113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19" t="s">
        <v>80</v>
      </c>
      <c r="BK179" s="201">
        <f>ROUND(I179*H179,2)</f>
        <v>0</v>
      </c>
      <c r="BL179" s="19" t="s">
        <v>120</v>
      </c>
      <c r="BM179" s="200" t="s">
        <v>234</v>
      </c>
    </row>
    <row r="180" spans="2:51" s="14" customFormat="1" ht="11.25">
      <c r="B180" s="213"/>
      <c r="C180" s="214"/>
      <c r="D180" s="204" t="s">
        <v>122</v>
      </c>
      <c r="E180" s="215" t="s">
        <v>19</v>
      </c>
      <c r="F180" s="216" t="s">
        <v>235</v>
      </c>
      <c r="G180" s="214"/>
      <c r="H180" s="217">
        <v>3415.104</v>
      </c>
      <c r="I180" s="218"/>
      <c r="J180" s="214"/>
      <c r="K180" s="214"/>
      <c r="L180" s="219"/>
      <c r="M180" s="220"/>
      <c r="N180" s="221"/>
      <c r="O180" s="221"/>
      <c r="P180" s="221"/>
      <c r="Q180" s="221"/>
      <c r="R180" s="221"/>
      <c r="S180" s="221"/>
      <c r="T180" s="222"/>
      <c r="AT180" s="223" t="s">
        <v>122</v>
      </c>
      <c r="AU180" s="223" t="s">
        <v>82</v>
      </c>
      <c r="AV180" s="14" t="s">
        <v>82</v>
      </c>
      <c r="AW180" s="14" t="s">
        <v>33</v>
      </c>
      <c r="AX180" s="14" t="s">
        <v>72</v>
      </c>
      <c r="AY180" s="223" t="s">
        <v>113</v>
      </c>
    </row>
    <row r="181" spans="2:51" s="16" customFormat="1" ht="11.25">
      <c r="B181" s="235"/>
      <c r="C181" s="236"/>
      <c r="D181" s="204" t="s">
        <v>122</v>
      </c>
      <c r="E181" s="237" t="s">
        <v>19</v>
      </c>
      <c r="F181" s="238" t="s">
        <v>130</v>
      </c>
      <c r="G181" s="236"/>
      <c r="H181" s="239">
        <v>3415.104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AT181" s="245" t="s">
        <v>122</v>
      </c>
      <c r="AU181" s="245" t="s">
        <v>82</v>
      </c>
      <c r="AV181" s="16" t="s">
        <v>120</v>
      </c>
      <c r="AW181" s="16" t="s">
        <v>33</v>
      </c>
      <c r="AX181" s="16" t="s">
        <v>80</v>
      </c>
      <c r="AY181" s="245" t="s">
        <v>113</v>
      </c>
    </row>
    <row r="182" spans="1:65" s="2" customFormat="1" ht="16.5" customHeight="1">
      <c r="A182" s="36"/>
      <c r="B182" s="37"/>
      <c r="C182" s="189" t="s">
        <v>236</v>
      </c>
      <c r="D182" s="189" t="s">
        <v>115</v>
      </c>
      <c r="E182" s="190" t="s">
        <v>237</v>
      </c>
      <c r="F182" s="191" t="s">
        <v>238</v>
      </c>
      <c r="G182" s="192" t="s">
        <v>154</v>
      </c>
      <c r="H182" s="193">
        <v>379.456</v>
      </c>
      <c r="I182" s="194"/>
      <c r="J182" s="195">
        <f>ROUND(I182*H182,2)</f>
        <v>0</v>
      </c>
      <c r="K182" s="191" t="s">
        <v>119</v>
      </c>
      <c r="L182" s="41"/>
      <c r="M182" s="196" t="s">
        <v>19</v>
      </c>
      <c r="N182" s="197" t="s">
        <v>43</v>
      </c>
      <c r="O182" s="66"/>
      <c r="P182" s="198">
        <f>O182*H182</f>
        <v>0</v>
      </c>
      <c r="Q182" s="198">
        <v>0</v>
      </c>
      <c r="R182" s="198">
        <f>Q182*H182</f>
        <v>0</v>
      </c>
      <c r="S182" s="198">
        <v>0</v>
      </c>
      <c r="T182" s="199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0" t="s">
        <v>120</v>
      </c>
      <c r="AT182" s="200" t="s">
        <v>115</v>
      </c>
      <c r="AU182" s="200" t="s">
        <v>82</v>
      </c>
      <c r="AY182" s="19" t="s">
        <v>113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19" t="s">
        <v>80</v>
      </c>
      <c r="BK182" s="201">
        <f>ROUND(I182*H182,2)</f>
        <v>0</v>
      </c>
      <c r="BL182" s="19" t="s">
        <v>120</v>
      </c>
      <c r="BM182" s="200" t="s">
        <v>239</v>
      </c>
    </row>
    <row r="183" spans="1:65" s="2" customFormat="1" ht="24" customHeight="1">
      <c r="A183" s="36"/>
      <c r="B183" s="37"/>
      <c r="C183" s="189" t="s">
        <v>240</v>
      </c>
      <c r="D183" s="189" t="s">
        <v>115</v>
      </c>
      <c r="E183" s="190" t="s">
        <v>241</v>
      </c>
      <c r="F183" s="191" t="s">
        <v>242</v>
      </c>
      <c r="G183" s="192" t="s">
        <v>154</v>
      </c>
      <c r="H183" s="193">
        <v>65.754</v>
      </c>
      <c r="I183" s="194"/>
      <c r="J183" s="195">
        <f>ROUND(I183*H183,2)</f>
        <v>0</v>
      </c>
      <c r="K183" s="191" t="s">
        <v>119</v>
      </c>
      <c r="L183" s="41"/>
      <c r="M183" s="196" t="s">
        <v>19</v>
      </c>
      <c r="N183" s="197" t="s">
        <v>43</v>
      </c>
      <c r="O183" s="66"/>
      <c r="P183" s="198">
        <f>O183*H183</f>
        <v>0</v>
      </c>
      <c r="Q183" s="198">
        <v>0</v>
      </c>
      <c r="R183" s="198">
        <f>Q183*H183</f>
        <v>0</v>
      </c>
      <c r="S183" s="198">
        <v>0</v>
      </c>
      <c r="T183" s="199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0" t="s">
        <v>120</v>
      </c>
      <c r="AT183" s="200" t="s">
        <v>115</v>
      </c>
      <c r="AU183" s="200" t="s">
        <v>82</v>
      </c>
      <c r="AY183" s="19" t="s">
        <v>113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19" t="s">
        <v>80</v>
      </c>
      <c r="BK183" s="201">
        <f>ROUND(I183*H183,2)</f>
        <v>0</v>
      </c>
      <c r="BL183" s="19" t="s">
        <v>120</v>
      </c>
      <c r="BM183" s="200" t="s">
        <v>243</v>
      </c>
    </row>
    <row r="184" spans="2:51" s="14" customFormat="1" ht="11.25">
      <c r="B184" s="213"/>
      <c r="C184" s="214"/>
      <c r="D184" s="204" t="s">
        <v>122</v>
      </c>
      <c r="E184" s="215" t="s">
        <v>19</v>
      </c>
      <c r="F184" s="216" t="s">
        <v>244</v>
      </c>
      <c r="G184" s="214"/>
      <c r="H184" s="217">
        <v>65.754</v>
      </c>
      <c r="I184" s="218"/>
      <c r="J184" s="214"/>
      <c r="K184" s="214"/>
      <c r="L184" s="219"/>
      <c r="M184" s="220"/>
      <c r="N184" s="221"/>
      <c r="O184" s="221"/>
      <c r="P184" s="221"/>
      <c r="Q184" s="221"/>
      <c r="R184" s="221"/>
      <c r="S184" s="221"/>
      <c r="T184" s="222"/>
      <c r="AT184" s="223" t="s">
        <v>122</v>
      </c>
      <c r="AU184" s="223" t="s">
        <v>82</v>
      </c>
      <c r="AV184" s="14" t="s">
        <v>82</v>
      </c>
      <c r="AW184" s="14" t="s">
        <v>33</v>
      </c>
      <c r="AX184" s="14" t="s">
        <v>72</v>
      </c>
      <c r="AY184" s="223" t="s">
        <v>113</v>
      </c>
    </row>
    <row r="185" spans="2:51" s="16" customFormat="1" ht="11.25">
      <c r="B185" s="235"/>
      <c r="C185" s="236"/>
      <c r="D185" s="204" t="s">
        <v>122</v>
      </c>
      <c r="E185" s="237" t="s">
        <v>19</v>
      </c>
      <c r="F185" s="238" t="s">
        <v>130</v>
      </c>
      <c r="G185" s="236"/>
      <c r="H185" s="239">
        <v>65.754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AT185" s="245" t="s">
        <v>122</v>
      </c>
      <c r="AU185" s="245" t="s">
        <v>82</v>
      </c>
      <c r="AV185" s="16" t="s">
        <v>120</v>
      </c>
      <c r="AW185" s="16" t="s">
        <v>33</v>
      </c>
      <c r="AX185" s="16" t="s">
        <v>80</v>
      </c>
      <c r="AY185" s="245" t="s">
        <v>113</v>
      </c>
    </row>
    <row r="186" spans="1:65" s="2" customFormat="1" ht="24" customHeight="1">
      <c r="A186" s="36"/>
      <c r="B186" s="37"/>
      <c r="C186" s="189" t="s">
        <v>245</v>
      </c>
      <c r="D186" s="189" t="s">
        <v>115</v>
      </c>
      <c r="E186" s="190" t="s">
        <v>246</v>
      </c>
      <c r="F186" s="191" t="s">
        <v>247</v>
      </c>
      <c r="G186" s="192" t="s">
        <v>154</v>
      </c>
      <c r="H186" s="193">
        <v>49.685</v>
      </c>
      <c r="I186" s="194"/>
      <c r="J186" s="195">
        <f>ROUND(I186*H186,2)</f>
        <v>0</v>
      </c>
      <c r="K186" s="191" t="s">
        <v>119</v>
      </c>
      <c r="L186" s="41"/>
      <c r="M186" s="196" t="s">
        <v>19</v>
      </c>
      <c r="N186" s="197" t="s">
        <v>43</v>
      </c>
      <c r="O186" s="66"/>
      <c r="P186" s="198">
        <f>O186*H186</f>
        <v>0</v>
      </c>
      <c r="Q186" s="198">
        <v>0</v>
      </c>
      <c r="R186" s="198">
        <f>Q186*H186</f>
        <v>0</v>
      </c>
      <c r="S186" s="198">
        <v>0</v>
      </c>
      <c r="T186" s="199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0" t="s">
        <v>120</v>
      </c>
      <c r="AT186" s="200" t="s">
        <v>115</v>
      </c>
      <c r="AU186" s="200" t="s">
        <v>82</v>
      </c>
      <c r="AY186" s="19" t="s">
        <v>113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19" t="s">
        <v>80</v>
      </c>
      <c r="BK186" s="201">
        <f>ROUND(I186*H186,2)</f>
        <v>0</v>
      </c>
      <c r="BL186" s="19" t="s">
        <v>120</v>
      </c>
      <c r="BM186" s="200" t="s">
        <v>248</v>
      </c>
    </row>
    <row r="187" spans="2:51" s="14" customFormat="1" ht="11.25">
      <c r="B187" s="213"/>
      <c r="C187" s="214"/>
      <c r="D187" s="204" t="s">
        <v>122</v>
      </c>
      <c r="E187" s="215" t="s">
        <v>19</v>
      </c>
      <c r="F187" s="216" t="s">
        <v>249</v>
      </c>
      <c r="G187" s="214"/>
      <c r="H187" s="217">
        <v>49.685</v>
      </c>
      <c r="I187" s="218"/>
      <c r="J187" s="214"/>
      <c r="K187" s="214"/>
      <c r="L187" s="219"/>
      <c r="M187" s="220"/>
      <c r="N187" s="221"/>
      <c r="O187" s="221"/>
      <c r="P187" s="221"/>
      <c r="Q187" s="221"/>
      <c r="R187" s="221"/>
      <c r="S187" s="221"/>
      <c r="T187" s="222"/>
      <c r="AT187" s="223" t="s">
        <v>122</v>
      </c>
      <c r="AU187" s="223" t="s">
        <v>82</v>
      </c>
      <c r="AV187" s="14" t="s">
        <v>82</v>
      </c>
      <c r="AW187" s="14" t="s">
        <v>33</v>
      </c>
      <c r="AX187" s="14" t="s">
        <v>72</v>
      </c>
      <c r="AY187" s="223" t="s">
        <v>113</v>
      </c>
    </row>
    <row r="188" spans="2:51" s="16" customFormat="1" ht="11.25">
      <c r="B188" s="235"/>
      <c r="C188" s="236"/>
      <c r="D188" s="204" t="s">
        <v>122</v>
      </c>
      <c r="E188" s="237" t="s">
        <v>19</v>
      </c>
      <c r="F188" s="238" t="s">
        <v>130</v>
      </c>
      <c r="G188" s="236"/>
      <c r="H188" s="239">
        <v>49.685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122</v>
      </c>
      <c r="AU188" s="245" t="s">
        <v>82</v>
      </c>
      <c r="AV188" s="16" t="s">
        <v>120</v>
      </c>
      <c r="AW188" s="16" t="s">
        <v>33</v>
      </c>
      <c r="AX188" s="16" t="s">
        <v>80</v>
      </c>
      <c r="AY188" s="245" t="s">
        <v>113</v>
      </c>
    </row>
    <row r="189" spans="1:65" s="2" customFormat="1" ht="24" customHeight="1">
      <c r="A189" s="36"/>
      <c r="B189" s="37"/>
      <c r="C189" s="189" t="s">
        <v>250</v>
      </c>
      <c r="D189" s="189" t="s">
        <v>115</v>
      </c>
      <c r="E189" s="190" t="s">
        <v>251</v>
      </c>
      <c r="F189" s="191" t="s">
        <v>252</v>
      </c>
      <c r="G189" s="192" t="s">
        <v>154</v>
      </c>
      <c r="H189" s="193">
        <v>264.017</v>
      </c>
      <c r="I189" s="194"/>
      <c r="J189" s="195">
        <f>ROUND(I189*H189,2)</f>
        <v>0</v>
      </c>
      <c r="K189" s="191" t="s">
        <v>119</v>
      </c>
      <c r="L189" s="41"/>
      <c r="M189" s="196" t="s">
        <v>19</v>
      </c>
      <c r="N189" s="197" t="s">
        <v>43</v>
      </c>
      <c r="O189" s="66"/>
      <c r="P189" s="198">
        <f>O189*H189</f>
        <v>0</v>
      </c>
      <c r="Q189" s="198">
        <v>0</v>
      </c>
      <c r="R189" s="198">
        <f>Q189*H189</f>
        <v>0</v>
      </c>
      <c r="S189" s="198">
        <v>0</v>
      </c>
      <c r="T189" s="199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0" t="s">
        <v>120</v>
      </c>
      <c r="AT189" s="200" t="s">
        <v>115</v>
      </c>
      <c r="AU189" s="200" t="s">
        <v>82</v>
      </c>
      <c r="AY189" s="19" t="s">
        <v>113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19" t="s">
        <v>80</v>
      </c>
      <c r="BK189" s="201">
        <f>ROUND(I189*H189,2)</f>
        <v>0</v>
      </c>
      <c r="BL189" s="19" t="s">
        <v>120</v>
      </c>
      <c r="BM189" s="200" t="s">
        <v>253</v>
      </c>
    </row>
    <row r="190" spans="2:51" s="14" customFormat="1" ht="11.25">
      <c r="B190" s="213"/>
      <c r="C190" s="214"/>
      <c r="D190" s="204" t="s">
        <v>122</v>
      </c>
      <c r="E190" s="215" t="s">
        <v>19</v>
      </c>
      <c r="F190" s="216" t="s">
        <v>254</v>
      </c>
      <c r="G190" s="214"/>
      <c r="H190" s="217">
        <v>379.456</v>
      </c>
      <c r="I190" s="218"/>
      <c r="J190" s="214"/>
      <c r="K190" s="214"/>
      <c r="L190" s="219"/>
      <c r="M190" s="220"/>
      <c r="N190" s="221"/>
      <c r="O190" s="221"/>
      <c r="P190" s="221"/>
      <c r="Q190" s="221"/>
      <c r="R190" s="221"/>
      <c r="S190" s="221"/>
      <c r="T190" s="222"/>
      <c r="AT190" s="223" t="s">
        <v>122</v>
      </c>
      <c r="AU190" s="223" t="s">
        <v>82</v>
      </c>
      <c r="AV190" s="14" t="s">
        <v>82</v>
      </c>
      <c r="AW190" s="14" t="s">
        <v>33</v>
      </c>
      <c r="AX190" s="14" t="s">
        <v>72</v>
      </c>
      <c r="AY190" s="223" t="s">
        <v>113</v>
      </c>
    </row>
    <row r="191" spans="2:51" s="14" customFormat="1" ht="11.25">
      <c r="B191" s="213"/>
      <c r="C191" s="214"/>
      <c r="D191" s="204" t="s">
        <v>122</v>
      </c>
      <c r="E191" s="215" t="s">
        <v>19</v>
      </c>
      <c r="F191" s="216" t="s">
        <v>255</v>
      </c>
      <c r="G191" s="214"/>
      <c r="H191" s="217">
        <v>-65.754</v>
      </c>
      <c r="I191" s="218"/>
      <c r="J191" s="214"/>
      <c r="K191" s="214"/>
      <c r="L191" s="219"/>
      <c r="M191" s="220"/>
      <c r="N191" s="221"/>
      <c r="O191" s="221"/>
      <c r="P191" s="221"/>
      <c r="Q191" s="221"/>
      <c r="R191" s="221"/>
      <c r="S191" s="221"/>
      <c r="T191" s="222"/>
      <c r="AT191" s="223" t="s">
        <v>122</v>
      </c>
      <c r="AU191" s="223" t="s">
        <v>82</v>
      </c>
      <c r="AV191" s="14" t="s">
        <v>82</v>
      </c>
      <c r="AW191" s="14" t="s">
        <v>33</v>
      </c>
      <c r="AX191" s="14" t="s">
        <v>72</v>
      </c>
      <c r="AY191" s="223" t="s">
        <v>113</v>
      </c>
    </row>
    <row r="192" spans="2:51" s="14" customFormat="1" ht="11.25">
      <c r="B192" s="213"/>
      <c r="C192" s="214"/>
      <c r="D192" s="204" t="s">
        <v>122</v>
      </c>
      <c r="E192" s="215" t="s">
        <v>19</v>
      </c>
      <c r="F192" s="216" t="s">
        <v>256</v>
      </c>
      <c r="G192" s="214"/>
      <c r="H192" s="217">
        <v>-49.685</v>
      </c>
      <c r="I192" s="218"/>
      <c r="J192" s="214"/>
      <c r="K192" s="214"/>
      <c r="L192" s="219"/>
      <c r="M192" s="220"/>
      <c r="N192" s="221"/>
      <c r="O192" s="221"/>
      <c r="P192" s="221"/>
      <c r="Q192" s="221"/>
      <c r="R192" s="221"/>
      <c r="S192" s="221"/>
      <c r="T192" s="222"/>
      <c r="AT192" s="223" t="s">
        <v>122</v>
      </c>
      <c r="AU192" s="223" t="s">
        <v>82</v>
      </c>
      <c r="AV192" s="14" t="s">
        <v>82</v>
      </c>
      <c r="AW192" s="14" t="s">
        <v>33</v>
      </c>
      <c r="AX192" s="14" t="s">
        <v>72</v>
      </c>
      <c r="AY192" s="223" t="s">
        <v>113</v>
      </c>
    </row>
    <row r="193" spans="2:51" s="16" customFormat="1" ht="11.25">
      <c r="B193" s="235"/>
      <c r="C193" s="236"/>
      <c r="D193" s="204" t="s">
        <v>122</v>
      </c>
      <c r="E193" s="237" t="s">
        <v>19</v>
      </c>
      <c r="F193" s="238" t="s">
        <v>130</v>
      </c>
      <c r="G193" s="236"/>
      <c r="H193" s="239">
        <v>264.017</v>
      </c>
      <c r="I193" s="240"/>
      <c r="J193" s="236"/>
      <c r="K193" s="236"/>
      <c r="L193" s="241"/>
      <c r="M193" s="256"/>
      <c r="N193" s="257"/>
      <c r="O193" s="257"/>
      <c r="P193" s="257"/>
      <c r="Q193" s="257"/>
      <c r="R193" s="257"/>
      <c r="S193" s="257"/>
      <c r="T193" s="258"/>
      <c r="AT193" s="245" t="s">
        <v>122</v>
      </c>
      <c r="AU193" s="245" t="s">
        <v>82</v>
      </c>
      <c r="AV193" s="16" t="s">
        <v>120</v>
      </c>
      <c r="AW193" s="16" t="s">
        <v>33</v>
      </c>
      <c r="AX193" s="16" t="s">
        <v>80</v>
      </c>
      <c r="AY193" s="245" t="s">
        <v>113</v>
      </c>
    </row>
    <row r="194" spans="1:31" s="2" customFormat="1" ht="6.95" customHeight="1">
      <c r="A194" s="36"/>
      <c r="B194" s="49"/>
      <c r="C194" s="50"/>
      <c r="D194" s="50"/>
      <c r="E194" s="50"/>
      <c r="F194" s="50"/>
      <c r="G194" s="50"/>
      <c r="H194" s="50"/>
      <c r="I194" s="138"/>
      <c r="J194" s="50"/>
      <c r="K194" s="50"/>
      <c r="L194" s="41"/>
      <c r="M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</row>
  </sheetData>
  <sheetProtection algorithmName="SHA-512" hashValue="e0W6p2xzbgcSSY5kxdy6xGtLbCR3Wf2lTJKfo3lKDqO7sRQ9C9ydKvSSOsmraTAUOElP512eRq8bnVXeQW2Aow==" saltValue="O3DwjpG/0ni+14+becfjZGAXfub1SAg6IYPkztHkAgTZZCwP+cvVxVE5Qlu5mfA+/2Sv5hm6n1pFP4NYJMolAw==" spinCount="100000" sheet="1" objects="1" scenarios="1" formatColumns="0" formatRows="0" autoFilter="0"/>
  <autoFilter ref="C83:K19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6"/>
  <sheetViews>
    <sheetView showGridLines="0" workbookViewId="0" topLeftCell="A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19" t="s">
        <v>85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82</v>
      </c>
    </row>
    <row r="4" spans="2:46" s="1" customFormat="1" ht="24.95" customHeight="1">
      <c r="B4" s="22"/>
      <c r="D4" s="107" t="s">
        <v>86</v>
      </c>
      <c r="I4" s="103"/>
      <c r="L4" s="22"/>
      <c r="M4" s="108" t="s">
        <v>10</v>
      </c>
      <c r="AT4" s="19" t="s">
        <v>4</v>
      </c>
    </row>
    <row r="5" spans="2:12" s="1" customFormat="1" ht="6.95" customHeight="1">
      <c r="B5" s="22"/>
      <c r="I5" s="103"/>
      <c r="L5" s="22"/>
    </row>
    <row r="6" spans="2:12" s="1" customFormat="1" ht="12" customHeight="1">
      <c r="B6" s="22"/>
      <c r="D6" s="109" t="s">
        <v>16</v>
      </c>
      <c r="I6" s="103"/>
      <c r="L6" s="22"/>
    </row>
    <row r="7" spans="2:12" s="1" customFormat="1" ht="16.5" customHeight="1">
      <c r="B7" s="22"/>
      <c r="E7" s="382" t="str">
        <f>'Rekapitulace stavby'!K6</f>
        <v>Odstranění objektu na parcele č.4174, k.ú. Chomutov I</v>
      </c>
      <c r="F7" s="383"/>
      <c r="G7" s="383"/>
      <c r="H7" s="383"/>
      <c r="I7" s="103"/>
      <c r="L7" s="22"/>
    </row>
    <row r="8" spans="1:31" s="2" customFormat="1" ht="12" customHeight="1">
      <c r="A8" s="36"/>
      <c r="B8" s="41"/>
      <c r="C8" s="36"/>
      <c r="D8" s="109" t="s">
        <v>87</v>
      </c>
      <c r="E8" s="36"/>
      <c r="F8" s="36"/>
      <c r="G8" s="36"/>
      <c r="H8" s="36"/>
      <c r="I8" s="110"/>
      <c r="J8" s="36"/>
      <c r="K8" s="36"/>
      <c r="L8" s="11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4" t="s">
        <v>257</v>
      </c>
      <c r="F9" s="385"/>
      <c r="G9" s="385"/>
      <c r="H9" s="385"/>
      <c r="I9" s="110"/>
      <c r="J9" s="36"/>
      <c r="K9" s="36"/>
      <c r="L9" s="11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110"/>
      <c r="J10" s="36"/>
      <c r="K10" s="36"/>
      <c r="L10" s="11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9" t="s">
        <v>18</v>
      </c>
      <c r="E11" s="36"/>
      <c r="F11" s="112" t="s">
        <v>19</v>
      </c>
      <c r="G11" s="36"/>
      <c r="H11" s="36"/>
      <c r="I11" s="113" t="s">
        <v>20</v>
      </c>
      <c r="J11" s="112" t="s">
        <v>19</v>
      </c>
      <c r="K11" s="36"/>
      <c r="L11" s="11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9" t="s">
        <v>21</v>
      </c>
      <c r="E12" s="36"/>
      <c r="F12" s="112" t="s">
        <v>22</v>
      </c>
      <c r="G12" s="36"/>
      <c r="H12" s="36"/>
      <c r="I12" s="113" t="s">
        <v>23</v>
      </c>
      <c r="J12" s="114" t="str">
        <f>'Rekapitulace stavby'!AN8</f>
        <v>11. 9. 2019</v>
      </c>
      <c r="K12" s="36"/>
      <c r="L12" s="11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0"/>
      <c r="J13" s="36"/>
      <c r="K13" s="36"/>
      <c r="L13" s="11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9" t="s">
        <v>25</v>
      </c>
      <c r="E14" s="36"/>
      <c r="F14" s="36"/>
      <c r="G14" s="36"/>
      <c r="H14" s="36"/>
      <c r="I14" s="113" t="s">
        <v>26</v>
      </c>
      <c r="J14" s="112" t="s">
        <v>19</v>
      </c>
      <c r="K14" s="36"/>
      <c r="L14" s="11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2" t="s">
        <v>27</v>
      </c>
      <c r="F15" s="36"/>
      <c r="G15" s="36"/>
      <c r="H15" s="36"/>
      <c r="I15" s="113" t="s">
        <v>28</v>
      </c>
      <c r="J15" s="112" t="s">
        <v>19</v>
      </c>
      <c r="K15" s="36"/>
      <c r="L15" s="11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0"/>
      <c r="J16" s="36"/>
      <c r="K16" s="36"/>
      <c r="L16" s="11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9" t="s">
        <v>29</v>
      </c>
      <c r="E17" s="36"/>
      <c r="F17" s="36"/>
      <c r="G17" s="36"/>
      <c r="H17" s="36"/>
      <c r="I17" s="113" t="s">
        <v>26</v>
      </c>
      <c r="J17" s="32" t="str">
        <f>'Rekapitulace stavby'!AN13</f>
        <v>Vyplň údaj</v>
      </c>
      <c r="K17" s="36"/>
      <c r="L17" s="11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6" t="str">
        <f>'Rekapitulace stavby'!E14</f>
        <v>Vyplň údaj</v>
      </c>
      <c r="F18" s="387"/>
      <c r="G18" s="387"/>
      <c r="H18" s="387"/>
      <c r="I18" s="113" t="s">
        <v>28</v>
      </c>
      <c r="J18" s="32" t="str">
        <f>'Rekapitulace stavby'!AN14</f>
        <v>Vyplň údaj</v>
      </c>
      <c r="K18" s="36"/>
      <c r="L18" s="11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0"/>
      <c r="J19" s="36"/>
      <c r="K19" s="36"/>
      <c r="L19" s="11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9" t="s">
        <v>31</v>
      </c>
      <c r="E20" s="36"/>
      <c r="F20" s="36"/>
      <c r="G20" s="36"/>
      <c r="H20" s="36"/>
      <c r="I20" s="113" t="s">
        <v>26</v>
      </c>
      <c r="J20" s="112" t="s">
        <v>19</v>
      </c>
      <c r="K20" s="36"/>
      <c r="L20" s="11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2" t="s">
        <v>32</v>
      </c>
      <c r="F21" s="36"/>
      <c r="G21" s="36"/>
      <c r="H21" s="36"/>
      <c r="I21" s="113" t="s">
        <v>28</v>
      </c>
      <c r="J21" s="112" t="s">
        <v>19</v>
      </c>
      <c r="K21" s="36"/>
      <c r="L21" s="11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0"/>
      <c r="J22" s="36"/>
      <c r="K22" s="36"/>
      <c r="L22" s="11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9" t="s">
        <v>34</v>
      </c>
      <c r="E23" s="36"/>
      <c r="F23" s="36"/>
      <c r="G23" s="36"/>
      <c r="H23" s="36"/>
      <c r="I23" s="113" t="s">
        <v>26</v>
      </c>
      <c r="J23" s="112" t="str">
        <f>IF('Rekapitulace stavby'!AN19="","",'Rekapitulace stavby'!AN19)</f>
        <v/>
      </c>
      <c r="K23" s="36"/>
      <c r="L23" s="11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2" t="str">
        <f>IF('Rekapitulace stavby'!E20="","",'Rekapitulace stavby'!E20)</f>
        <v xml:space="preserve"> </v>
      </c>
      <c r="F24" s="36"/>
      <c r="G24" s="36"/>
      <c r="H24" s="36"/>
      <c r="I24" s="113" t="s">
        <v>28</v>
      </c>
      <c r="J24" s="112" t="str">
        <f>IF('Rekapitulace stavby'!AN20="","",'Rekapitulace stavby'!AN20)</f>
        <v/>
      </c>
      <c r="K24" s="36"/>
      <c r="L24" s="11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0"/>
      <c r="J25" s="36"/>
      <c r="K25" s="36"/>
      <c r="L25" s="11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9" t="s">
        <v>36</v>
      </c>
      <c r="E26" s="36"/>
      <c r="F26" s="36"/>
      <c r="G26" s="36"/>
      <c r="H26" s="36"/>
      <c r="I26" s="110"/>
      <c r="J26" s="36"/>
      <c r="K26" s="36"/>
      <c r="L26" s="11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51" customHeight="1">
      <c r="A27" s="115"/>
      <c r="B27" s="116"/>
      <c r="C27" s="115"/>
      <c r="D27" s="115"/>
      <c r="E27" s="388" t="s">
        <v>37</v>
      </c>
      <c r="F27" s="388"/>
      <c r="G27" s="388"/>
      <c r="H27" s="388"/>
      <c r="I27" s="117"/>
      <c r="J27" s="115"/>
      <c r="K27" s="115"/>
      <c r="L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0"/>
      <c r="J28" s="36"/>
      <c r="K28" s="36"/>
      <c r="L28" s="11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9"/>
      <c r="E29" s="119"/>
      <c r="F29" s="119"/>
      <c r="G29" s="119"/>
      <c r="H29" s="119"/>
      <c r="I29" s="120"/>
      <c r="J29" s="119"/>
      <c r="K29" s="119"/>
      <c r="L29" s="11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110"/>
      <c r="J30" s="122">
        <f>ROUND(J81,2)</f>
        <v>0</v>
      </c>
      <c r="K30" s="36"/>
      <c r="L30" s="11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9"/>
      <c r="E31" s="119"/>
      <c r="F31" s="119"/>
      <c r="G31" s="119"/>
      <c r="H31" s="119"/>
      <c r="I31" s="120"/>
      <c r="J31" s="119"/>
      <c r="K31" s="119"/>
      <c r="L31" s="11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4" t="s">
        <v>39</v>
      </c>
      <c r="J32" s="123" t="s">
        <v>41</v>
      </c>
      <c r="K32" s="36"/>
      <c r="L32" s="11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5" t="s">
        <v>42</v>
      </c>
      <c r="E33" s="109" t="s">
        <v>43</v>
      </c>
      <c r="F33" s="126">
        <f>ROUND((SUM(BE81:BE85)),2)</f>
        <v>0</v>
      </c>
      <c r="G33" s="36"/>
      <c r="H33" s="36"/>
      <c r="I33" s="127">
        <v>0.21</v>
      </c>
      <c r="J33" s="126">
        <f>ROUND(((SUM(BE81:BE85))*I33),2)</f>
        <v>0</v>
      </c>
      <c r="K33" s="36"/>
      <c r="L33" s="11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9" t="s">
        <v>44</v>
      </c>
      <c r="F34" s="126">
        <f>ROUND((SUM(BF81:BF85)),2)</f>
        <v>0</v>
      </c>
      <c r="G34" s="36"/>
      <c r="H34" s="36"/>
      <c r="I34" s="127">
        <v>0.15</v>
      </c>
      <c r="J34" s="126">
        <f>ROUND(((SUM(BF81:BF85))*I34),2)</f>
        <v>0</v>
      </c>
      <c r="K34" s="36"/>
      <c r="L34" s="11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9" t="s">
        <v>45</v>
      </c>
      <c r="F35" s="126">
        <f>ROUND((SUM(BG81:BG85)),2)</f>
        <v>0</v>
      </c>
      <c r="G35" s="36"/>
      <c r="H35" s="36"/>
      <c r="I35" s="127">
        <v>0.21</v>
      </c>
      <c r="J35" s="126">
        <f>0</f>
        <v>0</v>
      </c>
      <c r="K35" s="36"/>
      <c r="L35" s="11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9" t="s">
        <v>46</v>
      </c>
      <c r="F36" s="126">
        <f>ROUND((SUM(BH81:BH85)),2)</f>
        <v>0</v>
      </c>
      <c r="G36" s="36"/>
      <c r="H36" s="36"/>
      <c r="I36" s="127">
        <v>0.15</v>
      </c>
      <c r="J36" s="126">
        <f>0</f>
        <v>0</v>
      </c>
      <c r="K36" s="36"/>
      <c r="L36" s="11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9" t="s">
        <v>47</v>
      </c>
      <c r="F37" s="126">
        <f>ROUND((SUM(BI81:BI85)),2)</f>
        <v>0</v>
      </c>
      <c r="G37" s="36"/>
      <c r="H37" s="36"/>
      <c r="I37" s="127">
        <v>0</v>
      </c>
      <c r="J37" s="126">
        <f>0</f>
        <v>0</v>
      </c>
      <c r="K37" s="36"/>
      <c r="L37" s="11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0"/>
      <c r="J38" s="36"/>
      <c r="K38" s="36"/>
      <c r="L38" s="11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48</v>
      </c>
      <c r="E39" s="130"/>
      <c r="F39" s="130"/>
      <c r="G39" s="131" t="s">
        <v>49</v>
      </c>
      <c r="H39" s="132" t="s">
        <v>50</v>
      </c>
      <c r="I39" s="133"/>
      <c r="J39" s="134">
        <f>SUM(J30:J37)</f>
        <v>0</v>
      </c>
      <c r="K39" s="135"/>
      <c r="L39" s="11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6"/>
      <c r="C40" s="137"/>
      <c r="D40" s="137"/>
      <c r="E40" s="137"/>
      <c r="F40" s="137"/>
      <c r="G40" s="137"/>
      <c r="H40" s="137"/>
      <c r="I40" s="138"/>
      <c r="J40" s="137"/>
      <c r="K40" s="137"/>
      <c r="L40" s="11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9"/>
      <c r="C44" s="140"/>
      <c r="D44" s="140"/>
      <c r="E44" s="140"/>
      <c r="F44" s="140"/>
      <c r="G44" s="140"/>
      <c r="H44" s="140"/>
      <c r="I44" s="141"/>
      <c r="J44" s="140"/>
      <c r="K44" s="140"/>
      <c r="L44" s="11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89</v>
      </c>
      <c r="D45" s="38"/>
      <c r="E45" s="38"/>
      <c r="F45" s="38"/>
      <c r="G45" s="38"/>
      <c r="H45" s="38"/>
      <c r="I45" s="110"/>
      <c r="J45" s="38"/>
      <c r="K45" s="38"/>
      <c r="L45" s="11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0"/>
      <c r="J46" s="38"/>
      <c r="K46" s="38"/>
      <c r="L46" s="11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0"/>
      <c r="J47" s="38"/>
      <c r="K47" s="38"/>
      <c r="L47" s="11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9" t="str">
        <f>E7</f>
        <v>Odstranění objektu na parcele č.4174, k.ú. Chomutov I</v>
      </c>
      <c r="F48" s="390"/>
      <c r="G48" s="390"/>
      <c r="H48" s="390"/>
      <c r="I48" s="110"/>
      <c r="J48" s="38"/>
      <c r="K48" s="38"/>
      <c r="L48" s="11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87</v>
      </c>
      <c r="D49" s="38"/>
      <c r="E49" s="38"/>
      <c r="F49" s="38"/>
      <c r="G49" s="38"/>
      <c r="H49" s="38"/>
      <c r="I49" s="110"/>
      <c r="J49" s="38"/>
      <c r="K49" s="38"/>
      <c r="L49" s="11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VON - Vedlejší a ostatní rozpočtové náklady</v>
      </c>
      <c r="F50" s="391"/>
      <c r="G50" s="391"/>
      <c r="H50" s="391"/>
      <c r="I50" s="110"/>
      <c r="J50" s="38"/>
      <c r="K50" s="38"/>
      <c r="L50" s="11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0"/>
      <c r="J51" s="38"/>
      <c r="K51" s="38"/>
      <c r="L51" s="11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parcela č.4174, k.ú. Chomutov I</v>
      </c>
      <c r="G52" s="38"/>
      <c r="H52" s="38"/>
      <c r="I52" s="113" t="s">
        <v>23</v>
      </c>
      <c r="J52" s="61" t="str">
        <f>IF(J12="","",J12)</f>
        <v>11. 9. 2019</v>
      </c>
      <c r="K52" s="38"/>
      <c r="L52" s="11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0"/>
      <c r="J53" s="38"/>
      <c r="K53" s="38"/>
      <c r="L53" s="11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Statutární město Chomutov</v>
      </c>
      <c r="G54" s="38"/>
      <c r="H54" s="38"/>
      <c r="I54" s="113" t="s">
        <v>31</v>
      </c>
      <c r="J54" s="34" t="str">
        <f>E21</f>
        <v>JKPO CZ s.r.o.</v>
      </c>
      <c r="K54" s="38"/>
      <c r="L54" s="11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113" t="s">
        <v>34</v>
      </c>
      <c r="J55" s="34" t="str">
        <f>E24</f>
        <v xml:space="preserve"> </v>
      </c>
      <c r="K55" s="38"/>
      <c r="L55" s="11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0"/>
      <c r="J56" s="38"/>
      <c r="K56" s="38"/>
      <c r="L56" s="11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2" t="s">
        <v>90</v>
      </c>
      <c r="D57" s="143"/>
      <c r="E57" s="143"/>
      <c r="F57" s="143"/>
      <c r="G57" s="143"/>
      <c r="H57" s="143"/>
      <c r="I57" s="144"/>
      <c r="J57" s="145" t="s">
        <v>91</v>
      </c>
      <c r="K57" s="143"/>
      <c r="L57" s="11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0"/>
      <c r="J58" s="38"/>
      <c r="K58" s="38"/>
      <c r="L58" s="11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6" t="s">
        <v>70</v>
      </c>
      <c r="D59" s="38"/>
      <c r="E59" s="38"/>
      <c r="F59" s="38"/>
      <c r="G59" s="38"/>
      <c r="H59" s="38"/>
      <c r="I59" s="110"/>
      <c r="J59" s="79">
        <f>J81</f>
        <v>0</v>
      </c>
      <c r="K59" s="38"/>
      <c r="L59" s="11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92</v>
      </c>
    </row>
    <row r="60" spans="2:12" s="9" customFormat="1" ht="24.95" customHeight="1">
      <c r="B60" s="147"/>
      <c r="C60" s="148"/>
      <c r="D60" s="149" t="s">
        <v>258</v>
      </c>
      <c r="E60" s="150"/>
      <c r="F60" s="150"/>
      <c r="G60" s="150"/>
      <c r="H60" s="150"/>
      <c r="I60" s="151"/>
      <c r="J60" s="152">
        <f>J82</f>
        <v>0</v>
      </c>
      <c r="K60" s="148"/>
      <c r="L60" s="153"/>
    </row>
    <row r="61" spans="2:12" s="10" customFormat="1" ht="19.9" customHeight="1">
      <c r="B61" s="154"/>
      <c r="C61" s="155"/>
      <c r="D61" s="156" t="s">
        <v>259</v>
      </c>
      <c r="E61" s="157"/>
      <c r="F61" s="157"/>
      <c r="G61" s="157"/>
      <c r="H61" s="157"/>
      <c r="I61" s="158"/>
      <c r="J61" s="159">
        <f>J83</f>
        <v>0</v>
      </c>
      <c r="K61" s="155"/>
      <c r="L61" s="160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110"/>
      <c r="J62" s="38"/>
      <c r="K62" s="38"/>
      <c r="L62" s="111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138"/>
      <c r="J63" s="50"/>
      <c r="K63" s="50"/>
      <c r="L63" s="111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141"/>
      <c r="J67" s="52"/>
      <c r="K67" s="52"/>
      <c r="L67" s="111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98</v>
      </c>
      <c r="D68" s="38"/>
      <c r="E68" s="38"/>
      <c r="F68" s="38"/>
      <c r="G68" s="38"/>
      <c r="H68" s="38"/>
      <c r="I68" s="110"/>
      <c r="J68" s="38"/>
      <c r="K68" s="38"/>
      <c r="L68" s="111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110"/>
      <c r="J69" s="38"/>
      <c r="K69" s="38"/>
      <c r="L69" s="111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110"/>
      <c r="J70" s="38"/>
      <c r="K70" s="38"/>
      <c r="L70" s="111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89" t="str">
        <f>E7</f>
        <v>Odstranění objektu na parcele č.4174, k.ú. Chomutov I</v>
      </c>
      <c r="F71" s="390"/>
      <c r="G71" s="390"/>
      <c r="H71" s="390"/>
      <c r="I71" s="110"/>
      <c r="J71" s="38"/>
      <c r="K71" s="38"/>
      <c r="L71" s="111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87</v>
      </c>
      <c r="D72" s="38"/>
      <c r="E72" s="38"/>
      <c r="F72" s="38"/>
      <c r="G72" s="38"/>
      <c r="H72" s="38"/>
      <c r="I72" s="110"/>
      <c r="J72" s="38"/>
      <c r="K72" s="38"/>
      <c r="L72" s="111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62" t="str">
        <f>E9</f>
        <v>VON - Vedlejší a ostatní rozpočtové náklady</v>
      </c>
      <c r="F73" s="391"/>
      <c r="G73" s="391"/>
      <c r="H73" s="391"/>
      <c r="I73" s="110"/>
      <c r="J73" s="38"/>
      <c r="K73" s="38"/>
      <c r="L73" s="111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10"/>
      <c r="J74" s="38"/>
      <c r="K74" s="38"/>
      <c r="L74" s="11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21</v>
      </c>
      <c r="D75" s="38"/>
      <c r="E75" s="38"/>
      <c r="F75" s="29" t="str">
        <f>F12</f>
        <v>parcela č.4174, k.ú. Chomutov I</v>
      </c>
      <c r="G75" s="38"/>
      <c r="H75" s="38"/>
      <c r="I75" s="113" t="s">
        <v>23</v>
      </c>
      <c r="J75" s="61" t="str">
        <f>IF(J12="","",J12)</f>
        <v>11. 9. 2019</v>
      </c>
      <c r="K75" s="38"/>
      <c r="L75" s="11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10"/>
      <c r="J76" s="38"/>
      <c r="K76" s="38"/>
      <c r="L76" s="11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25</v>
      </c>
      <c r="D77" s="38"/>
      <c r="E77" s="38"/>
      <c r="F77" s="29" t="str">
        <f>E15</f>
        <v>Statutární město Chomutov</v>
      </c>
      <c r="G77" s="38"/>
      <c r="H77" s="38"/>
      <c r="I77" s="113" t="s">
        <v>31</v>
      </c>
      <c r="J77" s="34" t="str">
        <f>E21</f>
        <v>JKPO CZ s.r.o.</v>
      </c>
      <c r="K77" s="38"/>
      <c r="L77" s="11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29</v>
      </c>
      <c r="D78" s="38"/>
      <c r="E78" s="38"/>
      <c r="F78" s="29" t="str">
        <f>IF(E18="","",E18)</f>
        <v>Vyplň údaj</v>
      </c>
      <c r="G78" s="38"/>
      <c r="H78" s="38"/>
      <c r="I78" s="113" t="s">
        <v>34</v>
      </c>
      <c r="J78" s="34" t="str">
        <f>E24</f>
        <v xml:space="preserve"> </v>
      </c>
      <c r="K78" s="38"/>
      <c r="L78" s="111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0"/>
      <c r="J79" s="38"/>
      <c r="K79" s="38"/>
      <c r="L79" s="11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1"/>
      <c r="B80" s="162"/>
      <c r="C80" s="163" t="s">
        <v>99</v>
      </c>
      <c r="D80" s="164" t="s">
        <v>57</v>
      </c>
      <c r="E80" s="164" t="s">
        <v>53</v>
      </c>
      <c r="F80" s="164" t="s">
        <v>54</v>
      </c>
      <c r="G80" s="164" t="s">
        <v>100</v>
      </c>
      <c r="H80" s="164" t="s">
        <v>101</v>
      </c>
      <c r="I80" s="165" t="s">
        <v>102</v>
      </c>
      <c r="J80" s="164" t="s">
        <v>91</v>
      </c>
      <c r="K80" s="166" t="s">
        <v>103</v>
      </c>
      <c r="L80" s="167"/>
      <c r="M80" s="70" t="s">
        <v>19</v>
      </c>
      <c r="N80" s="71" t="s">
        <v>42</v>
      </c>
      <c r="O80" s="71" t="s">
        <v>104</v>
      </c>
      <c r="P80" s="71" t="s">
        <v>105</v>
      </c>
      <c r="Q80" s="71" t="s">
        <v>106</v>
      </c>
      <c r="R80" s="71" t="s">
        <v>107</v>
      </c>
      <c r="S80" s="71" t="s">
        <v>108</v>
      </c>
      <c r="T80" s="72" t="s">
        <v>109</v>
      </c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</row>
    <row r="81" spans="1:63" s="2" customFormat="1" ht="22.9" customHeight="1">
      <c r="A81" s="36"/>
      <c r="B81" s="37"/>
      <c r="C81" s="77" t="s">
        <v>110</v>
      </c>
      <c r="D81" s="38"/>
      <c r="E81" s="38"/>
      <c r="F81" s="38"/>
      <c r="G81" s="38"/>
      <c r="H81" s="38"/>
      <c r="I81" s="110"/>
      <c r="J81" s="168">
        <f>BK81</f>
        <v>0</v>
      </c>
      <c r="K81" s="38"/>
      <c r="L81" s="41"/>
      <c r="M81" s="73"/>
      <c r="N81" s="169"/>
      <c r="O81" s="74"/>
      <c r="P81" s="170">
        <f>P82</f>
        <v>0</v>
      </c>
      <c r="Q81" s="74"/>
      <c r="R81" s="170">
        <f>R82</f>
        <v>0</v>
      </c>
      <c r="S81" s="74"/>
      <c r="T81" s="171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71</v>
      </c>
      <c r="AU81" s="19" t="s">
        <v>92</v>
      </c>
      <c r="BK81" s="172">
        <f>BK82</f>
        <v>0</v>
      </c>
    </row>
    <row r="82" spans="2:63" s="12" customFormat="1" ht="25.9" customHeight="1">
      <c r="B82" s="173"/>
      <c r="C82" s="174"/>
      <c r="D82" s="175" t="s">
        <v>71</v>
      </c>
      <c r="E82" s="176" t="s">
        <v>260</v>
      </c>
      <c r="F82" s="176" t="s">
        <v>261</v>
      </c>
      <c r="G82" s="174"/>
      <c r="H82" s="174"/>
      <c r="I82" s="177"/>
      <c r="J82" s="178">
        <f>BK82</f>
        <v>0</v>
      </c>
      <c r="K82" s="174"/>
      <c r="L82" s="179"/>
      <c r="M82" s="180"/>
      <c r="N82" s="181"/>
      <c r="O82" s="181"/>
      <c r="P82" s="182">
        <f>P83</f>
        <v>0</v>
      </c>
      <c r="Q82" s="181"/>
      <c r="R82" s="182">
        <f>R83</f>
        <v>0</v>
      </c>
      <c r="S82" s="181"/>
      <c r="T82" s="183">
        <f>T83</f>
        <v>0</v>
      </c>
      <c r="AR82" s="184" t="s">
        <v>143</v>
      </c>
      <c r="AT82" s="185" t="s">
        <v>71</v>
      </c>
      <c r="AU82" s="185" t="s">
        <v>72</v>
      </c>
      <c r="AY82" s="184" t="s">
        <v>113</v>
      </c>
      <c r="BK82" s="186">
        <f>BK83</f>
        <v>0</v>
      </c>
    </row>
    <row r="83" spans="2:63" s="12" customFormat="1" ht="22.9" customHeight="1">
      <c r="B83" s="173"/>
      <c r="C83" s="174"/>
      <c r="D83" s="175" t="s">
        <v>71</v>
      </c>
      <c r="E83" s="187" t="s">
        <v>262</v>
      </c>
      <c r="F83" s="187" t="s">
        <v>263</v>
      </c>
      <c r="G83" s="174"/>
      <c r="H83" s="174"/>
      <c r="I83" s="177"/>
      <c r="J83" s="188">
        <f>BK83</f>
        <v>0</v>
      </c>
      <c r="K83" s="174"/>
      <c r="L83" s="179"/>
      <c r="M83" s="180"/>
      <c r="N83" s="181"/>
      <c r="O83" s="181"/>
      <c r="P83" s="182">
        <f>SUM(P84:P85)</f>
        <v>0</v>
      </c>
      <c r="Q83" s="181"/>
      <c r="R83" s="182">
        <f>SUM(R84:R85)</f>
        <v>0</v>
      </c>
      <c r="S83" s="181"/>
      <c r="T83" s="183">
        <f>SUM(T84:T85)</f>
        <v>0</v>
      </c>
      <c r="AR83" s="184" t="s">
        <v>143</v>
      </c>
      <c r="AT83" s="185" t="s">
        <v>71</v>
      </c>
      <c r="AU83" s="185" t="s">
        <v>80</v>
      </c>
      <c r="AY83" s="184" t="s">
        <v>113</v>
      </c>
      <c r="BK83" s="186">
        <f>SUM(BK84:BK85)</f>
        <v>0</v>
      </c>
    </row>
    <row r="84" spans="1:65" s="2" customFormat="1" ht="16.5" customHeight="1">
      <c r="A84" s="36"/>
      <c r="B84" s="37"/>
      <c r="C84" s="189" t="s">
        <v>80</v>
      </c>
      <c r="D84" s="189" t="s">
        <v>115</v>
      </c>
      <c r="E84" s="190" t="s">
        <v>264</v>
      </c>
      <c r="F84" s="191" t="s">
        <v>263</v>
      </c>
      <c r="G84" s="192" t="s">
        <v>265</v>
      </c>
      <c r="H84" s="193">
        <v>1</v>
      </c>
      <c r="I84" s="194"/>
      <c r="J84" s="195">
        <f>ROUND(I84*H84,2)</f>
        <v>0</v>
      </c>
      <c r="K84" s="191" t="s">
        <v>119</v>
      </c>
      <c r="L84" s="41"/>
      <c r="M84" s="196" t="s">
        <v>19</v>
      </c>
      <c r="N84" s="197" t="s">
        <v>43</v>
      </c>
      <c r="O84" s="66"/>
      <c r="P84" s="198">
        <f>O84*H84</f>
        <v>0</v>
      </c>
      <c r="Q84" s="198">
        <v>0</v>
      </c>
      <c r="R84" s="198">
        <f>Q84*H84</f>
        <v>0</v>
      </c>
      <c r="S84" s="198">
        <v>0</v>
      </c>
      <c r="T84" s="199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0" t="s">
        <v>266</v>
      </c>
      <c r="AT84" s="200" t="s">
        <v>115</v>
      </c>
      <c r="AU84" s="200" t="s">
        <v>82</v>
      </c>
      <c r="AY84" s="19" t="s">
        <v>113</v>
      </c>
      <c r="BE84" s="201">
        <f>IF(N84="základní",J84,0)</f>
        <v>0</v>
      </c>
      <c r="BF84" s="201">
        <f>IF(N84="snížená",J84,0)</f>
        <v>0</v>
      </c>
      <c r="BG84" s="201">
        <f>IF(N84="zákl. přenesená",J84,0)</f>
        <v>0</v>
      </c>
      <c r="BH84" s="201">
        <f>IF(N84="sníž. přenesená",J84,0)</f>
        <v>0</v>
      </c>
      <c r="BI84" s="201">
        <f>IF(N84="nulová",J84,0)</f>
        <v>0</v>
      </c>
      <c r="BJ84" s="19" t="s">
        <v>80</v>
      </c>
      <c r="BK84" s="201">
        <f>ROUND(I84*H84,2)</f>
        <v>0</v>
      </c>
      <c r="BL84" s="19" t="s">
        <v>266</v>
      </c>
      <c r="BM84" s="200" t="s">
        <v>267</v>
      </c>
    </row>
    <row r="85" spans="1:65" s="2" customFormat="1" ht="16.5" customHeight="1">
      <c r="A85" s="36"/>
      <c r="B85" s="37"/>
      <c r="C85" s="189" t="s">
        <v>82</v>
      </c>
      <c r="D85" s="189" t="s">
        <v>115</v>
      </c>
      <c r="E85" s="190" t="s">
        <v>268</v>
      </c>
      <c r="F85" s="191" t="s">
        <v>269</v>
      </c>
      <c r="G85" s="192" t="s">
        <v>171</v>
      </c>
      <c r="H85" s="193">
        <v>100</v>
      </c>
      <c r="I85" s="194"/>
      <c r="J85" s="195">
        <f>ROUND(I85*H85,2)</f>
        <v>0</v>
      </c>
      <c r="K85" s="191" t="s">
        <v>119</v>
      </c>
      <c r="L85" s="41"/>
      <c r="M85" s="259" t="s">
        <v>19</v>
      </c>
      <c r="N85" s="260" t="s">
        <v>43</v>
      </c>
      <c r="O85" s="261"/>
      <c r="P85" s="262">
        <f>O85*H85</f>
        <v>0</v>
      </c>
      <c r="Q85" s="262">
        <v>0</v>
      </c>
      <c r="R85" s="262">
        <f>Q85*H85</f>
        <v>0</v>
      </c>
      <c r="S85" s="262">
        <v>0</v>
      </c>
      <c r="T85" s="263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0" t="s">
        <v>266</v>
      </c>
      <c r="AT85" s="200" t="s">
        <v>115</v>
      </c>
      <c r="AU85" s="200" t="s">
        <v>82</v>
      </c>
      <c r="AY85" s="19" t="s">
        <v>113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19" t="s">
        <v>80</v>
      </c>
      <c r="BK85" s="201">
        <f>ROUND(I85*H85,2)</f>
        <v>0</v>
      </c>
      <c r="BL85" s="19" t="s">
        <v>266</v>
      </c>
      <c r="BM85" s="200" t="s">
        <v>270</v>
      </c>
    </row>
    <row r="86" spans="1:31" s="2" customFormat="1" ht="6.95" customHeight="1">
      <c r="A86" s="36"/>
      <c r="B86" s="49"/>
      <c r="C86" s="50"/>
      <c r="D86" s="50"/>
      <c r="E86" s="50"/>
      <c r="F86" s="50"/>
      <c r="G86" s="50"/>
      <c r="H86" s="50"/>
      <c r="I86" s="138"/>
      <c r="J86" s="50"/>
      <c r="K86" s="50"/>
      <c r="L86" s="41"/>
      <c r="M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</sheetData>
  <sheetProtection algorithmName="SHA-512" hashValue="ghdD0xA9XvGGN7xFqhuSbaJGTf/SsE5gDK02sYGjo3ViYGu+LXZANXFbnySsHN2V7DAh9ekulA0ZkYIM9gE0Qw==" saltValue="aoZSCCt8P3/sVGDSUKQcmNy+qiyqccRQ0Exqwoyne4sR+kB4Cps9je55tLxe8n6UcNF4v1qLdzYkdgkjlAaUHA==" spinCount="100000" sheet="1" objects="1" scenarios="1" formatColumns="0" formatRows="0" autoFilter="0"/>
  <autoFilter ref="C80:K8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7" customFormat="1" ht="45" customHeight="1">
      <c r="B3" s="268"/>
      <c r="C3" s="395" t="s">
        <v>271</v>
      </c>
      <c r="D3" s="395"/>
      <c r="E3" s="395"/>
      <c r="F3" s="395"/>
      <c r="G3" s="395"/>
      <c r="H3" s="395"/>
      <c r="I3" s="395"/>
      <c r="J3" s="395"/>
      <c r="K3" s="269"/>
    </row>
    <row r="4" spans="2:11" s="1" customFormat="1" ht="25.5" customHeight="1">
      <c r="B4" s="270"/>
      <c r="C4" s="399" t="s">
        <v>272</v>
      </c>
      <c r="D4" s="399"/>
      <c r="E4" s="399"/>
      <c r="F4" s="399"/>
      <c r="G4" s="399"/>
      <c r="H4" s="399"/>
      <c r="I4" s="399"/>
      <c r="J4" s="399"/>
      <c r="K4" s="271"/>
    </row>
    <row r="5" spans="2:11" s="1" customFormat="1" ht="5.25" customHeight="1">
      <c r="B5" s="270"/>
      <c r="C5" s="272"/>
      <c r="D5" s="272"/>
      <c r="E5" s="272"/>
      <c r="F5" s="272"/>
      <c r="G5" s="272"/>
      <c r="H5" s="272"/>
      <c r="I5" s="272"/>
      <c r="J5" s="272"/>
      <c r="K5" s="271"/>
    </row>
    <row r="6" spans="2:11" s="1" customFormat="1" ht="15" customHeight="1">
      <c r="B6" s="270"/>
      <c r="C6" s="397" t="s">
        <v>273</v>
      </c>
      <c r="D6" s="397"/>
      <c r="E6" s="397"/>
      <c r="F6" s="397"/>
      <c r="G6" s="397"/>
      <c r="H6" s="397"/>
      <c r="I6" s="397"/>
      <c r="J6" s="397"/>
      <c r="K6" s="271"/>
    </row>
    <row r="7" spans="2:11" s="1" customFormat="1" ht="15" customHeight="1">
      <c r="B7" s="274"/>
      <c r="C7" s="397" t="s">
        <v>274</v>
      </c>
      <c r="D7" s="397"/>
      <c r="E7" s="397"/>
      <c r="F7" s="397"/>
      <c r="G7" s="397"/>
      <c r="H7" s="397"/>
      <c r="I7" s="397"/>
      <c r="J7" s="397"/>
      <c r="K7" s="271"/>
    </row>
    <row r="8" spans="2:11" s="1" customFormat="1" ht="12.75" customHeight="1">
      <c r="B8" s="274"/>
      <c r="C8" s="273"/>
      <c r="D8" s="273"/>
      <c r="E8" s="273"/>
      <c r="F8" s="273"/>
      <c r="G8" s="273"/>
      <c r="H8" s="273"/>
      <c r="I8" s="273"/>
      <c r="J8" s="273"/>
      <c r="K8" s="271"/>
    </row>
    <row r="9" spans="2:11" s="1" customFormat="1" ht="15" customHeight="1">
      <c r="B9" s="274"/>
      <c r="C9" s="397" t="s">
        <v>275</v>
      </c>
      <c r="D9" s="397"/>
      <c r="E9" s="397"/>
      <c r="F9" s="397"/>
      <c r="G9" s="397"/>
      <c r="H9" s="397"/>
      <c r="I9" s="397"/>
      <c r="J9" s="397"/>
      <c r="K9" s="271"/>
    </row>
    <row r="10" spans="2:11" s="1" customFormat="1" ht="15" customHeight="1">
      <c r="B10" s="274"/>
      <c r="C10" s="273"/>
      <c r="D10" s="397" t="s">
        <v>276</v>
      </c>
      <c r="E10" s="397"/>
      <c r="F10" s="397"/>
      <c r="G10" s="397"/>
      <c r="H10" s="397"/>
      <c r="I10" s="397"/>
      <c r="J10" s="397"/>
      <c r="K10" s="271"/>
    </row>
    <row r="11" spans="2:11" s="1" customFormat="1" ht="15" customHeight="1">
      <c r="B11" s="274"/>
      <c r="C11" s="275"/>
      <c r="D11" s="397" t="s">
        <v>277</v>
      </c>
      <c r="E11" s="397"/>
      <c r="F11" s="397"/>
      <c r="G11" s="397"/>
      <c r="H11" s="397"/>
      <c r="I11" s="397"/>
      <c r="J11" s="397"/>
      <c r="K11" s="271"/>
    </row>
    <row r="12" spans="2:11" s="1" customFormat="1" ht="15" customHeight="1">
      <c r="B12" s="274"/>
      <c r="C12" s="275"/>
      <c r="D12" s="273"/>
      <c r="E12" s="273"/>
      <c r="F12" s="273"/>
      <c r="G12" s="273"/>
      <c r="H12" s="273"/>
      <c r="I12" s="273"/>
      <c r="J12" s="273"/>
      <c r="K12" s="271"/>
    </row>
    <row r="13" spans="2:11" s="1" customFormat="1" ht="15" customHeight="1">
      <c r="B13" s="274"/>
      <c r="C13" s="275"/>
      <c r="D13" s="276" t="s">
        <v>278</v>
      </c>
      <c r="E13" s="273"/>
      <c r="F13" s="273"/>
      <c r="G13" s="273"/>
      <c r="H13" s="273"/>
      <c r="I13" s="273"/>
      <c r="J13" s="273"/>
      <c r="K13" s="271"/>
    </row>
    <row r="14" spans="2:11" s="1" customFormat="1" ht="12.75" customHeight="1">
      <c r="B14" s="274"/>
      <c r="C14" s="275"/>
      <c r="D14" s="275"/>
      <c r="E14" s="275"/>
      <c r="F14" s="275"/>
      <c r="G14" s="275"/>
      <c r="H14" s="275"/>
      <c r="I14" s="275"/>
      <c r="J14" s="275"/>
      <c r="K14" s="271"/>
    </row>
    <row r="15" spans="2:11" s="1" customFormat="1" ht="15" customHeight="1">
      <c r="B15" s="274"/>
      <c r="C15" s="275"/>
      <c r="D15" s="397" t="s">
        <v>279</v>
      </c>
      <c r="E15" s="397"/>
      <c r="F15" s="397"/>
      <c r="G15" s="397"/>
      <c r="H15" s="397"/>
      <c r="I15" s="397"/>
      <c r="J15" s="397"/>
      <c r="K15" s="271"/>
    </row>
    <row r="16" spans="2:11" s="1" customFormat="1" ht="15" customHeight="1">
      <c r="B16" s="274"/>
      <c r="C16" s="275"/>
      <c r="D16" s="397" t="s">
        <v>280</v>
      </c>
      <c r="E16" s="397"/>
      <c r="F16" s="397"/>
      <c r="G16" s="397"/>
      <c r="H16" s="397"/>
      <c r="I16" s="397"/>
      <c r="J16" s="397"/>
      <c r="K16" s="271"/>
    </row>
    <row r="17" spans="2:11" s="1" customFormat="1" ht="15" customHeight="1">
      <c r="B17" s="274"/>
      <c r="C17" s="275"/>
      <c r="D17" s="397" t="s">
        <v>281</v>
      </c>
      <c r="E17" s="397"/>
      <c r="F17" s="397"/>
      <c r="G17" s="397"/>
      <c r="H17" s="397"/>
      <c r="I17" s="397"/>
      <c r="J17" s="397"/>
      <c r="K17" s="271"/>
    </row>
    <row r="18" spans="2:11" s="1" customFormat="1" ht="15" customHeight="1">
      <c r="B18" s="274"/>
      <c r="C18" s="275"/>
      <c r="D18" s="275"/>
      <c r="E18" s="277" t="s">
        <v>79</v>
      </c>
      <c r="F18" s="397" t="s">
        <v>282</v>
      </c>
      <c r="G18" s="397"/>
      <c r="H18" s="397"/>
      <c r="I18" s="397"/>
      <c r="J18" s="397"/>
      <c r="K18" s="271"/>
    </row>
    <row r="19" spans="2:11" s="1" customFormat="1" ht="15" customHeight="1">
      <c r="B19" s="274"/>
      <c r="C19" s="275"/>
      <c r="D19" s="275"/>
      <c r="E19" s="277" t="s">
        <v>283</v>
      </c>
      <c r="F19" s="397" t="s">
        <v>284</v>
      </c>
      <c r="G19" s="397"/>
      <c r="H19" s="397"/>
      <c r="I19" s="397"/>
      <c r="J19" s="397"/>
      <c r="K19" s="271"/>
    </row>
    <row r="20" spans="2:11" s="1" customFormat="1" ht="15" customHeight="1">
      <c r="B20" s="274"/>
      <c r="C20" s="275"/>
      <c r="D20" s="275"/>
      <c r="E20" s="277" t="s">
        <v>285</v>
      </c>
      <c r="F20" s="397" t="s">
        <v>286</v>
      </c>
      <c r="G20" s="397"/>
      <c r="H20" s="397"/>
      <c r="I20" s="397"/>
      <c r="J20" s="397"/>
      <c r="K20" s="271"/>
    </row>
    <row r="21" spans="2:11" s="1" customFormat="1" ht="15" customHeight="1">
      <c r="B21" s="274"/>
      <c r="C21" s="275"/>
      <c r="D21" s="275"/>
      <c r="E21" s="277" t="s">
        <v>83</v>
      </c>
      <c r="F21" s="397" t="s">
        <v>287</v>
      </c>
      <c r="G21" s="397"/>
      <c r="H21" s="397"/>
      <c r="I21" s="397"/>
      <c r="J21" s="397"/>
      <c r="K21" s="271"/>
    </row>
    <row r="22" spans="2:11" s="1" customFormat="1" ht="15" customHeight="1">
      <c r="B22" s="274"/>
      <c r="C22" s="275"/>
      <c r="D22" s="275"/>
      <c r="E22" s="277" t="s">
        <v>288</v>
      </c>
      <c r="F22" s="397" t="s">
        <v>289</v>
      </c>
      <c r="G22" s="397"/>
      <c r="H22" s="397"/>
      <c r="I22" s="397"/>
      <c r="J22" s="397"/>
      <c r="K22" s="271"/>
    </row>
    <row r="23" spans="2:11" s="1" customFormat="1" ht="15" customHeight="1">
      <c r="B23" s="274"/>
      <c r="C23" s="275"/>
      <c r="D23" s="275"/>
      <c r="E23" s="277" t="s">
        <v>290</v>
      </c>
      <c r="F23" s="397" t="s">
        <v>291</v>
      </c>
      <c r="G23" s="397"/>
      <c r="H23" s="397"/>
      <c r="I23" s="397"/>
      <c r="J23" s="397"/>
      <c r="K23" s="271"/>
    </row>
    <row r="24" spans="2:11" s="1" customFormat="1" ht="12.75" customHeight="1">
      <c r="B24" s="274"/>
      <c r="C24" s="275"/>
      <c r="D24" s="275"/>
      <c r="E24" s="275"/>
      <c r="F24" s="275"/>
      <c r="G24" s="275"/>
      <c r="H24" s="275"/>
      <c r="I24" s="275"/>
      <c r="J24" s="275"/>
      <c r="K24" s="271"/>
    </row>
    <row r="25" spans="2:11" s="1" customFormat="1" ht="15" customHeight="1">
      <c r="B25" s="274"/>
      <c r="C25" s="397" t="s">
        <v>292</v>
      </c>
      <c r="D25" s="397"/>
      <c r="E25" s="397"/>
      <c r="F25" s="397"/>
      <c r="G25" s="397"/>
      <c r="H25" s="397"/>
      <c r="I25" s="397"/>
      <c r="J25" s="397"/>
      <c r="K25" s="271"/>
    </row>
    <row r="26" spans="2:11" s="1" customFormat="1" ht="15" customHeight="1">
      <c r="B26" s="274"/>
      <c r="C26" s="397" t="s">
        <v>293</v>
      </c>
      <c r="D26" s="397"/>
      <c r="E26" s="397"/>
      <c r="F26" s="397"/>
      <c r="G26" s="397"/>
      <c r="H26" s="397"/>
      <c r="I26" s="397"/>
      <c r="J26" s="397"/>
      <c r="K26" s="271"/>
    </row>
    <row r="27" spans="2:11" s="1" customFormat="1" ht="15" customHeight="1">
      <c r="B27" s="274"/>
      <c r="C27" s="273"/>
      <c r="D27" s="397" t="s">
        <v>294</v>
      </c>
      <c r="E27" s="397"/>
      <c r="F27" s="397"/>
      <c r="G27" s="397"/>
      <c r="H27" s="397"/>
      <c r="I27" s="397"/>
      <c r="J27" s="397"/>
      <c r="K27" s="271"/>
    </row>
    <row r="28" spans="2:11" s="1" customFormat="1" ht="15" customHeight="1">
      <c r="B28" s="274"/>
      <c r="C28" s="275"/>
      <c r="D28" s="397" t="s">
        <v>295</v>
      </c>
      <c r="E28" s="397"/>
      <c r="F28" s="397"/>
      <c r="G28" s="397"/>
      <c r="H28" s="397"/>
      <c r="I28" s="397"/>
      <c r="J28" s="397"/>
      <c r="K28" s="271"/>
    </row>
    <row r="29" spans="2:11" s="1" customFormat="1" ht="12.75" customHeight="1">
      <c r="B29" s="274"/>
      <c r="C29" s="275"/>
      <c r="D29" s="275"/>
      <c r="E29" s="275"/>
      <c r="F29" s="275"/>
      <c r="G29" s="275"/>
      <c r="H29" s="275"/>
      <c r="I29" s="275"/>
      <c r="J29" s="275"/>
      <c r="K29" s="271"/>
    </row>
    <row r="30" spans="2:11" s="1" customFormat="1" ht="15" customHeight="1">
      <c r="B30" s="274"/>
      <c r="C30" s="275"/>
      <c r="D30" s="397" t="s">
        <v>296</v>
      </c>
      <c r="E30" s="397"/>
      <c r="F30" s="397"/>
      <c r="G30" s="397"/>
      <c r="H30" s="397"/>
      <c r="I30" s="397"/>
      <c r="J30" s="397"/>
      <c r="K30" s="271"/>
    </row>
    <row r="31" spans="2:11" s="1" customFormat="1" ht="15" customHeight="1">
      <c r="B31" s="274"/>
      <c r="C31" s="275"/>
      <c r="D31" s="397" t="s">
        <v>297</v>
      </c>
      <c r="E31" s="397"/>
      <c r="F31" s="397"/>
      <c r="G31" s="397"/>
      <c r="H31" s="397"/>
      <c r="I31" s="397"/>
      <c r="J31" s="397"/>
      <c r="K31" s="271"/>
    </row>
    <row r="32" spans="2:11" s="1" customFormat="1" ht="12.75" customHeight="1">
      <c r="B32" s="274"/>
      <c r="C32" s="275"/>
      <c r="D32" s="275"/>
      <c r="E32" s="275"/>
      <c r="F32" s="275"/>
      <c r="G32" s="275"/>
      <c r="H32" s="275"/>
      <c r="I32" s="275"/>
      <c r="J32" s="275"/>
      <c r="K32" s="271"/>
    </row>
    <row r="33" spans="2:11" s="1" customFormat="1" ht="15" customHeight="1">
      <c r="B33" s="274"/>
      <c r="C33" s="275"/>
      <c r="D33" s="397" t="s">
        <v>298</v>
      </c>
      <c r="E33" s="397"/>
      <c r="F33" s="397"/>
      <c r="G33" s="397"/>
      <c r="H33" s="397"/>
      <c r="I33" s="397"/>
      <c r="J33" s="397"/>
      <c r="K33" s="271"/>
    </row>
    <row r="34" spans="2:11" s="1" customFormat="1" ht="15" customHeight="1">
      <c r="B34" s="274"/>
      <c r="C34" s="275"/>
      <c r="D34" s="397" t="s">
        <v>299</v>
      </c>
      <c r="E34" s="397"/>
      <c r="F34" s="397"/>
      <c r="G34" s="397"/>
      <c r="H34" s="397"/>
      <c r="I34" s="397"/>
      <c r="J34" s="397"/>
      <c r="K34" s="271"/>
    </row>
    <row r="35" spans="2:11" s="1" customFormat="1" ht="15" customHeight="1">
      <c r="B35" s="274"/>
      <c r="C35" s="275"/>
      <c r="D35" s="397" t="s">
        <v>300</v>
      </c>
      <c r="E35" s="397"/>
      <c r="F35" s="397"/>
      <c r="G35" s="397"/>
      <c r="H35" s="397"/>
      <c r="I35" s="397"/>
      <c r="J35" s="397"/>
      <c r="K35" s="271"/>
    </row>
    <row r="36" spans="2:11" s="1" customFormat="1" ht="15" customHeight="1">
      <c r="B36" s="274"/>
      <c r="C36" s="275"/>
      <c r="D36" s="273"/>
      <c r="E36" s="276" t="s">
        <v>99</v>
      </c>
      <c r="F36" s="273"/>
      <c r="G36" s="397" t="s">
        <v>301</v>
      </c>
      <c r="H36" s="397"/>
      <c r="I36" s="397"/>
      <c r="J36" s="397"/>
      <c r="K36" s="271"/>
    </row>
    <row r="37" spans="2:11" s="1" customFormat="1" ht="30.75" customHeight="1">
      <c r="B37" s="274"/>
      <c r="C37" s="275"/>
      <c r="D37" s="273"/>
      <c r="E37" s="276" t="s">
        <v>302</v>
      </c>
      <c r="F37" s="273"/>
      <c r="G37" s="397" t="s">
        <v>303</v>
      </c>
      <c r="H37" s="397"/>
      <c r="I37" s="397"/>
      <c r="J37" s="397"/>
      <c r="K37" s="271"/>
    </row>
    <row r="38" spans="2:11" s="1" customFormat="1" ht="15" customHeight="1">
      <c r="B38" s="274"/>
      <c r="C38" s="275"/>
      <c r="D38" s="273"/>
      <c r="E38" s="276" t="s">
        <v>53</v>
      </c>
      <c r="F38" s="273"/>
      <c r="G38" s="397" t="s">
        <v>304</v>
      </c>
      <c r="H38" s="397"/>
      <c r="I38" s="397"/>
      <c r="J38" s="397"/>
      <c r="K38" s="271"/>
    </row>
    <row r="39" spans="2:11" s="1" customFormat="1" ht="15" customHeight="1">
      <c r="B39" s="274"/>
      <c r="C39" s="275"/>
      <c r="D39" s="273"/>
      <c r="E39" s="276" t="s">
        <v>54</v>
      </c>
      <c r="F39" s="273"/>
      <c r="G39" s="397" t="s">
        <v>305</v>
      </c>
      <c r="H39" s="397"/>
      <c r="I39" s="397"/>
      <c r="J39" s="397"/>
      <c r="K39" s="271"/>
    </row>
    <row r="40" spans="2:11" s="1" customFormat="1" ht="15" customHeight="1">
      <c r="B40" s="274"/>
      <c r="C40" s="275"/>
      <c r="D40" s="273"/>
      <c r="E40" s="276" t="s">
        <v>100</v>
      </c>
      <c r="F40" s="273"/>
      <c r="G40" s="397" t="s">
        <v>306</v>
      </c>
      <c r="H40" s="397"/>
      <c r="I40" s="397"/>
      <c r="J40" s="397"/>
      <c r="K40" s="271"/>
    </row>
    <row r="41" spans="2:11" s="1" customFormat="1" ht="15" customHeight="1">
      <c r="B41" s="274"/>
      <c r="C41" s="275"/>
      <c r="D41" s="273"/>
      <c r="E41" s="276" t="s">
        <v>101</v>
      </c>
      <c r="F41" s="273"/>
      <c r="G41" s="397" t="s">
        <v>307</v>
      </c>
      <c r="H41" s="397"/>
      <c r="I41" s="397"/>
      <c r="J41" s="397"/>
      <c r="K41" s="271"/>
    </row>
    <row r="42" spans="2:11" s="1" customFormat="1" ht="15" customHeight="1">
      <c r="B42" s="274"/>
      <c r="C42" s="275"/>
      <c r="D42" s="273"/>
      <c r="E42" s="276" t="s">
        <v>308</v>
      </c>
      <c r="F42" s="273"/>
      <c r="G42" s="397" t="s">
        <v>309</v>
      </c>
      <c r="H42" s="397"/>
      <c r="I42" s="397"/>
      <c r="J42" s="397"/>
      <c r="K42" s="271"/>
    </row>
    <row r="43" spans="2:11" s="1" customFormat="1" ht="15" customHeight="1">
      <c r="B43" s="274"/>
      <c r="C43" s="275"/>
      <c r="D43" s="273"/>
      <c r="E43" s="276"/>
      <c r="F43" s="273"/>
      <c r="G43" s="397" t="s">
        <v>310</v>
      </c>
      <c r="H43" s="397"/>
      <c r="I43" s="397"/>
      <c r="J43" s="397"/>
      <c r="K43" s="271"/>
    </row>
    <row r="44" spans="2:11" s="1" customFormat="1" ht="15" customHeight="1">
      <c r="B44" s="274"/>
      <c r="C44" s="275"/>
      <c r="D44" s="273"/>
      <c r="E44" s="276" t="s">
        <v>311</v>
      </c>
      <c r="F44" s="273"/>
      <c r="G44" s="397" t="s">
        <v>312</v>
      </c>
      <c r="H44" s="397"/>
      <c r="I44" s="397"/>
      <c r="J44" s="397"/>
      <c r="K44" s="271"/>
    </row>
    <row r="45" spans="2:11" s="1" customFormat="1" ht="15" customHeight="1">
      <c r="B45" s="274"/>
      <c r="C45" s="275"/>
      <c r="D45" s="273"/>
      <c r="E45" s="276" t="s">
        <v>103</v>
      </c>
      <c r="F45" s="273"/>
      <c r="G45" s="397" t="s">
        <v>313</v>
      </c>
      <c r="H45" s="397"/>
      <c r="I45" s="397"/>
      <c r="J45" s="397"/>
      <c r="K45" s="271"/>
    </row>
    <row r="46" spans="2:11" s="1" customFormat="1" ht="12.75" customHeight="1">
      <c r="B46" s="274"/>
      <c r="C46" s="275"/>
      <c r="D46" s="273"/>
      <c r="E46" s="273"/>
      <c r="F46" s="273"/>
      <c r="G46" s="273"/>
      <c r="H46" s="273"/>
      <c r="I46" s="273"/>
      <c r="J46" s="273"/>
      <c r="K46" s="271"/>
    </row>
    <row r="47" spans="2:11" s="1" customFormat="1" ht="15" customHeight="1">
      <c r="B47" s="274"/>
      <c r="C47" s="275"/>
      <c r="D47" s="397" t="s">
        <v>314</v>
      </c>
      <c r="E47" s="397"/>
      <c r="F47" s="397"/>
      <c r="G47" s="397"/>
      <c r="H47" s="397"/>
      <c r="I47" s="397"/>
      <c r="J47" s="397"/>
      <c r="K47" s="271"/>
    </row>
    <row r="48" spans="2:11" s="1" customFormat="1" ht="15" customHeight="1">
      <c r="B48" s="274"/>
      <c r="C48" s="275"/>
      <c r="D48" s="275"/>
      <c r="E48" s="397" t="s">
        <v>315</v>
      </c>
      <c r="F48" s="397"/>
      <c r="G48" s="397"/>
      <c r="H48" s="397"/>
      <c r="I48" s="397"/>
      <c r="J48" s="397"/>
      <c r="K48" s="271"/>
    </row>
    <row r="49" spans="2:11" s="1" customFormat="1" ht="15" customHeight="1">
      <c r="B49" s="274"/>
      <c r="C49" s="275"/>
      <c r="D49" s="275"/>
      <c r="E49" s="397" t="s">
        <v>316</v>
      </c>
      <c r="F49" s="397"/>
      <c r="G49" s="397"/>
      <c r="H49" s="397"/>
      <c r="I49" s="397"/>
      <c r="J49" s="397"/>
      <c r="K49" s="271"/>
    </row>
    <row r="50" spans="2:11" s="1" customFormat="1" ht="15" customHeight="1">
      <c r="B50" s="274"/>
      <c r="C50" s="275"/>
      <c r="D50" s="275"/>
      <c r="E50" s="397" t="s">
        <v>317</v>
      </c>
      <c r="F50" s="397"/>
      <c r="G50" s="397"/>
      <c r="H50" s="397"/>
      <c r="I50" s="397"/>
      <c r="J50" s="397"/>
      <c r="K50" s="271"/>
    </row>
    <row r="51" spans="2:11" s="1" customFormat="1" ht="15" customHeight="1">
      <c r="B51" s="274"/>
      <c r="C51" s="275"/>
      <c r="D51" s="397" t="s">
        <v>318</v>
      </c>
      <c r="E51" s="397"/>
      <c r="F51" s="397"/>
      <c r="G51" s="397"/>
      <c r="H51" s="397"/>
      <c r="I51" s="397"/>
      <c r="J51" s="397"/>
      <c r="K51" s="271"/>
    </row>
    <row r="52" spans="2:11" s="1" customFormat="1" ht="25.5" customHeight="1">
      <c r="B52" s="270"/>
      <c r="C52" s="399" t="s">
        <v>319</v>
      </c>
      <c r="D52" s="399"/>
      <c r="E52" s="399"/>
      <c r="F52" s="399"/>
      <c r="G52" s="399"/>
      <c r="H52" s="399"/>
      <c r="I52" s="399"/>
      <c r="J52" s="399"/>
      <c r="K52" s="271"/>
    </row>
    <row r="53" spans="2:11" s="1" customFormat="1" ht="5.25" customHeight="1">
      <c r="B53" s="270"/>
      <c r="C53" s="272"/>
      <c r="D53" s="272"/>
      <c r="E53" s="272"/>
      <c r="F53" s="272"/>
      <c r="G53" s="272"/>
      <c r="H53" s="272"/>
      <c r="I53" s="272"/>
      <c r="J53" s="272"/>
      <c r="K53" s="271"/>
    </row>
    <row r="54" spans="2:11" s="1" customFormat="1" ht="15" customHeight="1">
      <c r="B54" s="270"/>
      <c r="C54" s="397" t="s">
        <v>320</v>
      </c>
      <c r="D54" s="397"/>
      <c r="E54" s="397"/>
      <c r="F54" s="397"/>
      <c r="G54" s="397"/>
      <c r="H54" s="397"/>
      <c r="I54" s="397"/>
      <c r="J54" s="397"/>
      <c r="K54" s="271"/>
    </row>
    <row r="55" spans="2:11" s="1" customFormat="1" ht="15" customHeight="1">
      <c r="B55" s="270"/>
      <c r="C55" s="397" t="s">
        <v>321</v>
      </c>
      <c r="D55" s="397"/>
      <c r="E55" s="397"/>
      <c r="F55" s="397"/>
      <c r="G55" s="397"/>
      <c r="H55" s="397"/>
      <c r="I55" s="397"/>
      <c r="J55" s="397"/>
      <c r="K55" s="271"/>
    </row>
    <row r="56" spans="2:11" s="1" customFormat="1" ht="12.75" customHeight="1">
      <c r="B56" s="270"/>
      <c r="C56" s="273"/>
      <c r="D56" s="273"/>
      <c r="E56" s="273"/>
      <c r="F56" s="273"/>
      <c r="G56" s="273"/>
      <c r="H56" s="273"/>
      <c r="I56" s="273"/>
      <c r="J56" s="273"/>
      <c r="K56" s="271"/>
    </row>
    <row r="57" spans="2:11" s="1" customFormat="1" ht="15" customHeight="1">
      <c r="B57" s="270"/>
      <c r="C57" s="397" t="s">
        <v>322</v>
      </c>
      <c r="D57" s="397"/>
      <c r="E57" s="397"/>
      <c r="F57" s="397"/>
      <c r="G57" s="397"/>
      <c r="H57" s="397"/>
      <c r="I57" s="397"/>
      <c r="J57" s="397"/>
      <c r="K57" s="271"/>
    </row>
    <row r="58" spans="2:11" s="1" customFormat="1" ht="15" customHeight="1">
      <c r="B58" s="270"/>
      <c r="C58" s="275"/>
      <c r="D58" s="397" t="s">
        <v>323</v>
      </c>
      <c r="E58" s="397"/>
      <c r="F58" s="397"/>
      <c r="G58" s="397"/>
      <c r="H58" s="397"/>
      <c r="I58" s="397"/>
      <c r="J58" s="397"/>
      <c r="K58" s="271"/>
    </row>
    <row r="59" spans="2:11" s="1" customFormat="1" ht="15" customHeight="1">
      <c r="B59" s="270"/>
      <c r="C59" s="275"/>
      <c r="D59" s="397" t="s">
        <v>324</v>
      </c>
      <c r="E59" s="397"/>
      <c r="F59" s="397"/>
      <c r="G59" s="397"/>
      <c r="H59" s="397"/>
      <c r="I59" s="397"/>
      <c r="J59" s="397"/>
      <c r="K59" s="271"/>
    </row>
    <row r="60" spans="2:11" s="1" customFormat="1" ht="15" customHeight="1">
      <c r="B60" s="270"/>
      <c r="C60" s="275"/>
      <c r="D60" s="397" t="s">
        <v>325</v>
      </c>
      <c r="E60" s="397"/>
      <c r="F60" s="397"/>
      <c r="G60" s="397"/>
      <c r="H60" s="397"/>
      <c r="I60" s="397"/>
      <c r="J60" s="397"/>
      <c r="K60" s="271"/>
    </row>
    <row r="61" spans="2:11" s="1" customFormat="1" ht="15" customHeight="1">
      <c r="B61" s="270"/>
      <c r="C61" s="275"/>
      <c r="D61" s="397" t="s">
        <v>326</v>
      </c>
      <c r="E61" s="397"/>
      <c r="F61" s="397"/>
      <c r="G61" s="397"/>
      <c r="H61" s="397"/>
      <c r="I61" s="397"/>
      <c r="J61" s="397"/>
      <c r="K61" s="271"/>
    </row>
    <row r="62" spans="2:11" s="1" customFormat="1" ht="15" customHeight="1">
      <c r="B62" s="270"/>
      <c r="C62" s="275"/>
      <c r="D62" s="398" t="s">
        <v>327</v>
      </c>
      <c r="E62" s="398"/>
      <c r="F62" s="398"/>
      <c r="G62" s="398"/>
      <c r="H62" s="398"/>
      <c r="I62" s="398"/>
      <c r="J62" s="398"/>
      <c r="K62" s="271"/>
    </row>
    <row r="63" spans="2:11" s="1" customFormat="1" ht="15" customHeight="1">
      <c r="B63" s="270"/>
      <c r="C63" s="275"/>
      <c r="D63" s="397" t="s">
        <v>328</v>
      </c>
      <c r="E63" s="397"/>
      <c r="F63" s="397"/>
      <c r="G63" s="397"/>
      <c r="H63" s="397"/>
      <c r="I63" s="397"/>
      <c r="J63" s="397"/>
      <c r="K63" s="271"/>
    </row>
    <row r="64" spans="2:11" s="1" customFormat="1" ht="12.75" customHeight="1">
      <c r="B64" s="270"/>
      <c r="C64" s="275"/>
      <c r="D64" s="275"/>
      <c r="E64" s="278"/>
      <c r="F64" s="275"/>
      <c r="G64" s="275"/>
      <c r="H64" s="275"/>
      <c r="I64" s="275"/>
      <c r="J64" s="275"/>
      <c r="K64" s="271"/>
    </row>
    <row r="65" spans="2:11" s="1" customFormat="1" ht="15" customHeight="1">
      <c r="B65" s="270"/>
      <c r="C65" s="275"/>
      <c r="D65" s="397" t="s">
        <v>329</v>
      </c>
      <c r="E65" s="397"/>
      <c r="F65" s="397"/>
      <c r="G65" s="397"/>
      <c r="H65" s="397"/>
      <c r="I65" s="397"/>
      <c r="J65" s="397"/>
      <c r="K65" s="271"/>
    </row>
    <row r="66" spans="2:11" s="1" customFormat="1" ht="15" customHeight="1">
      <c r="B66" s="270"/>
      <c r="C66" s="275"/>
      <c r="D66" s="398" t="s">
        <v>330</v>
      </c>
      <c r="E66" s="398"/>
      <c r="F66" s="398"/>
      <c r="G66" s="398"/>
      <c r="H66" s="398"/>
      <c r="I66" s="398"/>
      <c r="J66" s="398"/>
      <c r="K66" s="271"/>
    </row>
    <row r="67" spans="2:11" s="1" customFormat="1" ht="15" customHeight="1">
      <c r="B67" s="270"/>
      <c r="C67" s="275"/>
      <c r="D67" s="397" t="s">
        <v>331</v>
      </c>
      <c r="E67" s="397"/>
      <c r="F67" s="397"/>
      <c r="G67" s="397"/>
      <c r="H67" s="397"/>
      <c r="I67" s="397"/>
      <c r="J67" s="397"/>
      <c r="K67" s="271"/>
    </row>
    <row r="68" spans="2:11" s="1" customFormat="1" ht="15" customHeight="1">
      <c r="B68" s="270"/>
      <c r="C68" s="275"/>
      <c r="D68" s="397" t="s">
        <v>332</v>
      </c>
      <c r="E68" s="397"/>
      <c r="F68" s="397"/>
      <c r="G68" s="397"/>
      <c r="H68" s="397"/>
      <c r="I68" s="397"/>
      <c r="J68" s="397"/>
      <c r="K68" s="271"/>
    </row>
    <row r="69" spans="2:11" s="1" customFormat="1" ht="15" customHeight="1">
      <c r="B69" s="270"/>
      <c r="C69" s="275"/>
      <c r="D69" s="397" t="s">
        <v>333</v>
      </c>
      <c r="E69" s="397"/>
      <c r="F69" s="397"/>
      <c r="G69" s="397"/>
      <c r="H69" s="397"/>
      <c r="I69" s="397"/>
      <c r="J69" s="397"/>
      <c r="K69" s="271"/>
    </row>
    <row r="70" spans="2:11" s="1" customFormat="1" ht="15" customHeight="1">
      <c r="B70" s="270"/>
      <c r="C70" s="275"/>
      <c r="D70" s="397" t="s">
        <v>334</v>
      </c>
      <c r="E70" s="397"/>
      <c r="F70" s="397"/>
      <c r="G70" s="397"/>
      <c r="H70" s="397"/>
      <c r="I70" s="397"/>
      <c r="J70" s="397"/>
      <c r="K70" s="271"/>
    </row>
    <row r="71" spans="2:11" s="1" customFormat="1" ht="12.75" customHeight="1">
      <c r="B71" s="279"/>
      <c r="C71" s="280"/>
      <c r="D71" s="280"/>
      <c r="E71" s="280"/>
      <c r="F71" s="280"/>
      <c r="G71" s="280"/>
      <c r="H71" s="280"/>
      <c r="I71" s="280"/>
      <c r="J71" s="280"/>
      <c r="K71" s="281"/>
    </row>
    <row r="72" spans="2:11" s="1" customFormat="1" ht="18.75" customHeight="1">
      <c r="B72" s="282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s="1" customFormat="1" ht="18.75" customHeight="1">
      <c r="B73" s="283"/>
      <c r="C73" s="283"/>
      <c r="D73" s="283"/>
      <c r="E73" s="283"/>
      <c r="F73" s="283"/>
      <c r="G73" s="283"/>
      <c r="H73" s="283"/>
      <c r="I73" s="283"/>
      <c r="J73" s="283"/>
      <c r="K73" s="283"/>
    </row>
    <row r="74" spans="2:11" s="1" customFormat="1" ht="7.5" customHeight="1">
      <c r="B74" s="284"/>
      <c r="C74" s="285"/>
      <c r="D74" s="285"/>
      <c r="E74" s="285"/>
      <c r="F74" s="285"/>
      <c r="G74" s="285"/>
      <c r="H74" s="285"/>
      <c r="I74" s="285"/>
      <c r="J74" s="285"/>
      <c r="K74" s="286"/>
    </row>
    <row r="75" spans="2:11" s="1" customFormat="1" ht="45" customHeight="1">
      <c r="B75" s="287"/>
      <c r="C75" s="396" t="s">
        <v>335</v>
      </c>
      <c r="D75" s="396"/>
      <c r="E75" s="396"/>
      <c r="F75" s="396"/>
      <c r="G75" s="396"/>
      <c r="H75" s="396"/>
      <c r="I75" s="396"/>
      <c r="J75" s="396"/>
      <c r="K75" s="288"/>
    </row>
    <row r="76" spans="2:11" s="1" customFormat="1" ht="17.25" customHeight="1">
      <c r="B76" s="287"/>
      <c r="C76" s="289" t="s">
        <v>336</v>
      </c>
      <c r="D76" s="289"/>
      <c r="E76" s="289"/>
      <c r="F76" s="289" t="s">
        <v>337</v>
      </c>
      <c r="G76" s="290"/>
      <c r="H76" s="289" t="s">
        <v>54</v>
      </c>
      <c r="I76" s="289" t="s">
        <v>57</v>
      </c>
      <c r="J76" s="289" t="s">
        <v>338</v>
      </c>
      <c r="K76" s="288"/>
    </row>
    <row r="77" spans="2:11" s="1" customFormat="1" ht="17.25" customHeight="1">
      <c r="B77" s="287"/>
      <c r="C77" s="291" t="s">
        <v>339</v>
      </c>
      <c r="D77" s="291"/>
      <c r="E77" s="291"/>
      <c r="F77" s="292" t="s">
        <v>340</v>
      </c>
      <c r="G77" s="293"/>
      <c r="H77" s="291"/>
      <c r="I77" s="291"/>
      <c r="J77" s="291" t="s">
        <v>341</v>
      </c>
      <c r="K77" s="288"/>
    </row>
    <row r="78" spans="2:11" s="1" customFormat="1" ht="5.25" customHeight="1">
      <c r="B78" s="287"/>
      <c r="C78" s="294"/>
      <c r="D78" s="294"/>
      <c r="E78" s="294"/>
      <c r="F78" s="294"/>
      <c r="G78" s="295"/>
      <c r="H78" s="294"/>
      <c r="I78" s="294"/>
      <c r="J78" s="294"/>
      <c r="K78" s="288"/>
    </row>
    <row r="79" spans="2:11" s="1" customFormat="1" ht="15" customHeight="1">
      <c r="B79" s="287"/>
      <c r="C79" s="276" t="s">
        <v>53</v>
      </c>
      <c r="D79" s="294"/>
      <c r="E79" s="294"/>
      <c r="F79" s="296" t="s">
        <v>342</v>
      </c>
      <c r="G79" s="295"/>
      <c r="H79" s="276" t="s">
        <v>343</v>
      </c>
      <c r="I79" s="276" t="s">
        <v>344</v>
      </c>
      <c r="J79" s="276">
        <v>20</v>
      </c>
      <c r="K79" s="288"/>
    </row>
    <row r="80" spans="2:11" s="1" customFormat="1" ht="15" customHeight="1">
      <c r="B80" s="287"/>
      <c r="C80" s="276" t="s">
        <v>345</v>
      </c>
      <c r="D80" s="276"/>
      <c r="E80" s="276"/>
      <c r="F80" s="296" t="s">
        <v>342</v>
      </c>
      <c r="G80" s="295"/>
      <c r="H80" s="276" t="s">
        <v>346</v>
      </c>
      <c r="I80" s="276" t="s">
        <v>344</v>
      </c>
      <c r="J80" s="276">
        <v>120</v>
      </c>
      <c r="K80" s="288"/>
    </row>
    <row r="81" spans="2:11" s="1" customFormat="1" ht="15" customHeight="1">
      <c r="B81" s="297"/>
      <c r="C81" s="276" t="s">
        <v>347</v>
      </c>
      <c r="D81" s="276"/>
      <c r="E81" s="276"/>
      <c r="F81" s="296" t="s">
        <v>348</v>
      </c>
      <c r="G81" s="295"/>
      <c r="H81" s="276" t="s">
        <v>349</v>
      </c>
      <c r="I81" s="276" t="s">
        <v>344</v>
      </c>
      <c r="J81" s="276">
        <v>50</v>
      </c>
      <c r="K81" s="288"/>
    </row>
    <row r="82" spans="2:11" s="1" customFormat="1" ht="15" customHeight="1">
      <c r="B82" s="297"/>
      <c r="C82" s="276" t="s">
        <v>350</v>
      </c>
      <c r="D82" s="276"/>
      <c r="E82" s="276"/>
      <c r="F82" s="296" t="s">
        <v>342</v>
      </c>
      <c r="G82" s="295"/>
      <c r="H82" s="276" t="s">
        <v>351</v>
      </c>
      <c r="I82" s="276" t="s">
        <v>352</v>
      </c>
      <c r="J82" s="276"/>
      <c r="K82" s="288"/>
    </row>
    <row r="83" spans="2:11" s="1" customFormat="1" ht="15" customHeight="1">
      <c r="B83" s="297"/>
      <c r="C83" s="298" t="s">
        <v>353</v>
      </c>
      <c r="D83" s="298"/>
      <c r="E83" s="298"/>
      <c r="F83" s="299" t="s">
        <v>348</v>
      </c>
      <c r="G83" s="298"/>
      <c r="H83" s="298" t="s">
        <v>354</v>
      </c>
      <c r="I83" s="298" t="s">
        <v>344</v>
      </c>
      <c r="J83" s="298">
        <v>15</v>
      </c>
      <c r="K83" s="288"/>
    </row>
    <row r="84" spans="2:11" s="1" customFormat="1" ht="15" customHeight="1">
      <c r="B84" s="297"/>
      <c r="C84" s="298" t="s">
        <v>355</v>
      </c>
      <c r="D84" s="298"/>
      <c r="E84" s="298"/>
      <c r="F84" s="299" t="s">
        <v>348</v>
      </c>
      <c r="G84" s="298"/>
      <c r="H84" s="298" t="s">
        <v>356</v>
      </c>
      <c r="I84" s="298" t="s">
        <v>344</v>
      </c>
      <c r="J84" s="298">
        <v>15</v>
      </c>
      <c r="K84" s="288"/>
    </row>
    <row r="85" spans="2:11" s="1" customFormat="1" ht="15" customHeight="1">
      <c r="B85" s="297"/>
      <c r="C85" s="298" t="s">
        <v>357</v>
      </c>
      <c r="D85" s="298"/>
      <c r="E85" s="298"/>
      <c r="F85" s="299" t="s">
        <v>348</v>
      </c>
      <c r="G85" s="298"/>
      <c r="H85" s="298" t="s">
        <v>358</v>
      </c>
      <c r="I85" s="298" t="s">
        <v>344</v>
      </c>
      <c r="J85" s="298">
        <v>20</v>
      </c>
      <c r="K85" s="288"/>
    </row>
    <row r="86" spans="2:11" s="1" customFormat="1" ht="15" customHeight="1">
      <c r="B86" s="297"/>
      <c r="C86" s="298" t="s">
        <v>359</v>
      </c>
      <c r="D86" s="298"/>
      <c r="E86" s="298"/>
      <c r="F86" s="299" t="s">
        <v>348</v>
      </c>
      <c r="G86" s="298"/>
      <c r="H86" s="298" t="s">
        <v>360</v>
      </c>
      <c r="I86" s="298" t="s">
        <v>344</v>
      </c>
      <c r="J86" s="298">
        <v>20</v>
      </c>
      <c r="K86" s="288"/>
    </row>
    <row r="87" spans="2:11" s="1" customFormat="1" ht="15" customHeight="1">
      <c r="B87" s="297"/>
      <c r="C87" s="276" t="s">
        <v>361</v>
      </c>
      <c r="D87" s="276"/>
      <c r="E87" s="276"/>
      <c r="F87" s="296" t="s">
        <v>348</v>
      </c>
      <c r="G87" s="295"/>
      <c r="H87" s="276" t="s">
        <v>362</v>
      </c>
      <c r="I87" s="276" t="s">
        <v>344</v>
      </c>
      <c r="J87" s="276">
        <v>50</v>
      </c>
      <c r="K87" s="288"/>
    </row>
    <row r="88" spans="2:11" s="1" customFormat="1" ht="15" customHeight="1">
      <c r="B88" s="297"/>
      <c r="C88" s="276" t="s">
        <v>363</v>
      </c>
      <c r="D88" s="276"/>
      <c r="E88" s="276"/>
      <c r="F88" s="296" t="s">
        <v>348</v>
      </c>
      <c r="G88" s="295"/>
      <c r="H88" s="276" t="s">
        <v>364</v>
      </c>
      <c r="I88" s="276" t="s">
        <v>344</v>
      </c>
      <c r="J88" s="276">
        <v>20</v>
      </c>
      <c r="K88" s="288"/>
    </row>
    <row r="89" spans="2:11" s="1" customFormat="1" ht="15" customHeight="1">
      <c r="B89" s="297"/>
      <c r="C89" s="276" t="s">
        <v>365</v>
      </c>
      <c r="D89" s="276"/>
      <c r="E89" s="276"/>
      <c r="F89" s="296" t="s">
        <v>348</v>
      </c>
      <c r="G89" s="295"/>
      <c r="H89" s="276" t="s">
        <v>366</v>
      </c>
      <c r="I89" s="276" t="s">
        <v>344</v>
      </c>
      <c r="J89" s="276">
        <v>20</v>
      </c>
      <c r="K89" s="288"/>
    </row>
    <row r="90" spans="2:11" s="1" customFormat="1" ht="15" customHeight="1">
      <c r="B90" s="297"/>
      <c r="C90" s="276" t="s">
        <v>367</v>
      </c>
      <c r="D90" s="276"/>
      <c r="E90" s="276"/>
      <c r="F90" s="296" t="s">
        <v>348</v>
      </c>
      <c r="G90" s="295"/>
      <c r="H90" s="276" t="s">
        <v>368</v>
      </c>
      <c r="I90" s="276" t="s">
        <v>344</v>
      </c>
      <c r="J90" s="276">
        <v>50</v>
      </c>
      <c r="K90" s="288"/>
    </row>
    <row r="91" spans="2:11" s="1" customFormat="1" ht="15" customHeight="1">
      <c r="B91" s="297"/>
      <c r="C91" s="276" t="s">
        <v>369</v>
      </c>
      <c r="D91" s="276"/>
      <c r="E91" s="276"/>
      <c r="F91" s="296" t="s">
        <v>348</v>
      </c>
      <c r="G91" s="295"/>
      <c r="H91" s="276" t="s">
        <v>369</v>
      </c>
      <c r="I91" s="276" t="s">
        <v>344</v>
      </c>
      <c r="J91" s="276">
        <v>50</v>
      </c>
      <c r="K91" s="288"/>
    </row>
    <row r="92" spans="2:11" s="1" customFormat="1" ht="15" customHeight="1">
      <c r="B92" s="297"/>
      <c r="C92" s="276" t="s">
        <v>370</v>
      </c>
      <c r="D92" s="276"/>
      <c r="E92" s="276"/>
      <c r="F92" s="296" t="s">
        <v>348</v>
      </c>
      <c r="G92" s="295"/>
      <c r="H92" s="276" t="s">
        <v>371</v>
      </c>
      <c r="I92" s="276" t="s">
        <v>344</v>
      </c>
      <c r="J92" s="276">
        <v>255</v>
      </c>
      <c r="K92" s="288"/>
    </row>
    <row r="93" spans="2:11" s="1" customFormat="1" ht="15" customHeight="1">
      <c r="B93" s="297"/>
      <c r="C93" s="276" t="s">
        <v>372</v>
      </c>
      <c r="D93" s="276"/>
      <c r="E93" s="276"/>
      <c r="F93" s="296" t="s">
        <v>342</v>
      </c>
      <c r="G93" s="295"/>
      <c r="H93" s="276" t="s">
        <v>373</v>
      </c>
      <c r="I93" s="276" t="s">
        <v>374</v>
      </c>
      <c r="J93" s="276"/>
      <c r="K93" s="288"/>
    </row>
    <row r="94" spans="2:11" s="1" customFormat="1" ht="15" customHeight="1">
      <c r="B94" s="297"/>
      <c r="C94" s="276" t="s">
        <v>375</v>
      </c>
      <c r="D94" s="276"/>
      <c r="E94" s="276"/>
      <c r="F94" s="296" t="s">
        <v>342</v>
      </c>
      <c r="G94" s="295"/>
      <c r="H94" s="276" t="s">
        <v>376</v>
      </c>
      <c r="I94" s="276" t="s">
        <v>377</v>
      </c>
      <c r="J94" s="276"/>
      <c r="K94" s="288"/>
    </row>
    <row r="95" spans="2:11" s="1" customFormat="1" ht="15" customHeight="1">
      <c r="B95" s="297"/>
      <c r="C95" s="276" t="s">
        <v>378</v>
      </c>
      <c r="D95" s="276"/>
      <c r="E95" s="276"/>
      <c r="F95" s="296" t="s">
        <v>342</v>
      </c>
      <c r="G95" s="295"/>
      <c r="H95" s="276" t="s">
        <v>378</v>
      </c>
      <c r="I95" s="276" t="s">
        <v>377</v>
      </c>
      <c r="J95" s="276"/>
      <c r="K95" s="288"/>
    </row>
    <row r="96" spans="2:11" s="1" customFormat="1" ht="15" customHeight="1">
      <c r="B96" s="297"/>
      <c r="C96" s="276" t="s">
        <v>38</v>
      </c>
      <c r="D96" s="276"/>
      <c r="E96" s="276"/>
      <c r="F96" s="296" t="s">
        <v>342</v>
      </c>
      <c r="G96" s="295"/>
      <c r="H96" s="276" t="s">
        <v>379</v>
      </c>
      <c r="I96" s="276" t="s">
        <v>377</v>
      </c>
      <c r="J96" s="276"/>
      <c r="K96" s="288"/>
    </row>
    <row r="97" spans="2:11" s="1" customFormat="1" ht="15" customHeight="1">
      <c r="B97" s="297"/>
      <c r="C97" s="276" t="s">
        <v>48</v>
      </c>
      <c r="D97" s="276"/>
      <c r="E97" s="276"/>
      <c r="F97" s="296" t="s">
        <v>342</v>
      </c>
      <c r="G97" s="295"/>
      <c r="H97" s="276" t="s">
        <v>380</v>
      </c>
      <c r="I97" s="276" t="s">
        <v>377</v>
      </c>
      <c r="J97" s="276"/>
      <c r="K97" s="288"/>
    </row>
    <row r="98" spans="2:11" s="1" customFormat="1" ht="15" customHeight="1">
      <c r="B98" s="300"/>
      <c r="C98" s="301"/>
      <c r="D98" s="301"/>
      <c r="E98" s="301"/>
      <c r="F98" s="301"/>
      <c r="G98" s="301"/>
      <c r="H98" s="301"/>
      <c r="I98" s="301"/>
      <c r="J98" s="301"/>
      <c r="K98" s="302"/>
    </row>
    <row r="99" spans="2:11" s="1" customFormat="1" ht="18.7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3"/>
    </row>
    <row r="100" spans="2:11" s="1" customFormat="1" ht="18.75" customHeight="1"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</row>
    <row r="101" spans="2:11" s="1" customFormat="1" ht="7.5" customHeight="1">
      <c r="B101" s="284"/>
      <c r="C101" s="285"/>
      <c r="D101" s="285"/>
      <c r="E101" s="285"/>
      <c r="F101" s="285"/>
      <c r="G101" s="285"/>
      <c r="H101" s="285"/>
      <c r="I101" s="285"/>
      <c r="J101" s="285"/>
      <c r="K101" s="286"/>
    </row>
    <row r="102" spans="2:11" s="1" customFormat="1" ht="45" customHeight="1">
      <c r="B102" s="287"/>
      <c r="C102" s="396" t="s">
        <v>381</v>
      </c>
      <c r="D102" s="396"/>
      <c r="E102" s="396"/>
      <c r="F102" s="396"/>
      <c r="G102" s="396"/>
      <c r="H102" s="396"/>
      <c r="I102" s="396"/>
      <c r="J102" s="396"/>
      <c r="K102" s="288"/>
    </row>
    <row r="103" spans="2:11" s="1" customFormat="1" ht="17.25" customHeight="1">
      <c r="B103" s="287"/>
      <c r="C103" s="289" t="s">
        <v>336</v>
      </c>
      <c r="D103" s="289"/>
      <c r="E103" s="289"/>
      <c r="F103" s="289" t="s">
        <v>337</v>
      </c>
      <c r="G103" s="290"/>
      <c r="H103" s="289" t="s">
        <v>54</v>
      </c>
      <c r="I103" s="289" t="s">
        <v>57</v>
      </c>
      <c r="J103" s="289" t="s">
        <v>338</v>
      </c>
      <c r="K103" s="288"/>
    </row>
    <row r="104" spans="2:11" s="1" customFormat="1" ht="17.25" customHeight="1">
      <c r="B104" s="287"/>
      <c r="C104" s="291" t="s">
        <v>339</v>
      </c>
      <c r="D104" s="291"/>
      <c r="E104" s="291"/>
      <c r="F104" s="292" t="s">
        <v>340</v>
      </c>
      <c r="G104" s="293"/>
      <c r="H104" s="291"/>
      <c r="I104" s="291"/>
      <c r="J104" s="291" t="s">
        <v>341</v>
      </c>
      <c r="K104" s="288"/>
    </row>
    <row r="105" spans="2:11" s="1" customFormat="1" ht="5.25" customHeight="1">
      <c r="B105" s="287"/>
      <c r="C105" s="289"/>
      <c r="D105" s="289"/>
      <c r="E105" s="289"/>
      <c r="F105" s="289"/>
      <c r="G105" s="305"/>
      <c r="H105" s="289"/>
      <c r="I105" s="289"/>
      <c r="J105" s="289"/>
      <c r="K105" s="288"/>
    </row>
    <row r="106" spans="2:11" s="1" customFormat="1" ht="15" customHeight="1">
      <c r="B106" s="287"/>
      <c r="C106" s="276" t="s">
        <v>53</v>
      </c>
      <c r="D106" s="294"/>
      <c r="E106" s="294"/>
      <c r="F106" s="296" t="s">
        <v>342</v>
      </c>
      <c r="G106" s="305"/>
      <c r="H106" s="276" t="s">
        <v>382</v>
      </c>
      <c r="I106" s="276" t="s">
        <v>344</v>
      </c>
      <c r="J106" s="276">
        <v>20</v>
      </c>
      <c r="K106" s="288"/>
    </row>
    <row r="107" spans="2:11" s="1" customFormat="1" ht="15" customHeight="1">
      <c r="B107" s="287"/>
      <c r="C107" s="276" t="s">
        <v>345</v>
      </c>
      <c r="D107" s="276"/>
      <c r="E107" s="276"/>
      <c r="F107" s="296" t="s">
        <v>342</v>
      </c>
      <c r="G107" s="276"/>
      <c r="H107" s="276" t="s">
        <v>382</v>
      </c>
      <c r="I107" s="276" t="s">
        <v>344</v>
      </c>
      <c r="J107" s="276">
        <v>120</v>
      </c>
      <c r="K107" s="288"/>
    </row>
    <row r="108" spans="2:11" s="1" customFormat="1" ht="15" customHeight="1">
      <c r="B108" s="297"/>
      <c r="C108" s="276" t="s">
        <v>347</v>
      </c>
      <c r="D108" s="276"/>
      <c r="E108" s="276"/>
      <c r="F108" s="296" t="s">
        <v>348</v>
      </c>
      <c r="G108" s="276"/>
      <c r="H108" s="276" t="s">
        <v>382</v>
      </c>
      <c r="I108" s="276" t="s">
        <v>344</v>
      </c>
      <c r="J108" s="276">
        <v>50</v>
      </c>
      <c r="K108" s="288"/>
    </row>
    <row r="109" spans="2:11" s="1" customFormat="1" ht="15" customHeight="1">
      <c r="B109" s="297"/>
      <c r="C109" s="276" t="s">
        <v>350</v>
      </c>
      <c r="D109" s="276"/>
      <c r="E109" s="276"/>
      <c r="F109" s="296" t="s">
        <v>342</v>
      </c>
      <c r="G109" s="276"/>
      <c r="H109" s="276" t="s">
        <v>382</v>
      </c>
      <c r="I109" s="276" t="s">
        <v>352</v>
      </c>
      <c r="J109" s="276"/>
      <c r="K109" s="288"/>
    </row>
    <row r="110" spans="2:11" s="1" customFormat="1" ht="15" customHeight="1">
      <c r="B110" s="297"/>
      <c r="C110" s="276" t="s">
        <v>361</v>
      </c>
      <c r="D110" s="276"/>
      <c r="E110" s="276"/>
      <c r="F110" s="296" t="s">
        <v>348</v>
      </c>
      <c r="G110" s="276"/>
      <c r="H110" s="276" t="s">
        <v>382</v>
      </c>
      <c r="I110" s="276" t="s">
        <v>344</v>
      </c>
      <c r="J110" s="276">
        <v>50</v>
      </c>
      <c r="K110" s="288"/>
    </row>
    <row r="111" spans="2:11" s="1" customFormat="1" ht="15" customHeight="1">
      <c r="B111" s="297"/>
      <c r="C111" s="276" t="s">
        <v>369</v>
      </c>
      <c r="D111" s="276"/>
      <c r="E111" s="276"/>
      <c r="F111" s="296" t="s">
        <v>348</v>
      </c>
      <c r="G111" s="276"/>
      <c r="H111" s="276" t="s">
        <v>382</v>
      </c>
      <c r="I111" s="276" t="s">
        <v>344</v>
      </c>
      <c r="J111" s="276">
        <v>50</v>
      </c>
      <c r="K111" s="288"/>
    </row>
    <row r="112" spans="2:11" s="1" customFormat="1" ht="15" customHeight="1">
      <c r="B112" s="297"/>
      <c r="C112" s="276" t="s">
        <v>367</v>
      </c>
      <c r="D112" s="276"/>
      <c r="E112" s="276"/>
      <c r="F112" s="296" t="s">
        <v>348</v>
      </c>
      <c r="G112" s="276"/>
      <c r="H112" s="276" t="s">
        <v>382</v>
      </c>
      <c r="I112" s="276" t="s">
        <v>344</v>
      </c>
      <c r="J112" s="276">
        <v>50</v>
      </c>
      <c r="K112" s="288"/>
    </row>
    <row r="113" spans="2:11" s="1" customFormat="1" ht="15" customHeight="1">
      <c r="B113" s="297"/>
      <c r="C113" s="276" t="s">
        <v>53</v>
      </c>
      <c r="D113" s="276"/>
      <c r="E113" s="276"/>
      <c r="F113" s="296" t="s">
        <v>342</v>
      </c>
      <c r="G113" s="276"/>
      <c r="H113" s="276" t="s">
        <v>383</v>
      </c>
      <c r="I113" s="276" t="s">
        <v>344</v>
      </c>
      <c r="J113" s="276">
        <v>20</v>
      </c>
      <c r="K113" s="288"/>
    </row>
    <row r="114" spans="2:11" s="1" customFormat="1" ht="15" customHeight="1">
      <c r="B114" s="297"/>
      <c r="C114" s="276" t="s">
        <v>384</v>
      </c>
      <c r="D114" s="276"/>
      <c r="E114" s="276"/>
      <c r="F114" s="296" t="s">
        <v>342</v>
      </c>
      <c r="G114" s="276"/>
      <c r="H114" s="276" t="s">
        <v>385</v>
      </c>
      <c r="I114" s="276" t="s">
        <v>344</v>
      </c>
      <c r="J114" s="276">
        <v>120</v>
      </c>
      <c r="K114" s="288"/>
    </row>
    <row r="115" spans="2:11" s="1" customFormat="1" ht="15" customHeight="1">
      <c r="B115" s="297"/>
      <c r="C115" s="276" t="s">
        <v>38</v>
      </c>
      <c r="D115" s="276"/>
      <c r="E115" s="276"/>
      <c r="F115" s="296" t="s">
        <v>342</v>
      </c>
      <c r="G115" s="276"/>
      <c r="H115" s="276" t="s">
        <v>386</v>
      </c>
      <c r="I115" s="276" t="s">
        <v>377</v>
      </c>
      <c r="J115" s="276"/>
      <c r="K115" s="288"/>
    </row>
    <row r="116" spans="2:11" s="1" customFormat="1" ht="15" customHeight="1">
      <c r="B116" s="297"/>
      <c r="C116" s="276" t="s">
        <v>48</v>
      </c>
      <c r="D116" s="276"/>
      <c r="E116" s="276"/>
      <c r="F116" s="296" t="s">
        <v>342</v>
      </c>
      <c r="G116" s="276"/>
      <c r="H116" s="276" t="s">
        <v>387</v>
      </c>
      <c r="I116" s="276" t="s">
        <v>377</v>
      </c>
      <c r="J116" s="276"/>
      <c r="K116" s="288"/>
    </row>
    <row r="117" spans="2:11" s="1" customFormat="1" ht="15" customHeight="1">
      <c r="B117" s="297"/>
      <c r="C117" s="276" t="s">
        <v>57</v>
      </c>
      <c r="D117" s="276"/>
      <c r="E117" s="276"/>
      <c r="F117" s="296" t="s">
        <v>342</v>
      </c>
      <c r="G117" s="276"/>
      <c r="H117" s="276" t="s">
        <v>388</v>
      </c>
      <c r="I117" s="276" t="s">
        <v>389</v>
      </c>
      <c r="J117" s="276"/>
      <c r="K117" s="288"/>
    </row>
    <row r="118" spans="2:11" s="1" customFormat="1" ht="15" customHeight="1">
      <c r="B118" s="300"/>
      <c r="C118" s="306"/>
      <c r="D118" s="306"/>
      <c r="E118" s="306"/>
      <c r="F118" s="306"/>
      <c r="G118" s="306"/>
      <c r="H118" s="306"/>
      <c r="I118" s="306"/>
      <c r="J118" s="306"/>
      <c r="K118" s="302"/>
    </row>
    <row r="119" spans="2:11" s="1" customFormat="1" ht="18.75" customHeight="1">
      <c r="B119" s="307"/>
      <c r="C119" s="273"/>
      <c r="D119" s="273"/>
      <c r="E119" s="273"/>
      <c r="F119" s="308"/>
      <c r="G119" s="273"/>
      <c r="H119" s="273"/>
      <c r="I119" s="273"/>
      <c r="J119" s="273"/>
      <c r="K119" s="307"/>
    </row>
    <row r="120" spans="2:11" s="1" customFormat="1" ht="18.75" customHeight="1"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</row>
    <row r="121" spans="2:11" s="1" customFormat="1" ht="7.5" customHeight="1">
      <c r="B121" s="309"/>
      <c r="C121" s="310"/>
      <c r="D121" s="310"/>
      <c r="E121" s="310"/>
      <c r="F121" s="310"/>
      <c r="G121" s="310"/>
      <c r="H121" s="310"/>
      <c r="I121" s="310"/>
      <c r="J121" s="310"/>
      <c r="K121" s="311"/>
    </row>
    <row r="122" spans="2:11" s="1" customFormat="1" ht="45" customHeight="1">
      <c r="B122" s="312"/>
      <c r="C122" s="395" t="s">
        <v>390</v>
      </c>
      <c r="D122" s="395"/>
      <c r="E122" s="395"/>
      <c r="F122" s="395"/>
      <c r="G122" s="395"/>
      <c r="H122" s="395"/>
      <c r="I122" s="395"/>
      <c r="J122" s="395"/>
      <c r="K122" s="313"/>
    </row>
    <row r="123" spans="2:11" s="1" customFormat="1" ht="17.25" customHeight="1">
      <c r="B123" s="314"/>
      <c r="C123" s="289" t="s">
        <v>336</v>
      </c>
      <c r="D123" s="289"/>
      <c r="E123" s="289"/>
      <c r="F123" s="289" t="s">
        <v>337</v>
      </c>
      <c r="G123" s="290"/>
      <c r="H123" s="289" t="s">
        <v>54</v>
      </c>
      <c r="I123" s="289" t="s">
        <v>57</v>
      </c>
      <c r="J123" s="289" t="s">
        <v>338</v>
      </c>
      <c r="K123" s="315"/>
    </row>
    <row r="124" spans="2:11" s="1" customFormat="1" ht="17.25" customHeight="1">
      <c r="B124" s="314"/>
      <c r="C124" s="291" t="s">
        <v>339</v>
      </c>
      <c r="D124" s="291"/>
      <c r="E124" s="291"/>
      <c r="F124" s="292" t="s">
        <v>340</v>
      </c>
      <c r="G124" s="293"/>
      <c r="H124" s="291"/>
      <c r="I124" s="291"/>
      <c r="J124" s="291" t="s">
        <v>341</v>
      </c>
      <c r="K124" s="315"/>
    </row>
    <row r="125" spans="2:11" s="1" customFormat="1" ht="5.25" customHeight="1">
      <c r="B125" s="316"/>
      <c r="C125" s="294"/>
      <c r="D125" s="294"/>
      <c r="E125" s="294"/>
      <c r="F125" s="294"/>
      <c r="G125" s="276"/>
      <c r="H125" s="294"/>
      <c r="I125" s="294"/>
      <c r="J125" s="294"/>
      <c r="K125" s="317"/>
    </row>
    <row r="126" spans="2:11" s="1" customFormat="1" ht="15" customHeight="1">
      <c r="B126" s="316"/>
      <c r="C126" s="276" t="s">
        <v>345</v>
      </c>
      <c r="D126" s="294"/>
      <c r="E126" s="294"/>
      <c r="F126" s="296" t="s">
        <v>342</v>
      </c>
      <c r="G126" s="276"/>
      <c r="H126" s="276" t="s">
        <v>382</v>
      </c>
      <c r="I126" s="276" t="s">
        <v>344</v>
      </c>
      <c r="J126" s="276">
        <v>120</v>
      </c>
      <c r="K126" s="318"/>
    </row>
    <row r="127" spans="2:11" s="1" customFormat="1" ht="15" customHeight="1">
      <c r="B127" s="316"/>
      <c r="C127" s="276" t="s">
        <v>391</v>
      </c>
      <c r="D127" s="276"/>
      <c r="E127" s="276"/>
      <c r="F127" s="296" t="s">
        <v>342</v>
      </c>
      <c r="G127" s="276"/>
      <c r="H127" s="276" t="s">
        <v>392</v>
      </c>
      <c r="I127" s="276" t="s">
        <v>344</v>
      </c>
      <c r="J127" s="276" t="s">
        <v>393</v>
      </c>
      <c r="K127" s="318"/>
    </row>
    <row r="128" spans="2:11" s="1" customFormat="1" ht="15" customHeight="1">
      <c r="B128" s="316"/>
      <c r="C128" s="276" t="s">
        <v>290</v>
      </c>
      <c r="D128" s="276"/>
      <c r="E128" s="276"/>
      <c r="F128" s="296" t="s">
        <v>342</v>
      </c>
      <c r="G128" s="276"/>
      <c r="H128" s="276" t="s">
        <v>394</v>
      </c>
      <c r="I128" s="276" t="s">
        <v>344</v>
      </c>
      <c r="J128" s="276" t="s">
        <v>393</v>
      </c>
      <c r="K128" s="318"/>
    </row>
    <row r="129" spans="2:11" s="1" customFormat="1" ht="15" customHeight="1">
      <c r="B129" s="316"/>
      <c r="C129" s="276" t="s">
        <v>353</v>
      </c>
      <c r="D129" s="276"/>
      <c r="E129" s="276"/>
      <c r="F129" s="296" t="s">
        <v>348</v>
      </c>
      <c r="G129" s="276"/>
      <c r="H129" s="276" t="s">
        <v>354</v>
      </c>
      <c r="I129" s="276" t="s">
        <v>344</v>
      </c>
      <c r="J129" s="276">
        <v>15</v>
      </c>
      <c r="K129" s="318"/>
    </row>
    <row r="130" spans="2:11" s="1" customFormat="1" ht="15" customHeight="1">
      <c r="B130" s="316"/>
      <c r="C130" s="298" t="s">
        <v>355</v>
      </c>
      <c r="D130" s="298"/>
      <c r="E130" s="298"/>
      <c r="F130" s="299" t="s">
        <v>348</v>
      </c>
      <c r="G130" s="298"/>
      <c r="H130" s="298" t="s">
        <v>356</v>
      </c>
      <c r="I130" s="298" t="s">
        <v>344</v>
      </c>
      <c r="J130" s="298">
        <v>15</v>
      </c>
      <c r="K130" s="318"/>
    </row>
    <row r="131" spans="2:11" s="1" customFormat="1" ht="15" customHeight="1">
      <c r="B131" s="316"/>
      <c r="C131" s="298" t="s">
        <v>357</v>
      </c>
      <c r="D131" s="298"/>
      <c r="E131" s="298"/>
      <c r="F131" s="299" t="s">
        <v>348</v>
      </c>
      <c r="G131" s="298"/>
      <c r="H131" s="298" t="s">
        <v>358</v>
      </c>
      <c r="I131" s="298" t="s">
        <v>344</v>
      </c>
      <c r="J131" s="298">
        <v>20</v>
      </c>
      <c r="K131" s="318"/>
    </row>
    <row r="132" spans="2:11" s="1" customFormat="1" ht="15" customHeight="1">
      <c r="B132" s="316"/>
      <c r="C132" s="298" t="s">
        <v>359</v>
      </c>
      <c r="D132" s="298"/>
      <c r="E132" s="298"/>
      <c r="F132" s="299" t="s">
        <v>348</v>
      </c>
      <c r="G132" s="298"/>
      <c r="H132" s="298" t="s">
        <v>360</v>
      </c>
      <c r="I132" s="298" t="s">
        <v>344</v>
      </c>
      <c r="J132" s="298">
        <v>20</v>
      </c>
      <c r="K132" s="318"/>
    </row>
    <row r="133" spans="2:11" s="1" customFormat="1" ht="15" customHeight="1">
      <c r="B133" s="316"/>
      <c r="C133" s="276" t="s">
        <v>347</v>
      </c>
      <c r="D133" s="276"/>
      <c r="E133" s="276"/>
      <c r="F133" s="296" t="s">
        <v>348</v>
      </c>
      <c r="G133" s="276"/>
      <c r="H133" s="276" t="s">
        <v>382</v>
      </c>
      <c r="I133" s="276" t="s">
        <v>344</v>
      </c>
      <c r="J133" s="276">
        <v>50</v>
      </c>
      <c r="K133" s="318"/>
    </row>
    <row r="134" spans="2:11" s="1" customFormat="1" ht="15" customHeight="1">
      <c r="B134" s="316"/>
      <c r="C134" s="276" t="s">
        <v>361</v>
      </c>
      <c r="D134" s="276"/>
      <c r="E134" s="276"/>
      <c r="F134" s="296" t="s">
        <v>348</v>
      </c>
      <c r="G134" s="276"/>
      <c r="H134" s="276" t="s">
        <v>382</v>
      </c>
      <c r="I134" s="276" t="s">
        <v>344</v>
      </c>
      <c r="J134" s="276">
        <v>50</v>
      </c>
      <c r="K134" s="318"/>
    </row>
    <row r="135" spans="2:11" s="1" customFormat="1" ht="15" customHeight="1">
      <c r="B135" s="316"/>
      <c r="C135" s="276" t="s">
        <v>367</v>
      </c>
      <c r="D135" s="276"/>
      <c r="E135" s="276"/>
      <c r="F135" s="296" t="s">
        <v>348</v>
      </c>
      <c r="G135" s="276"/>
      <c r="H135" s="276" t="s">
        <v>382</v>
      </c>
      <c r="I135" s="276" t="s">
        <v>344</v>
      </c>
      <c r="J135" s="276">
        <v>50</v>
      </c>
      <c r="K135" s="318"/>
    </row>
    <row r="136" spans="2:11" s="1" customFormat="1" ht="15" customHeight="1">
      <c r="B136" s="316"/>
      <c r="C136" s="276" t="s">
        <v>369</v>
      </c>
      <c r="D136" s="276"/>
      <c r="E136" s="276"/>
      <c r="F136" s="296" t="s">
        <v>348</v>
      </c>
      <c r="G136" s="276"/>
      <c r="H136" s="276" t="s">
        <v>382</v>
      </c>
      <c r="I136" s="276" t="s">
        <v>344</v>
      </c>
      <c r="J136" s="276">
        <v>50</v>
      </c>
      <c r="K136" s="318"/>
    </row>
    <row r="137" spans="2:11" s="1" customFormat="1" ht="15" customHeight="1">
      <c r="B137" s="316"/>
      <c r="C137" s="276" t="s">
        <v>370</v>
      </c>
      <c r="D137" s="276"/>
      <c r="E137" s="276"/>
      <c r="F137" s="296" t="s">
        <v>348</v>
      </c>
      <c r="G137" s="276"/>
      <c r="H137" s="276" t="s">
        <v>395</v>
      </c>
      <c r="I137" s="276" t="s">
        <v>344</v>
      </c>
      <c r="J137" s="276">
        <v>255</v>
      </c>
      <c r="K137" s="318"/>
    </row>
    <row r="138" spans="2:11" s="1" customFormat="1" ht="15" customHeight="1">
      <c r="B138" s="316"/>
      <c r="C138" s="276" t="s">
        <v>372</v>
      </c>
      <c r="D138" s="276"/>
      <c r="E138" s="276"/>
      <c r="F138" s="296" t="s">
        <v>342</v>
      </c>
      <c r="G138" s="276"/>
      <c r="H138" s="276" t="s">
        <v>396</v>
      </c>
      <c r="I138" s="276" t="s">
        <v>374</v>
      </c>
      <c r="J138" s="276"/>
      <c r="K138" s="318"/>
    </row>
    <row r="139" spans="2:11" s="1" customFormat="1" ht="15" customHeight="1">
      <c r="B139" s="316"/>
      <c r="C139" s="276" t="s">
        <v>375</v>
      </c>
      <c r="D139" s="276"/>
      <c r="E139" s="276"/>
      <c r="F139" s="296" t="s">
        <v>342</v>
      </c>
      <c r="G139" s="276"/>
      <c r="H139" s="276" t="s">
        <v>397</v>
      </c>
      <c r="I139" s="276" t="s">
        <v>377</v>
      </c>
      <c r="J139" s="276"/>
      <c r="K139" s="318"/>
    </row>
    <row r="140" spans="2:11" s="1" customFormat="1" ht="15" customHeight="1">
      <c r="B140" s="316"/>
      <c r="C140" s="276" t="s">
        <v>378</v>
      </c>
      <c r="D140" s="276"/>
      <c r="E140" s="276"/>
      <c r="F140" s="296" t="s">
        <v>342</v>
      </c>
      <c r="G140" s="276"/>
      <c r="H140" s="276" t="s">
        <v>378</v>
      </c>
      <c r="I140" s="276" t="s">
        <v>377</v>
      </c>
      <c r="J140" s="276"/>
      <c r="K140" s="318"/>
    </row>
    <row r="141" spans="2:11" s="1" customFormat="1" ht="15" customHeight="1">
      <c r="B141" s="316"/>
      <c r="C141" s="276" t="s">
        <v>38</v>
      </c>
      <c r="D141" s="276"/>
      <c r="E141" s="276"/>
      <c r="F141" s="296" t="s">
        <v>342</v>
      </c>
      <c r="G141" s="276"/>
      <c r="H141" s="276" t="s">
        <v>398</v>
      </c>
      <c r="I141" s="276" t="s">
        <v>377</v>
      </c>
      <c r="J141" s="276"/>
      <c r="K141" s="318"/>
    </row>
    <row r="142" spans="2:11" s="1" customFormat="1" ht="15" customHeight="1">
      <c r="B142" s="316"/>
      <c r="C142" s="276" t="s">
        <v>399</v>
      </c>
      <c r="D142" s="276"/>
      <c r="E142" s="276"/>
      <c r="F142" s="296" t="s">
        <v>342</v>
      </c>
      <c r="G142" s="276"/>
      <c r="H142" s="276" t="s">
        <v>400</v>
      </c>
      <c r="I142" s="276" t="s">
        <v>377</v>
      </c>
      <c r="J142" s="276"/>
      <c r="K142" s="318"/>
    </row>
    <row r="143" spans="2:11" s="1" customFormat="1" ht="15" customHeight="1">
      <c r="B143" s="319"/>
      <c r="C143" s="320"/>
      <c r="D143" s="320"/>
      <c r="E143" s="320"/>
      <c r="F143" s="320"/>
      <c r="G143" s="320"/>
      <c r="H143" s="320"/>
      <c r="I143" s="320"/>
      <c r="J143" s="320"/>
      <c r="K143" s="321"/>
    </row>
    <row r="144" spans="2:11" s="1" customFormat="1" ht="18.75" customHeight="1">
      <c r="B144" s="273"/>
      <c r="C144" s="273"/>
      <c r="D144" s="273"/>
      <c r="E144" s="273"/>
      <c r="F144" s="308"/>
      <c r="G144" s="273"/>
      <c r="H144" s="273"/>
      <c r="I144" s="273"/>
      <c r="J144" s="273"/>
      <c r="K144" s="273"/>
    </row>
    <row r="145" spans="2:11" s="1" customFormat="1" ht="18.75" customHeight="1"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</row>
    <row r="146" spans="2:11" s="1" customFormat="1" ht="7.5" customHeight="1">
      <c r="B146" s="284"/>
      <c r="C146" s="285"/>
      <c r="D146" s="285"/>
      <c r="E146" s="285"/>
      <c r="F146" s="285"/>
      <c r="G146" s="285"/>
      <c r="H146" s="285"/>
      <c r="I146" s="285"/>
      <c r="J146" s="285"/>
      <c r="K146" s="286"/>
    </row>
    <row r="147" spans="2:11" s="1" customFormat="1" ht="45" customHeight="1">
      <c r="B147" s="287"/>
      <c r="C147" s="396" t="s">
        <v>401</v>
      </c>
      <c r="D147" s="396"/>
      <c r="E147" s="396"/>
      <c r="F147" s="396"/>
      <c r="G147" s="396"/>
      <c r="H147" s="396"/>
      <c r="I147" s="396"/>
      <c r="J147" s="396"/>
      <c r="K147" s="288"/>
    </row>
    <row r="148" spans="2:11" s="1" customFormat="1" ht="17.25" customHeight="1">
      <c r="B148" s="287"/>
      <c r="C148" s="289" t="s">
        <v>336</v>
      </c>
      <c r="D148" s="289"/>
      <c r="E148" s="289"/>
      <c r="F148" s="289" t="s">
        <v>337</v>
      </c>
      <c r="G148" s="290"/>
      <c r="H148" s="289" t="s">
        <v>54</v>
      </c>
      <c r="I148" s="289" t="s">
        <v>57</v>
      </c>
      <c r="J148" s="289" t="s">
        <v>338</v>
      </c>
      <c r="K148" s="288"/>
    </row>
    <row r="149" spans="2:11" s="1" customFormat="1" ht="17.25" customHeight="1">
      <c r="B149" s="287"/>
      <c r="C149" s="291" t="s">
        <v>339</v>
      </c>
      <c r="D149" s="291"/>
      <c r="E149" s="291"/>
      <c r="F149" s="292" t="s">
        <v>340</v>
      </c>
      <c r="G149" s="293"/>
      <c r="H149" s="291"/>
      <c r="I149" s="291"/>
      <c r="J149" s="291" t="s">
        <v>341</v>
      </c>
      <c r="K149" s="288"/>
    </row>
    <row r="150" spans="2:11" s="1" customFormat="1" ht="5.25" customHeight="1">
      <c r="B150" s="297"/>
      <c r="C150" s="294"/>
      <c r="D150" s="294"/>
      <c r="E150" s="294"/>
      <c r="F150" s="294"/>
      <c r="G150" s="295"/>
      <c r="H150" s="294"/>
      <c r="I150" s="294"/>
      <c r="J150" s="294"/>
      <c r="K150" s="318"/>
    </row>
    <row r="151" spans="2:11" s="1" customFormat="1" ht="15" customHeight="1">
      <c r="B151" s="297"/>
      <c r="C151" s="322" t="s">
        <v>345</v>
      </c>
      <c r="D151" s="276"/>
      <c r="E151" s="276"/>
      <c r="F151" s="323" t="s">
        <v>342</v>
      </c>
      <c r="G151" s="276"/>
      <c r="H151" s="322" t="s">
        <v>382</v>
      </c>
      <c r="I151" s="322" t="s">
        <v>344</v>
      </c>
      <c r="J151" s="322">
        <v>120</v>
      </c>
      <c r="K151" s="318"/>
    </row>
    <row r="152" spans="2:11" s="1" customFormat="1" ht="15" customHeight="1">
      <c r="B152" s="297"/>
      <c r="C152" s="322" t="s">
        <v>391</v>
      </c>
      <c r="D152" s="276"/>
      <c r="E152" s="276"/>
      <c r="F152" s="323" t="s">
        <v>342</v>
      </c>
      <c r="G152" s="276"/>
      <c r="H152" s="322" t="s">
        <v>402</v>
      </c>
      <c r="I152" s="322" t="s">
        <v>344</v>
      </c>
      <c r="J152" s="322" t="s">
        <v>393</v>
      </c>
      <c r="K152" s="318"/>
    </row>
    <row r="153" spans="2:11" s="1" customFormat="1" ht="15" customHeight="1">
      <c r="B153" s="297"/>
      <c r="C153" s="322" t="s">
        <v>290</v>
      </c>
      <c r="D153" s="276"/>
      <c r="E153" s="276"/>
      <c r="F153" s="323" t="s">
        <v>342</v>
      </c>
      <c r="G153" s="276"/>
      <c r="H153" s="322" t="s">
        <v>403</v>
      </c>
      <c r="I153" s="322" t="s">
        <v>344</v>
      </c>
      <c r="J153" s="322" t="s">
        <v>393</v>
      </c>
      <c r="K153" s="318"/>
    </row>
    <row r="154" spans="2:11" s="1" customFormat="1" ht="15" customHeight="1">
      <c r="B154" s="297"/>
      <c r="C154" s="322" t="s">
        <v>347</v>
      </c>
      <c r="D154" s="276"/>
      <c r="E154" s="276"/>
      <c r="F154" s="323" t="s">
        <v>348</v>
      </c>
      <c r="G154" s="276"/>
      <c r="H154" s="322" t="s">
        <v>382</v>
      </c>
      <c r="I154" s="322" t="s">
        <v>344</v>
      </c>
      <c r="J154" s="322">
        <v>50</v>
      </c>
      <c r="K154" s="318"/>
    </row>
    <row r="155" spans="2:11" s="1" customFormat="1" ht="15" customHeight="1">
      <c r="B155" s="297"/>
      <c r="C155" s="322" t="s">
        <v>350</v>
      </c>
      <c r="D155" s="276"/>
      <c r="E155" s="276"/>
      <c r="F155" s="323" t="s">
        <v>342</v>
      </c>
      <c r="G155" s="276"/>
      <c r="H155" s="322" t="s">
        <v>382</v>
      </c>
      <c r="I155" s="322" t="s">
        <v>352</v>
      </c>
      <c r="J155" s="322"/>
      <c r="K155" s="318"/>
    </row>
    <row r="156" spans="2:11" s="1" customFormat="1" ht="15" customHeight="1">
      <c r="B156" s="297"/>
      <c r="C156" s="322" t="s">
        <v>361</v>
      </c>
      <c r="D156" s="276"/>
      <c r="E156" s="276"/>
      <c r="F156" s="323" t="s">
        <v>348</v>
      </c>
      <c r="G156" s="276"/>
      <c r="H156" s="322" t="s">
        <v>382</v>
      </c>
      <c r="I156" s="322" t="s">
        <v>344</v>
      </c>
      <c r="J156" s="322">
        <v>50</v>
      </c>
      <c r="K156" s="318"/>
    </row>
    <row r="157" spans="2:11" s="1" customFormat="1" ht="15" customHeight="1">
      <c r="B157" s="297"/>
      <c r="C157" s="322" t="s">
        <v>369</v>
      </c>
      <c r="D157" s="276"/>
      <c r="E157" s="276"/>
      <c r="F157" s="323" t="s">
        <v>348</v>
      </c>
      <c r="G157" s="276"/>
      <c r="H157" s="322" t="s">
        <v>382</v>
      </c>
      <c r="I157" s="322" t="s">
        <v>344</v>
      </c>
      <c r="J157" s="322">
        <v>50</v>
      </c>
      <c r="K157" s="318"/>
    </row>
    <row r="158" spans="2:11" s="1" customFormat="1" ht="15" customHeight="1">
      <c r="B158" s="297"/>
      <c r="C158" s="322" t="s">
        <v>367</v>
      </c>
      <c r="D158" s="276"/>
      <c r="E158" s="276"/>
      <c r="F158" s="323" t="s">
        <v>348</v>
      </c>
      <c r="G158" s="276"/>
      <c r="H158" s="322" t="s">
        <v>382</v>
      </c>
      <c r="I158" s="322" t="s">
        <v>344</v>
      </c>
      <c r="J158" s="322">
        <v>50</v>
      </c>
      <c r="K158" s="318"/>
    </row>
    <row r="159" spans="2:11" s="1" customFormat="1" ht="15" customHeight="1">
      <c r="B159" s="297"/>
      <c r="C159" s="322" t="s">
        <v>90</v>
      </c>
      <c r="D159" s="276"/>
      <c r="E159" s="276"/>
      <c r="F159" s="323" t="s">
        <v>342</v>
      </c>
      <c r="G159" s="276"/>
      <c r="H159" s="322" t="s">
        <v>404</v>
      </c>
      <c r="I159" s="322" t="s">
        <v>344</v>
      </c>
      <c r="J159" s="322" t="s">
        <v>405</v>
      </c>
      <c r="K159" s="318"/>
    </row>
    <row r="160" spans="2:11" s="1" customFormat="1" ht="15" customHeight="1">
      <c r="B160" s="297"/>
      <c r="C160" s="322" t="s">
        <v>406</v>
      </c>
      <c r="D160" s="276"/>
      <c r="E160" s="276"/>
      <c r="F160" s="323" t="s">
        <v>342</v>
      </c>
      <c r="G160" s="276"/>
      <c r="H160" s="322" t="s">
        <v>407</v>
      </c>
      <c r="I160" s="322" t="s">
        <v>377</v>
      </c>
      <c r="J160" s="322"/>
      <c r="K160" s="318"/>
    </row>
    <row r="161" spans="2:11" s="1" customFormat="1" ht="15" customHeight="1">
      <c r="B161" s="324"/>
      <c r="C161" s="306"/>
      <c r="D161" s="306"/>
      <c r="E161" s="306"/>
      <c r="F161" s="306"/>
      <c r="G161" s="306"/>
      <c r="H161" s="306"/>
      <c r="I161" s="306"/>
      <c r="J161" s="306"/>
      <c r="K161" s="325"/>
    </row>
    <row r="162" spans="2:11" s="1" customFormat="1" ht="18.75" customHeight="1">
      <c r="B162" s="273"/>
      <c r="C162" s="276"/>
      <c r="D162" s="276"/>
      <c r="E162" s="276"/>
      <c r="F162" s="296"/>
      <c r="G162" s="276"/>
      <c r="H162" s="276"/>
      <c r="I162" s="276"/>
      <c r="J162" s="276"/>
      <c r="K162" s="273"/>
    </row>
    <row r="163" spans="2:11" s="1" customFormat="1" ht="18.75" customHeight="1">
      <c r="B163" s="283"/>
      <c r="C163" s="283"/>
      <c r="D163" s="283"/>
      <c r="E163" s="283"/>
      <c r="F163" s="283"/>
      <c r="G163" s="283"/>
      <c r="H163" s="283"/>
      <c r="I163" s="283"/>
      <c r="J163" s="283"/>
      <c r="K163" s="283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395" t="s">
        <v>408</v>
      </c>
      <c r="D165" s="395"/>
      <c r="E165" s="395"/>
      <c r="F165" s="395"/>
      <c r="G165" s="395"/>
      <c r="H165" s="395"/>
      <c r="I165" s="395"/>
      <c r="J165" s="395"/>
      <c r="K165" s="269"/>
    </row>
    <row r="166" spans="2:11" s="1" customFormat="1" ht="17.25" customHeight="1">
      <c r="B166" s="268"/>
      <c r="C166" s="289" t="s">
        <v>336</v>
      </c>
      <c r="D166" s="289"/>
      <c r="E166" s="289"/>
      <c r="F166" s="289" t="s">
        <v>337</v>
      </c>
      <c r="G166" s="326"/>
      <c r="H166" s="327" t="s">
        <v>54</v>
      </c>
      <c r="I166" s="327" t="s">
        <v>57</v>
      </c>
      <c r="J166" s="289" t="s">
        <v>338</v>
      </c>
      <c r="K166" s="269"/>
    </row>
    <row r="167" spans="2:11" s="1" customFormat="1" ht="17.25" customHeight="1">
      <c r="B167" s="270"/>
      <c r="C167" s="291" t="s">
        <v>339</v>
      </c>
      <c r="D167" s="291"/>
      <c r="E167" s="291"/>
      <c r="F167" s="292" t="s">
        <v>340</v>
      </c>
      <c r="G167" s="328"/>
      <c r="H167" s="329"/>
      <c r="I167" s="329"/>
      <c r="J167" s="291" t="s">
        <v>341</v>
      </c>
      <c r="K167" s="271"/>
    </row>
    <row r="168" spans="2:11" s="1" customFormat="1" ht="5.25" customHeight="1">
      <c r="B168" s="297"/>
      <c r="C168" s="294"/>
      <c r="D168" s="294"/>
      <c r="E168" s="294"/>
      <c r="F168" s="294"/>
      <c r="G168" s="295"/>
      <c r="H168" s="294"/>
      <c r="I168" s="294"/>
      <c r="J168" s="294"/>
      <c r="K168" s="318"/>
    </row>
    <row r="169" spans="2:11" s="1" customFormat="1" ht="15" customHeight="1">
      <c r="B169" s="297"/>
      <c r="C169" s="276" t="s">
        <v>345</v>
      </c>
      <c r="D169" s="276"/>
      <c r="E169" s="276"/>
      <c r="F169" s="296" t="s">
        <v>342</v>
      </c>
      <c r="G169" s="276"/>
      <c r="H169" s="276" t="s">
        <v>382</v>
      </c>
      <c r="I169" s="276" t="s">
        <v>344</v>
      </c>
      <c r="J169" s="276">
        <v>120</v>
      </c>
      <c r="K169" s="318"/>
    </row>
    <row r="170" spans="2:11" s="1" customFormat="1" ht="15" customHeight="1">
      <c r="B170" s="297"/>
      <c r="C170" s="276" t="s">
        <v>391</v>
      </c>
      <c r="D170" s="276"/>
      <c r="E170" s="276"/>
      <c r="F170" s="296" t="s">
        <v>342</v>
      </c>
      <c r="G170" s="276"/>
      <c r="H170" s="276" t="s">
        <v>392</v>
      </c>
      <c r="I170" s="276" t="s">
        <v>344</v>
      </c>
      <c r="J170" s="276" t="s">
        <v>393</v>
      </c>
      <c r="K170" s="318"/>
    </row>
    <row r="171" spans="2:11" s="1" customFormat="1" ht="15" customHeight="1">
      <c r="B171" s="297"/>
      <c r="C171" s="276" t="s">
        <v>290</v>
      </c>
      <c r="D171" s="276"/>
      <c r="E171" s="276"/>
      <c r="F171" s="296" t="s">
        <v>342</v>
      </c>
      <c r="G171" s="276"/>
      <c r="H171" s="276" t="s">
        <v>409</v>
      </c>
      <c r="I171" s="276" t="s">
        <v>344</v>
      </c>
      <c r="J171" s="276" t="s">
        <v>393</v>
      </c>
      <c r="K171" s="318"/>
    </row>
    <row r="172" spans="2:11" s="1" customFormat="1" ht="15" customHeight="1">
      <c r="B172" s="297"/>
      <c r="C172" s="276" t="s">
        <v>347</v>
      </c>
      <c r="D172" s="276"/>
      <c r="E172" s="276"/>
      <c r="F172" s="296" t="s">
        <v>348</v>
      </c>
      <c r="G172" s="276"/>
      <c r="H172" s="276" t="s">
        <v>409</v>
      </c>
      <c r="I172" s="276" t="s">
        <v>344</v>
      </c>
      <c r="J172" s="276">
        <v>50</v>
      </c>
      <c r="K172" s="318"/>
    </row>
    <row r="173" spans="2:11" s="1" customFormat="1" ht="15" customHeight="1">
      <c r="B173" s="297"/>
      <c r="C173" s="276" t="s">
        <v>350</v>
      </c>
      <c r="D173" s="276"/>
      <c r="E173" s="276"/>
      <c r="F173" s="296" t="s">
        <v>342</v>
      </c>
      <c r="G173" s="276"/>
      <c r="H173" s="276" t="s">
        <v>409</v>
      </c>
      <c r="I173" s="276" t="s">
        <v>352</v>
      </c>
      <c r="J173" s="276"/>
      <c r="K173" s="318"/>
    </row>
    <row r="174" spans="2:11" s="1" customFormat="1" ht="15" customHeight="1">
      <c r="B174" s="297"/>
      <c r="C174" s="276" t="s">
        <v>361</v>
      </c>
      <c r="D174" s="276"/>
      <c r="E174" s="276"/>
      <c r="F174" s="296" t="s">
        <v>348</v>
      </c>
      <c r="G174" s="276"/>
      <c r="H174" s="276" t="s">
        <v>409</v>
      </c>
      <c r="I174" s="276" t="s">
        <v>344</v>
      </c>
      <c r="J174" s="276">
        <v>50</v>
      </c>
      <c r="K174" s="318"/>
    </row>
    <row r="175" spans="2:11" s="1" customFormat="1" ht="15" customHeight="1">
      <c r="B175" s="297"/>
      <c r="C175" s="276" t="s">
        <v>369</v>
      </c>
      <c r="D175" s="276"/>
      <c r="E175" s="276"/>
      <c r="F175" s="296" t="s">
        <v>348</v>
      </c>
      <c r="G175" s="276"/>
      <c r="H175" s="276" t="s">
        <v>409</v>
      </c>
      <c r="I175" s="276" t="s">
        <v>344</v>
      </c>
      <c r="J175" s="276">
        <v>50</v>
      </c>
      <c r="K175" s="318"/>
    </row>
    <row r="176" spans="2:11" s="1" customFormat="1" ht="15" customHeight="1">
      <c r="B176" s="297"/>
      <c r="C176" s="276" t="s">
        <v>367</v>
      </c>
      <c r="D176" s="276"/>
      <c r="E176" s="276"/>
      <c r="F176" s="296" t="s">
        <v>348</v>
      </c>
      <c r="G176" s="276"/>
      <c r="H176" s="276" t="s">
        <v>409</v>
      </c>
      <c r="I176" s="276" t="s">
        <v>344</v>
      </c>
      <c r="J176" s="276">
        <v>50</v>
      </c>
      <c r="K176" s="318"/>
    </row>
    <row r="177" spans="2:11" s="1" customFormat="1" ht="15" customHeight="1">
      <c r="B177" s="297"/>
      <c r="C177" s="276" t="s">
        <v>99</v>
      </c>
      <c r="D177" s="276"/>
      <c r="E177" s="276"/>
      <c r="F177" s="296" t="s">
        <v>342</v>
      </c>
      <c r="G177" s="276"/>
      <c r="H177" s="276" t="s">
        <v>410</v>
      </c>
      <c r="I177" s="276" t="s">
        <v>411</v>
      </c>
      <c r="J177" s="276"/>
      <c r="K177" s="318"/>
    </row>
    <row r="178" spans="2:11" s="1" customFormat="1" ht="15" customHeight="1">
      <c r="B178" s="297"/>
      <c r="C178" s="276" t="s">
        <v>57</v>
      </c>
      <c r="D178" s="276"/>
      <c r="E178" s="276"/>
      <c r="F178" s="296" t="s">
        <v>342</v>
      </c>
      <c r="G178" s="276"/>
      <c r="H178" s="276" t="s">
        <v>412</v>
      </c>
      <c r="I178" s="276" t="s">
        <v>413</v>
      </c>
      <c r="J178" s="276">
        <v>1</v>
      </c>
      <c r="K178" s="318"/>
    </row>
    <row r="179" spans="2:11" s="1" customFormat="1" ht="15" customHeight="1">
      <c r="B179" s="297"/>
      <c r="C179" s="276" t="s">
        <v>53</v>
      </c>
      <c r="D179" s="276"/>
      <c r="E179" s="276"/>
      <c r="F179" s="296" t="s">
        <v>342</v>
      </c>
      <c r="G179" s="276"/>
      <c r="H179" s="276" t="s">
        <v>414</v>
      </c>
      <c r="I179" s="276" t="s">
        <v>344</v>
      </c>
      <c r="J179" s="276">
        <v>20</v>
      </c>
      <c r="K179" s="318"/>
    </row>
    <row r="180" spans="2:11" s="1" customFormat="1" ht="15" customHeight="1">
      <c r="B180" s="297"/>
      <c r="C180" s="276" t="s">
        <v>54</v>
      </c>
      <c r="D180" s="276"/>
      <c r="E180" s="276"/>
      <c r="F180" s="296" t="s">
        <v>342</v>
      </c>
      <c r="G180" s="276"/>
      <c r="H180" s="276" t="s">
        <v>415</v>
      </c>
      <c r="I180" s="276" t="s">
        <v>344</v>
      </c>
      <c r="J180" s="276">
        <v>255</v>
      </c>
      <c r="K180" s="318"/>
    </row>
    <row r="181" spans="2:11" s="1" customFormat="1" ht="15" customHeight="1">
      <c r="B181" s="297"/>
      <c r="C181" s="276" t="s">
        <v>100</v>
      </c>
      <c r="D181" s="276"/>
      <c r="E181" s="276"/>
      <c r="F181" s="296" t="s">
        <v>342</v>
      </c>
      <c r="G181" s="276"/>
      <c r="H181" s="276" t="s">
        <v>306</v>
      </c>
      <c r="I181" s="276" t="s">
        <v>344</v>
      </c>
      <c r="J181" s="276">
        <v>10</v>
      </c>
      <c r="K181" s="318"/>
    </row>
    <row r="182" spans="2:11" s="1" customFormat="1" ht="15" customHeight="1">
      <c r="B182" s="297"/>
      <c r="C182" s="276" t="s">
        <v>101</v>
      </c>
      <c r="D182" s="276"/>
      <c r="E182" s="276"/>
      <c r="F182" s="296" t="s">
        <v>342</v>
      </c>
      <c r="G182" s="276"/>
      <c r="H182" s="276" t="s">
        <v>416</v>
      </c>
      <c r="I182" s="276" t="s">
        <v>377</v>
      </c>
      <c r="J182" s="276"/>
      <c r="K182" s="318"/>
    </row>
    <row r="183" spans="2:11" s="1" customFormat="1" ht="15" customHeight="1">
      <c r="B183" s="297"/>
      <c r="C183" s="276" t="s">
        <v>417</v>
      </c>
      <c r="D183" s="276"/>
      <c r="E183" s="276"/>
      <c r="F183" s="296" t="s">
        <v>342</v>
      </c>
      <c r="G183" s="276"/>
      <c r="H183" s="276" t="s">
        <v>418</v>
      </c>
      <c r="I183" s="276" t="s">
        <v>377</v>
      </c>
      <c r="J183" s="276"/>
      <c r="K183" s="318"/>
    </row>
    <row r="184" spans="2:11" s="1" customFormat="1" ht="15" customHeight="1">
      <c r="B184" s="297"/>
      <c r="C184" s="276" t="s">
        <v>406</v>
      </c>
      <c r="D184" s="276"/>
      <c r="E184" s="276"/>
      <c r="F184" s="296" t="s">
        <v>342</v>
      </c>
      <c r="G184" s="276"/>
      <c r="H184" s="276" t="s">
        <v>419</v>
      </c>
      <c r="I184" s="276" t="s">
        <v>377</v>
      </c>
      <c r="J184" s="276"/>
      <c r="K184" s="318"/>
    </row>
    <row r="185" spans="2:11" s="1" customFormat="1" ht="15" customHeight="1">
      <c r="B185" s="297"/>
      <c r="C185" s="276" t="s">
        <v>103</v>
      </c>
      <c r="D185" s="276"/>
      <c r="E185" s="276"/>
      <c r="F185" s="296" t="s">
        <v>348</v>
      </c>
      <c r="G185" s="276"/>
      <c r="H185" s="276" t="s">
        <v>420</v>
      </c>
      <c r="I185" s="276" t="s">
        <v>344</v>
      </c>
      <c r="J185" s="276">
        <v>50</v>
      </c>
      <c r="K185" s="318"/>
    </row>
    <row r="186" spans="2:11" s="1" customFormat="1" ht="15" customHeight="1">
      <c r="B186" s="297"/>
      <c r="C186" s="276" t="s">
        <v>421</v>
      </c>
      <c r="D186" s="276"/>
      <c r="E186" s="276"/>
      <c r="F186" s="296" t="s">
        <v>348</v>
      </c>
      <c r="G186" s="276"/>
      <c r="H186" s="276" t="s">
        <v>422</v>
      </c>
      <c r="I186" s="276" t="s">
        <v>423</v>
      </c>
      <c r="J186" s="276"/>
      <c r="K186" s="318"/>
    </row>
    <row r="187" spans="2:11" s="1" customFormat="1" ht="15" customHeight="1">
      <c r="B187" s="297"/>
      <c r="C187" s="276" t="s">
        <v>424</v>
      </c>
      <c r="D187" s="276"/>
      <c r="E187" s="276"/>
      <c r="F187" s="296" t="s">
        <v>348</v>
      </c>
      <c r="G187" s="276"/>
      <c r="H187" s="276" t="s">
        <v>425</v>
      </c>
      <c r="I187" s="276" t="s">
        <v>423</v>
      </c>
      <c r="J187" s="276"/>
      <c r="K187" s="318"/>
    </row>
    <row r="188" spans="2:11" s="1" customFormat="1" ht="15" customHeight="1">
      <c r="B188" s="297"/>
      <c r="C188" s="276" t="s">
        <v>426</v>
      </c>
      <c r="D188" s="276"/>
      <c r="E188" s="276"/>
      <c r="F188" s="296" t="s">
        <v>348</v>
      </c>
      <c r="G188" s="276"/>
      <c r="H188" s="276" t="s">
        <v>427</v>
      </c>
      <c r="I188" s="276" t="s">
        <v>423</v>
      </c>
      <c r="J188" s="276"/>
      <c r="K188" s="318"/>
    </row>
    <row r="189" spans="2:11" s="1" customFormat="1" ht="15" customHeight="1">
      <c r="B189" s="297"/>
      <c r="C189" s="330" t="s">
        <v>428</v>
      </c>
      <c r="D189" s="276"/>
      <c r="E189" s="276"/>
      <c r="F189" s="296" t="s">
        <v>348</v>
      </c>
      <c r="G189" s="276"/>
      <c r="H189" s="276" t="s">
        <v>429</v>
      </c>
      <c r="I189" s="276" t="s">
        <v>430</v>
      </c>
      <c r="J189" s="331" t="s">
        <v>431</v>
      </c>
      <c r="K189" s="318"/>
    </row>
    <row r="190" spans="2:11" s="1" customFormat="1" ht="15" customHeight="1">
      <c r="B190" s="297"/>
      <c r="C190" s="282" t="s">
        <v>42</v>
      </c>
      <c r="D190" s="276"/>
      <c r="E190" s="276"/>
      <c r="F190" s="296" t="s">
        <v>342</v>
      </c>
      <c r="G190" s="276"/>
      <c r="H190" s="273" t="s">
        <v>432</v>
      </c>
      <c r="I190" s="276" t="s">
        <v>433</v>
      </c>
      <c r="J190" s="276"/>
      <c r="K190" s="318"/>
    </row>
    <row r="191" spans="2:11" s="1" customFormat="1" ht="15" customHeight="1">
      <c r="B191" s="297"/>
      <c r="C191" s="282" t="s">
        <v>434</v>
      </c>
      <c r="D191" s="276"/>
      <c r="E191" s="276"/>
      <c r="F191" s="296" t="s">
        <v>342</v>
      </c>
      <c r="G191" s="276"/>
      <c r="H191" s="276" t="s">
        <v>435</v>
      </c>
      <c r="I191" s="276" t="s">
        <v>377</v>
      </c>
      <c r="J191" s="276"/>
      <c r="K191" s="318"/>
    </row>
    <row r="192" spans="2:11" s="1" customFormat="1" ht="15" customHeight="1">
      <c r="B192" s="297"/>
      <c r="C192" s="282" t="s">
        <v>436</v>
      </c>
      <c r="D192" s="276"/>
      <c r="E192" s="276"/>
      <c r="F192" s="296" t="s">
        <v>342</v>
      </c>
      <c r="G192" s="276"/>
      <c r="H192" s="276" t="s">
        <v>437</v>
      </c>
      <c r="I192" s="276" t="s">
        <v>377</v>
      </c>
      <c r="J192" s="276"/>
      <c r="K192" s="318"/>
    </row>
    <row r="193" spans="2:11" s="1" customFormat="1" ht="15" customHeight="1">
      <c r="B193" s="297"/>
      <c r="C193" s="282" t="s">
        <v>438</v>
      </c>
      <c r="D193" s="276"/>
      <c r="E193" s="276"/>
      <c r="F193" s="296" t="s">
        <v>348</v>
      </c>
      <c r="G193" s="276"/>
      <c r="H193" s="276" t="s">
        <v>439</v>
      </c>
      <c r="I193" s="276" t="s">
        <v>377</v>
      </c>
      <c r="J193" s="276"/>
      <c r="K193" s="318"/>
    </row>
    <row r="194" spans="2:11" s="1" customFormat="1" ht="15" customHeight="1">
      <c r="B194" s="324"/>
      <c r="C194" s="332"/>
      <c r="D194" s="306"/>
      <c r="E194" s="306"/>
      <c r="F194" s="306"/>
      <c r="G194" s="306"/>
      <c r="H194" s="306"/>
      <c r="I194" s="306"/>
      <c r="J194" s="306"/>
      <c r="K194" s="325"/>
    </row>
    <row r="195" spans="2:11" s="1" customFormat="1" ht="18.75" customHeight="1">
      <c r="B195" s="273"/>
      <c r="C195" s="276"/>
      <c r="D195" s="276"/>
      <c r="E195" s="276"/>
      <c r="F195" s="296"/>
      <c r="G195" s="276"/>
      <c r="H195" s="276"/>
      <c r="I195" s="276"/>
      <c r="J195" s="276"/>
      <c r="K195" s="273"/>
    </row>
    <row r="196" spans="2:11" s="1" customFormat="1" ht="18.75" customHeight="1">
      <c r="B196" s="273"/>
      <c r="C196" s="276"/>
      <c r="D196" s="276"/>
      <c r="E196" s="276"/>
      <c r="F196" s="296"/>
      <c r="G196" s="276"/>
      <c r="H196" s="276"/>
      <c r="I196" s="276"/>
      <c r="J196" s="276"/>
      <c r="K196" s="273"/>
    </row>
    <row r="197" spans="2:11" s="1" customFormat="1" ht="18.75" customHeight="1">
      <c r="B197" s="283"/>
      <c r="C197" s="283"/>
      <c r="D197" s="283"/>
      <c r="E197" s="283"/>
      <c r="F197" s="283"/>
      <c r="G197" s="283"/>
      <c r="H197" s="283"/>
      <c r="I197" s="283"/>
      <c r="J197" s="283"/>
      <c r="K197" s="283"/>
    </row>
    <row r="198" spans="2:11" s="1" customFormat="1" ht="13.5">
      <c r="B198" s="265"/>
      <c r="C198" s="266"/>
      <c r="D198" s="266"/>
      <c r="E198" s="266"/>
      <c r="F198" s="266"/>
      <c r="G198" s="266"/>
      <c r="H198" s="266"/>
      <c r="I198" s="266"/>
      <c r="J198" s="266"/>
      <c r="K198" s="267"/>
    </row>
    <row r="199" spans="2:11" s="1" customFormat="1" ht="21">
      <c r="B199" s="268"/>
      <c r="C199" s="395" t="s">
        <v>440</v>
      </c>
      <c r="D199" s="395"/>
      <c r="E199" s="395"/>
      <c r="F199" s="395"/>
      <c r="G199" s="395"/>
      <c r="H199" s="395"/>
      <c r="I199" s="395"/>
      <c r="J199" s="395"/>
      <c r="K199" s="269"/>
    </row>
    <row r="200" spans="2:11" s="1" customFormat="1" ht="25.5" customHeight="1">
      <c r="B200" s="268"/>
      <c r="C200" s="333" t="s">
        <v>441</v>
      </c>
      <c r="D200" s="333"/>
      <c r="E200" s="333"/>
      <c r="F200" s="333" t="s">
        <v>442</v>
      </c>
      <c r="G200" s="334"/>
      <c r="H200" s="394" t="s">
        <v>443</v>
      </c>
      <c r="I200" s="394"/>
      <c r="J200" s="394"/>
      <c r="K200" s="269"/>
    </row>
    <row r="201" spans="2:11" s="1" customFormat="1" ht="5.25" customHeight="1">
      <c r="B201" s="297"/>
      <c r="C201" s="294"/>
      <c r="D201" s="294"/>
      <c r="E201" s="294"/>
      <c r="F201" s="294"/>
      <c r="G201" s="276"/>
      <c r="H201" s="294"/>
      <c r="I201" s="294"/>
      <c r="J201" s="294"/>
      <c r="K201" s="318"/>
    </row>
    <row r="202" spans="2:11" s="1" customFormat="1" ht="15" customHeight="1">
      <c r="B202" s="297"/>
      <c r="C202" s="276" t="s">
        <v>433</v>
      </c>
      <c r="D202" s="276"/>
      <c r="E202" s="276"/>
      <c r="F202" s="296" t="s">
        <v>43</v>
      </c>
      <c r="G202" s="276"/>
      <c r="H202" s="393" t="s">
        <v>444</v>
      </c>
      <c r="I202" s="393"/>
      <c r="J202" s="393"/>
      <c r="K202" s="318"/>
    </row>
    <row r="203" spans="2:11" s="1" customFormat="1" ht="15" customHeight="1">
      <c r="B203" s="297"/>
      <c r="C203" s="303"/>
      <c r="D203" s="276"/>
      <c r="E203" s="276"/>
      <c r="F203" s="296" t="s">
        <v>44</v>
      </c>
      <c r="G203" s="276"/>
      <c r="H203" s="393" t="s">
        <v>445</v>
      </c>
      <c r="I203" s="393"/>
      <c r="J203" s="393"/>
      <c r="K203" s="318"/>
    </row>
    <row r="204" spans="2:11" s="1" customFormat="1" ht="15" customHeight="1">
      <c r="B204" s="297"/>
      <c r="C204" s="303"/>
      <c r="D204" s="276"/>
      <c r="E204" s="276"/>
      <c r="F204" s="296" t="s">
        <v>47</v>
      </c>
      <c r="G204" s="276"/>
      <c r="H204" s="393" t="s">
        <v>446</v>
      </c>
      <c r="I204" s="393"/>
      <c r="J204" s="393"/>
      <c r="K204" s="318"/>
    </row>
    <row r="205" spans="2:11" s="1" customFormat="1" ht="15" customHeight="1">
      <c r="B205" s="297"/>
      <c r="C205" s="276"/>
      <c r="D205" s="276"/>
      <c r="E205" s="276"/>
      <c r="F205" s="296" t="s">
        <v>45</v>
      </c>
      <c r="G205" s="276"/>
      <c r="H205" s="393" t="s">
        <v>447</v>
      </c>
      <c r="I205" s="393"/>
      <c r="J205" s="393"/>
      <c r="K205" s="318"/>
    </row>
    <row r="206" spans="2:11" s="1" customFormat="1" ht="15" customHeight="1">
      <c r="B206" s="297"/>
      <c r="C206" s="276"/>
      <c r="D206" s="276"/>
      <c r="E206" s="276"/>
      <c r="F206" s="296" t="s">
        <v>46</v>
      </c>
      <c r="G206" s="276"/>
      <c r="H206" s="393" t="s">
        <v>448</v>
      </c>
      <c r="I206" s="393"/>
      <c r="J206" s="393"/>
      <c r="K206" s="318"/>
    </row>
    <row r="207" spans="2:11" s="1" customFormat="1" ht="15" customHeight="1">
      <c r="B207" s="297"/>
      <c r="C207" s="276"/>
      <c r="D207" s="276"/>
      <c r="E207" s="276"/>
      <c r="F207" s="296"/>
      <c r="G207" s="276"/>
      <c r="H207" s="276"/>
      <c r="I207" s="276"/>
      <c r="J207" s="276"/>
      <c r="K207" s="318"/>
    </row>
    <row r="208" spans="2:11" s="1" customFormat="1" ht="15" customHeight="1">
      <c r="B208" s="297"/>
      <c r="C208" s="276" t="s">
        <v>389</v>
      </c>
      <c r="D208" s="276"/>
      <c r="E208" s="276"/>
      <c r="F208" s="296" t="s">
        <v>79</v>
      </c>
      <c r="G208" s="276"/>
      <c r="H208" s="393" t="s">
        <v>449</v>
      </c>
      <c r="I208" s="393"/>
      <c r="J208" s="393"/>
      <c r="K208" s="318"/>
    </row>
    <row r="209" spans="2:11" s="1" customFormat="1" ht="15" customHeight="1">
      <c r="B209" s="297"/>
      <c r="C209" s="303"/>
      <c r="D209" s="276"/>
      <c r="E209" s="276"/>
      <c r="F209" s="296" t="s">
        <v>285</v>
      </c>
      <c r="G209" s="276"/>
      <c r="H209" s="393" t="s">
        <v>286</v>
      </c>
      <c r="I209" s="393"/>
      <c r="J209" s="393"/>
      <c r="K209" s="318"/>
    </row>
    <row r="210" spans="2:11" s="1" customFormat="1" ht="15" customHeight="1">
      <c r="B210" s="297"/>
      <c r="C210" s="276"/>
      <c r="D210" s="276"/>
      <c r="E210" s="276"/>
      <c r="F210" s="296" t="s">
        <v>283</v>
      </c>
      <c r="G210" s="276"/>
      <c r="H210" s="393" t="s">
        <v>450</v>
      </c>
      <c r="I210" s="393"/>
      <c r="J210" s="393"/>
      <c r="K210" s="318"/>
    </row>
    <row r="211" spans="2:11" s="1" customFormat="1" ht="15" customHeight="1">
      <c r="B211" s="335"/>
      <c r="C211" s="303"/>
      <c r="D211" s="303"/>
      <c r="E211" s="303"/>
      <c r="F211" s="296" t="s">
        <v>83</v>
      </c>
      <c r="G211" s="282"/>
      <c r="H211" s="392" t="s">
        <v>287</v>
      </c>
      <c r="I211" s="392"/>
      <c r="J211" s="392"/>
      <c r="K211" s="336"/>
    </row>
    <row r="212" spans="2:11" s="1" customFormat="1" ht="15" customHeight="1">
      <c r="B212" s="335"/>
      <c r="C212" s="303"/>
      <c r="D212" s="303"/>
      <c r="E212" s="303"/>
      <c r="F212" s="296" t="s">
        <v>288</v>
      </c>
      <c r="G212" s="282"/>
      <c r="H212" s="392" t="s">
        <v>451</v>
      </c>
      <c r="I212" s="392"/>
      <c r="J212" s="392"/>
      <c r="K212" s="336"/>
    </row>
    <row r="213" spans="2:11" s="1" customFormat="1" ht="15" customHeight="1">
      <c r="B213" s="335"/>
      <c r="C213" s="303"/>
      <c r="D213" s="303"/>
      <c r="E213" s="303"/>
      <c r="F213" s="337"/>
      <c r="G213" s="282"/>
      <c r="H213" s="338"/>
      <c r="I213" s="338"/>
      <c r="J213" s="338"/>
      <c r="K213" s="336"/>
    </row>
    <row r="214" spans="2:11" s="1" customFormat="1" ht="15" customHeight="1">
      <c r="B214" s="335"/>
      <c r="C214" s="276" t="s">
        <v>413</v>
      </c>
      <c r="D214" s="303"/>
      <c r="E214" s="303"/>
      <c r="F214" s="296">
        <v>1</v>
      </c>
      <c r="G214" s="282"/>
      <c r="H214" s="392" t="s">
        <v>452</v>
      </c>
      <c r="I214" s="392"/>
      <c r="J214" s="392"/>
      <c r="K214" s="336"/>
    </row>
    <row r="215" spans="2:11" s="1" customFormat="1" ht="15" customHeight="1">
      <c r="B215" s="335"/>
      <c r="C215" s="303"/>
      <c r="D215" s="303"/>
      <c r="E215" s="303"/>
      <c r="F215" s="296">
        <v>2</v>
      </c>
      <c r="G215" s="282"/>
      <c r="H215" s="392" t="s">
        <v>453</v>
      </c>
      <c r="I215" s="392"/>
      <c r="J215" s="392"/>
      <c r="K215" s="336"/>
    </row>
    <row r="216" spans="2:11" s="1" customFormat="1" ht="15" customHeight="1">
      <c r="B216" s="335"/>
      <c r="C216" s="303"/>
      <c r="D216" s="303"/>
      <c r="E216" s="303"/>
      <c r="F216" s="296">
        <v>3</v>
      </c>
      <c r="G216" s="282"/>
      <c r="H216" s="392" t="s">
        <v>454</v>
      </c>
      <c r="I216" s="392"/>
      <c r="J216" s="392"/>
      <c r="K216" s="336"/>
    </row>
    <row r="217" spans="2:11" s="1" customFormat="1" ht="15" customHeight="1">
      <c r="B217" s="335"/>
      <c r="C217" s="303"/>
      <c r="D217" s="303"/>
      <c r="E217" s="303"/>
      <c r="F217" s="296">
        <v>4</v>
      </c>
      <c r="G217" s="282"/>
      <c r="H217" s="392" t="s">
        <v>455</v>
      </c>
      <c r="I217" s="392"/>
      <c r="J217" s="392"/>
      <c r="K217" s="336"/>
    </row>
    <row r="218" spans="2:11" s="1" customFormat="1" ht="12.75" customHeight="1">
      <c r="B218" s="339"/>
      <c r="C218" s="340"/>
      <c r="D218" s="340"/>
      <c r="E218" s="340"/>
      <c r="F218" s="340"/>
      <c r="G218" s="340"/>
      <c r="H218" s="340"/>
      <c r="I218" s="340"/>
      <c r="J218" s="340"/>
      <c r="K218" s="341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PC-PC\PC</dc:creator>
  <cp:keywords/>
  <dc:description/>
  <cp:lastModifiedBy>PC</cp:lastModifiedBy>
  <dcterms:created xsi:type="dcterms:W3CDTF">2019-10-31T14:07:43Z</dcterms:created>
  <dcterms:modified xsi:type="dcterms:W3CDTF">2019-10-31T14:08:13Z</dcterms:modified>
  <cp:category/>
  <cp:version/>
  <cp:contentType/>
  <cp:contentStatus/>
</cp:coreProperties>
</file>