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01 - Oplocení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'SO01 - Oplocení'!$C$90:$K$182</definedName>
    <definedName name="_xlnm.Print_Area" localSheetId="1">'SO01 - Oplocení'!$C$4:$J$39,'SO01 - Oplocení'!$C$45:$J$72,'SO01 - Oplocení'!$C$78:$K$182</definedName>
    <definedName name="_xlnm.Print_Area" localSheetId="2">'Pokyny pro vyplnění'!$B$2:$K$71,'Pokyny pro vyplnění'!$B$74:$K$118,'Pokyny pro vyplnění'!$B$121:$K$190,'Pokyny pro vyplnění'!$B$198:$K$218</definedName>
    <definedName name="_xlnm.Print_Titles" localSheetId="0">'Rekapitulace stavby'!$52:$52</definedName>
    <definedName name="_xlnm.Print_Titles" localSheetId="1">'SO01 - Oplocení'!$90:$90</definedName>
  </definedNames>
  <calcPr fullCalcOnLoad="1"/>
</workbook>
</file>

<file path=xl/sharedStrings.xml><?xml version="1.0" encoding="utf-8"?>
<sst xmlns="http://schemas.openxmlformats.org/spreadsheetml/2006/main" count="1775" uniqueCount="530">
  <si>
    <t>Export Komplet</t>
  </si>
  <si>
    <t>VZ</t>
  </si>
  <si>
    <t>2.0</t>
  </si>
  <si>
    <t>ZAMOK</t>
  </si>
  <si>
    <t>False</t>
  </si>
  <si>
    <t>{1bb8bfc9-b6e2-42db-8b7c-8699adeaf8e6}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</si>
  <si>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</si>
  <si>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</si>
  <si>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</si>
  <si>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</si>
  <si>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</si>
  <si>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</si>
  <si>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</si>
  <si>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</si>
  <si>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CV01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</si>
  <si>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</si>
  <si>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</si>
  <si>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Oplocení hřiště ZŠ Kadaňská</t>
  </si>
  <si>
    <t>KSO:</t>
  </si>
  <si>
    <t/>
  </si>
  <si>
    <t>CC-CZ:</t>
  </si>
  <si>
    <t>Místo:</t>
  </si>
  <si>
    <t xml:space="preserve"> </t>
  </si>
  <si>
    <t>Datum:</t>
  </si>
  <si>
    <t>15. 5. 2020</t>
  </si>
  <si>
    <t>Zadavatel:</t>
  </si>
  <si>
    <t>IČ:</t>
  </si>
  <si>
    <t>Město Chomutov</t>
  </si>
  <si>
    <t>DIČ:</t>
  </si>
  <si>
    <t>Uchazeč:</t>
  </si>
  <si>
    <t>Vyplň údaj</t>
  </si>
  <si>
    <t>Projektant:</t>
  </si>
  <si>
    <t>True</t>
  </si>
  <si>
    <t>Zpracovatel: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</si>
  <si>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</si>
  <si>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www.cs-urs.cz, sekce Cenové a technické podmínky.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</si>
  <si>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</si>
  <si>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</si>
  <si>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</si>
  <si>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</si>
  <si>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</si>
  <si>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</si>
  <si>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</si>
  <si>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</si>
  <si>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</si>
  <si>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</si>
  <si>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</si>
  <si>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</si>
  <si>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</si>
  <si>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</si>
  <si>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</si>
  <si>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</si>
  <si>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</si>
  <si>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</si>
  <si>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</si>
  <si>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</si>
  <si>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</si>
  <si>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</si>
  <si>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</si>
  <si>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</si>
  <si>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</si>
  <si>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</si>
  <si>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</si>
  <si>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</si>
  <si>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</si>
  <si>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</si>
  <si>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</si>
  <si>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</si>
  <si>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</si>
  <si>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</si>
  <si>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</si>
  <si>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</si>
  <si>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</si>
  <si>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</si>
  <si>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</si>
  <si>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SO01</t>
  </si>
  <si>
    <t>Oplocení</t>
  </si>
  <si>
    <t>STA</t>
  </si>
  <si>
    <t>1</t>
  </si>
  <si>
    <t>{46deb46f-3190-48a7-9317-6bfde9887cd3}</t>
  </si>
  <si>
    <t>2</t>
  </si>
  <si>
    <t>KRYCÍ LIST SOUPISU PRACÍ</t>
  </si>
  <si>
    <t>Objekt:</t>
  </si>
  <si>
    <t>SO01 - Oplocení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</si>
  <si>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</si>
  <si>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</si>
  <si>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</si>
  <si>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</si>
  <si>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</si>
  <si>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</si>
  <si>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 xml:space="preserve">    3 - Svislé a kompletní konstrukce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</si>
  <si>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</si>
  <si>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</si>
  <si>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</si>
  <si>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</si>
  <si>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</si>
  <si>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741 - Elektroinstalace - silnoproud</t>
  </si>
  <si>
    <t>VRN - Vedlejší rozpočtové náklady</t>
  </si>
  <si>
    <t xml:space="preserve">    VRN1 - Průzkumné, geodetické a projektové práce</t>
  </si>
  <si>
    <t xml:space="preserve">    VRN3 - Zařízení staveniště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</si>
  <si>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</si>
  <si>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</si>
  <si>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</si>
  <si>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</si>
  <si>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</si>
  <si>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</si>
  <si>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</si>
  <si>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</si>
  <si>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</si>
  <si>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</si>
  <si>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</si>
  <si>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</si>
  <si>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</si>
  <si>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</si>
  <si>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</si>
  <si>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</si>
  <si>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</si>
  <si>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</si>
  <si>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111211101</t>
  </si>
  <si>
    <t>Odstranění křovin a stromů s odstraněním kořenů ručně průměru kmene do 100 mm jakékoliv plochy v rovině nebo ve svahu o sklonu do 1:5</t>
  </si>
  <si>
    <t>m2</t>
  </si>
  <si>
    <t>CS ÚRS 2020 01</t>
  </si>
  <si>
    <t>4</t>
  </si>
  <si>
    <t>1794099165</t>
  </si>
  <si>
    <t>VV</t>
  </si>
  <si>
    <t>130/2</t>
  </si>
  <si>
    <t>131111333</t>
  </si>
  <si>
    <t>Vrtání jamek ručním motorovým vrtákem průměru přes 200 do 300 mm</t>
  </si>
  <si>
    <t>m</t>
  </si>
  <si>
    <t>1321949838</t>
  </si>
  <si>
    <t>67*0,8</t>
  </si>
  <si>
    <t>3</t>
  </si>
  <si>
    <t>132254102</t>
  </si>
  <si>
    <t>Hloubení zapažených rýh šířky do 800 mm strojně s urovnáním dna do předepsaného profilu a spádu v hornině třídy těžitelnosti I skupiny 3 přes 20 do 50 m3</t>
  </si>
  <si>
    <t>m3</t>
  </si>
  <si>
    <t>1962945347</t>
  </si>
  <si>
    <t>70*1*0,4</t>
  </si>
  <si>
    <t>174111101</t>
  </si>
  <si>
    <t>Zásyp sypaninou z jakékoliv horniny ručně s uložením výkopku ve vrstvách se zhutněním jam, šachet, rýh nebo kolem objektů v těchto vykopávkách</t>
  </si>
  <si>
    <t>659703708</t>
  </si>
  <si>
    <t>69*0,7*0,3*0,3</t>
  </si>
  <si>
    <t>28-11,2-2,8</t>
  </si>
  <si>
    <t>11</t>
  </si>
  <si>
    <t>Součet</t>
  </si>
  <si>
    <t>5</t>
  </si>
  <si>
    <t>175111101</t>
  </si>
  <si>
    <t>Obsypání potrubí ručně sypaninou z vhodných hornin třídy těžitelnosti I a II, skupiny 1 až 4 nebo materiálem připraveným podél výkopu ve vzdálenosti do 3 m od jeho kraje pro jakoukoliv hloubku výkopu a míru zhutnění bez prohození sypaniny</t>
  </si>
  <si>
    <t>-1043728167</t>
  </si>
  <si>
    <t>70*0,4*0,4</t>
  </si>
  <si>
    <t>6</t>
  </si>
  <si>
    <t>M</t>
  </si>
  <si>
    <t>58331200</t>
  </si>
  <si>
    <t>štěrkopísek netříděný zásypový</t>
  </si>
  <si>
    <t>t</t>
  </si>
  <si>
    <t>8</t>
  </si>
  <si>
    <t>-818936918</t>
  </si>
  <si>
    <t>11,2*2 'Přepočtené koeficientem množství</t>
  </si>
  <si>
    <t>7</t>
  </si>
  <si>
    <t>451572111</t>
  </si>
  <si>
    <t>Lože pod potrubí, stoky a drobné objekty v otevřeném výkopu z kameniva drobného těženého 0 až 4 mm</t>
  </si>
  <si>
    <t>-1875292170</t>
  </si>
  <si>
    <t>70*0,1*0,4</t>
  </si>
  <si>
    <t>Svislé a kompletní konstrukce</t>
  </si>
  <si>
    <t>338171113</t>
  </si>
  <si>
    <t>Montáž sloupků a vzpěr plotových ocelových trubkových nebo profilovaných výšky do 2,00 m se zabetonováním do 0,08 m3 do připravených jamek</t>
  </si>
  <si>
    <t>kus</t>
  </si>
  <si>
    <t>1269857113</t>
  </si>
  <si>
    <t>9</t>
  </si>
  <si>
    <t>M01</t>
  </si>
  <si>
    <t>Sloupek 60x60 mm PVC 280 cm</t>
  </si>
  <si>
    <t>2079575704</t>
  </si>
  <si>
    <t>10</t>
  </si>
  <si>
    <t>338171115</t>
  </si>
  <si>
    <t>Montáž sloupků a vzpěr plotových ocelových trubkových nebo profilovaných výšky do 2,00 m ukotvením k pevnému podkladu</t>
  </si>
  <si>
    <t>1719741943</t>
  </si>
  <si>
    <t>M02</t>
  </si>
  <si>
    <t>Sloupek 60x60 mm PVC 125 cm</t>
  </si>
  <si>
    <t>1989621229</t>
  </si>
  <si>
    <t>12</t>
  </si>
  <si>
    <t>348171143</t>
  </si>
  <si>
    <t>Montáž oplocení z dílců kovových panelových svařovaných, na ocelové profilované sloupky, výšky přes 1,0 do 1,5 m</t>
  </si>
  <si>
    <t>641073243</t>
  </si>
  <si>
    <t>10*2,5</t>
  </si>
  <si>
    <t>13</t>
  </si>
  <si>
    <t>M03</t>
  </si>
  <si>
    <t>Plotový panel 3D PVC - výška 123 cm, průměr drátu 5 mm - délka 2,5m</t>
  </si>
  <si>
    <t>1762235448</t>
  </si>
  <si>
    <t>14</t>
  </si>
  <si>
    <t>348171146</t>
  </si>
  <si>
    <t>Montáž oplocení z dílců kovových panelových svařovaných, na ocelové profilované sloupky, výšky přes 1,5 do 2,0 m</t>
  </si>
  <si>
    <t>-10124642</t>
  </si>
  <si>
    <t>57*2,5</t>
  </si>
  <si>
    <t>0,6</t>
  </si>
  <si>
    <t>1,6</t>
  </si>
  <si>
    <t>1,2</t>
  </si>
  <si>
    <t>2,1</t>
  </si>
  <si>
    <t>1,5</t>
  </si>
  <si>
    <t>-10*2,5</t>
  </si>
  <si>
    <t>7,5</t>
  </si>
  <si>
    <t>M04</t>
  </si>
  <si>
    <t>Plotový panel 3D SUPER PVC - výška 203 cm, průměr drátu 5 mm - délka 2,5m</t>
  </si>
  <si>
    <t>-682449310</t>
  </si>
  <si>
    <t>16</t>
  </si>
  <si>
    <t>M05</t>
  </si>
  <si>
    <t>Příchytka plotových dílců na sloupek 60x60</t>
  </si>
  <si>
    <t>993511402</t>
  </si>
  <si>
    <t>78*4</t>
  </si>
  <si>
    <t>17</t>
  </si>
  <si>
    <t>R4156</t>
  </si>
  <si>
    <t>Úprava plotových panelů na potřebnou délku</t>
  </si>
  <si>
    <t>1655241251</t>
  </si>
  <si>
    <t>18</t>
  </si>
  <si>
    <t>R46516</t>
  </si>
  <si>
    <t>M+D Betonový základ pro bránu, včetně výkopu</t>
  </si>
  <si>
    <t>2122684774</t>
  </si>
  <si>
    <t>2*0,6*0,6*1*2</t>
  </si>
  <si>
    <t>2*0,5*0,5*0,8*2</t>
  </si>
  <si>
    <t>19</t>
  </si>
  <si>
    <t>348172111</t>
  </si>
  <si>
    <t>Montáž vjezdových bran samonosných otvíravých jednokřídlových plochy do 2 m2</t>
  </si>
  <si>
    <t>-534188051</t>
  </si>
  <si>
    <t>20</t>
  </si>
  <si>
    <t>M06</t>
  </si>
  <si>
    <t>Branka výplň svařovaný panel 3D, výška 205x100 cm FAB zelená, včetně kování a sloupků 80x80mm, kování klika-klika a cylindrická vložka pro zamykání</t>
  </si>
  <si>
    <t>-1180637080</t>
  </si>
  <si>
    <t>348172213</t>
  </si>
  <si>
    <t>Montáž vjezdových bran samonosných otvíravých dvoukřídlových plochy přes 3 do 5 m2</t>
  </si>
  <si>
    <t>-1032905566</t>
  </si>
  <si>
    <t>22</t>
  </si>
  <si>
    <t>M07</t>
  </si>
  <si>
    <t>Brána výplň svařovaný panel 3D, výška 205x400 cm FAB zelená, včetně kování a sloupků 100x100mm, včetně příslušenství (signalizační majáček, infrazávory, sdělovací kabel, ovládání pomocí mobilního telefonu)</t>
  </si>
  <si>
    <t>1626873949</t>
  </si>
  <si>
    <t>23</t>
  </si>
  <si>
    <t>348172214</t>
  </si>
  <si>
    <t>Montáž vjezdových bran samonosných otvíravých dvoukřídlových plochy přes 5 do 10 m2</t>
  </si>
  <si>
    <t>-901040165</t>
  </si>
  <si>
    <t>24</t>
  </si>
  <si>
    <t>M08</t>
  </si>
  <si>
    <t>Brána výplň svařovaný panel 3D, výška 205x200 cm FAB zelená, včetně kování a sloupků 80x80mm, kování klika-klika a cylindrická vložka pro zamykání</t>
  </si>
  <si>
    <t>389433064</t>
  </si>
  <si>
    <t>25</t>
  </si>
  <si>
    <t>348172911</t>
  </si>
  <si>
    <t>Montáž vjezdových bran doplňků pohonu pro bránu</t>
  </si>
  <si>
    <t>1756647337</t>
  </si>
  <si>
    <t>26</t>
  </si>
  <si>
    <t>M056132</t>
  </si>
  <si>
    <t>Elektromechanický pohon pro dvoukřídlé brány na dálkové ovládání - Kompletní provedení</t>
  </si>
  <si>
    <t>496422175</t>
  </si>
  <si>
    <t>Úpravy povrchů, podlahy a osazování výplní</t>
  </si>
  <si>
    <t>27</t>
  </si>
  <si>
    <t>622135002</t>
  </si>
  <si>
    <t>Vyrovnání nerovností podkladu vnějších omítaných ploch maltou, tloušťky do 10 mm cementovou stěn</t>
  </si>
  <si>
    <t>-589077939</t>
  </si>
  <si>
    <t>25,6*(0,7+0,7+0,2)</t>
  </si>
  <si>
    <t>28</t>
  </si>
  <si>
    <t>629995101</t>
  </si>
  <si>
    <t>Očištění vnějších ploch tlakovou vodou omytím</t>
  </si>
  <si>
    <t>1828803791</t>
  </si>
  <si>
    <t>25,6*0,75*2</t>
  </si>
  <si>
    <t>Ostatní konstrukce a práce, bourání</t>
  </si>
  <si>
    <t>29</t>
  </si>
  <si>
    <t>962033111</t>
  </si>
  <si>
    <t>Bourání zdiva nadzákladového z tvárnic ztraceného bednění včetně výplně z betonu a výztuže objemu do 1 m3</t>
  </si>
  <si>
    <t>-576434252</t>
  </si>
  <si>
    <t>Stříška zídky</t>
  </si>
  <si>
    <t>25,6*0,2*0,1</t>
  </si>
  <si>
    <t>0,2*0,2*0,75</t>
  </si>
  <si>
    <t>30</t>
  </si>
  <si>
    <t>966071711</t>
  </si>
  <si>
    <t>Bourání plotových sloupků a vzpěr ocelových trubkových nebo profilovaných výšky do 2,50 m zabetonovaných</t>
  </si>
  <si>
    <t>-2106328153</t>
  </si>
  <si>
    <t>31</t>
  </si>
  <si>
    <t>966072811</t>
  </si>
  <si>
    <t>Rozebrání oplocení z dílců rámových na ocelové sloupky, výšky přes 1 do 2 m</t>
  </si>
  <si>
    <t>-2115572065</t>
  </si>
  <si>
    <t>130</t>
  </si>
  <si>
    <t>32</t>
  </si>
  <si>
    <t>966073812</t>
  </si>
  <si>
    <t>Rozebrání vrat a vrátek k oplocení plochy jednotlivě přes 6 do 10 m2</t>
  </si>
  <si>
    <t>-1649792916</t>
  </si>
  <si>
    <t>997</t>
  </si>
  <si>
    <t>Přesun sutě</t>
  </si>
  <si>
    <t>33</t>
  </si>
  <si>
    <t>997013501</t>
  </si>
  <si>
    <t>Odvoz suti a vybouraných hmot na skládku nebo meziskládku se složením, na vzdálenost do 1 km</t>
  </si>
  <si>
    <t>701259380</t>
  </si>
  <si>
    <t>34</t>
  </si>
  <si>
    <t>997013509</t>
  </si>
  <si>
    <t>Odvoz suti a vybouraných hmot na skládku nebo meziskládku se složením, na vzdálenost Příplatek k ceně za každý další i započatý 1 km přes 1 km</t>
  </si>
  <si>
    <t>-200756293</t>
  </si>
  <si>
    <t>9,832*5</t>
  </si>
  <si>
    <t>35</t>
  </si>
  <si>
    <t>997013631</t>
  </si>
  <si>
    <t>Poplatek za uložení stavebního odpadu na skládce (skládkovné) směsného stavebního a demoličního zatříděného do Katalogu odpadů pod kódem 17 09 04</t>
  </si>
  <si>
    <t>-1692388177</t>
  </si>
  <si>
    <t>998</t>
  </si>
  <si>
    <t>Přesun hmot</t>
  </si>
  <si>
    <t>36</t>
  </si>
  <si>
    <t>998232110</t>
  </si>
  <si>
    <t>Přesun hmot pro oplocení se svislou nosnou konstrukcí zděnou z cihel, tvárnic, bloků, popř. kovovou nebo dřevěnou vodorovná dopravní vzdálenost do 50 m, pro oplocení výšky do 3 m</t>
  </si>
  <si>
    <t>1407834472</t>
  </si>
  <si>
    <t>PSV</t>
  </si>
  <si>
    <t>Práce a dodávky PSV</t>
  </si>
  <si>
    <t>741</t>
  </si>
  <si>
    <t>Elektroinstalace - silnoproud</t>
  </si>
  <si>
    <t>37</t>
  </si>
  <si>
    <t>R51632</t>
  </si>
  <si>
    <t>M+D Položení el. přípojkového kabelu, včetně ochranného potrubí</t>
  </si>
  <si>
    <t>-439881516</t>
  </si>
  <si>
    <t>38</t>
  </si>
  <si>
    <t>R8413</t>
  </si>
  <si>
    <t>M+D Připojení pohonu brány a oživení</t>
  </si>
  <si>
    <t>-617060943</t>
  </si>
  <si>
    <t>39</t>
  </si>
  <si>
    <t>R8431</t>
  </si>
  <si>
    <t>M+D Úprava rozvaděče pro připojení pohonu</t>
  </si>
  <si>
    <t>-606577576</t>
  </si>
  <si>
    <t>40</t>
  </si>
  <si>
    <t>K001</t>
  </si>
  <si>
    <t>M+D položení sdělovacího kabelu v chráničce</t>
  </si>
  <si>
    <t>405488795</t>
  </si>
  <si>
    <t>41</t>
  </si>
  <si>
    <t>M002</t>
  </si>
  <si>
    <t xml:space="preserve">Chránička NN </t>
  </si>
  <si>
    <t>10691129</t>
  </si>
  <si>
    <t>VRN</t>
  </si>
  <si>
    <t>Vedlejší rozpočtové náklady</t>
  </si>
  <si>
    <t>VRN1</t>
  </si>
  <si>
    <t>Průzkumné, geodetické a projektové práce</t>
  </si>
  <si>
    <t>42</t>
  </si>
  <si>
    <t>012002000</t>
  </si>
  <si>
    <t>Vytyčení, zameření stavby</t>
  </si>
  <si>
    <t>kpl</t>
  </si>
  <si>
    <t>1024</t>
  </si>
  <si>
    <t>-1011764666</t>
  </si>
  <si>
    <t>43</t>
  </si>
  <si>
    <t>013254000</t>
  </si>
  <si>
    <t>Průzkumné, geodetické a projektové práce projektové práce dokumentace stavby (výkresová a textová) - výrobní dokumentace k bráně</t>
  </si>
  <si>
    <t>-314718959</t>
  </si>
  <si>
    <t>VRN3</t>
  </si>
  <si>
    <t>Zařízení staveniště</t>
  </si>
  <si>
    <t>44</t>
  </si>
  <si>
    <t>030001000.1</t>
  </si>
  <si>
    <t>1500639607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</si>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</sst>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6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80008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4" fillId="0" borderId="0" applyNumberFormat="0" applyFill="0" applyBorder="0" applyAlignment="0" applyProtection="0"/>
  </cellStyleXfs>
  <cellXfs count="35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2" fillId="0" borderId="14" xfId="0" applyFont="1" applyBorder="1" applyAlignment="1" applyProtection="1">
      <alignment horizontal="left"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3" fillId="4" borderId="6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3" fillId="4" borderId="7" xfId="0" applyFont="1" applyFill="1" applyBorder="1" applyAlignment="1" applyProtection="1">
      <alignment horizontal="center" vertical="center"/>
      <protection/>
    </xf>
    <xf numFmtId="0" fontId="23" fillId="4" borderId="7" xfId="0" applyFont="1" applyFill="1" applyBorder="1" applyAlignment="1" applyProtection="1">
      <alignment horizontal="right" vertical="center"/>
      <protection/>
    </xf>
    <xf numFmtId="0" fontId="23" fillId="4" borderId="8" xfId="0" applyFont="1" applyFill="1" applyBorder="1" applyAlignment="1" applyProtection="1">
      <alignment horizontal="center" vertical="center"/>
      <protection/>
    </xf>
    <xf numFmtId="0" fontId="24" fillId="0" borderId="16" xfId="0" applyFont="1" applyBorder="1" applyAlignment="1" applyProtection="1">
      <alignment horizontal="center" vertical="center" wrapText="1"/>
      <protection/>
    </xf>
    <xf numFmtId="0" fontId="24" fillId="0" borderId="17" xfId="0" applyFont="1" applyBorder="1" applyAlignment="1" applyProtection="1">
      <alignment horizontal="center" vertical="center" wrapText="1"/>
      <protection/>
    </xf>
    <xf numFmtId="0" fontId="24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1" fillId="0" borderId="14" xfId="0" applyNumberFormat="1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4" fontId="2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5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9" fillId="0" borderId="0" xfId="0" applyFont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23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3" fillId="4" borderId="0" xfId="0" applyFont="1" applyFill="1" applyAlignment="1" applyProtection="1">
      <alignment horizontal="right" vertical="center"/>
      <protection/>
    </xf>
    <xf numFmtId="0" fontId="32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3" fillId="4" borderId="16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/>
    </xf>
    <xf numFmtId="0" fontId="23" fillId="4" borderId="17" xfId="0" applyFont="1" applyFill="1" applyBorder="1" applyAlignment="1" applyProtection="1">
      <alignment horizontal="center" vertical="center" wrapText="1"/>
      <protection locked="0"/>
    </xf>
    <xf numFmtId="0" fontId="23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3" fillId="0" borderId="12" xfId="0" applyNumberFormat="1" applyFont="1" applyBorder="1" applyAlignment="1" applyProtection="1">
      <alignment/>
      <protection/>
    </xf>
    <xf numFmtId="166" fontId="33" fillId="0" borderId="13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0" borderId="22" xfId="0" applyFont="1" applyBorder="1" applyAlignment="1" applyProtection="1">
      <alignment horizontal="center" vertical="center"/>
      <protection/>
    </xf>
    <xf numFmtId="49" fontId="23" fillId="0" borderId="22" xfId="0" applyNumberFormat="1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center" vertical="center" wrapText="1"/>
      <protection/>
    </xf>
    <xf numFmtId="167" fontId="23" fillId="0" borderId="22" xfId="0" applyNumberFormat="1" applyFont="1" applyBorder="1" applyAlignment="1" applyProtection="1">
      <alignment vertical="center"/>
      <protection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/>
    </xf>
    <xf numFmtId="0" fontId="24" fillId="2" borderId="14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 applyProtection="1">
      <alignment horizontal="center"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166" fontId="24" fillId="0" borderId="15" xfId="0" applyNumberFormat="1" applyFont="1" applyBorder="1" applyAlignment="1" applyProtection="1">
      <alignment vertical="center"/>
      <protection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24" fillId="2" borderId="19" xfId="0" applyFont="1" applyFill="1" applyBorder="1" applyAlignment="1" applyProtection="1">
      <alignment horizontal="left" vertical="center"/>
      <protection locked="0"/>
    </xf>
    <xf numFmtId="0" fontId="24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4" fillId="0" borderId="20" xfId="0" applyNumberFormat="1" applyFont="1" applyBorder="1" applyAlignment="1" applyProtection="1">
      <alignment vertical="center"/>
      <protection/>
    </xf>
    <xf numFmtId="166" fontId="24" fillId="0" borderId="21" xfId="0" applyNumberFormat="1" applyFont="1" applyBorder="1" applyAlignment="1" applyProtection="1">
      <alignment vertical="center"/>
      <protection/>
    </xf>
    <xf numFmtId="0" fontId="0" fillId="0" borderId="0" xfId="0" applyAlignment="1">
      <alignment vertical="top"/>
    </xf>
    <xf numFmtId="0" fontId="13" fillId="0" borderId="23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13" fillId="0" borderId="25" xfId="0" applyFont="1" applyBorder="1" applyAlignment="1">
      <alignment vertical="center" wrapText="1"/>
    </xf>
    <xf numFmtId="0" fontId="13" fillId="0" borderId="26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3" fillId="0" borderId="26" xfId="0" applyFont="1" applyBorder="1" applyAlignment="1">
      <alignment vertical="center" wrapText="1"/>
    </xf>
    <xf numFmtId="0" fontId="39" fillId="0" borderId="28" xfId="0" applyFont="1" applyBorder="1" applyAlignment="1">
      <alignment horizontal="left" wrapText="1"/>
    </xf>
    <xf numFmtId="0" fontId="13" fillId="0" borderId="27" xfId="0" applyFont="1" applyBorder="1" applyAlignment="1">
      <alignment vertical="center" wrapText="1"/>
    </xf>
    <xf numFmtId="0" fontId="39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26" xfId="0" applyFont="1" applyBorder="1" applyAlignment="1">
      <alignment vertical="center" wrapText="1"/>
    </xf>
    <xf numFmtId="0" fontId="40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vertical="center"/>
    </xf>
    <xf numFmtId="49" fontId="40" fillId="0" borderId="0" xfId="0" applyNumberFormat="1" applyFont="1" applyBorder="1" applyAlignment="1">
      <alignment horizontal="left" vertical="center" wrapText="1"/>
    </xf>
    <xf numFmtId="49" fontId="40" fillId="0" borderId="0" xfId="0" applyNumberFormat="1" applyFont="1" applyBorder="1" applyAlignment="1">
      <alignment vertical="center" wrapText="1"/>
    </xf>
    <xf numFmtId="0" fontId="13" fillId="0" borderId="29" xfId="0" applyFont="1" applyBorder="1" applyAlignment="1">
      <alignment vertical="center" wrapText="1"/>
    </xf>
    <xf numFmtId="0" fontId="41" fillId="0" borderId="28" xfId="0" applyFont="1" applyBorder="1" applyAlignment="1">
      <alignment vertical="center" wrapText="1"/>
    </xf>
    <xf numFmtId="0" fontId="13" fillId="0" borderId="30" xfId="0" applyFont="1" applyBorder="1" applyAlignment="1">
      <alignment vertical="center" wrapText="1"/>
    </xf>
    <xf numFmtId="0" fontId="13" fillId="0" borderId="0" xfId="0" applyFont="1" applyBorder="1" applyAlignment="1">
      <alignment vertical="top"/>
    </xf>
    <xf numFmtId="0" fontId="13" fillId="0" borderId="0" xfId="0" applyFont="1" applyAlignment="1">
      <alignment vertical="top"/>
    </xf>
    <xf numFmtId="0" fontId="13" fillId="0" borderId="23" xfId="0" applyFont="1" applyBorder="1" applyAlignment="1">
      <alignment horizontal="left" vertical="center"/>
    </xf>
    <xf numFmtId="0" fontId="13" fillId="0" borderId="24" xfId="0" applyFont="1" applyBorder="1" applyAlignment="1">
      <alignment horizontal="left" vertical="center"/>
    </xf>
    <xf numFmtId="0" fontId="13" fillId="0" borderId="25" xfId="0" applyFont="1" applyBorder="1" applyAlignment="1">
      <alignment horizontal="left" vertical="center"/>
    </xf>
    <xf numFmtId="0" fontId="13" fillId="0" borderId="26" xfId="0" applyFont="1" applyBorder="1" applyAlignment="1">
      <alignment horizontal="left" vertical="center"/>
    </xf>
    <xf numFmtId="0" fontId="38" fillId="0" borderId="0" xfId="0" applyFont="1" applyBorder="1" applyAlignment="1">
      <alignment horizontal="center" vertical="center"/>
    </xf>
    <xf numFmtId="0" fontId="13" fillId="0" borderId="27" xfId="0" applyFont="1" applyBorder="1" applyAlignment="1">
      <alignment horizontal="left" vertical="center"/>
    </xf>
    <xf numFmtId="0" fontId="39" fillId="0" borderId="0" xfId="0" applyFont="1" applyBorder="1" applyAlignment="1">
      <alignment horizontal="left" vertical="center"/>
    </xf>
    <xf numFmtId="0" fontId="42" fillId="0" borderId="0" xfId="0" applyFont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39" fillId="0" borderId="28" xfId="0" applyFont="1" applyBorder="1" applyAlignment="1">
      <alignment horizontal="center" vertical="center"/>
    </xf>
    <xf numFmtId="0" fontId="42" fillId="0" borderId="28" xfId="0" applyFont="1" applyBorder="1" applyAlignment="1">
      <alignment horizontal="left" vertical="center"/>
    </xf>
    <xf numFmtId="0" fontId="43" fillId="0" borderId="0" xfId="0" applyFont="1" applyBorder="1" applyAlignment="1">
      <alignment horizontal="left" vertical="center"/>
    </xf>
    <xf numFmtId="0" fontId="40" fillId="0" borderId="0" xfId="0" applyFont="1" applyAlignment="1">
      <alignment horizontal="left" vertical="center"/>
    </xf>
    <xf numFmtId="0" fontId="40" fillId="0" borderId="0" xfId="0" applyFont="1" applyBorder="1" applyAlignment="1">
      <alignment horizontal="center" vertical="center"/>
    </xf>
    <xf numFmtId="0" fontId="40" fillId="0" borderId="26" xfId="0" applyFont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center" vertical="center"/>
    </xf>
    <xf numFmtId="0" fontId="13" fillId="0" borderId="29" xfId="0" applyFont="1" applyBorder="1" applyAlignment="1">
      <alignment horizontal="left" vertical="center"/>
    </xf>
    <xf numFmtId="0" fontId="41" fillId="0" borderId="28" xfId="0" applyFont="1" applyBorder="1" applyAlignment="1">
      <alignment horizontal="left" vertical="center"/>
    </xf>
    <xf numFmtId="0" fontId="13" fillId="0" borderId="30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3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left" vertical="center" wrapText="1"/>
    </xf>
    <xf numFmtId="0" fontId="13" fillId="0" borderId="24" xfId="0" applyFont="1" applyBorder="1" applyAlignment="1">
      <alignment horizontal="left" vertical="center" wrapText="1"/>
    </xf>
    <xf numFmtId="0" fontId="13" fillId="0" borderId="25" xfId="0" applyFont="1" applyBorder="1" applyAlignment="1">
      <alignment horizontal="left" vertical="center" wrapText="1"/>
    </xf>
    <xf numFmtId="0" fontId="13" fillId="0" borderId="26" xfId="0" applyFont="1" applyBorder="1" applyAlignment="1">
      <alignment horizontal="left" vertical="center" wrapText="1"/>
    </xf>
    <xf numFmtId="0" fontId="13" fillId="0" borderId="27" xfId="0" applyFont="1" applyBorder="1" applyAlignment="1">
      <alignment horizontal="left" vertical="center" wrapText="1"/>
    </xf>
    <xf numFmtId="0" fontId="42" fillId="0" borderId="26" xfId="0" applyFont="1" applyBorder="1" applyAlignment="1">
      <alignment horizontal="left" vertical="center" wrapText="1"/>
    </xf>
    <xf numFmtId="0" fontId="42" fillId="0" borderId="27" xfId="0" applyFont="1" applyBorder="1" applyAlignment="1">
      <alignment horizontal="left" vertical="center" wrapText="1"/>
    </xf>
    <xf numFmtId="0" fontId="40" fillId="0" borderId="26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 wrapText="1"/>
    </xf>
    <xf numFmtId="0" fontId="40" fillId="0" borderId="27" xfId="0" applyFont="1" applyBorder="1" applyAlignment="1">
      <alignment horizontal="left" vertical="center"/>
    </xf>
    <xf numFmtId="0" fontId="40" fillId="0" borderId="29" xfId="0" applyFont="1" applyBorder="1" applyAlignment="1">
      <alignment horizontal="left" vertical="center" wrapText="1"/>
    </xf>
    <xf numFmtId="0" fontId="40" fillId="0" borderId="28" xfId="0" applyFont="1" applyBorder="1" applyAlignment="1">
      <alignment horizontal="left" vertical="center" wrapText="1"/>
    </xf>
    <xf numFmtId="0" fontId="40" fillId="0" borderId="30" xfId="0" applyFont="1" applyBorder="1" applyAlignment="1">
      <alignment horizontal="left" vertical="center" wrapText="1"/>
    </xf>
    <xf numFmtId="0" fontId="40" fillId="0" borderId="0" xfId="0" applyFont="1" applyBorder="1" applyAlignment="1">
      <alignment horizontal="left" vertical="top"/>
    </xf>
    <xf numFmtId="0" fontId="40" fillId="0" borderId="0" xfId="0" applyFont="1" applyBorder="1" applyAlignment="1">
      <alignment horizontal="center" vertical="top"/>
    </xf>
    <xf numFmtId="0" fontId="40" fillId="0" borderId="29" xfId="0" applyFont="1" applyBorder="1" applyAlignment="1">
      <alignment horizontal="left" vertical="center"/>
    </xf>
    <xf numFmtId="0" fontId="40" fillId="0" borderId="30" xfId="0" applyFont="1" applyBorder="1" applyAlignment="1">
      <alignment horizontal="left" vertical="center"/>
    </xf>
    <xf numFmtId="0" fontId="42" fillId="0" borderId="0" xfId="0" applyFont="1" applyAlignment="1">
      <alignment vertical="center"/>
    </xf>
    <xf numFmtId="0" fontId="39" fillId="0" borderId="0" xfId="0" applyFont="1" applyBorder="1" applyAlignment="1">
      <alignment vertical="center"/>
    </xf>
    <xf numFmtId="0" fontId="42" fillId="0" borderId="28" xfId="0" applyFont="1" applyBorder="1" applyAlignment="1">
      <alignment vertical="center"/>
    </xf>
    <xf numFmtId="0" fontId="39" fillId="0" borderId="28" xfId="0" applyFont="1" applyBorder="1" applyAlignment="1">
      <alignment vertical="center"/>
    </xf>
    <xf numFmtId="0" fontId="0" fillId="0" borderId="0" xfId="0" applyBorder="1" applyAlignment="1">
      <alignment vertical="top"/>
    </xf>
    <xf numFmtId="49" fontId="4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9" fillId="0" borderId="28" xfId="0" applyFont="1" applyBorder="1" applyAlignment="1">
      <alignment horizontal="left"/>
    </xf>
    <xf numFmtId="0" fontId="42" fillId="0" borderId="28" xfId="0" applyFont="1" applyBorder="1" applyAlignment="1">
      <alignment/>
    </xf>
    <xf numFmtId="0" fontId="13" fillId="0" borderId="26" xfId="0" applyFont="1" applyBorder="1" applyAlignment="1">
      <alignment vertical="top"/>
    </xf>
    <xf numFmtId="0" fontId="13" fillId="0" borderId="27" xfId="0" applyFont="1" applyBorder="1" applyAlignment="1">
      <alignment vertical="top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top"/>
    </xf>
    <xf numFmtId="0" fontId="13" fillId="0" borderId="29" xfId="0" applyFont="1" applyBorder="1" applyAlignment="1">
      <alignment vertical="top"/>
    </xf>
    <xf numFmtId="0" fontId="13" fillId="0" borderId="28" xfId="0" applyFont="1" applyBorder="1" applyAlignment="1">
      <alignment vertical="top"/>
    </xf>
    <xf numFmtId="0" fontId="13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4</v>
      </c>
      <c r="BV1" s="17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8" t="s">
        <v>6</v>
      </c>
      <c r="BT2" s="18" t="s">
        <v>7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8</v>
      </c>
    </row>
    <row r="4" spans="2:71" s="1" customFormat="1" ht="24.95" customHeight="1">
      <c r="B4" s="22"/>
      <c r="C4" s="23"/>
      <c r="D4" s="24" t="s">
        <v>9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10</v>
      </c>
      <c r="BE4" s="26" t="s">
        <v>11</v>
      </c>
      <c r="BS4" s="18" t="s">
        <v>12</v>
      </c>
    </row>
    <row r="5" spans="2:71" s="1" customFormat="1" ht="12" customHeight="1">
      <c r="B5" s="22"/>
      <c r="C5" s="23"/>
      <c r="D5" s="27" t="s">
        <v>13</v>
      </c>
      <c r="E5" s="23"/>
      <c r="F5" s="23"/>
      <c r="G5" s="23"/>
      <c r="H5" s="23"/>
      <c r="I5" s="23"/>
      <c r="J5" s="23"/>
      <c r="K5" s="28" t="s">
        <v>14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E5" s="29" t="s">
        <v>15</v>
      </c>
      <c r="BS5" s="18" t="s">
        <v>6</v>
      </c>
    </row>
    <row r="6" spans="2:71" s="1" customFormat="1" ht="36.95" customHeight="1">
      <c r="B6" s="22"/>
      <c r="C6" s="23"/>
      <c r="D6" s="30" t="s">
        <v>16</v>
      </c>
      <c r="E6" s="23"/>
      <c r="F6" s="23"/>
      <c r="G6" s="23"/>
      <c r="H6" s="23"/>
      <c r="I6" s="23"/>
      <c r="J6" s="23"/>
      <c r="K6" s="31" t="s">
        <v>17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E6" s="32"/>
      <c r="BS6" s="18" t="s">
        <v>6</v>
      </c>
    </row>
    <row r="7" spans="2:71" s="1" customFormat="1" ht="12" customHeight="1">
      <c r="B7" s="22"/>
      <c r="C7" s="23"/>
      <c r="D7" s="33" t="s">
        <v>18</v>
      </c>
      <c r="E7" s="23"/>
      <c r="F7" s="23"/>
      <c r="G7" s="23"/>
      <c r="H7" s="23"/>
      <c r="I7" s="23"/>
      <c r="J7" s="23"/>
      <c r="K7" s="28" t="s">
        <v>19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19</v>
      </c>
      <c r="AO7" s="23"/>
      <c r="AP7" s="23"/>
      <c r="AQ7" s="23"/>
      <c r="AR7" s="21"/>
      <c r="BE7" s="32"/>
      <c r="BS7" s="18" t="s">
        <v>6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E8" s="32"/>
      <c r="BS8" s="18" t="s">
        <v>6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E9" s="32"/>
      <c r="BS9" s="18" t="s">
        <v>6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19</v>
      </c>
      <c r="AO10" s="23"/>
      <c r="AP10" s="23"/>
      <c r="AQ10" s="23"/>
      <c r="AR10" s="21"/>
      <c r="BE10" s="32"/>
      <c r="BS10" s="18" t="s">
        <v>6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19</v>
      </c>
      <c r="AO11" s="23"/>
      <c r="AP11" s="23"/>
      <c r="AQ11" s="23"/>
      <c r="AR11" s="21"/>
      <c r="BE11" s="32"/>
      <c r="BS11" s="18" t="s">
        <v>6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E12" s="32"/>
      <c r="BS12" s="18" t="s">
        <v>6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E13" s="32"/>
      <c r="BS13" s="18" t="s">
        <v>6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E14" s="32"/>
      <c r="BS14" s="18" t="s">
        <v>6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E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19</v>
      </c>
      <c r="AO16" s="23"/>
      <c r="AP16" s="23"/>
      <c r="AQ16" s="23"/>
      <c r="AR16" s="21"/>
      <c r="BE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22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19</v>
      </c>
      <c r="AO17" s="23"/>
      <c r="AP17" s="23"/>
      <c r="AQ17" s="23"/>
      <c r="AR17" s="21"/>
      <c r="BE17" s="32"/>
      <c r="BS17" s="18" t="s">
        <v>32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E18" s="32"/>
      <c r="BS18" s="18" t="s">
        <v>6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19</v>
      </c>
      <c r="AO19" s="23"/>
      <c r="AP19" s="23"/>
      <c r="AQ19" s="23"/>
      <c r="AR19" s="21"/>
      <c r="BE19" s="32"/>
      <c r="BS19" s="18" t="s">
        <v>6</v>
      </c>
    </row>
    <row r="20" spans="2:71" s="1" customFormat="1" ht="18.45" customHeight="1">
      <c r="B20" s="22"/>
      <c r="C20" s="23"/>
      <c r="D20" s="23"/>
      <c r="E20" s="28" t="s">
        <v>22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19</v>
      </c>
      <c r="AO20" s="23"/>
      <c r="AP20" s="23"/>
      <c r="AQ20" s="23"/>
      <c r="AR20" s="21"/>
      <c r="BE20" s="32"/>
      <c r="BS20" s="18" t="s">
        <v>4</v>
      </c>
    </row>
    <row r="21" spans="2:57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E21" s="32"/>
    </row>
    <row r="22" spans="2:57" s="1" customFormat="1" ht="12" customHeight="1">
      <c r="B22" s="22"/>
      <c r="C22" s="23"/>
      <c r="D22" s="33" t="s">
        <v>34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E22" s="32"/>
    </row>
    <row r="23" spans="2:57" s="1" customFormat="1" ht="47.25" customHeight="1">
      <c r="B23" s="22"/>
      <c r="C23" s="23"/>
      <c r="D23" s="23"/>
      <c r="E23" s="37" t="s">
        <v>35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E23" s="32"/>
    </row>
    <row r="24" spans="2:57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E24" s="32"/>
    </row>
    <row r="25" spans="2:57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E25" s="32"/>
    </row>
    <row r="26" spans="1:57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ROUND(AG54,2)</f>
        <v>0</v>
      </c>
      <c r="AL26" s="43"/>
      <c r="AM26" s="43"/>
      <c r="AN26" s="43"/>
      <c r="AO26" s="43"/>
      <c r="AP26" s="41"/>
      <c r="AQ26" s="41"/>
      <c r="AR26" s="45"/>
      <c r="BE26" s="32"/>
    </row>
    <row r="27" spans="1:57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E27" s="32"/>
    </row>
    <row r="28" spans="1:57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E28" s="32"/>
    </row>
    <row r="29" spans="1:57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ROUND(AZ54,2)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ROUND(AV54,2)</f>
        <v>0</v>
      </c>
      <c r="AL29" s="48"/>
      <c r="AM29" s="48"/>
      <c r="AN29" s="48"/>
      <c r="AO29" s="48"/>
      <c r="AP29" s="48"/>
      <c r="AQ29" s="48"/>
      <c r="AR29" s="51"/>
      <c r="BE29" s="52"/>
    </row>
    <row r="30" spans="1:57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ROUND(BA54,2)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ROUND(AW54,2)</f>
        <v>0</v>
      </c>
      <c r="AL30" s="48"/>
      <c r="AM30" s="48"/>
      <c r="AN30" s="48"/>
      <c r="AO30" s="48"/>
      <c r="AP30" s="48"/>
      <c r="AQ30" s="48"/>
      <c r="AR30" s="51"/>
      <c r="BE30" s="52"/>
    </row>
    <row r="31" spans="1:57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ROUND(BB54,2)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E31" s="52"/>
    </row>
    <row r="32" spans="1:57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ROUND(BC54,2)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E32" s="52"/>
    </row>
    <row r="33" spans="1:57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ROUND(BD54,2)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E33" s="3"/>
    </row>
    <row r="34" spans="1:57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E34" s="39"/>
    </row>
    <row r="35" spans="1:57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E35" s="39"/>
    </row>
    <row r="36" spans="1:57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E36" s="39"/>
    </row>
    <row r="37" spans="1:57" s="2" customFormat="1" ht="6.95" customHeight="1">
      <c r="A37" s="39"/>
      <c r="B37" s="60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45"/>
      <c r="BE37" s="39"/>
    </row>
    <row r="41" spans="1:57" s="2" customFormat="1" ht="6.95" customHeight="1">
      <c r="A41" s="39"/>
      <c r="B41" s="62"/>
      <c r="C41" s="63"/>
      <c r="D41" s="63"/>
      <c r="E41" s="63"/>
      <c r="F41" s="63"/>
      <c r="G41" s="63"/>
      <c r="H41" s="63"/>
      <c r="I41" s="63"/>
      <c r="J41" s="63"/>
      <c r="K41" s="63"/>
      <c r="L41" s="63"/>
      <c r="M41" s="63"/>
      <c r="N41" s="63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  <c r="AB41" s="63"/>
      <c r="AC41" s="63"/>
      <c r="AD41" s="63"/>
      <c r="AE41" s="63"/>
      <c r="AF41" s="63"/>
      <c r="AG41" s="63"/>
      <c r="AH41" s="63"/>
      <c r="AI41" s="63"/>
      <c r="AJ41" s="63"/>
      <c r="AK41" s="63"/>
      <c r="AL41" s="63"/>
      <c r="AM41" s="63"/>
      <c r="AN41" s="63"/>
      <c r="AO41" s="63"/>
      <c r="AP41" s="63"/>
      <c r="AQ41" s="63"/>
      <c r="AR41" s="45"/>
      <c r="BE41" s="39"/>
    </row>
    <row r="42" spans="1:57" s="2" customFormat="1" ht="24.95" customHeight="1">
      <c r="A42" s="39"/>
      <c r="B42" s="40"/>
      <c r="C42" s="24" t="s">
        <v>49</v>
      </c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5"/>
      <c r="BE42" s="39"/>
    </row>
    <row r="43" spans="1:57" s="2" customFormat="1" ht="6.95" customHeight="1">
      <c r="A43" s="39"/>
      <c r="B43" s="40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5"/>
      <c r="BE43" s="39"/>
    </row>
    <row r="44" spans="1:57" s="4" customFormat="1" ht="12" customHeight="1">
      <c r="A44" s="4"/>
      <c r="B44" s="64"/>
      <c r="C44" s="33" t="s">
        <v>13</v>
      </c>
      <c r="D44" s="65"/>
      <c r="E44" s="65"/>
      <c r="F44" s="65"/>
      <c r="G44" s="65"/>
      <c r="H44" s="65"/>
      <c r="I44" s="65"/>
      <c r="J44" s="65"/>
      <c r="K44" s="65"/>
      <c r="L44" s="65" t="str">
        <f>K5</f>
        <v>CV01</v>
      </c>
      <c r="M44" s="65"/>
      <c r="N44" s="65"/>
      <c r="O44" s="65"/>
      <c r="P44" s="65"/>
      <c r="Q44" s="65"/>
      <c r="R44" s="65"/>
      <c r="S44" s="65"/>
      <c r="T44" s="65"/>
      <c r="U44" s="65"/>
      <c r="V44" s="65"/>
      <c r="W44" s="65"/>
      <c r="X44" s="65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  <c r="AQ44" s="65"/>
      <c r="AR44" s="66"/>
      <c r="BE44" s="4"/>
    </row>
    <row r="45" spans="1:57" s="5" customFormat="1" ht="36.95" customHeight="1">
      <c r="A45" s="5"/>
      <c r="B45" s="67"/>
      <c r="C45" s="68" t="s">
        <v>16</v>
      </c>
      <c r="D45" s="69"/>
      <c r="E45" s="69"/>
      <c r="F45" s="69"/>
      <c r="G45" s="69"/>
      <c r="H45" s="69"/>
      <c r="I45" s="69"/>
      <c r="J45" s="69"/>
      <c r="K45" s="69"/>
      <c r="L45" s="70" t="str">
        <f>K6</f>
        <v>Oplocení hřiště ZŠ Kadaňská</v>
      </c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71"/>
      <c r="BE45" s="5"/>
    </row>
    <row r="46" spans="1:57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5"/>
      <c r="BE46" s="39"/>
    </row>
    <row r="47" spans="1:57" s="2" customFormat="1" ht="12" customHeight="1">
      <c r="A47" s="39"/>
      <c r="B47" s="40"/>
      <c r="C47" s="33" t="s">
        <v>21</v>
      </c>
      <c r="D47" s="41"/>
      <c r="E47" s="41"/>
      <c r="F47" s="41"/>
      <c r="G47" s="41"/>
      <c r="H47" s="41"/>
      <c r="I47" s="41"/>
      <c r="J47" s="41"/>
      <c r="K47" s="41"/>
      <c r="L47" s="72" t="str">
        <f>IF(K8="","",K8)</f>
        <v xml:space="preserve"> </v>
      </c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33" t="s">
        <v>23</v>
      </c>
      <c r="AJ47" s="41"/>
      <c r="AK47" s="41"/>
      <c r="AL47" s="41"/>
      <c r="AM47" s="73" t="str">
        <f>IF(AN8="","",AN8)</f>
        <v>15. 5. 2020</v>
      </c>
      <c r="AN47" s="73"/>
      <c r="AO47" s="41"/>
      <c r="AP47" s="41"/>
      <c r="AQ47" s="41"/>
      <c r="AR47" s="45"/>
      <c r="BE47" s="39"/>
    </row>
    <row r="48" spans="1:57" s="2" customFormat="1" ht="6.95" customHeight="1">
      <c r="A48" s="39"/>
      <c r="B48" s="40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5"/>
      <c r="BE48" s="39"/>
    </row>
    <row r="49" spans="1:57" s="2" customFormat="1" ht="15.15" customHeight="1">
      <c r="A49" s="39"/>
      <c r="B49" s="40"/>
      <c r="C49" s="33" t="s">
        <v>25</v>
      </c>
      <c r="D49" s="41"/>
      <c r="E49" s="41"/>
      <c r="F49" s="41"/>
      <c r="G49" s="41"/>
      <c r="H49" s="41"/>
      <c r="I49" s="41"/>
      <c r="J49" s="41"/>
      <c r="K49" s="41"/>
      <c r="L49" s="65" t="str">
        <f>IF(E11="","",E11)</f>
        <v>Město Chomutov</v>
      </c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33" t="s">
        <v>31</v>
      </c>
      <c r="AJ49" s="41"/>
      <c r="AK49" s="41"/>
      <c r="AL49" s="41"/>
      <c r="AM49" s="74" t="str">
        <f>IF(E17="","",E17)</f>
        <v xml:space="preserve"> </v>
      </c>
      <c r="AN49" s="65"/>
      <c r="AO49" s="65"/>
      <c r="AP49" s="65"/>
      <c r="AQ49" s="41"/>
      <c r="AR49" s="45"/>
      <c r="AS49" s="75" t="s">
        <v>50</v>
      </c>
      <c r="AT49" s="76"/>
      <c r="AU49" s="77"/>
      <c r="AV49" s="77"/>
      <c r="AW49" s="77"/>
      <c r="AX49" s="77"/>
      <c r="AY49" s="77"/>
      <c r="AZ49" s="77"/>
      <c r="BA49" s="77"/>
      <c r="BB49" s="77"/>
      <c r="BC49" s="77"/>
      <c r="BD49" s="78"/>
      <c r="BE49" s="39"/>
    </row>
    <row r="50" spans="1:57" s="2" customFormat="1" ht="15.15" customHeight="1">
      <c r="A50" s="39"/>
      <c r="B50" s="40"/>
      <c r="C50" s="33" t="s">
        <v>29</v>
      </c>
      <c r="D50" s="41"/>
      <c r="E50" s="41"/>
      <c r="F50" s="41"/>
      <c r="G50" s="41"/>
      <c r="H50" s="41"/>
      <c r="I50" s="41"/>
      <c r="J50" s="41"/>
      <c r="K50" s="41"/>
      <c r="L50" s="65" t="str">
        <f>IF(E14="Vyplň údaj","",E14)</f>
        <v/>
      </c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33" t="s">
        <v>33</v>
      </c>
      <c r="AJ50" s="41"/>
      <c r="AK50" s="41"/>
      <c r="AL50" s="41"/>
      <c r="AM50" s="74" t="str">
        <f>IF(E20="","",E20)</f>
        <v xml:space="preserve"> </v>
      </c>
      <c r="AN50" s="65"/>
      <c r="AO50" s="65"/>
      <c r="AP50" s="65"/>
      <c r="AQ50" s="41"/>
      <c r="AR50" s="45"/>
      <c r="AS50" s="79"/>
      <c r="AT50" s="80"/>
      <c r="AU50" s="81"/>
      <c r="AV50" s="81"/>
      <c r="AW50" s="81"/>
      <c r="AX50" s="81"/>
      <c r="AY50" s="81"/>
      <c r="AZ50" s="81"/>
      <c r="BA50" s="81"/>
      <c r="BB50" s="81"/>
      <c r="BC50" s="81"/>
      <c r="BD50" s="82"/>
      <c r="BE50" s="39"/>
    </row>
    <row r="51" spans="1:57" s="2" customFormat="1" ht="10.8" customHeight="1">
      <c r="A51" s="39"/>
      <c r="B51" s="40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5"/>
      <c r="AS51" s="83"/>
      <c r="AT51" s="84"/>
      <c r="AU51" s="85"/>
      <c r="AV51" s="85"/>
      <c r="AW51" s="85"/>
      <c r="AX51" s="85"/>
      <c r="AY51" s="85"/>
      <c r="AZ51" s="85"/>
      <c r="BA51" s="85"/>
      <c r="BB51" s="85"/>
      <c r="BC51" s="85"/>
      <c r="BD51" s="86"/>
      <c r="BE51" s="39"/>
    </row>
    <row r="52" spans="1:57" s="2" customFormat="1" ht="29.25" customHeight="1">
      <c r="A52" s="39"/>
      <c r="B52" s="40"/>
      <c r="C52" s="87" t="s">
        <v>51</v>
      </c>
      <c r="D52" s="88"/>
      <c r="E52" s="88"/>
      <c r="F52" s="88"/>
      <c r="G52" s="88"/>
      <c r="H52" s="89"/>
      <c r="I52" s="90" t="s">
        <v>52</v>
      </c>
      <c r="J52" s="88"/>
      <c r="K52" s="88"/>
      <c r="L52" s="88"/>
      <c r="M52" s="88"/>
      <c r="N52" s="88"/>
      <c r="O52" s="88"/>
      <c r="P52" s="88"/>
      <c r="Q52" s="88"/>
      <c r="R52" s="88"/>
      <c r="S52" s="88"/>
      <c r="T52" s="88"/>
      <c r="U52" s="88"/>
      <c r="V52" s="88"/>
      <c r="W52" s="88"/>
      <c r="X52" s="88"/>
      <c r="Y52" s="88"/>
      <c r="Z52" s="88"/>
      <c r="AA52" s="88"/>
      <c r="AB52" s="88"/>
      <c r="AC52" s="88"/>
      <c r="AD52" s="88"/>
      <c r="AE52" s="88"/>
      <c r="AF52" s="88"/>
      <c r="AG52" s="91" t="s">
        <v>53</v>
      </c>
      <c r="AH52" s="88"/>
      <c r="AI52" s="88"/>
      <c r="AJ52" s="88"/>
      <c r="AK52" s="88"/>
      <c r="AL52" s="88"/>
      <c r="AM52" s="88"/>
      <c r="AN52" s="90" t="s">
        <v>54</v>
      </c>
      <c r="AO52" s="88"/>
      <c r="AP52" s="88"/>
      <c r="AQ52" s="92" t="s">
        <v>55</v>
      </c>
      <c r="AR52" s="45"/>
      <c r="AS52" s="93" t="s">
        <v>56</v>
      </c>
      <c r="AT52" s="94" t="s">
        <v>57</v>
      </c>
      <c r="AU52" s="94" t="s">
        <v>58</v>
      </c>
      <c r="AV52" s="94" t="s">
        <v>59</v>
      </c>
      <c r="AW52" s="94" t="s">
        <v>60</v>
      </c>
      <c r="AX52" s="94" t="s">
        <v>61</v>
      </c>
      <c r="AY52" s="94" t="s">
        <v>62</v>
      </c>
      <c r="AZ52" s="94" t="s">
        <v>63</v>
      </c>
      <c r="BA52" s="94" t="s">
        <v>64</v>
      </c>
      <c r="BB52" s="94" t="s">
        <v>65</v>
      </c>
      <c r="BC52" s="94" t="s">
        <v>66</v>
      </c>
      <c r="BD52" s="95" t="s">
        <v>67</v>
      </c>
      <c r="BE52" s="39"/>
    </row>
    <row r="53" spans="1:57" s="2" customFormat="1" ht="10.8" customHeight="1">
      <c r="A53" s="39"/>
      <c r="B53" s="40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5"/>
      <c r="AS53" s="96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8"/>
      <c r="BE53" s="39"/>
    </row>
    <row r="54" spans="1:90" s="6" customFormat="1" ht="32.4" customHeight="1">
      <c r="A54" s="6"/>
      <c r="B54" s="99"/>
      <c r="C54" s="100" t="s">
        <v>68</v>
      </c>
      <c r="D54" s="101"/>
      <c r="E54" s="101"/>
      <c r="F54" s="101"/>
      <c r="G54" s="101"/>
      <c r="H54" s="101"/>
      <c r="I54" s="101"/>
      <c r="J54" s="101"/>
      <c r="K54" s="101"/>
      <c r="L54" s="101"/>
      <c r="M54" s="101"/>
      <c r="N54" s="101"/>
      <c r="O54" s="101"/>
      <c r="P54" s="101"/>
      <c r="Q54" s="101"/>
      <c r="R54" s="101"/>
      <c r="S54" s="101"/>
      <c r="T54" s="101"/>
      <c r="U54" s="101"/>
      <c r="V54" s="101"/>
      <c r="W54" s="101"/>
      <c r="X54" s="101"/>
      <c r="Y54" s="101"/>
      <c r="Z54" s="101"/>
      <c r="AA54" s="101"/>
      <c r="AB54" s="101"/>
      <c r="AC54" s="101"/>
      <c r="AD54" s="101"/>
      <c r="AE54" s="101"/>
      <c r="AF54" s="101"/>
      <c r="AG54" s="102">
        <f>ROUND(AG55,2)</f>
        <v>0</v>
      </c>
      <c r="AH54" s="102"/>
      <c r="AI54" s="102"/>
      <c r="AJ54" s="102"/>
      <c r="AK54" s="102"/>
      <c r="AL54" s="102"/>
      <c r="AM54" s="102"/>
      <c r="AN54" s="103">
        <f>SUM(AG54,AT54)</f>
        <v>0</v>
      </c>
      <c r="AO54" s="103"/>
      <c r="AP54" s="103"/>
      <c r="AQ54" s="104" t="s">
        <v>19</v>
      </c>
      <c r="AR54" s="105"/>
      <c r="AS54" s="106">
        <f>ROUND(AS55,2)</f>
        <v>0</v>
      </c>
      <c r="AT54" s="107">
        <f>ROUND(SUM(AV54:AW54),2)</f>
        <v>0</v>
      </c>
      <c r="AU54" s="108">
        <f>ROUND(AU55,5)</f>
        <v>0</v>
      </c>
      <c r="AV54" s="107">
        <f>ROUND(AZ54*L29,2)</f>
        <v>0</v>
      </c>
      <c r="AW54" s="107">
        <f>ROUND(BA54*L30,2)</f>
        <v>0</v>
      </c>
      <c r="AX54" s="107">
        <f>ROUND(BB54*L29,2)</f>
        <v>0</v>
      </c>
      <c r="AY54" s="107">
        <f>ROUND(BC54*L30,2)</f>
        <v>0</v>
      </c>
      <c r="AZ54" s="107">
        <f>ROUND(AZ55,2)</f>
        <v>0</v>
      </c>
      <c r="BA54" s="107">
        <f>ROUND(BA55,2)</f>
        <v>0</v>
      </c>
      <c r="BB54" s="107">
        <f>ROUND(BB55,2)</f>
        <v>0</v>
      </c>
      <c r="BC54" s="107">
        <f>ROUND(BC55,2)</f>
        <v>0</v>
      </c>
      <c r="BD54" s="109">
        <f>ROUND(BD55,2)</f>
        <v>0</v>
      </c>
      <c r="BE54" s="6"/>
      <c r="BS54" s="110" t="s">
        <v>69</v>
      </c>
      <c r="BT54" s="110" t="s">
        <v>70</v>
      </c>
      <c r="BU54" s="111" t="s">
        <v>71</v>
      </c>
      <c r="BV54" s="110" t="s">
        <v>72</v>
      </c>
      <c r="BW54" s="110" t="s">
        <v>5</v>
      </c>
      <c r="BX54" s="110" t="s">
        <v>73</v>
      </c>
      <c r="CL54" s="110" t="s">
        <v>19</v>
      </c>
    </row>
    <row r="55" spans="1:91" s="7" customFormat="1" ht="16.5" customHeight="1">
      <c r="A55" s="112" t="s">
        <v>74</v>
      </c>
      <c r="B55" s="113"/>
      <c r="C55" s="114"/>
      <c r="D55" s="115" t="s">
        <v>75</v>
      </c>
      <c r="E55" s="115"/>
      <c r="F55" s="115"/>
      <c r="G55" s="115"/>
      <c r="H55" s="115"/>
      <c r="I55" s="116"/>
      <c r="J55" s="115" t="s">
        <v>76</v>
      </c>
      <c r="K55" s="115"/>
      <c r="L55" s="115"/>
      <c r="M55" s="115"/>
      <c r="N55" s="115"/>
      <c r="O55" s="115"/>
      <c r="P55" s="115"/>
      <c r="Q55" s="115"/>
      <c r="R55" s="115"/>
      <c r="S55" s="115"/>
      <c r="T55" s="115"/>
      <c r="U55" s="115"/>
      <c r="V55" s="115"/>
      <c r="W55" s="115"/>
      <c r="X55" s="115"/>
      <c r="Y55" s="115"/>
      <c r="Z55" s="115"/>
      <c r="AA55" s="115"/>
      <c r="AB55" s="115"/>
      <c r="AC55" s="115"/>
      <c r="AD55" s="115"/>
      <c r="AE55" s="115"/>
      <c r="AF55" s="115"/>
      <c r="AG55" s="117">
        <f>'SO01 - Oplocení'!J30</f>
        <v>0</v>
      </c>
      <c r="AH55" s="116"/>
      <c r="AI55" s="116"/>
      <c r="AJ55" s="116"/>
      <c r="AK55" s="116"/>
      <c r="AL55" s="116"/>
      <c r="AM55" s="116"/>
      <c r="AN55" s="117">
        <f>SUM(AG55,AT55)</f>
        <v>0</v>
      </c>
      <c r="AO55" s="116"/>
      <c r="AP55" s="116"/>
      <c r="AQ55" s="118" t="s">
        <v>77</v>
      </c>
      <c r="AR55" s="119"/>
      <c r="AS55" s="120">
        <v>0</v>
      </c>
      <c r="AT55" s="121">
        <f>ROUND(SUM(AV55:AW55),2)</f>
        <v>0</v>
      </c>
      <c r="AU55" s="122">
        <f>'SO01 - Oplocení'!P91</f>
        <v>0</v>
      </c>
      <c r="AV55" s="121">
        <f>'SO01 - Oplocení'!J33</f>
        <v>0</v>
      </c>
      <c r="AW55" s="121">
        <f>'SO01 - Oplocení'!J34</f>
        <v>0</v>
      </c>
      <c r="AX55" s="121">
        <f>'SO01 - Oplocení'!J35</f>
        <v>0</v>
      </c>
      <c r="AY55" s="121">
        <f>'SO01 - Oplocení'!J36</f>
        <v>0</v>
      </c>
      <c r="AZ55" s="121">
        <f>'SO01 - Oplocení'!F33</f>
        <v>0</v>
      </c>
      <c r="BA55" s="121">
        <f>'SO01 - Oplocení'!F34</f>
        <v>0</v>
      </c>
      <c r="BB55" s="121">
        <f>'SO01 - Oplocení'!F35</f>
        <v>0</v>
      </c>
      <c r="BC55" s="121">
        <f>'SO01 - Oplocení'!F36</f>
        <v>0</v>
      </c>
      <c r="BD55" s="123">
        <f>'SO01 - Oplocení'!F37</f>
        <v>0</v>
      </c>
      <c r="BE55" s="7"/>
      <c r="BT55" s="124" t="s">
        <v>78</v>
      </c>
      <c r="BV55" s="124" t="s">
        <v>72</v>
      </c>
      <c r="BW55" s="124" t="s">
        <v>79</v>
      </c>
      <c r="BX55" s="124" t="s">
        <v>5</v>
      </c>
      <c r="CL55" s="124" t="s">
        <v>19</v>
      </c>
      <c r="CM55" s="124" t="s">
        <v>80</v>
      </c>
    </row>
    <row r="56" spans="1:57" s="2" customFormat="1" ht="30" customHeight="1">
      <c r="A56" s="39"/>
      <c r="B56" s="40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5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</row>
    <row r="57" spans="1:57" s="2" customFormat="1" ht="6.95" customHeight="1">
      <c r="A57" s="39"/>
      <c r="B57" s="60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61"/>
      <c r="AO57" s="61"/>
      <c r="AP57" s="61"/>
      <c r="AQ57" s="61"/>
      <c r="AR57" s="45"/>
      <c r="AS57" s="39"/>
      <c r="AT57" s="39"/>
      <c r="AU57" s="39"/>
      <c r="AV57" s="39"/>
      <c r="AW57" s="39"/>
      <c r="AX57" s="39"/>
      <c r="AY57" s="39"/>
      <c r="AZ57" s="39"/>
      <c r="BA57" s="39"/>
      <c r="BB57" s="39"/>
      <c r="BC57" s="39"/>
      <c r="BD57" s="39"/>
      <c r="BE57" s="39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SO01 - Oplocení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00390625" style="1" customWidth="1"/>
    <col min="8" max="8" width="11.421875" style="1" customWidth="1"/>
    <col min="9" max="9" width="20.140625" style="125" customWidth="1"/>
    <col min="10" max="11" width="20.1406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5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8" t="s">
        <v>79</v>
      </c>
    </row>
    <row r="3" spans="2:46" s="1" customFormat="1" ht="6.95" customHeight="1">
      <c r="B3" s="126"/>
      <c r="C3" s="127"/>
      <c r="D3" s="127"/>
      <c r="E3" s="127"/>
      <c r="F3" s="127"/>
      <c r="G3" s="127"/>
      <c r="H3" s="127"/>
      <c r="I3" s="128"/>
      <c r="J3" s="127"/>
      <c r="K3" s="127"/>
      <c r="L3" s="21"/>
      <c r="AT3" s="18" t="s">
        <v>80</v>
      </c>
    </row>
    <row r="4" spans="2:46" s="1" customFormat="1" ht="24.95" customHeight="1">
      <c r="B4" s="21"/>
      <c r="D4" s="129" t="s">
        <v>81</v>
      </c>
      <c r="I4" s="125"/>
      <c r="L4" s="21"/>
      <c r="M4" s="130" t="s">
        <v>10</v>
      </c>
      <c r="AT4" s="18" t="s">
        <v>4</v>
      </c>
    </row>
    <row r="5" spans="2:12" s="1" customFormat="1" ht="6.95" customHeight="1">
      <c r="B5" s="21"/>
      <c r="I5" s="125"/>
      <c r="L5" s="21"/>
    </row>
    <row r="6" spans="2:12" s="1" customFormat="1" ht="12" customHeight="1">
      <c r="B6" s="21"/>
      <c r="D6" s="131" t="s">
        <v>16</v>
      </c>
      <c r="I6" s="125"/>
      <c r="L6" s="21"/>
    </row>
    <row r="7" spans="2:12" s="1" customFormat="1" ht="16.5" customHeight="1">
      <c r="B7" s="21"/>
      <c r="E7" s="132" t="str">
        <f>'Rekapitulace stavby'!K6</f>
        <v>Oplocení hřiště ZŠ Kadaňská</v>
      </c>
      <c r="F7" s="131"/>
      <c r="G7" s="131"/>
      <c r="H7" s="131"/>
      <c r="I7" s="125"/>
      <c r="L7" s="21"/>
    </row>
    <row r="8" spans="1:31" s="2" customFormat="1" ht="12" customHeight="1">
      <c r="A8" s="39"/>
      <c r="B8" s="45"/>
      <c r="C8" s="39"/>
      <c r="D8" s="131" t="s">
        <v>82</v>
      </c>
      <c r="E8" s="39"/>
      <c r="F8" s="39"/>
      <c r="G8" s="39"/>
      <c r="H8" s="39"/>
      <c r="I8" s="133"/>
      <c r="J8" s="39"/>
      <c r="K8" s="39"/>
      <c r="L8" s="13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</row>
    <row r="9" spans="1:31" s="2" customFormat="1" ht="16.5" customHeight="1">
      <c r="A9" s="39"/>
      <c r="B9" s="45"/>
      <c r="C9" s="39"/>
      <c r="D9" s="39"/>
      <c r="E9" s="135" t="s">
        <v>83</v>
      </c>
      <c r="F9" s="39"/>
      <c r="G9" s="39"/>
      <c r="H9" s="39"/>
      <c r="I9" s="133"/>
      <c r="J9" s="39"/>
      <c r="K9" s="39"/>
      <c r="L9" s="13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</row>
    <row r="10" spans="1:31" s="2" customFormat="1" ht="12">
      <c r="A10" s="39"/>
      <c r="B10" s="45"/>
      <c r="C10" s="39"/>
      <c r="D10" s="39"/>
      <c r="E10" s="39"/>
      <c r="F10" s="39"/>
      <c r="G10" s="39"/>
      <c r="H10" s="39"/>
      <c r="I10" s="133"/>
      <c r="J10" s="39"/>
      <c r="K10" s="39"/>
      <c r="L10" s="13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</row>
    <row r="11" spans="1:31" s="2" customFormat="1" ht="12" customHeight="1">
      <c r="A11" s="39"/>
      <c r="B11" s="45"/>
      <c r="C11" s="39"/>
      <c r="D11" s="131" t="s">
        <v>18</v>
      </c>
      <c r="E11" s="39"/>
      <c r="F11" s="136" t="s">
        <v>19</v>
      </c>
      <c r="G11" s="39"/>
      <c r="H11" s="39"/>
      <c r="I11" s="137" t="s">
        <v>20</v>
      </c>
      <c r="J11" s="136" t="s">
        <v>19</v>
      </c>
      <c r="K11" s="39"/>
      <c r="L11" s="13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</row>
    <row r="12" spans="1:31" s="2" customFormat="1" ht="12" customHeight="1">
      <c r="A12" s="39"/>
      <c r="B12" s="45"/>
      <c r="C12" s="39"/>
      <c r="D12" s="131" t="s">
        <v>21</v>
      </c>
      <c r="E12" s="39"/>
      <c r="F12" s="136" t="s">
        <v>22</v>
      </c>
      <c r="G12" s="39"/>
      <c r="H12" s="39"/>
      <c r="I12" s="137" t="s">
        <v>23</v>
      </c>
      <c r="J12" s="138" t="str">
        <f>'Rekapitulace stavby'!AN8</f>
        <v>15. 5. 2020</v>
      </c>
      <c r="K12" s="39"/>
      <c r="L12" s="13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</row>
    <row r="13" spans="1:31" s="2" customFormat="1" ht="10.8" customHeight="1">
      <c r="A13" s="39"/>
      <c r="B13" s="45"/>
      <c r="C13" s="39"/>
      <c r="D13" s="39"/>
      <c r="E13" s="39"/>
      <c r="F13" s="39"/>
      <c r="G13" s="39"/>
      <c r="H13" s="39"/>
      <c r="I13" s="133"/>
      <c r="J13" s="39"/>
      <c r="K13" s="39"/>
      <c r="L13" s="13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</row>
    <row r="14" spans="1:31" s="2" customFormat="1" ht="12" customHeight="1">
      <c r="A14" s="39"/>
      <c r="B14" s="45"/>
      <c r="C14" s="39"/>
      <c r="D14" s="131" t="s">
        <v>25</v>
      </c>
      <c r="E14" s="39"/>
      <c r="F14" s="39"/>
      <c r="G14" s="39"/>
      <c r="H14" s="39"/>
      <c r="I14" s="137" t="s">
        <v>26</v>
      </c>
      <c r="J14" s="136" t="s">
        <v>19</v>
      </c>
      <c r="K14" s="39"/>
      <c r="L14" s="13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8" customHeight="1">
      <c r="A15" s="39"/>
      <c r="B15" s="45"/>
      <c r="C15" s="39"/>
      <c r="D15" s="39"/>
      <c r="E15" s="136" t="s">
        <v>27</v>
      </c>
      <c r="F15" s="39"/>
      <c r="G15" s="39"/>
      <c r="H15" s="39"/>
      <c r="I15" s="137" t="s">
        <v>28</v>
      </c>
      <c r="J15" s="136" t="s">
        <v>19</v>
      </c>
      <c r="K15" s="39"/>
      <c r="L15" s="13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6.95" customHeight="1">
      <c r="A16" s="39"/>
      <c r="B16" s="45"/>
      <c r="C16" s="39"/>
      <c r="D16" s="39"/>
      <c r="E16" s="39"/>
      <c r="F16" s="39"/>
      <c r="G16" s="39"/>
      <c r="H16" s="39"/>
      <c r="I16" s="133"/>
      <c r="J16" s="39"/>
      <c r="K16" s="39"/>
      <c r="L16" s="13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12" customHeight="1">
      <c r="A17" s="39"/>
      <c r="B17" s="45"/>
      <c r="C17" s="39"/>
      <c r="D17" s="131" t="s">
        <v>29</v>
      </c>
      <c r="E17" s="39"/>
      <c r="F17" s="39"/>
      <c r="G17" s="39"/>
      <c r="H17" s="39"/>
      <c r="I17" s="137" t="s">
        <v>26</v>
      </c>
      <c r="J17" s="34" t="str">
        <f>'Rekapitulace stavby'!AN13</f>
        <v>Vyplň údaj</v>
      </c>
      <c r="K17" s="39"/>
      <c r="L17" s="13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8" customHeight="1">
      <c r="A18" s="39"/>
      <c r="B18" s="45"/>
      <c r="C18" s="39"/>
      <c r="D18" s="39"/>
      <c r="E18" s="34" t="str">
        <f>'Rekapitulace stavby'!E14</f>
        <v>Vyplň údaj</v>
      </c>
      <c r="F18" s="136"/>
      <c r="G18" s="136"/>
      <c r="H18" s="136"/>
      <c r="I18" s="137" t="s">
        <v>28</v>
      </c>
      <c r="J18" s="34" t="str">
        <f>'Rekapitulace stavby'!AN14</f>
        <v>Vyplň údaj</v>
      </c>
      <c r="K18" s="39"/>
      <c r="L18" s="13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6.95" customHeight="1">
      <c r="A19" s="39"/>
      <c r="B19" s="45"/>
      <c r="C19" s="39"/>
      <c r="D19" s="39"/>
      <c r="E19" s="39"/>
      <c r="F19" s="39"/>
      <c r="G19" s="39"/>
      <c r="H19" s="39"/>
      <c r="I19" s="133"/>
      <c r="J19" s="39"/>
      <c r="K19" s="39"/>
      <c r="L19" s="13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12" customHeight="1">
      <c r="A20" s="39"/>
      <c r="B20" s="45"/>
      <c r="C20" s="39"/>
      <c r="D20" s="131" t="s">
        <v>31</v>
      </c>
      <c r="E20" s="39"/>
      <c r="F20" s="39"/>
      <c r="G20" s="39"/>
      <c r="H20" s="39"/>
      <c r="I20" s="137" t="s">
        <v>26</v>
      </c>
      <c r="J20" s="136" t="str">
        <f>IF('Rekapitulace stavby'!AN16="","",'Rekapitulace stavby'!AN16)</f>
        <v/>
      </c>
      <c r="K20" s="39"/>
      <c r="L20" s="13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8" customHeight="1">
      <c r="A21" s="39"/>
      <c r="B21" s="45"/>
      <c r="C21" s="39"/>
      <c r="D21" s="39"/>
      <c r="E21" s="136" t="str">
        <f>IF('Rekapitulace stavby'!E17="","",'Rekapitulace stavby'!E17)</f>
        <v xml:space="preserve"> </v>
      </c>
      <c r="F21" s="39"/>
      <c r="G21" s="39"/>
      <c r="H21" s="39"/>
      <c r="I21" s="137" t="s">
        <v>28</v>
      </c>
      <c r="J21" s="136" t="str">
        <f>IF('Rekapitulace stavby'!AN17="","",'Rekapitulace stavby'!AN17)</f>
        <v/>
      </c>
      <c r="K21" s="39"/>
      <c r="L21" s="13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6.95" customHeight="1">
      <c r="A22" s="39"/>
      <c r="B22" s="45"/>
      <c r="C22" s="39"/>
      <c r="D22" s="39"/>
      <c r="E22" s="39"/>
      <c r="F22" s="39"/>
      <c r="G22" s="39"/>
      <c r="H22" s="39"/>
      <c r="I22" s="133"/>
      <c r="J22" s="39"/>
      <c r="K22" s="39"/>
      <c r="L22" s="13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12" customHeight="1">
      <c r="A23" s="39"/>
      <c r="B23" s="45"/>
      <c r="C23" s="39"/>
      <c r="D23" s="131" t="s">
        <v>33</v>
      </c>
      <c r="E23" s="39"/>
      <c r="F23" s="39"/>
      <c r="G23" s="39"/>
      <c r="H23" s="39"/>
      <c r="I23" s="137" t="s">
        <v>26</v>
      </c>
      <c r="J23" s="136" t="str">
        <f>IF('Rekapitulace stavby'!AN19="","",'Rekapitulace stavby'!AN19)</f>
        <v/>
      </c>
      <c r="K23" s="39"/>
      <c r="L23" s="13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8" customHeight="1">
      <c r="A24" s="39"/>
      <c r="B24" s="45"/>
      <c r="C24" s="39"/>
      <c r="D24" s="39"/>
      <c r="E24" s="136" t="str">
        <f>IF('Rekapitulace stavby'!E20="","",'Rekapitulace stavby'!E20)</f>
        <v xml:space="preserve"> </v>
      </c>
      <c r="F24" s="39"/>
      <c r="G24" s="39"/>
      <c r="H24" s="39"/>
      <c r="I24" s="137" t="s">
        <v>28</v>
      </c>
      <c r="J24" s="136" t="str">
        <f>IF('Rekapitulace stavby'!AN20="","",'Rekapitulace stavby'!AN20)</f>
        <v/>
      </c>
      <c r="K24" s="39"/>
      <c r="L24" s="13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2" customFormat="1" ht="6.95" customHeight="1">
      <c r="A25" s="39"/>
      <c r="B25" s="45"/>
      <c r="C25" s="39"/>
      <c r="D25" s="39"/>
      <c r="E25" s="39"/>
      <c r="F25" s="39"/>
      <c r="G25" s="39"/>
      <c r="H25" s="39"/>
      <c r="I25" s="133"/>
      <c r="J25" s="39"/>
      <c r="K25" s="39"/>
      <c r="L25" s="134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</row>
    <row r="26" spans="1:31" s="2" customFormat="1" ht="12" customHeight="1">
      <c r="A26" s="39"/>
      <c r="B26" s="45"/>
      <c r="C26" s="39"/>
      <c r="D26" s="131" t="s">
        <v>34</v>
      </c>
      <c r="E26" s="39"/>
      <c r="F26" s="39"/>
      <c r="G26" s="39"/>
      <c r="H26" s="39"/>
      <c r="I26" s="133"/>
      <c r="J26" s="39"/>
      <c r="K26" s="39"/>
      <c r="L26" s="13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8" customFormat="1" ht="16.5" customHeight="1">
      <c r="A27" s="139"/>
      <c r="B27" s="140"/>
      <c r="C27" s="139"/>
      <c r="D27" s="139"/>
      <c r="E27" s="141" t="s">
        <v>19</v>
      </c>
      <c r="F27" s="141"/>
      <c r="G27" s="141"/>
      <c r="H27" s="141"/>
      <c r="I27" s="142"/>
      <c r="J27" s="139"/>
      <c r="K27" s="139"/>
      <c r="L27" s="143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</row>
    <row r="28" spans="1:31" s="2" customFormat="1" ht="6.95" customHeight="1">
      <c r="A28" s="39"/>
      <c r="B28" s="45"/>
      <c r="C28" s="39"/>
      <c r="D28" s="39"/>
      <c r="E28" s="39"/>
      <c r="F28" s="39"/>
      <c r="G28" s="39"/>
      <c r="H28" s="39"/>
      <c r="I28" s="133"/>
      <c r="J28" s="39"/>
      <c r="K28" s="39"/>
      <c r="L28" s="13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6.95" customHeight="1">
      <c r="A29" s="39"/>
      <c r="B29" s="45"/>
      <c r="C29" s="39"/>
      <c r="D29" s="144"/>
      <c r="E29" s="144"/>
      <c r="F29" s="144"/>
      <c r="G29" s="144"/>
      <c r="H29" s="144"/>
      <c r="I29" s="145"/>
      <c r="J29" s="144"/>
      <c r="K29" s="144"/>
      <c r="L29" s="13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6" t="s">
        <v>36</v>
      </c>
      <c r="E30" s="39"/>
      <c r="F30" s="39"/>
      <c r="G30" s="39"/>
      <c r="H30" s="39"/>
      <c r="I30" s="133"/>
      <c r="J30" s="147">
        <f>ROUND(J91,2)</f>
        <v>0</v>
      </c>
      <c r="K30" s="39"/>
      <c r="L30" s="13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4"/>
      <c r="E31" s="144"/>
      <c r="F31" s="144"/>
      <c r="G31" s="144"/>
      <c r="H31" s="144"/>
      <c r="I31" s="145"/>
      <c r="J31" s="144"/>
      <c r="K31" s="144"/>
      <c r="L31" s="13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48" t="s">
        <v>38</v>
      </c>
      <c r="G32" s="39"/>
      <c r="H32" s="39"/>
      <c r="I32" s="149" t="s">
        <v>37</v>
      </c>
      <c r="J32" s="148" t="s">
        <v>39</v>
      </c>
      <c r="K32" s="39"/>
      <c r="L32" s="13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0" t="s">
        <v>40</v>
      </c>
      <c r="E33" s="131" t="s">
        <v>41</v>
      </c>
      <c r="F33" s="151">
        <f>ROUND((SUM(BE91:BE182)),2)</f>
        <v>0</v>
      </c>
      <c r="G33" s="39"/>
      <c r="H33" s="39"/>
      <c r="I33" s="152">
        <v>0.21</v>
      </c>
      <c r="J33" s="151">
        <f>ROUND(((SUM(BE91:BE182))*I33),2)</f>
        <v>0</v>
      </c>
      <c r="K33" s="39"/>
      <c r="L33" s="13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1" t="s">
        <v>42</v>
      </c>
      <c r="F34" s="151">
        <f>ROUND((SUM(BF91:BF182)),2)</f>
        <v>0</v>
      </c>
      <c r="G34" s="39"/>
      <c r="H34" s="39"/>
      <c r="I34" s="152">
        <v>0.15</v>
      </c>
      <c r="J34" s="151">
        <f>ROUND(((SUM(BF91:BF182))*I34),2)</f>
        <v>0</v>
      </c>
      <c r="K34" s="39"/>
      <c r="L34" s="13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1" t="s">
        <v>43</v>
      </c>
      <c r="F35" s="151">
        <f>ROUND((SUM(BG91:BG182)),2)</f>
        <v>0</v>
      </c>
      <c r="G35" s="39"/>
      <c r="H35" s="39"/>
      <c r="I35" s="152">
        <v>0.21</v>
      </c>
      <c r="J35" s="151">
        <f>0</f>
        <v>0</v>
      </c>
      <c r="K35" s="39"/>
      <c r="L35" s="13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1" t="s">
        <v>44</v>
      </c>
      <c r="F36" s="151">
        <f>ROUND((SUM(BH91:BH182)),2)</f>
        <v>0</v>
      </c>
      <c r="G36" s="39"/>
      <c r="H36" s="39"/>
      <c r="I36" s="152">
        <v>0.15</v>
      </c>
      <c r="J36" s="151">
        <f>0</f>
        <v>0</v>
      </c>
      <c r="K36" s="39"/>
      <c r="L36" s="13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1" t="s">
        <v>45</v>
      </c>
      <c r="F37" s="151">
        <f>ROUND((SUM(BI91:BI182)),2)</f>
        <v>0</v>
      </c>
      <c r="G37" s="39"/>
      <c r="H37" s="39"/>
      <c r="I37" s="152">
        <v>0</v>
      </c>
      <c r="J37" s="151">
        <f>0</f>
        <v>0</v>
      </c>
      <c r="K37" s="39"/>
      <c r="L37" s="13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133"/>
      <c r="J38" s="39"/>
      <c r="K38" s="39"/>
      <c r="L38" s="13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8"/>
      <c r="J39" s="159">
        <f>SUM(J30:J37)</f>
        <v>0</v>
      </c>
      <c r="K39" s="160"/>
      <c r="L39" s="13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161"/>
      <c r="C40" s="162"/>
      <c r="D40" s="162"/>
      <c r="E40" s="162"/>
      <c r="F40" s="162"/>
      <c r="G40" s="162"/>
      <c r="H40" s="162"/>
      <c r="I40" s="163"/>
      <c r="J40" s="162"/>
      <c r="K40" s="162"/>
      <c r="L40" s="13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4" spans="1:31" s="2" customFormat="1" ht="6.95" customHeight="1">
      <c r="A44" s="39"/>
      <c r="B44" s="164"/>
      <c r="C44" s="165"/>
      <c r="D44" s="165"/>
      <c r="E44" s="165"/>
      <c r="F44" s="165"/>
      <c r="G44" s="165"/>
      <c r="H44" s="165"/>
      <c r="I44" s="166"/>
      <c r="J44" s="165"/>
      <c r="K44" s="165"/>
      <c r="L44" s="134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39"/>
    </row>
    <row r="45" spans="1:31" s="2" customFormat="1" ht="24.95" customHeight="1">
      <c r="A45" s="39"/>
      <c r="B45" s="40"/>
      <c r="C45" s="24" t="s">
        <v>84</v>
      </c>
      <c r="D45" s="41"/>
      <c r="E45" s="41"/>
      <c r="F45" s="41"/>
      <c r="G45" s="41"/>
      <c r="H45" s="41"/>
      <c r="I45" s="133"/>
      <c r="J45" s="41"/>
      <c r="K45" s="41"/>
      <c r="L45" s="134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39"/>
    </row>
    <row r="46" spans="1:31" s="2" customFormat="1" ht="6.95" customHeight="1">
      <c r="A46" s="39"/>
      <c r="B46" s="40"/>
      <c r="C46" s="41"/>
      <c r="D46" s="41"/>
      <c r="E46" s="41"/>
      <c r="F46" s="41"/>
      <c r="G46" s="41"/>
      <c r="H46" s="41"/>
      <c r="I46" s="133"/>
      <c r="J46" s="41"/>
      <c r="K46" s="41"/>
      <c r="L46" s="134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</row>
    <row r="47" spans="1:31" s="2" customFormat="1" ht="12" customHeight="1">
      <c r="A47" s="39"/>
      <c r="B47" s="40"/>
      <c r="C47" s="33" t="s">
        <v>16</v>
      </c>
      <c r="D47" s="41"/>
      <c r="E47" s="41"/>
      <c r="F47" s="41"/>
      <c r="G47" s="41"/>
      <c r="H47" s="41"/>
      <c r="I47" s="133"/>
      <c r="J47" s="41"/>
      <c r="K47" s="41"/>
      <c r="L47" s="134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</row>
    <row r="48" spans="1:31" s="2" customFormat="1" ht="16.5" customHeight="1">
      <c r="A48" s="39"/>
      <c r="B48" s="40"/>
      <c r="C48" s="41"/>
      <c r="D48" s="41"/>
      <c r="E48" s="167" t="str">
        <f>E7</f>
        <v>Oplocení hřiště ZŠ Kadaňská</v>
      </c>
      <c r="F48" s="33"/>
      <c r="G48" s="33"/>
      <c r="H48" s="33"/>
      <c r="I48" s="133"/>
      <c r="J48" s="41"/>
      <c r="K48" s="41"/>
      <c r="L48" s="134"/>
      <c r="S48" s="39"/>
      <c r="T48" s="39"/>
      <c r="U48" s="39"/>
      <c r="V48" s="39"/>
      <c r="W48" s="39"/>
      <c r="X48" s="39"/>
      <c r="Y48" s="39"/>
      <c r="Z48" s="39"/>
      <c r="AA48" s="39"/>
      <c r="AB48" s="39"/>
      <c r="AC48" s="39"/>
      <c r="AD48" s="39"/>
      <c r="AE48" s="39"/>
    </row>
    <row r="49" spans="1:31" s="2" customFormat="1" ht="12" customHeight="1">
      <c r="A49" s="39"/>
      <c r="B49" s="40"/>
      <c r="C49" s="33" t="s">
        <v>82</v>
      </c>
      <c r="D49" s="41"/>
      <c r="E49" s="41"/>
      <c r="F49" s="41"/>
      <c r="G49" s="41"/>
      <c r="H49" s="41"/>
      <c r="I49" s="133"/>
      <c r="J49" s="41"/>
      <c r="K49" s="41"/>
      <c r="L49" s="134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</row>
    <row r="50" spans="1:31" s="2" customFormat="1" ht="16.5" customHeight="1">
      <c r="A50" s="39"/>
      <c r="B50" s="40"/>
      <c r="C50" s="41"/>
      <c r="D50" s="41"/>
      <c r="E50" s="70" t="str">
        <f>E9</f>
        <v>SO01 - Oplocení</v>
      </c>
      <c r="F50" s="41"/>
      <c r="G50" s="41"/>
      <c r="H50" s="41"/>
      <c r="I50" s="133"/>
      <c r="J50" s="41"/>
      <c r="K50" s="41"/>
      <c r="L50" s="134"/>
      <c r="S50" s="39"/>
      <c r="T50" s="39"/>
      <c r="U50" s="39"/>
      <c r="V50" s="39"/>
      <c r="W50" s="39"/>
      <c r="X50" s="39"/>
      <c r="Y50" s="39"/>
      <c r="Z50" s="39"/>
      <c r="AA50" s="39"/>
      <c r="AB50" s="39"/>
      <c r="AC50" s="39"/>
      <c r="AD50" s="39"/>
      <c r="AE50" s="39"/>
    </row>
    <row r="51" spans="1:31" s="2" customFormat="1" ht="6.95" customHeight="1">
      <c r="A51" s="39"/>
      <c r="B51" s="40"/>
      <c r="C51" s="41"/>
      <c r="D51" s="41"/>
      <c r="E51" s="41"/>
      <c r="F51" s="41"/>
      <c r="G51" s="41"/>
      <c r="H51" s="41"/>
      <c r="I51" s="133"/>
      <c r="J51" s="41"/>
      <c r="K51" s="41"/>
      <c r="L51" s="134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</row>
    <row r="52" spans="1:31" s="2" customFormat="1" ht="12" customHeight="1">
      <c r="A52" s="39"/>
      <c r="B52" s="40"/>
      <c r="C52" s="33" t="s">
        <v>21</v>
      </c>
      <c r="D52" s="41"/>
      <c r="E52" s="41"/>
      <c r="F52" s="28" t="str">
        <f>F12</f>
        <v xml:space="preserve"> </v>
      </c>
      <c r="G52" s="41"/>
      <c r="H52" s="41"/>
      <c r="I52" s="137" t="s">
        <v>23</v>
      </c>
      <c r="J52" s="73" t="str">
        <f>IF(J12="","",J12)</f>
        <v>15. 5. 2020</v>
      </c>
      <c r="K52" s="41"/>
      <c r="L52" s="134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</row>
    <row r="53" spans="1:31" s="2" customFormat="1" ht="6.95" customHeight="1">
      <c r="A53" s="39"/>
      <c r="B53" s="40"/>
      <c r="C53" s="41"/>
      <c r="D53" s="41"/>
      <c r="E53" s="41"/>
      <c r="F53" s="41"/>
      <c r="G53" s="41"/>
      <c r="H53" s="41"/>
      <c r="I53" s="133"/>
      <c r="J53" s="41"/>
      <c r="K53" s="41"/>
      <c r="L53" s="134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</row>
    <row r="54" spans="1:31" s="2" customFormat="1" ht="15.15" customHeight="1">
      <c r="A54" s="39"/>
      <c r="B54" s="40"/>
      <c r="C54" s="33" t="s">
        <v>25</v>
      </c>
      <c r="D54" s="41"/>
      <c r="E54" s="41"/>
      <c r="F54" s="28" t="str">
        <f>E15</f>
        <v>Město Chomutov</v>
      </c>
      <c r="G54" s="41"/>
      <c r="H54" s="41"/>
      <c r="I54" s="137" t="s">
        <v>31</v>
      </c>
      <c r="J54" s="37" t="str">
        <f>E21</f>
        <v xml:space="preserve"> </v>
      </c>
      <c r="K54" s="41"/>
      <c r="L54" s="134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</row>
    <row r="55" spans="1:31" s="2" customFormat="1" ht="15.15" customHeight="1">
      <c r="A55" s="39"/>
      <c r="B55" s="40"/>
      <c r="C55" s="33" t="s">
        <v>29</v>
      </c>
      <c r="D55" s="41"/>
      <c r="E55" s="41"/>
      <c r="F55" s="28" t="str">
        <f>IF(E18="","",E18)</f>
        <v>Vyplň údaj</v>
      </c>
      <c r="G55" s="41"/>
      <c r="H55" s="41"/>
      <c r="I55" s="137" t="s">
        <v>33</v>
      </c>
      <c r="J55" s="37" t="str">
        <f>E24</f>
        <v xml:space="preserve"> </v>
      </c>
      <c r="K55" s="41"/>
      <c r="L55" s="134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</row>
    <row r="56" spans="1:31" s="2" customFormat="1" ht="10.3" customHeight="1">
      <c r="A56" s="39"/>
      <c r="B56" s="40"/>
      <c r="C56" s="41"/>
      <c r="D56" s="41"/>
      <c r="E56" s="41"/>
      <c r="F56" s="41"/>
      <c r="G56" s="41"/>
      <c r="H56" s="41"/>
      <c r="I56" s="133"/>
      <c r="J56" s="41"/>
      <c r="K56" s="41"/>
      <c r="L56" s="134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</row>
    <row r="57" spans="1:31" s="2" customFormat="1" ht="29.25" customHeight="1">
      <c r="A57" s="39"/>
      <c r="B57" s="40"/>
      <c r="C57" s="168" t="s">
        <v>85</v>
      </c>
      <c r="D57" s="169"/>
      <c r="E57" s="169"/>
      <c r="F57" s="169"/>
      <c r="G57" s="169"/>
      <c r="H57" s="169"/>
      <c r="I57" s="170"/>
      <c r="J57" s="171" t="s">
        <v>86</v>
      </c>
      <c r="K57" s="169"/>
      <c r="L57" s="134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</row>
    <row r="58" spans="1:31" s="2" customFormat="1" ht="10.3" customHeight="1">
      <c r="A58" s="39"/>
      <c r="B58" s="40"/>
      <c r="C58" s="41"/>
      <c r="D58" s="41"/>
      <c r="E58" s="41"/>
      <c r="F58" s="41"/>
      <c r="G58" s="41"/>
      <c r="H58" s="41"/>
      <c r="I58" s="133"/>
      <c r="J58" s="41"/>
      <c r="K58" s="41"/>
      <c r="L58" s="134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</row>
    <row r="59" spans="1:47" s="2" customFormat="1" ht="22.8" customHeight="1">
      <c r="A59" s="39"/>
      <c r="B59" s="40"/>
      <c r="C59" s="172" t="s">
        <v>68</v>
      </c>
      <c r="D59" s="41"/>
      <c r="E59" s="41"/>
      <c r="F59" s="41"/>
      <c r="G59" s="41"/>
      <c r="H59" s="41"/>
      <c r="I59" s="133"/>
      <c r="J59" s="103">
        <f>J91</f>
        <v>0</v>
      </c>
      <c r="K59" s="41"/>
      <c r="L59" s="134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U59" s="18" t="s">
        <v>87</v>
      </c>
    </row>
    <row r="60" spans="1:31" s="9" customFormat="1" ht="24.95" customHeight="1">
      <c r="A60" s="9"/>
      <c r="B60" s="173"/>
      <c r="C60" s="174"/>
      <c r="D60" s="175" t="s">
        <v>88</v>
      </c>
      <c r="E60" s="176"/>
      <c r="F60" s="176"/>
      <c r="G60" s="176"/>
      <c r="H60" s="176"/>
      <c r="I60" s="177"/>
      <c r="J60" s="178">
        <f>J92</f>
        <v>0</v>
      </c>
      <c r="K60" s="174"/>
      <c r="L60" s="179"/>
      <c r="S60" s="9"/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</row>
    <row r="61" spans="1:31" s="10" customFormat="1" ht="19.9" customHeight="1">
      <c r="A61" s="10"/>
      <c r="B61" s="180"/>
      <c r="C61" s="181"/>
      <c r="D61" s="182" t="s">
        <v>89</v>
      </c>
      <c r="E61" s="183"/>
      <c r="F61" s="183"/>
      <c r="G61" s="183"/>
      <c r="H61" s="183"/>
      <c r="I61" s="184"/>
      <c r="J61" s="185">
        <f>J93</f>
        <v>0</v>
      </c>
      <c r="K61" s="181"/>
      <c r="L61" s="186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</row>
    <row r="62" spans="1:31" s="10" customFormat="1" ht="19.9" customHeight="1">
      <c r="A62" s="10"/>
      <c r="B62" s="180"/>
      <c r="C62" s="181"/>
      <c r="D62" s="182" t="s">
        <v>90</v>
      </c>
      <c r="E62" s="183"/>
      <c r="F62" s="183"/>
      <c r="G62" s="183"/>
      <c r="H62" s="183"/>
      <c r="I62" s="184"/>
      <c r="J62" s="185">
        <f>J111</f>
        <v>0</v>
      </c>
      <c r="K62" s="181"/>
      <c r="L62" s="186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</row>
    <row r="63" spans="1:31" s="10" customFormat="1" ht="19.9" customHeight="1">
      <c r="A63" s="10"/>
      <c r="B63" s="180"/>
      <c r="C63" s="181"/>
      <c r="D63" s="182" t="s">
        <v>91</v>
      </c>
      <c r="E63" s="183"/>
      <c r="F63" s="183"/>
      <c r="G63" s="183"/>
      <c r="H63" s="183"/>
      <c r="I63" s="184"/>
      <c r="J63" s="185">
        <f>J148</f>
        <v>0</v>
      </c>
      <c r="K63" s="181"/>
      <c r="L63" s="186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</row>
    <row r="64" spans="1:31" s="10" customFormat="1" ht="19.9" customHeight="1">
      <c r="A64" s="10"/>
      <c r="B64" s="180"/>
      <c r="C64" s="181"/>
      <c r="D64" s="182" t="s">
        <v>92</v>
      </c>
      <c r="E64" s="183"/>
      <c r="F64" s="183"/>
      <c r="G64" s="183"/>
      <c r="H64" s="183"/>
      <c r="I64" s="184"/>
      <c r="J64" s="185">
        <f>J153</f>
        <v>0</v>
      </c>
      <c r="K64" s="181"/>
      <c r="L64" s="186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</row>
    <row r="65" spans="1:31" s="10" customFormat="1" ht="19.9" customHeight="1">
      <c r="A65" s="10"/>
      <c r="B65" s="180"/>
      <c r="C65" s="181"/>
      <c r="D65" s="182" t="s">
        <v>93</v>
      </c>
      <c r="E65" s="183"/>
      <c r="F65" s="183"/>
      <c r="G65" s="183"/>
      <c r="H65" s="183"/>
      <c r="I65" s="184"/>
      <c r="J65" s="185">
        <f>J163</f>
        <v>0</v>
      </c>
      <c r="K65" s="181"/>
      <c r="L65" s="186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</row>
    <row r="66" spans="1:31" s="10" customFormat="1" ht="19.9" customHeight="1">
      <c r="A66" s="10"/>
      <c r="B66" s="180"/>
      <c r="C66" s="181"/>
      <c r="D66" s="182" t="s">
        <v>94</v>
      </c>
      <c r="E66" s="183"/>
      <c r="F66" s="183"/>
      <c r="G66" s="183"/>
      <c r="H66" s="183"/>
      <c r="I66" s="184"/>
      <c r="J66" s="185">
        <f>J168</f>
        <v>0</v>
      </c>
      <c r="K66" s="181"/>
      <c r="L66" s="186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</row>
    <row r="67" spans="1:31" s="9" customFormat="1" ht="24.95" customHeight="1">
      <c r="A67" s="9"/>
      <c r="B67" s="173"/>
      <c r="C67" s="174"/>
      <c r="D67" s="175" t="s">
        <v>95</v>
      </c>
      <c r="E67" s="176"/>
      <c r="F67" s="176"/>
      <c r="G67" s="176"/>
      <c r="H67" s="176"/>
      <c r="I67" s="177"/>
      <c r="J67" s="178">
        <f>J170</f>
        <v>0</v>
      </c>
      <c r="K67" s="174"/>
      <c r="L67" s="17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</row>
    <row r="68" spans="1:31" s="10" customFormat="1" ht="19.9" customHeight="1">
      <c r="A68" s="10"/>
      <c r="B68" s="180"/>
      <c r="C68" s="181"/>
      <c r="D68" s="182" t="s">
        <v>96</v>
      </c>
      <c r="E68" s="183"/>
      <c r="F68" s="183"/>
      <c r="G68" s="183"/>
      <c r="H68" s="183"/>
      <c r="I68" s="184"/>
      <c r="J68" s="185">
        <f>J171</f>
        <v>0</v>
      </c>
      <c r="K68" s="181"/>
      <c r="L68" s="186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</row>
    <row r="69" spans="1:31" s="9" customFormat="1" ht="24.95" customHeight="1">
      <c r="A69" s="9"/>
      <c r="B69" s="173"/>
      <c r="C69" s="174"/>
      <c r="D69" s="175" t="s">
        <v>97</v>
      </c>
      <c r="E69" s="176"/>
      <c r="F69" s="176"/>
      <c r="G69" s="176"/>
      <c r="H69" s="176"/>
      <c r="I69" s="177"/>
      <c r="J69" s="178">
        <f>J177</f>
        <v>0</v>
      </c>
      <c r="K69" s="174"/>
      <c r="L69" s="17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</row>
    <row r="70" spans="1:31" s="10" customFormat="1" ht="19.9" customHeight="1">
      <c r="A70" s="10"/>
      <c r="B70" s="180"/>
      <c r="C70" s="181"/>
      <c r="D70" s="182" t="s">
        <v>98</v>
      </c>
      <c r="E70" s="183"/>
      <c r="F70" s="183"/>
      <c r="G70" s="183"/>
      <c r="H70" s="183"/>
      <c r="I70" s="184"/>
      <c r="J70" s="185">
        <f>J178</f>
        <v>0</v>
      </c>
      <c r="K70" s="181"/>
      <c r="L70" s="186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</row>
    <row r="71" spans="1:31" s="10" customFormat="1" ht="19.9" customHeight="1">
      <c r="A71" s="10"/>
      <c r="B71" s="180"/>
      <c r="C71" s="181"/>
      <c r="D71" s="182" t="s">
        <v>99</v>
      </c>
      <c r="E71" s="183"/>
      <c r="F71" s="183"/>
      <c r="G71" s="183"/>
      <c r="H71" s="183"/>
      <c r="I71" s="184"/>
      <c r="J71" s="185">
        <f>J181</f>
        <v>0</v>
      </c>
      <c r="K71" s="181"/>
      <c r="L71" s="186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</row>
    <row r="72" spans="1:31" s="2" customFormat="1" ht="21.8" customHeight="1">
      <c r="A72" s="39"/>
      <c r="B72" s="40"/>
      <c r="C72" s="41"/>
      <c r="D72" s="41"/>
      <c r="E72" s="41"/>
      <c r="F72" s="41"/>
      <c r="G72" s="41"/>
      <c r="H72" s="41"/>
      <c r="I72" s="133"/>
      <c r="J72" s="41"/>
      <c r="K72" s="41"/>
      <c r="L72" s="134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</row>
    <row r="73" spans="1:31" s="2" customFormat="1" ht="6.95" customHeight="1">
      <c r="A73" s="39"/>
      <c r="B73" s="60"/>
      <c r="C73" s="61"/>
      <c r="D73" s="61"/>
      <c r="E73" s="61"/>
      <c r="F73" s="61"/>
      <c r="G73" s="61"/>
      <c r="H73" s="61"/>
      <c r="I73" s="163"/>
      <c r="J73" s="61"/>
      <c r="K73" s="61"/>
      <c r="L73" s="134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</row>
    <row r="77" spans="1:31" s="2" customFormat="1" ht="6.95" customHeight="1">
      <c r="A77" s="39"/>
      <c r="B77" s="62"/>
      <c r="C77" s="63"/>
      <c r="D77" s="63"/>
      <c r="E77" s="63"/>
      <c r="F77" s="63"/>
      <c r="G77" s="63"/>
      <c r="H77" s="63"/>
      <c r="I77" s="166"/>
      <c r="J77" s="63"/>
      <c r="K77" s="63"/>
      <c r="L77" s="13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78" spans="1:31" s="2" customFormat="1" ht="24.95" customHeight="1">
      <c r="A78" s="39"/>
      <c r="B78" s="40"/>
      <c r="C78" s="24" t="s">
        <v>100</v>
      </c>
      <c r="D78" s="41"/>
      <c r="E78" s="41"/>
      <c r="F78" s="41"/>
      <c r="G78" s="41"/>
      <c r="H78" s="41"/>
      <c r="I78" s="133"/>
      <c r="J78" s="41"/>
      <c r="K78" s="41"/>
      <c r="L78" s="134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</row>
    <row r="79" spans="1:31" s="2" customFormat="1" ht="6.95" customHeight="1">
      <c r="A79" s="39"/>
      <c r="B79" s="40"/>
      <c r="C79" s="41"/>
      <c r="D79" s="41"/>
      <c r="E79" s="41"/>
      <c r="F79" s="41"/>
      <c r="G79" s="41"/>
      <c r="H79" s="41"/>
      <c r="I79" s="133"/>
      <c r="J79" s="41"/>
      <c r="K79" s="41"/>
      <c r="L79" s="134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</row>
    <row r="80" spans="1:31" s="2" customFormat="1" ht="12" customHeight="1">
      <c r="A80" s="39"/>
      <c r="B80" s="40"/>
      <c r="C80" s="33" t="s">
        <v>16</v>
      </c>
      <c r="D80" s="41"/>
      <c r="E80" s="41"/>
      <c r="F80" s="41"/>
      <c r="G80" s="41"/>
      <c r="H80" s="41"/>
      <c r="I80" s="133"/>
      <c r="J80" s="41"/>
      <c r="K80" s="41"/>
      <c r="L80" s="134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</row>
    <row r="81" spans="1:31" s="2" customFormat="1" ht="16.5" customHeight="1">
      <c r="A81" s="39"/>
      <c r="B81" s="40"/>
      <c r="C81" s="41"/>
      <c r="D81" s="41"/>
      <c r="E81" s="167" t="str">
        <f>E7</f>
        <v>Oplocení hřiště ZŠ Kadaňská</v>
      </c>
      <c r="F81" s="33"/>
      <c r="G81" s="33"/>
      <c r="H81" s="33"/>
      <c r="I81" s="133"/>
      <c r="J81" s="41"/>
      <c r="K81" s="41"/>
      <c r="L81" s="13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12" customHeight="1">
      <c r="A82" s="39"/>
      <c r="B82" s="40"/>
      <c r="C82" s="33" t="s">
        <v>82</v>
      </c>
      <c r="D82" s="41"/>
      <c r="E82" s="41"/>
      <c r="F82" s="41"/>
      <c r="G82" s="41"/>
      <c r="H82" s="41"/>
      <c r="I82" s="133"/>
      <c r="J82" s="41"/>
      <c r="K82" s="41"/>
      <c r="L82" s="13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16.5" customHeight="1">
      <c r="A83" s="39"/>
      <c r="B83" s="40"/>
      <c r="C83" s="41"/>
      <c r="D83" s="41"/>
      <c r="E83" s="70" t="str">
        <f>E9</f>
        <v>SO01 - Oplocení</v>
      </c>
      <c r="F83" s="41"/>
      <c r="G83" s="41"/>
      <c r="H83" s="41"/>
      <c r="I83" s="133"/>
      <c r="J83" s="41"/>
      <c r="K83" s="41"/>
      <c r="L83" s="13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6.95" customHeight="1">
      <c r="A84" s="39"/>
      <c r="B84" s="40"/>
      <c r="C84" s="41"/>
      <c r="D84" s="41"/>
      <c r="E84" s="41"/>
      <c r="F84" s="41"/>
      <c r="G84" s="41"/>
      <c r="H84" s="41"/>
      <c r="I84" s="133"/>
      <c r="J84" s="41"/>
      <c r="K84" s="41"/>
      <c r="L84" s="13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2" customHeight="1">
      <c r="A85" s="39"/>
      <c r="B85" s="40"/>
      <c r="C85" s="33" t="s">
        <v>21</v>
      </c>
      <c r="D85" s="41"/>
      <c r="E85" s="41"/>
      <c r="F85" s="28" t="str">
        <f>F12</f>
        <v xml:space="preserve"> </v>
      </c>
      <c r="G85" s="41"/>
      <c r="H85" s="41"/>
      <c r="I85" s="137" t="s">
        <v>23</v>
      </c>
      <c r="J85" s="73" t="str">
        <f>IF(J12="","",J12)</f>
        <v>15. 5. 2020</v>
      </c>
      <c r="K85" s="41"/>
      <c r="L85" s="13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133"/>
      <c r="J86" s="41"/>
      <c r="K86" s="41"/>
      <c r="L86" s="13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5.15" customHeight="1">
      <c r="A87" s="39"/>
      <c r="B87" s="40"/>
      <c r="C87" s="33" t="s">
        <v>25</v>
      </c>
      <c r="D87" s="41"/>
      <c r="E87" s="41"/>
      <c r="F87" s="28" t="str">
        <f>E15</f>
        <v>Město Chomutov</v>
      </c>
      <c r="G87" s="41"/>
      <c r="H87" s="41"/>
      <c r="I87" s="137" t="s">
        <v>31</v>
      </c>
      <c r="J87" s="37" t="str">
        <f>E21</f>
        <v xml:space="preserve"> </v>
      </c>
      <c r="K87" s="41"/>
      <c r="L87" s="13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15.15" customHeight="1">
      <c r="A88" s="39"/>
      <c r="B88" s="40"/>
      <c r="C88" s="33" t="s">
        <v>29</v>
      </c>
      <c r="D88" s="41"/>
      <c r="E88" s="41"/>
      <c r="F88" s="28" t="str">
        <f>IF(E18="","",E18)</f>
        <v>Vyplň údaj</v>
      </c>
      <c r="G88" s="41"/>
      <c r="H88" s="41"/>
      <c r="I88" s="137" t="s">
        <v>33</v>
      </c>
      <c r="J88" s="37" t="str">
        <f>E24</f>
        <v xml:space="preserve"> </v>
      </c>
      <c r="K88" s="41"/>
      <c r="L88" s="13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0.3" customHeight="1">
      <c r="A89" s="39"/>
      <c r="B89" s="40"/>
      <c r="C89" s="41"/>
      <c r="D89" s="41"/>
      <c r="E89" s="41"/>
      <c r="F89" s="41"/>
      <c r="G89" s="41"/>
      <c r="H89" s="41"/>
      <c r="I89" s="133"/>
      <c r="J89" s="41"/>
      <c r="K89" s="41"/>
      <c r="L89" s="13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11" customFormat="1" ht="29.25" customHeight="1">
      <c r="A90" s="187"/>
      <c r="B90" s="188"/>
      <c r="C90" s="189" t="s">
        <v>101</v>
      </c>
      <c r="D90" s="190" t="s">
        <v>55</v>
      </c>
      <c r="E90" s="190" t="s">
        <v>51</v>
      </c>
      <c r="F90" s="190" t="s">
        <v>52</v>
      </c>
      <c r="G90" s="190" t="s">
        <v>102</v>
      </c>
      <c r="H90" s="190" t="s">
        <v>103</v>
      </c>
      <c r="I90" s="191" t="s">
        <v>104</v>
      </c>
      <c r="J90" s="190" t="s">
        <v>86</v>
      </c>
      <c r="K90" s="192" t="s">
        <v>105</v>
      </c>
      <c r="L90" s="193"/>
      <c r="M90" s="93" t="s">
        <v>19</v>
      </c>
      <c r="N90" s="94" t="s">
        <v>40</v>
      </c>
      <c r="O90" s="94" t="s">
        <v>106</v>
      </c>
      <c r="P90" s="94" t="s">
        <v>107</v>
      </c>
      <c r="Q90" s="94" t="s">
        <v>108</v>
      </c>
      <c r="R90" s="94" t="s">
        <v>109</v>
      </c>
      <c r="S90" s="94" t="s">
        <v>110</v>
      </c>
      <c r="T90" s="95" t="s">
        <v>111</v>
      </c>
      <c r="U90" s="187"/>
      <c r="V90" s="187"/>
      <c r="W90" s="187"/>
      <c r="X90" s="187"/>
      <c r="Y90" s="187"/>
      <c r="Z90" s="187"/>
      <c r="AA90" s="187"/>
      <c r="AB90" s="187"/>
      <c r="AC90" s="187"/>
      <c r="AD90" s="187"/>
      <c r="AE90" s="187"/>
    </row>
    <row r="91" spans="1:63" s="2" customFormat="1" ht="22.8" customHeight="1">
      <c r="A91" s="39"/>
      <c r="B91" s="40"/>
      <c r="C91" s="100" t="s">
        <v>112</v>
      </c>
      <c r="D91" s="41"/>
      <c r="E91" s="41"/>
      <c r="F91" s="41"/>
      <c r="G91" s="41"/>
      <c r="H91" s="41"/>
      <c r="I91" s="133"/>
      <c r="J91" s="194">
        <f>BK91</f>
        <v>0</v>
      </c>
      <c r="K91" s="41"/>
      <c r="L91" s="45"/>
      <c r="M91" s="96"/>
      <c r="N91" s="195"/>
      <c r="O91" s="97"/>
      <c r="P91" s="196">
        <f>P92+P170+P177</f>
        <v>0</v>
      </c>
      <c r="Q91" s="97"/>
      <c r="R91" s="196">
        <f>R92+R170+R177</f>
        <v>35.235838</v>
      </c>
      <c r="S91" s="97"/>
      <c r="T91" s="197">
        <f>T92+T170+T177</f>
        <v>6.2415</v>
      </c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T91" s="18" t="s">
        <v>69</v>
      </c>
      <c r="AU91" s="18" t="s">
        <v>87</v>
      </c>
      <c r="BK91" s="198">
        <f>BK92+BK170+BK177</f>
        <v>0</v>
      </c>
    </row>
    <row r="92" spans="1:63" s="12" customFormat="1" ht="25.9" customHeight="1">
      <c r="A92" s="12"/>
      <c r="B92" s="199"/>
      <c r="C92" s="200"/>
      <c r="D92" s="201" t="s">
        <v>69</v>
      </c>
      <c r="E92" s="202" t="s">
        <v>113</v>
      </c>
      <c r="F92" s="202" t="s">
        <v>114</v>
      </c>
      <c r="G92" s="200"/>
      <c r="H92" s="200"/>
      <c r="I92" s="203"/>
      <c r="J92" s="204">
        <f>BK92</f>
        <v>0</v>
      </c>
      <c r="K92" s="200"/>
      <c r="L92" s="205"/>
      <c r="M92" s="206"/>
      <c r="N92" s="207"/>
      <c r="O92" s="207"/>
      <c r="P92" s="208">
        <f>P93+P111+P148+P153+P163+P168</f>
        <v>0</v>
      </c>
      <c r="Q92" s="207"/>
      <c r="R92" s="208">
        <f>R93+R111+R148+R153+R163+R168</f>
        <v>35.235838</v>
      </c>
      <c r="S92" s="207"/>
      <c r="T92" s="209">
        <f>T93+T111+T148+T153+T163+T168</f>
        <v>6.2415</v>
      </c>
      <c r="U92" s="12"/>
      <c r="V92" s="12"/>
      <c r="W92" s="12"/>
      <c r="X92" s="12"/>
      <c r="Y92" s="12"/>
      <c r="Z92" s="12"/>
      <c r="AA92" s="12"/>
      <c r="AB92" s="12"/>
      <c r="AC92" s="12"/>
      <c r="AD92" s="12"/>
      <c r="AE92" s="12"/>
      <c r="AR92" s="210" t="s">
        <v>78</v>
      </c>
      <c r="AT92" s="211" t="s">
        <v>69</v>
      </c>
      <c r="AU92" s="211" t="s">
        <v>70</v>
      </c>
      <c r="AY92" s="210" t="s">
        <v>115</v>
      </c>
      <c r="BK92" s="212">
        <f>BK93+BK111+BK148+BK153+BK163+BK168</f>
        <v>0</v>
      </c>
    </row>
    <row r="93" spans="1:63" s="12" customFormat="1" ht="22.8" customHeight="1">
      <c r="A93" s="12"/>
      <c r="B93" s="199"/>
      <c r="C93" s="200"/>
      <c r="D93" s="201" t="s">
        <v>69</v>
      </c>
      <c r="E93" s="213" t="s">
        <v>78</v>
      </c>
      <c r="F93" s="213" t="s">
        <v>116</v>
      </c>
      <c r="G93" s="200"/>
      <c r="H93" s="200"/>
      <c r="I93" s="203"/>
      <c r="J93" s="214">
        <f>BK93</f>
        <v>0</v>
      </c>
      <c r="K93" s="200"/>
      <c r="L93" s="205"/>
      <c r="M93" s="206"/>
      <c r="N93" s="207"/>
      <c r="O93" s="207"/>
      <c r="P93" s="208">
        <f>SUM(P94:P110)</f>
        <v>0</v>
      </c>
      <c r="Q93" s="207"/>
      <c r="R93" s="208">
        <f>SUM(R94:R110)</f>
        <v>22.4</v>
      </c>
      <c r="S93" s="207"/>
      <c r="T93" s="209">
        <f>SUM(T94:T110)</f>
        <v>0</v>
      </c>
      <c r="U93" s="12"/>
      <c r="V93" s="12"/>
      <c r="W93" s="12"/>
      <c r="X93" s="12"/>
      <c r="Y93" s="12"/>
      <c r="Z93" s="12"/>
      <c r="AA93" s="12"/>
      <c r="AB93" s="12"/>
      <c r="AC93" s="12"/>
      <c r="AD93" s="12"/>
      <c r="AE93" s="12"/>
      <c r="AR93" s="210" t="s">
        <v>78</v>
      </c>
      <c r="AT93" s="211" t="s">
        <v>69</v>
      </c>
      <c r="AU93" s="211" t="s">
        <v>78</v>
      </c>
      <c r="AY93" s="210" t="s">
        <v>115</v>
      </c>
      <c r="BK93" s="212">
        <f>SUM(BK94:BK110)</f>
        <v>0</v>
      </c>
    </row>
    <row r="94" spans="1:65" s="2" customFormat="1" ht="21.75" customHeight="1">
      <c r="A94" s="39"/>
      <c r="B94" s="40"/>
      <c r="C94" s="215" t="s">
        <v>78</v>
      </c>
      <c r="D94" s="215" t="s">
        <v>117</v>
      </c>
      <c r="E94" s="216" t="s">
        <v>118</v>
      </c>
      <c r="F94" s="217" t="s">
        <v>119</v>
      </c>
      <c r="G94" s="218" t="s">
        <v>120</v>
      </c>
      <c r="H94" s="219">
        <v>65</v>
      </c>
      <c r="I94" s="220"/>
      <c r="J94" s="221">
        <f>ROUND(I94*H94,2)</f>
        <v>0</v>
      </c>
      <c r="K94" s="217" t="s">
        <v>121</v>
      </c>
      <c r="L94" s="45"/>
      <c r="M94" s="222" t="s">
        <v>19</v>
      </c>
      <c r="N94" s="223" t="s">
        <v>41</v>
      </c>
      <c r="O94" s="85"/>
      <c r="P94" s="224">
        <f>O94*H94</f>
        <v>0</v>
      </c>
      <c r="Q94" s="224">
        <v>0</v>
      </c>
      <c r="R94" s="224">
        <f>Q94*H94</f>
        <v>0</v>
      </c>
      <c r="S94" s="224">
        <v>0</v>
      </c>
      <c r="T94" s="225">
        <f>S94*H94</f>
        <v>0</v>
      </c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R94" s="226" t="s">
        <v>122</v>
      </c>
      <c r="AT94" s="226" t="s">
        <v>117</v>
      </c>
      <c r="AU94" s="226" t="s">
        <v>80</v>
      </c>
      <c r="AY94" s="18" t="s">
        <v>115</v>
      </c>
      <c r="BE94" s="227">
        <f>IF(N94="základní",J94,0)</f>
        <v>0</v>
      </c>
      <c r="BF94" s="227">
        <f>IF(N94="snížená",J94,0)</f>
        <v>0</v>
      </c>
      <c r="BG94" s="227">
        <f>IF(N94="zákl. přenesená",J94,0)</f>
        <v>0</v>
      </c>
      <c r="BH94" s="227">
        <f>IF(N94="sníž. přenesená",J94,0)</f>
        <v>0</v>
      </c>
      <c r="BI94" s="227">
        <f>IF(N94="nulová",J94,0)</f>
        <v>0</v>
      </c>
      <c r="BJ94" s="18" t="s">
        <v>78</v>
      </c>
      <c r="BK94" s="227">
        <f>ROUND(I94*H94,2)</f>
        <v>0</v>
      </c>
      <c r="BL94" s="18" t="s">
        <v>122</v>
      </c>
      <c r="BM94" s="226" t="s">
        <v>123</v>
      </c>
    </row>
    <row r="95" spans="1:51" s="13" customFormat="1" ht="12">
      <c r="A95" s="13"/>
      <c r="B95" s="228"/>
      <c r="C95" s="229"/>
      <c r="D95" s="230" t="s">
        <v>124</v>
      </c>
      <c r="E95" s="231" t="s">
        <v>19</v>
      </c>
      <c r="F95" s="232" t="s">
        <v>125</v>
      </c>
      <c r="G95" s="229"/>
      <c r="H95" s="233">
        <v>65</v>
      </c>
      <c r="I95" s="234"/>
      <c r="J95" s="229"/>
      <c r="K95" s="229"/>
      <c r="L95" s="235"/>
      <c r="M95" s="236"/>
      <c r="N95" s="237"/>
      <c r="O95" s="237"/>
      <c r="P95" s="237"/>
      <c r="Q95" s="237"/>
      <c r="R95" s="237"/>
      <c r="S95" s="237"/>
      <c r="T95" s="238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T95" s="239" t="s">
        <v>124</v>
      </c>
      <c r="AU95" s="239" t="s">
        <v>80</v>
      </c>
      <c r="AV95" s="13" t="s">
        <v>80</v>
      </c>
      <c r="AW95" s="13" t="s">
        <v>32</v>
      </c>
      <c r="AX95" s="13" t="s">
        <v>78</v>
      </c>
      <c r="AY95" s="239" t="s">
        <v>115</v>
      </c>
    </row>
    <row r="96" spans="1:65" s="2" customFormat="1" ht="16.5" customHeight="1">
      <c r="A96" s="39"/>
      <c r="B96" s="40"/>
      <c r="C96" s="215" t="s">
        <v>80</v>
      </c>
      <c r="D96" s="215" t="s">
        <v>117</v>
      </c>
      <c r="E96" s="216" t="s">
        <v>126</v>
      </c>
      <c r="F96" s="217" t="s">
        <v>127</v>
      </c>
      <c r="G96" s="218" t="s">
        <v>128</v>
      </c>
      <c r="H96" s="219">
        <v>53.6</v>
      </c>
      <c r="I96" s="220"/>
      <c r="J96" s="221">
        <f>ROUND(I96*H96,2)</f>
        <v>0</v>
      </c>
      <c r="K96" s="217" t="s">
        <v>121</v>
      </c>
      <c r="L96" s="45"/>
      <c r="M96" s="222" t="s">
        <v>19</v>
      </c>
      <c r="N96" s="223" t="s">
        <v>41</v>
      </c>
      <c r="O96" s="85"/>
      <c r="P96" s="224">
        <f>O96*H96</f>
        <v>0</v>
      </c>
      <c r="Q96" s="224">
        <v>0</v>
      </c>
      <c r="R96" s="224">
        <f>Q96*H96</f>
        <v>0</v>
      </c>
      <c r="S96" s="224">
        <v>0</v>
      </c>
      <c r="T96" s="225">
        <f>S96*H96</f>
        <v>0</v>
      </c>
      <c r="U96" s="39"/>
      <c r="V96" s="39"/>
      <c r="W96" s="39"/>
      <c r="X96" s="39"/>
      <c r="Y96" s="39"/>
      <c r="Z96" s="39"/>
      <c r="AA96" s="39"/>
      <c r="AB96" s="39"/>
      <c r="AC96" s="39"/>
      <c r="AD96" s="39"/>
      <c r="AE96" s="39"/>
      <c r="AR96" s="226" t="s">
        <v>122</v>
      </c>
      <c r="AT96" s="226" t="s">
        <v>117</v>
      </c>
      <c r="AU96" s="226" t="s">
        <v>80</v>
      </c>
      <c r="AY96" s="18" t="s">
        <v>115</v>
      </c>
      <c r="BE96" s="227">
        <f>IF(N96="základní",J96,0)</f>
        <v>0</v>
      </c>
      <c r="BF96" s="227">
        <f>IF(N96="snížená",J96,0)</f>
        <v>0</v>
      </c>
      <c r="BG96" s="227">
        <f>IF(N96="zákl. přenesená",J96,0)</f>
        <v>0</v>
      </c>
      <c r="BH96" s="227">
        <f>IF(N96="sníž. přenesená",J96,0)</f>
        <v>0</v>
      </c>
      <c r="BI96" s="227">
        <f>IF(N96="nulová",J96,0)</f>
        <v>0</v>
      </c>
      <c r="BJ96" s="18" t="s">
        <v>78</v>
      </c>
      <c r="BK96" s="227">
        <f>ROUND(I96*H96,2)</f>
        <v>0</v>
      </c>
      <c r="BL96" s="18" t="s">
        <v>122</v>
      </c>
      <c r="BM96" s="226" t="s">
        <v>129</v>
      </c>
    </row>
    <row r="97" spans="1:51" s="13" customFormat="1" ht="12">
      <c r="A97" s="13"/>
      <c r="B97" s="228"/>
      <c r="C97" s="229"/>
      <c r="D97" s="230" t="s">
        <v>124</v>
      </c>
      <c r="E97" s="231" t="s">
        <v>19</v>
      </c>
      <c r="F97" s="232" t="s">
        <v>130</v>
      </c>
      <c r="G97" s="229"/>
      <c r="H97" s="233">
        <v>53.6</v>
      </c>
      <c r="I97" s="234"/>
      <c r="J97" s="229"/>
      <c r="K97" s="229"/>
      <c r="L97" s="235"/>
      <c r="M97" s="236"/>
      <c r="N97" s="237"/>
      <c r="O97" s="237"/>
      <c r="P97" s="237"/>
      <c r="Q97" s="237"/>
      <c r="R97" s="237"/>
      <c r="S97" s="237"/>
      <c r="T97" s="238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T97" s="239" t="s">
        <v>124</v>
      </c>
      <c r="AU97" s="239" t="s">
        <v>80</v>
      </c>
      <c r="AV97" s="13" t="s">
        <v>80</v>
      </c>
      <c r="AW97" s="13" t="s">
        <v>32</v>
      </c>
      <c r="AX97" s="13" t="s">
        <v>78</v>
      </c>
      <c r="AY97" s="239" t="s">
        <v>115</v>
      </c>
    </row>
    <row r="98" spans="1:65" s="2" customFormat="1" ht="21.75" customHeight="1">
      <c r="A98" s="39"/>
      <c r="B98" s="40"/>
      <c r="C98" s="215" t="s">
        <v>131</v>
      </c>
      <c r="D98" s="215" t="s">
        <v>117</v>
      </c>
      <c r="E98" s="216" t="s">
        <v>132</v>
      </c>
      <c r="F98" s="217" t="s">
        <v>133</v>
      </c>
      <c r="G98" s="218" t="s">
        <v>134</v>
      </c>
      <c r="H98" s="219">
        <v>28</v>
      </c>
      <c r="I98" s="220"/>
      <c r="J98" s="221">
        <f>ROUND(I98*H98,2)</f>
        <v>0</v>
      </c>
      <c r="K98" s="217" t="s">
        <v>121</v>
      </c>
      <c r="L98" s="45"/>
      <c r="M98" s="222" t="s">
        <v>19</v>
      </c>
      <c r="N98" s="223" t="s">
        <v>41</v>
      </c>
      <c r="O98" s="85"/>
      <c r="P98" s="224">
        <f>O98*H98</f>
        <v>0</v>
      </c>
      <c r="Q98" s="224">
        <v>0</v>
      </c>
      <c r="R98" s="224">
        <f>Q98*H98</f>
        <v>0</v>
      </c>
      <c r="S98" s="224">
        <v>0</v>
      </c>
      <c r="T98" s="225">
        <f>S98*H98</f>
        <v>0</v>
      </c>
      <c r="U98" s="39"/>
      <c r="V98" s="39"/>
      <c r="W98" s="39"/>
      <c r="X98" s="39"/>
      <c r="Y98" s="39"/>
      <c r="Z98" s="39"/>
      <c r="AA98" s="39"/>
      <c r="AB98" s="39"/>
      <c r="AC98" s="39"/>
      <c r="AD98" s="39"/>
      <c r="AE98" s="39"/>
      <c r="AR98" s="226" t="s">
        <v>122</v>
      </c>
      <c r="AT98" s="226" t="s">
        <v>117</v>
      </c>
      <c r="AU98" s="226" t="s">
        <v>80</v>
      </c>
      <c r="AY98" s="18" t="s">
        <v>115</v>
      </c>
      <c r="BE98" s="227">
        <f>IF(N98="základní",J98,0)</f>
        <v>0</v>
      </c>
      <c r="BF98" s="227">
        <f>IF(N98="snížená",J98,0)</f>
        <v>0</v>
      </c>
      <c r="BG98" s="227">
        <f>IF(N98="zákl. přenesená",J98,0)</f>
        <v>0</v>
      </c>
      <c r="BH98" s="227">
        <f>IF(N98="sníž. přenesená",J98,0)</f>
        <v>0</v>
      </c>
      <c r="BI98" s="227">
        <f>IF(N98="nulová",J98,0)</f>
        <v>0</v>
      </c>
      <c r="BJ98" s="18" t="s">
        <v>78</v>
      </c>
      <c r="BK98" s="227">
        <f>ROUND(I98*H98,2)</f>
        <v>0</v>
      </c>
      <c r="BL98" s="18" t="s">
        <v>122</v>
      </c>
      <c r="BM98" s="226" t="s">
        <v>135</v>
      </c>
    </row>
    <row r="99" spans="1:51" s="13" customFormat="1" ht="12">
      <c r="A99" s="13"/>
      <c r="B99" s="228"/>
      <c r="C99" s="229"/>
      <c r="D99" s="230" t="s">
        <v>124</v>
      </c>
      <c r="E99" s="231" t="s">
        <v>19</v>
      </c>
      <c r="F99" s="232" t="s">
        <v>136</v>
      </c>
      <c r="G99" s="229"/>
      <c r="H99" s="233">
        <v>28</v>
      </c>
      <c r="I99" s="234"/>
      <c r="J99" s="229"/>
      <c r="K99" s="229"/>
      <c r="L99" s="235"/>
      <c r="M99" s="236"/>
      <c r="N99" s="237"/>
      <c r="O99" s="237"/>
      <c r="P99" s="237"/>
      <c r="Q99" s="237"/>
      <c r="R99" s="237"/>
      <c r="S99" s="237"/>
      <c r="T99" s="238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T99" s="239" t="s">
        <v>124</v>
      </c>
      <c r="AU99" s="239" t="s">
        <v>80</v>
      </c>
      <c r="AV99" s="13" t="s">
        <v>80</v>
      </c>
      <c r="AW99" s="13" t="s">
        <v>32</v>
      </c>
      <c r="AX99" s="13" t="s">
        <v>78</v>
      </c>
      <c r="AY99" s="239" t="s">
        <v>115</v>
      </c>
    </row>
    <row r="100" spans="1:65" s="2" customFormat="1" ht="21.75" customHeight="1">
      <c r="A100" s="39"/>
      <c r="B100" s="40"/>
      <c r="C100" s="215" t="s">
        <v>122</v>
      </c>
      <c r="D100" s="215" t="s">
        <v>117</v>
      </c>
      <c r="E100" s="216" t="s">
        <v>137</v>
      </c>
      <c r="F100" s="217" t="s">
        <v>138</v>
      </c>
      <c r="G100" s="218" t="s">
        <v>134</v>
      </c>
      <c r="H100" s="219">
        <v>29.347</v>
      </c>
      <c r="I100" s="220"/>
      <c r="J100" s="221">
        <f>ROUND(I100*H100,2)</f>
        <v>0</v>
      </c>
      <c r="K100" s="217" t="s">
        <v>121</v>
      </c>
      <c r="L100" s="45"/>
      <c r="M100" s="222" t="s">
        <v>19</v>
      </c>
      <c r="N100" s="223" t="s">
        <v>41</v>
      </c>
      <c r="O100" s="85"/>
      <c r="P100" s="224">
        <f>O100*H100</f>
        <v>0</v>
      </c>
      <c r="Q100" s="224">
        <v>0</v>
      </c>
      <c r="R100" s="224">
        <f>Q100*H100</f>
        <v>0</v>
      </c>
      <c r="S100" s="224">
        <v>0</v>
      </c>
      <c r="T100" s="225">
        <f>S100*H100</f>
        <v>0</v>
      </c>
      <c r="U100" s="39"/>
      <c r="V100" s="39"/>
      <c r="W100" s="39"/>
      <c r="X100" s="39"/>
      <c r="Y100" s="39"/>
      <c r="Z100" s="39"/>
      <c r="AA100" s="39"/>
      <c r="AB100" s="39"/>
      <c r="AC100" s="39"/>
      <c r="AD100" s="39"/>
      <c r="AE100" s="39"/>
      <c r="AR100" s="226" t="s">
        <v>122</v>
      </c>
      <c r="AT100" s="226" t="s">
        <v>117</v>
      </c>
      <c r="AU100" s="226" t="s">
        <v>80</v>
      </c>
      <c r="AY100" s="18" t="s">
        <v>115</v>
      </c>
      <c r="BE100" s="227">
        <f>IF(N100="základní",J100,0)</f>
        <v>0</v>
      </c>
      <c r="BF100" s="227">
        <f>IF(N100="snížená",J100,0)</f>
        <v>0</v>
      </c>
      <c r="BG100" s="227">
        <f>IF(N100="zákl. přenesená",J100,0)</f>
        <v>0</v>
      </c>
      <c r="BH100" s="227">
        <f>IF(N100="sníž. přenesená",J100,0)</f>
        <v>0</v>
      </c>
      <c r="BI100" s="227">
        <f>IF(N100="nulová",J100,0)</f>
        <v>0</v>
      </c>
      <c r="BJ100" s="18" t="s">
        <v>78</v>
      </c>
      <c r="BK100" s="227">
        <f>ROUND(I100*H100,2)</f>
        <v>0</v>
      </c>
      <c r="BL100" s="18" t="s">
        <v>122</v>
      </c>
      <c r="BM100" s="226" t="s">
        <v>139</v>
      </c>
    </row>
    <row r="101" spans="1:51" s="13" customFormat="1" ht="12">
      <c r="A101" s="13"/>
      <c r="B101" s="228"/>
      <c r="C101" s="229"/>
      <c r="D101" s="230" t="s">
        <v>124</v>
      </c>
      <c r="E101" s="231" t="s">
        <v>19</v>
      </c>
      <c r="F101" s="232" t="s">
        <v>140</v>
      </c>
      <c r="G101" s="229"/>
      <c r="H101" s="233">
        <v>4.347</v>
      </c>
      <c r="I101" s="234"/>
      <c r="J101" s="229"/>
      <c r="K101" s="229"/>
      <c r="L101" s="235"/>
      <c r="M101" s="236"/>
      <c r="N101" s="237"/>
      <c r="O101" s="237"/>
      <c r="P101" s="237"/>
      <c r="Q101" s="237"/>
      <c r="R101" s="237"/>
      <c r="S101" s="237"/>
      <c r="T101" s="238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39" t="s">
        <v>124</v>
      </c>
      <c r="AU101" s="239" t="s">
        <v>80</v>
      </c>
      <c r="AV101" s="13" t="s">
        <v>80</v>
      </c>
      <c r="AW101" s="13" t="s">
        <v>32</v>
      </c>
      <c r="AX101" s="13" t="s">
        <v>70</v>
      </c>
      <c r="AY101" s="239" t="s">
        <v>115</v>
      </c>
    </row>
    <row r="102" spans="1:51" s="13" customFormat="1" ht="12">
      <c r="A102" s="13"/>
      <c r="B102" s="228"/>
      <c r="C102" s="229"/>
      <c r="D102" s="230" t="s">
        <v>124</v>
      </c>
      <c r="E102" s="231" t="s">
        <v>19</v>
      </c>
      <c r="F102" s="232" t="s">
        <v>141</v>
      </c>
      <c r="G102" s="229"/>
      <c r="H102" s="233">
        <v>14</v>
      </c>
      <c r="I102" s="234"/>
      <c r="J102" s="229"/>
      <c r="K102" s="229"/>
      <c r="L102" s="235"/>
      <c r="M102" s="236"/>
      <c r="N102" s="237"/>
      <c r="O102" s="237"/>
      <c r="P102" s="237"/>
      <c r="Q102" s="237"/>
      <c r="R102" s="237"/>
      <c r="S102" s="237"/>
      <c r="T102" s="238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39" t="s">
        <v>124</v>
      </c>
      <c r="AU102" s="239" t="s">
        <v>80</v>
      </c>
      <c r="AV102" s="13" t="s">
        <v>80</v>
      </c>
      <c r="AW102" s="13" t="s">
        <v>32</v>
      </c>
      <c r="AX102" s="13" t="s">
        <v>70</v>
      </c>
      <c r="AY102" s="239" t="s">
        <v>115</v>
      </c>
    </row>
    <row r="103" spans="1:51" s="13" customFormat="1" ht="12">
      <c r="A103" s="13"/>
      <c r="B103" s="228"/>
      <c r="C103" s="229"/>
      <c r="D103" s="230" t="s">
        <v>124</v>
      </c>
      <c r="E103" s="231" t="s">
        <v>19</v>
      </c>
      <c r="F103" s="232" t="s">
        <v>142</v>
      </c>
      <c r="G103" s="229"/>
      <c r="H103" s="233">
        <v>11</v>
      </c>
      <c r="I103" s="234"/>
      <c r="J103" s="229"/>
      <c r="K103" s="229"/>
      <c r="L103" s="235"/>
      <c r="M103" s="236"/>
      <c r="N103" s="237"/>
      <c r="O103" s="237"/>
      <c r="P103" s="237"/>
      <c r="Q103" s="237"/>
      <c r="R103" s="237"/>
      <c r="S103" s="237"/>
      <c r="T103" s="238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39" t="s">
        <v>124</v>
      </c>
      <c r="AU103" s="239" t="s">
        <v>80</v>
      </c>
      <c r="AV103" s="13" t="s">
        <v>80</v>
      </c>
      <c r="AW103" s="13" t="s">
        <v>32</v>
      </c>
      <c r="AX103" s="13" t="s">
        <v>70</v>
      </c>
      <c r="AY103" s="239" t="s">
        <v>115</v>
      </c>
    </row>
    <row r="104" spans="1:51" s="14" customFormat="1" ht="12">
      <c r="A104" s="14"/>
      <c r="B104" s="240"/>
      <c r="C104" s="241"/>
      <c r="D104" s="230" t="s">
        <v>124</v>
      </c>
      <c r="E104" s="242" t="s">
        <v>19</v>
      </c>
      <c r="F104" s="243" t="s">
        <v>143</v>
      </c>
      <c r="G104" s="241"/>
      <c r="H104" s="244">
        <v>29.347</v>
      </c>
      <c r="I104" s="245"/>
      <c r="J104" s="241"/>
      <c r="K104" s="241"/>
      <c r="L104" s="246"/>
      <c r="M104" s="247"/>
      <c r="N104" s="248"/>
      <c r="O104" s="248"/>
      <c r="P104" s="248"/>
      <c r="Q104" s="248"/>
      <c r="R104" s="248"/>
      <c r="S104" s="248"/>
      <c r="T104" s="249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T104" s="250" t="s">
        <v>124</v>
      </c>
      <c r="AU104" s="250" t="s">
        <v>80</v>
      </c>
      <c r="AV104" s="14" t="s">
        <v>122</v>
      </c>
      <c r="AW104" s="14" t="s">
        <v>32</v>
      </c>
      <c r="AX104" s="14" t="s">
        <v>78</v>
      </c>
      <c r="AY104" s="250" t="s">
        <v>115</v>
      </c>
    </row>
    <row r="105" spans="1:65" s="2" customFormat="1" ht="33" customHeight="1">
      <c r="A105" s="39"/>
      <c r="B105" s="40"/>
      <c r="C105" s="215" t="s">
        <v>144</v>
      </c>
      <c r="D105" s="215" t="s">
        <v>117</v>
      </c>
      <c r="E105" s="216" t="s">
        <v>145</v>
      </c>
      <c r="F105" s="217" t="s">
        <v>146</v>
      </c>
      <c r="G105" s="218" t="s">
        <v>134</v>
      </c>
      <c r="H105" s="219">
        <v>11.2</v>
      </c>
      <c r="I105" s="220"/>
      <c r="J105" s="221">
        <f>ROUND(I105*H105,2)</f>
        <v>0</v>
      </c>
      <c r="K105" s="217" t="s">
        <v>121</v>
      </c>
      <c r="L105" s="45"/>
      <c r="M105" s="222" t="s">
        <v>19</v>
      </c>
      <c r="N105" s="223" t="s">
        <v>41</v>
      </c>
      <c r="O105" s="85"/>
      <c r="P105" s="224">
        <f>O105*H105</f>
        <v>0</v>
      </c>
      <c r="Q105" s="224">
        <v>0</v>
      </c>
      <c r="R105" s="224">
        <f>Q105*H105</f>
        <v>0</v>
      </c>
      <c r="S105" s="224">
        <v>0</v>
      </c>
      <c r="T105" s="225">
        <f>S105*H105</f>
        <v>0</v>
      </c>
      <c r="U105" s="39"/>
      <c r="V105" s="39"/>
      <c r="W105" s="39"/>
      <c r="X105" s="39"/>
      <c r="Y105" s="39"/>
      <c r="Z105" s="39"/>
      <c r="AA105" s="39"/>
      <c r="AB105" s="39"/>
      <c r="AC105" s="39"/>
      <c r="AD105" s="39"/>
      <c r="AE105" s="39"/>
      <c r="AR105" s="226" t="s">
        <v>122</v>
      </c>
      <c r="AT105" s="226" t="s">
        <v>117</v>
      </c>
      <c r="AU105" s="226" t="s">
        <v>80</v>
      </c>
      <c r="AY105" s="18" t="s">
        <v>115</v>
      </c>
      <c r="BE105" s="227">
        <f>IF(N105="základní",J105,0)</f>
        <v>0</v>
      </c>
      <c r="BF105" s="227">
        <f>IF(N105="snížená",J105,0)</f>
        <v>0</v>
      </c>
      <c r="BG105" s="227">
        <f>IF(N105="zákl. přenesená",J105,0)</f>
        <v>0</v>
      </c>
      <c r="BH105" s="227">
        <f>IF(N105="sníž. přenesená",J105,0)</f>
        <v>0</v>
      </c>
      <c r="BI105" s="227">
        <f>IF(N105="nulová",J105,0)</f>
        <v>0</v>
      </c>
      <c r="BJ105" s="18" t="s">
        <v>78</v>
      </c>
      <c r="BK105" s="227">
        <f>ROUND(I105*H105,2)</f>
        <v>0</v>
      </c>
      <c r="BL105" s="18" t="s">
        <v>122</v>
      </c>
      <c r="BM105" s="226" t="s">
        <v>147</v>
      </c>
    </row>
    <row r="106" spans="1:51" s="13" customFormat="1" ht="12">
      <c r="A106" s="13"/>
      <c r="B106" s="228"/>
      <c r="C106" s="229"/>
      <c r="D106" s="230" t="s">
        <v>124</v>
      </c>
      <c r="E106" s="231" t="s">
        <v>19</v>
      </c>
      <c r="F106" s="232" t="s">
        <v>148</v>
      </c>
      <c r="G106" s="229"/>
      <c r="H106" s="233">
        <v>11.2</v>
      </c>
      <c r="I106" s="234"/>
      <c r="J106" s="229"/>
      <c r="K106" s="229"/>
      <c r="L106" s="235"/>
      <c r="M106" s="236"/>
      <c r="N106" s="237"/>
      <c r="O106" s="237"/>
      <c r="P106" s="237"/>
      <c r="Q106" s="237"/>
      <c r="R106" s="237"/>
      <c r="S106" s="237"/>
      <c r="T106" s="238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39" t="s">
        <v>124</v>
      </c>
      <c r="AU106" s="239" t="s">
        <v>80</v>
      </c>
      <c r="AV106" s="13" t="s">
        <v>80</v>
      </c>
      <c r="AW106" s="13" t="s">
        <v>32</v>
      </c>
      <c r="AX106" s="13" t="s">
        <v>78</v>
      </c>
      <c r="AY106" s="239" t="s">
        <v>115</v>
      </c>
    </row>
    <row r="107" spans="1:65" s="2" customFormat="1" ht="16.5" customHeight="1">
      <c r="A107" s="39"/>
      <c r="B107" s="40"/>
      <c r="C107" s="251" t="s">
        <v>149</v>
      </c>
      <c r="D107" s="251" t="s">
        <v>150</v>
      </c>
      <c r="E107" s="252" t="s">
        <v>151</v>
      </c>
      <c r="F107" s="253" t="s">
        <v>152</v>
      </c>
      <c r="G107" s="254" t="s">
        <v>153</v>
      </c>
      <c r="H107" s="255">
        <v>22.4</v>
      </c>
      <c r="I107" s="256"/>
      <c r="J107" s="257">
        <f>ROUND(I107*H107,2)</f>
        <v>0</v>
      </c>
      <c r="K107" s="253" t="s">
        <v>121</v>
      </c>
      <c r="L107" s="258"/>
      <c r="M107" s="259" t="s">
        <v>19</v>
      </c>
      <c r="N107" s="260" t="s">
        <v>41</v>
      </c>
      <c r="O107" s="85"/>
      <c r="P107" s="224">
        <f>O107*H107</f>
        <v>0</v>
      </c>
      <c r="Q107" s="224">
        <v>1</v>
      </c>
      <c r="R107" s="224">
        <f>Q107*H107</f>
        <v>22.4</v>
      </c>
      <c r="S107" s="224">
        <v>0</v>
      </c>
      <c r="T107" s="225">
        <f>S107*H107</f>
        <v>0</v>
      </c>
      <c r="U107" s="39"/>
      <c r="V107" s="39"/>
      <c r="W107" s="39"/>
      <c r="X107" s="39"/>
      <c r="Y107" s="39"/>
      <c r="Z107" s="39"/>
      <c r="AA107" s="39"/>
      <c r="AB107" s="39"/>
      <c r="AC107" s="39"/>
      <c r="AD107" s="39"/>
      <c r="AE107" s="39"/>
      <c r="AR107" s="226" t="s">
        <v>154</v>
      </c>
      <c r="AT107" s="226" t="s">
        <v>150</v>
      </c>
      <c r="AU107" s="226" t="s">
        <v>80</v>
      </c>
      <c r="AY107" s="18" t="s">
        <v>115</v>
      </c>
      <c r="BE107" s="227">
        <f>IF(N107="základní",J107,0)</f>
        <v>0</v>
      </c>
      <c r="BF107" s="227">
        <f>IF(N107="snížená",J107,0)</f>
        <v>0</v>
      </c>
      <c r="BG107" s="227">
        <f>IF(N107="zákl. přenesená",J107,0)</f>
        <v>0</v>
      </c>
      <c r="BH107" s="227">
        <f>IF(N107="sníž. přenesená",J107,0)</f>
        <v>0</v>
      </c>
      <c r="BI107" s="227">
        <f>IF(N107="nulová",J107,0)</f>
        <v>0</v>
      </c>
      <c r="BJ107" s="18" t="s">
        <v>78</v>
      </c>
      <c r="BK107" s="227">
        <f>ROUND(I107*H107,2)</f>
        <v>0</v>
      </c>
      <c r="BL107" s="18" t="s">
        <v>122</v>
      </c>
      <c r="BM107" s="226" t="s">
        <v>155</v>
      </c>
    </row>
    <row r="108" spans="1:51" s="13" customFormat="1" ht="12">
      <c r="A108" s="13"/>
      <c r="B108" s="228"/>
      <c r="C108" s="229"/>
      <c r="D108" s="230" t="s">
        <v>124</v>
      </c>
      <c r="E108" s="229"/>
      <c r="F108" s="232" t="s">
        <v>156</v>
      </c>
      <c r="G108" s="229"/>
      <c r="H108" s="233">
        <v>22.4</v>
      </c>
      <c r="I108" s="234"/>
      <c r="J108" s="229"/>
      <c r="K108" s="229"/>
      <c r="L108" s="235"/>
      <c r="M108" s="236"/>
      <c r="N108" s="237"/>
      <c r="O108" s="237"/>
      <c r="P108" s="237"/>
      <c r="Q108" s="237"/>
      <c r="R108" s="237"/>
      <c r="S108" s="237"/>
      <c r="T108" s="238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T108" s="239" t="s">
        <v>124</v>
      </c>
      <c r="AU108" s="239" t="s">
        <v>80</v>
      </c>
      <c r="AV108" s="13" t="s">
        <v>80</v>
      </c>
      <c r="AW108" s="13" t="s">
        <v>4</v>
      </c>
      <c r="AX108" s="13" t="s">
        <v>78</v>
      </c>
      <c r="AY108" s="239" t="s">
        <v>115</v>
      </c>
    </row>
    <row r="109" spans="1:65" s="2" customFormat="1" ht="16.5" customHeight="1">
      <c r="A109" s="39"/>
      <c r="B109" s="40"/>
      <c r="C109" s="215" t="s">
        <v>157</v>
      </c>
      <c r="D109" s="215" t="s">
        <v>117</v>
      </c>
      <c r="E109" s="216" t="s">
        <v>158</v>
      </c>
      <c r="F109" s="217" t="s">
        <v>159</v>
      </c>
      <c r="G109" s="218" t="s">
        <v>134</v>
      </c>
      <c r="H109" s="219">
        <v>2.8</v>
      </c>
      <c r="I109" s="220"/>
      <c r="J109" s="221">
        <f>ROUND(I109*H109,2)</f>
        <v>0</v>
      </c>
      <c r="K109" s="217" t="s">
        <v>121</v>
      </c>
      <c r="L109" s="45"/>
      <c r="M109" s="222" t="s">
        <v>19</v>
      </c>
      <c r="N109" s="223" t="s">
        <v>41</v>
      </c>
      <c r="O109" s="85"/>
      <c r="P109" s="224">
        <f>O109*H109</f>
        <v>0</v>
      </c>
      <c r="Q109" s="224">
        <v>0</v>
      </c>
      <c r="R109" s="224">
        <f>Q109*H109</f>
        <v>0</v>
      </c>
      <c r="S109" s="224">
        <v>0</v>
      </c>
      <c r="T109" s="225">
        <f>S109*H109</f>
        <v>0</v>
      </c>
      <c r="U109" s="39"/>
      <c r="V109" s="39"/>
      <c r="W109" s="39"/>
      <c r="X109" s="39"/>
      <c r="Y109" s="39"/>
      <c r="Z109" s="39"/>
      <c r="AA109" s="39"/>
      <c r="AB109" s="39"/>
      <c r="AC109" s="39"/>
      <c r="AD109" s="39"/>
      <c r="AE109" s="39"/>
      <c r="AR109" s="226" t="s">
        <v>122</v>
      </c>
      <c r="AT109" s="226" t="s">
        <v>117</v>
      </c>
      <c r="AU109" s="226" t="s">
        <v>80</v>
      </c>
      <c r="AY109" s="18" t="s">
        <v>115</v>
      </c>
      <c r="BE109" s="227">
        <f>IF(N109="základní",J109,0)</f>
        <v>0</v>
      </c>
      <c r="BF109" s="227">
        <f>IF(N109="snížená",J109,0)</f>
        <v>0</v>
      </c>
      <c r="BG109" s="227">
        <f>IF(N109="zákl. přenesená",J109,0)</f>
        <v>0</v>
      </c>
      <c r="BH109" s="227">
        <f>IF(N109="sníž. přenesená",J109,0)</f>
        <v>0</v>
      </c>
      <c r="BI109" s="227">
        <f>IF(N109="nulová",J109,0)</f>
        <v>0</v>
      </c>
      <c r="BJ109" s="18" t="s">
        <v>78</v>
      </c>
      <c r="BK109" s="227">
        <f>ROUND(I109*H109,2)</f>
        <v>0</v>
      </c>
      <c r="BL109" s="18" t="s">
        <v>122</v>
      </c>
      <c r="BM109" s="226" t="s">
        <v>160</v>
      </c>
    </row>
    <row r="110" spans="1:51" s="13" customFormat="1" ht="12">
      <c r="A110" s="13"/>
      <c r="B110" s="228"/>
      <c r="C110" s="229"/>
      <c r="D110" s="230" t="s">
        <v>124</v>
      </c>
      <c r="E110" s="231" t="s">
        <v>19</v>
      </c>
      <c r="F110" s="232" t="s">
        <v>161</v>
      </c>
      <c r="G110" s="229"/>
      <c r="H110" s="233">
        <v>2.8</v>
      </c>
      <c r="I110" s="234"/>
      <c r="J110" s="229"/>
      <c r="K110" s="229"/>
      <c r="L110" s="235"/>
      <c r="M110" s="236"/>
      <c r="N110" s="237"/>
      <c r="O110" s="237"/>
      <c r="P110" s="237"/>
      <c r="Q110" s="237"/>
      <c r="R110" s="237"/>
      <c r="S110" s="237"/>
      <c r="T110" s="238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T110" s="239" t="s">
        <v>124</v>
      </c>
      <c r="AU110" s="239" t="s">
        <v>80</v>
      </c>
      <c r="AV110" s="13" t="s">
        <v>80</v>
      </c>
      <c r="AW110" s="13" t="s">
        <v>32</v>
      </c>
      <c r="AX110" s="13" t="s">
        <v>78</v>
      </c>
      <c r="AY110" s="239" t="s">
        <v>115</v>
      </c>
    </row>
    <row r="111" spans="1:63" s="12" customFormat="1" ht="22.8" customHeight="1">
      <c r="A111" s="12"/>
      <c r="B111" s="199"/>
      <c r="C111" s="200"/>
      <c r="D111" s="201" t="s">
        <v>69</v>
      </c>
      <c r="E111" s="213" t="s">
        <v>131</v>
      </c>
      <c r="F111" s="213" t="s">
        <v>162</v>
      </c>
      <c r="G111" s="200"/>
      <c r="H111" s="200"/>
      <c r="I111" s="203"/>
      <c r="J111" s="214">
        <f>BK111</f>
        <v>0</v>
      </c>
      <c r="K111" s="200"/>
      <c r="L111" s="205"/>
      <c r="M111" s="206"/>
      <c r="N111" s="207"/>
      <c r="O111" s="207"/>
      <c r="P111" s="208">
        <f>SUM(P112:P147)</f>
        <v>0</v>
      </c>
      <c r="Q111" s="207"/>
      <c r="R111" s="208">
        <f>SUM(R112:R147)</f>
        <v>11.71763</v>
      </c>
      <c r="S111" s="207"/>
      <c r="T111" s="209">
        <f>SUM(T112:T147)</f>
        <v>0</v>
      </c>
      <c r="U111" s="12"/>
      <c r="V111" s="12"/>
      <c r="W111" s="12"/>
      <c r="X111" s="12"/>
      <c r="Y111" s="12"/>
      <c r="Z111" s="12"/>
      <c r="AA111" s="12"/>
      <c r="AB111" s="12"/>
      <c r="AC111" s="12"/>
      <c r="AD111" s="12"/>
      <c r="AE111" s="12"/>
      <c r="AR111" s="210" t="s">
        <v>78</v>
      </c>
      <c r="AT111" s="211" t="s">
        <v>69</v>
      </c>
      <c r="AU111" s="211" t="s">
        <v>78</v>
      </c>
      <c r="AY111" s="210" t="s">
        <v>115</v>
      </c>
      <c r="BK111" s="212">
        <f>SUM(BK112:BK147)</f>
        <v>0</v>
      </c>
    </row>
    <row r="112" spans="1:65" s="2" customFormat="1" ht="21.75" customHeight="1">
      <c r="A112" s="39"/>
      <c r="B112" s="40"/>
      <c r="C112" s="215" t="s">
        <v>154</v>
      </c>
      <c r="D112" s="215" t="s">
        <v>117</v>
      </c>
      <c r="E112" s="216" t="s">
        <v>163</v>
      </c>
      <c r="F112" s="217" t="s">
        <v>164</v>
      </c>
      <c r="G112" s="218" t="s">
        <v>165</v>
      </c>
      <c r="H112" s="219">
        <v>67</v>
      </c>
      <c r="I112" s="220"/>
      <c r="J112" s="221">
        <f>ROUND(I112*H112,2)</f>
        <v>0</v>
      </c>
      <c r="K112" s="217" t="s">
        <v>121</v>
      </c>
      <c r="L112" s="45"/>
      <c r="M112" s="222" t="s">
        <v>19</v>
      </c>
      <c r="N112" s="223" t="s">
        <v>41</v>
      </c>
      <c r="O112" s="85"/>
      <c r="P112" s="224">
        <f>O112*H112</f>
        <v>0</v>
      </c>
      <c r="Q112" s="224">
        <v>0.17489</v>
      </c>
      <c r="R112" s="224">
        <f>Q112*H112</f>
        <v>11.71763</v>
      </c>
      <c r="S112" s="224">
        <v>0</v>
      </c>
      <c r="T112" s="225">
        <f>S112*H112</f>
        <v>0</v>
      </c>
      <c r="U112" s="39"/>
      <c r="V112" s="39"/>
      <c r="W112" s="39"/>
      <c r="X112" s="39"/>
      <c r="Y112" s="39"/>
      <c r="Z112" s="39"/>
      <c r="AA112" s="39"/>
      <c r="AB112" s="39"/>
      <c r="AC112" s="39"/>
      <c r="AD112" s="39"/>
      <c r="AE112" s="39"/>
      <c r="AR112" s="226" t="s">
        <v>122</v>
      </c>
      <c r="AT112" s="226" t="s">
        <v>117</v>
      </c>
      <c r="AU112" s="226" t="s">
        <v>80</v>
      </c>
      <c r="AY112" s="18" t="s">
        <v>115</v>
      </c>
      <c r="BE112" s="227">
        <f>IF(N112="základní",J112,0)</f>
        <v>0</v>
      </c>
      <c r="BF112" s="227">
        <f>IF(N112="snížená",J112,0)</f>
        <v>0</v>
      </c>
      <c r="BG112" s="227">
        <f>IF(N112="zákl. přenesená",J112,0)</f>
        <v>0</v>
      </c>
      <c r="BH112" s="227">
        <f>IF(N112="sníž. přenesená",J112,0)</f>
        <v>0</v>
      </c>
      <c r="BI112" s="227">
        <f>IF(N112="nulová",J112,0)</f>
        <v>0</v>
      </c>
      <c r="BJ112" s="18" t="s">
        <v>78</v>
      </c>
      <c r="BK112" s="227">
        <f>ROUND(I112*H112,2)</f>
        <v>0</v>
      </c>
      <c r="BL112" s="18" t="s">
        <v>122</v>
      </c>
      <c r="BM112" s="226" t="s">
        <v>166</v>
      </c>
    </row>
    <row r="113" spans="1:65" s="2" customFormat="1" ht="16.5" customHeight="1">
      <c r="A113" s="39"/>
      <c r="B113" s="40"/>
      <c r="C113" s="251" t="s">
        <v>167</v>
      </c>
      <c r="D113" s="251" t="s">
        <v>150</v>
      </c>
      <c r="E113" s="252" t="s">
        <v>168</v>
      </c>
      <c r="F113" s="253" t="s">
        <v>169</v>
      </c>
      <c r="G113" s="254" t="s">
        <v>165</v>
      </c>
      <c r="H113" s="255">
        <v>67</v>
      </c>
      <c r="I113" s="256"/>
      <c r="J113" s="257">
        <f>ROUND(I113*H113,2)</f>
        <v>0</v>
      </c>
      <c r="K113" s="253" t="s">
        <v>19</v>
      </c>
      <c r="L113" s="258"/>
      <c r="M113" s="259" t="s">
        <v>19</v>
      </c>
      <c r="N113" s="260" t="s">
        <v>41</v>
      </c>
      <c r="O113" s="85"/>
      <c r="P113" s="224">
        <f>O113*H113</f>
        <v>0</v>
      </c>
      <c r="Q113" s="224">
        <v>0</v>
      </c>
      <c r="R113" s="224">
        <f>Q113*H113</f>
        <v>0</v>
      </c>
      <c r="S113" s="224">
        <v>0</v>
      </c>
      <c r="T113" s="225">
        <f>S113*H113</f>
        <v>0</v>
      </c>
      <c r="U113" s="39"/>
      <c r="V113" s="39"/>
      <c r="W113" s="39"/>
      <c r="X113" s="39"/>
      <c r="Y113" s="39"/>
      <c r="Z113" s="39"/>
      <c r="AA113" s="39"/>
      <c r="AB113" s="39"/>
      <c r="AC113" s="39"/>
      <c r="AD113" s="39"/>
      <c r="AE113" s="39"/>
      <c r="AR113" s="226" t="s">
        <v>154</v>
      </c>
      <c r="AT113" s="226" t="s">
        <v>150</v>
      </c>
      <c r="AU113" s="226" t="s">
        <v>80</v>
      </c>
      <c r="AY113" s="18" t="s">
        <v>115</v>
      </c>
      <c r="BE113" s="227">
        <f>IF(N113="základní",J113,0)</f>
        <v>0</v>
      </c>
      <c r="BF113" s="227">
        <f>IF(N113="snížená",J113,0)</f>
        <v>0</v>
      </c>
      <c r="BG113" s="227">
        <f>IF(N113="zákl. přenesená",J113,0)</f>
        <v>0</v>
      </c>
      <c r="BH113" s="227">
        <f>IF(N113="sníž. přenesená",J113,0)</f>
        <v>0</v>
      </c>
      <c r="BI113" s="227">
        <f>IF(N113="nulová",J113,0)</f>
        <v>0</v>
      </c>
      <c r="BJ113" s="18" t="s">
        <v>78</v>
      </c>
      <c r="BK113" s="227">
        <f>ROUND(I113*H113,2)</f>
        <v>0</v>
      </c>
      <c r="BL113" s="18" t="s">
        <v>122</v>
      </c>
      <c r="BM113" s="226" t="s">
        <v>170</v>
      </c>
    </row>
    <row r="114" spans="1:65" s="2" customFormat="1" ht="21.75" customHeight="1">
      <c r="A114" s="39"/>
      <c r="B114" s="40"/>
      <c r="C114" s="215" t="s">
        <v>171</v>
      </c>
      <c r="D114" s="215" t="s">
        <v>117</v>
      </c>
      <c r="E114" s="216" t="s">
        <v>172</v>
      </c>
      <c r="F114" s="217" t="s">
        <v>173</v>
      </c>
      <c r="G114" s="218" t="s">
        <v>165</v>
      </c>
      <c r="H114" s="219">
        <v>11</v>
      </c>
      <c r="I114" s="220"/>
      <c r="J114" s="221">
        <f>ROUND(I114*H114,2)</f>
        <v>0</v>
      </c>
      <c r="K114" s="217" t="s">
        <v>121</v>
      </c>
      <c r="L114" s="45"/>
      <c r="M114" s="222" t="s">
        <v>19</v>
      </c>
      <c r="N114" s="223" t="s">
        <v>41</v>
      </c>
      <c r="O114" s="85"/>
      <c r="P114" s="224">
        <f>O114*H114</f>
        <v>0</v>
      </c>
      <c r="Q114" s="224">
        <v>0</v>
      </c>
      <c r="R114" s="224">
        <f>Q114*H114</f>
        <v>0</v>
      </c>
      <c r="S114" s="224">
        <v>0</v>
      </c>
      <c r="T114" s="225">
        <f>S114*H114</f>
        <v>0</v>
      </c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  <c r="AR114" s="226" t="s">
        <v>122</v>
      </c>
      <c r="AT114" s="226" t="s">
        <v>117</v>
      </c>
      <c r="AU114" s="226" t="s">
        <v>80</v>
      </c>
      <c r="AY114" s="18" t="s">
        <v>115</v>
      </c>
      <c r="BE114" s="227">
        <f>IF(N114="základní",J114,0)</f>
        <v>0</v>
      </c>
      <c r="BF114" s="227">
        <f>IF(N114="snížená",J114,0)</f>
        <v>0</v>
      </c>
      <c r="BG114" s="227">
        <f>IF(N114="zákl. přenesená",J114,0)</f>
        <v>0</v>
      </c>
      <c r="BH114" s="227">
        <f>IF(N114="sníž. přenesená",J114,0)</f>
        <v>0</v>
      </c>
      <c r="BI114" s="227">
        <f>IF(N114="nulová",J114,0)</f>
        <v>0</v>
      </c>
      <c r="BJ114" s="18" t="s">
        <v>78</v>
      </c>
      <c r="BK114" s="227">
        <f>ROUND(I114*H114,2)</f>
        <v>0</v>
      </c>
      <c r="BL114" s="18" t="s">
        <v>122</v>
      </c>
      <c r="BM114" s="226" t="s">
        <v>174</v>
      </c>
    </row>
    <row r="115" spans="1:65" s="2" customFormat="1" ht="16.5" customHeight="1">
      <c r="A115" s="39"/>
      <c r="B115" s="40"/>
      <c r="C115" s="251" t="s">
        <v>142</v>
      </c>
      <c r="D115" s="251" t="s">
        <v>150</v>
      </c>
      <c r="E115" s="252" t="s">
        <v>175</v>
      </c>
      <c r="F115" s="253" t="s">
        <v>176</v>
      </c>
      <c r="G115" s="254" t="s">
        <v>165</v>
      </c>
      <c r="H115" s="255">
        <v>11</v>
      </c>
      <c r="I115" s="256"/>
      <c r="J115" s="257">
        <f>ROUND(I115*H115,2)</f>
        <v>0</v>
      </c>
      <c r="K115" s="253" t="s">
        <v>19</v>
      </c>
      <c r="L115" s="258"/>
      <c r="M115" s="259" t="s">
        <v>19</v>
      </c>
      <c r="N115" s="260" t="s">
        <v>41</v>
      </c>
      <c r="O115" s="85"/>
      <c r="P115" s="224">
        <f>O115*H115</f>
        <v>0</v>
      </c>
      <c r="Q115" s="224">
        <v>0</v>
      </c>
      <c r="R115" s="224">
        <f>Q115*H115</f>
        <v>0</v>
      </c>
      <c r="S115" s="224">
        <v>0</v>
      </c>
      <c r="T115" s="225">
        <f>S115*H115</f>
        <v>0</v>
      </c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  <c r="AR115" s="226" t="s">
        <v>154</v>
      </c>
      <c r="AT115" s="226" t="s">
        <v>150</v>
      </c>
      <c r="AU115" s="226" t="s">
        <v>80</v>
      </c>
      <c r="AY115" s="18" t="s">
        <v>115</v>
      </c>
      <c r="BE115" s="227">
        <f>IF(N115="základní",J115,0)</f>
        <v>0</v>
      </c>
      <c r="BF115" s="227">
        <f>IF(N115="snížená",J115,0)</f>
        <v>0</v>
      </c>
      <c r="BG115" s="227">
        <f>IF(N115="zákl. přenesená",J115,0)</f>
        <v>0</v>
      </c>
      <c r="BH115" s="227">
        <f>IF(N115="sníž. přenesená",J115,0)</f>
        <v>0</v>
      </c>
      <c r="BI115" s="227">
        <f>IF(N115="nulová",J115,0)</f>
        <v>0</v>
      </c>
      <c r="BJ115" s="18" t="s">
        <v>78</v>
      </c>
      <c r="BK115" s="227">
        <f>ROUND(I115*H115,2)</f>
        <v>0</v>
      </c>
      <c r="BL115" s="18" t="s">
        <v>122</v>
      </c>
      <c r="BM115" s="226" t="s">
        <v>177</v>
      </c>
    </row>
    <row r="116" spans="1:65" s="2" customFormat="1" ht="21.75" customHeight="1">
      <c r="A116" s="39"/>
      <c r="B116" s="40"/>
      <c r="C116" s="215" t="s">
        <v>178</v>
      </c>
      <c r="D116" s="215" t="s">
        <v>117</v>
      </c>
      <c r="E116" s="216" t="s">
        <v>179</v>
      </c>
      <c r="F116" s="217" t="s">
        <v>180</v>
      </c>
      <c r="G116" s="218" t="s">
        <v>128</v>
      </c>
      <c r="H116" s="219">
        <v>25</v>
      </c>
      <c r="I116" s="220"/>
      <c r="J116" s="221">
        <f>ROUND(I116*H116,2)</f>
        <v>0</v>
      </c>
      <c r="K116" s="217" t="s">
        <v>121</v>
      </c>
      <c r="L116" s="45"/>
      <c r="M116" s="222" t="s">
        <v>19</v>
      </c>
      <c r="N116" s="223" t="s">
        <v>41</v>
      </c>
      <c r="O116" s="85"/>
      <c r="P116" s="224">
        <f>O116*H116</f>
        <v>0</v>
      </c>
      <c r="Q116" s="224">
        <v>0</v>
      </c>
      <c r="R116" s="224">
        <f>Q116*H116</f>
        <v>0</v>
      </c>
      <c r="S116" s="224">
        <v>0</v>
      </c>
      <c r="T116" s="225">
        <f>S116*H116</f>
        <v>0</v>
      </c>
      <c r="U116" s="39"/>
      <c r="V116" s="39"/>
      <c r="W116" s="39"/>
      <c r="X116" s="39"/>
      <c r="Y116" s="39"/>
      <c r="Z116" s="39"/>
      <c r="AA116" s="39"/>
      <c r="AB116" s="39"/>
      <c r="AC116" s="39"/>
      <c r="AD116" s="39"/>
      <c r="AE116" s="39"/>
      <c r="AR116" s="226" t="s">
        <v>122</v>
      </c>
      <c r="AT116" s="226" t="s">
        <v>117</v>
      </c>
      <c r="AU116" s="226" t="s">
        <v>80</v>
      </c>
      <c r="AY116" s="18" t="s">
        <v>115</v>
      </c>
      <c r="BE116" s="227">
        <f>IF(N116="základní",J116,0)</f>
        <v>0</v>
      </c>
      <c r="BF116" s="227">
        <f>IF(N116="snížená",J116,0)</f>
        <v>0</v>
      </c>
      <c r="BG116" s="227">
        <f>IF(N116="zákl. přenesená",J116,0)</f>
        <v>0</v>
      </c>
      <c r="BH116" s="227">
        <f>IF(N116="sníž. přenesená",J116,0)</f>
        <v>0</v>
      </c>
      <c r="BI116" s="227">
        <f>IF(N116="nulová",J116,0)</f>
        <v>0</v>
      </c>
      <c r="BJ116" s="18" t="s">
        <v>78</v>
      </c>
      <c r="BK116" s="227">
        <f>ROUND(I116*H116,2)</f>
        <v>0</v>
      </c>
      <c r="BL116" s="18" t="s">
        <v>122</v>
      </c>
      <c r="BM116" s="226" t="s">
        <v>181</v>
      </c>
    </row>
    <row r="117" spans="1:51" s="13" customFormat="1" ht="12">
      <c r="A117" s="13"/>
      <c r="B117" s="228"/>
      <c r="C117" s="229"/>
      <c r="D117" s="230" t="s">
        <v>124</v>
      </c>
      <c r="E117" s="231" t="s">
        <v>19</v>
      </c>
      <c r="F117" s="232" t="s">
        <v>182</v>
      </c>
      <c r="G117" s="229"/>
      <c r="H117" s="233">
        <v>25</v>
      </c>
      <c r="I117" s="234"/>
      <c r="J117" s="229"/>
      <c r="K117" s="229"/>
      <c r="L117" s="235"/>
      <c r="M117" s="236"/>
      <c r="N117" s="237"/>
      <c r="O117" s="237"/>
      <c r="P117" s="237"/>
      <c r="Q117" s="237"/>
      <c r="R117" s="237"/>
      <c r="S117" s="237"/>
      <c r="T117" s="238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T117" s="239" t="s">
        <v>124</v>
      </c>
      <c r="AU117" s="239" t="s">
        <v>80</v>
      </c>
      <c r="AV117" s="13" t="s">
        <v>80</v>
      </c>
      <c r="AW117" s="13" t="s">
        <v>32</v>
      </c>
      <c r="AX117" s="13" t="s">
        <v>78</v>
      </c>
      <c r="AY117" s="239" t="s">
        <v>115</v>
      </c>
    </row>
    <row r="118" spans="1:65" s="2" customFormat="1" ht="16.5" customHeight="1">
      <c r="A118" s="39"/>
      <c r="B118" s="40"/>
      <c r="C118" s="251" t="s">
        <v>183</v>
      </c>
      <c r="D118" s="251" t="s">
        <v>150</v>
      </c>
      <c r="E118" s="252" t="s">
        <v>184</v>
      </c>
      <c r="F118" s="253" t="s">
        <v>185</v>
      </c>
      <c r="G118" s="254" t="s">
        <v>165</v>
      </c>
      <c r="H118" s="255">
        <v>10</v>
      </c>
      <c r="I118" s="256"/>
      <c r="J118" s="257">
        <f>ROUND(I118*H118,2)</f>
        <v>0</v>
      </c>
      <c r="K118" s="253" t="s">
        <v>19</v>
      </c>
      <c r="L118" s="258"/>
      <c r="M118" s="259" t="s">
        <v>19</v>
      </c>
      <c r="N118" s="260" t="s">
        <v>41</v>
      </c>
      <c r="O118" s="85"/>
      <c r="P118" s="224">
        <f>O118*H118</f>
        <v>0</v>
      </c>
      <c r="Q118" s="224">
        <v>0</v>
      </c>
      <c r="R118" s="224">
        <f>Q118*H118</f>
        <v>0</v>
      </c>
      <c r="S118" s="224">
        <v>0</v>
      </c>
      <c r="T118" s="225">
        <f>S118*H118</f>
        <v>0</v>
      </c>
      <c r="U118" s="39"/>
      <c r="V118" s="39"/>
      <c r="W118" s="39"/>
      <c r="X118" s="39"/>
      <c r="Y118" s="39"/>
      <c r="Z118" s="39"/>
      <c r="AA118" s="39"/>
      <c r="AB118" s="39"/>
      <c r="AC118" s="39"/>
      <c r="AD118" s="39"/>
      <c r="AE118" s="39"/>
      <c r="AR118" s="226" t="s">
        <v>154</v>
      </c>
      <c r="AT118" s="226" t="s">
        <v>150</v>
      </c>
      <c r="AU118" s="226" t="s">
        <v>80</v>
      </c>
      <c r="AY118" s="18" t="s">
        <v>115</v>
      </c>
      <c r="BE118" s="227">
        <f>IF(N118="základní",J118,0)</f>
        <v>0</v>
      </c>
      <c r="BF118" s="227">
        <f>IF(N118="snížená",J118,0)</f>
        <v>0</v>
      </c>
      <c r="BG118" s="227">
        <f>IF(N118="zákl. přenesená",J118,0)</f>
        <v>0</v>
      </c>
      <c r="BH118" s="227">
        <f>IF(N118="sníž. přenesená",J118,0)</f>
        <v>0</v>
      </c>
      <c r="BI118" s="227">
        <f>IF(N118="nulová",J118,0)</f>
        <v>0</v>
      </c>
      <c r="BJ118" s="18" t="s">
        <v>78</v>
      </c>
      <c r="BK118" s="227">
        <f>ROUND(I118*H118,2)</f>
        <v>0</v>
      </c>
      <c r="BL118" s="18" t="s">
        <v>122</v>
      </c>
      <c r="BM118" s="226" t="s">
        <v>186</v>
      </c>
    </row>
    <row r="119" spans="1:65" s="2" customFormat="1" ht="21.75" customHeight="1">
      <c r="A119" s="39"/>
      <c r="B119" s="40"/>
      <c r="C119" s="215" t="s">
        <v>187</v>
      </c>
      <c r="D119" s="215" t="s">
        <v>117</v>
      </c>
      <c r="E119" s="216" t="s">
        <v>188</v>
      </c>
      <c r="F119" s="217" t="s">
        <v>189</v>
      </c>
      <c r="G119" s="218" t="s">
        <v>128</v>
      </c>
      <c r="H119" s="219">
        <v>137</v>
      </c>
      <c r="I119" s="220"/>
      <c r="J119" s="221">
        <f>ROUND(I119*H119,2)</f>
        <v>0</v>
      </c>
      <c r="K119" s="217" t="s">
        <v>121</v>
      </c>
      <c r="L119" s="45"/>
      <c r="M119" s="222" t="s">
        <v>19</v>
      </c>
      <c r="N119" s="223" t="s">
        <v>41</v>
      </c>
      <c r="O119" s="85"/>
      <c r="P119" s="224">
        <f>O119*H119</f>
        <v>0</v>
      </c>
      <c r="Q119" s="224">
        <v>0</v>
      </c>
      <c r="R119" s="224">
        <f>Q119*H119</f>
        <v>0</v>
      </c>
      <c r="S119" s="224">
        <v>0</v>
      </c>
      <c r="T119" s="225">
        <f>S119*H119</f>
        <v>0</v>
      </c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  <c r="AR119" s="226" t="s">
        <v>122</v>
      </c>
      <c r="AT119" s="226" t="s">
        <v>117</v>
      </c>
      <c r="AU119" s="226" t="s">
        <v>80</v>
      </c>
      <c r="AY119" s="18" t="s">
        <v>115</v>
      </c>
      <c r="BE119" s="227">
        <f>IF(N119="základní",J119,0)</f>
        <v>0</v>
      </c>
      <c r="BF119" s="227">
        <f>IF(N119="snížená",J119,0)</f>
        <v>0</v>
      </c>
      <c r="BG119" s="227">
        <f>IF(N119="zákl. přenesená",J119,0)</f>
        <v>0</v>
      </c>
      <c r="BH119" s="227">
        <f>IF(N119="sníž. přenesená",J119,0)</f>
        <v>0</v>
      </c>
      <c r="BI119" s="227">
        <f>IF(N119="nulová",J119,0)</f>
        <v>0</v>
      </c>
      <c r="BJ119" s="18" t="s">
        <v>78</v>
      </c>
      <c r="BK119" s="227">
        <f>ROUND(I119*H119,2)</f>
        <v>0</v>
      </c>
      <c r="BL119" s="18" t="s">
        <v>122</v>
      </c>
      <c r="BM119" s="226" t="s">
        <v>190</v>
      </c>
    </row>
    <row r="120" spans="1:51" s="13" customFormat="1" ht="12">
      <c r="A120" s="13"/>
      <c r="B120" s="228"/>
      <c r="C120" s="229"/>
      <c r="D120" s="230" t="s">
        <v>124</v>
      </c>
      <c r="E120" s="231" t="s">
        <v>19</v>
      </c>
      <c r="F120" s="232" t="s">
        <v>191</v>
      </c>
      <c r="G120" s="229"/>
      <c r="H120" s="233">
        <v>142.5</v>
      </c>
      <c r="I120" s="234"/>
      <c r="J120" s="229"/>
      <c r="K120" s="229"/>
      <c r="L120" s="235"/>
      <c r="M120" s="236"/>
      <c r="N120" s="237"/>
      <c r="O120" s="237"/>
      <c r="P120" s="237"/>
      <c r="Q120" s="237"/>
      <c r="R120" s="237"/>
      <c r="S120" s="237"/>
      <c r="T120" s="238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T120" s="239" t="s">
        <v>124</v>
      </c>
      <c r="AU120" s="239" t="s">
        <v>80</v>
      </c>
      <c r="AV120" s="13" t="s">
        <v>80</v>
      </c>
      <c r="AW120" s="13" t="s">
        <v>32</v>
      </c>
      <c r="AX120" s="13" t="s">
        <v>70</v>
      </c>
      <c r="AY120" s="239" t="s">
        <v>115</v>
      </c>
    </row>
    <row r="121" spans="1:51" s="13" customFormat="1" ht="12">
      <c r="A121" s="13"/>
      <c r="B121" s="228"/>
      <c r="C121" s="229"/>
      <c r="D121" s="230" t="s">
        <v>124</v>
      </c>
      <c r="E121" s="231" t="s">
        <v>19</v>
      </c>
      <c r="F121" s="232" t="s">
        <v>192</v>
      </c>
      <c r="G121" s="229"/>
      <c r="H121" s="233">
        <v>0.6</v>
      </c>
      <c r="I121" s="234"/>
      <c r="J121" s="229"/>
      <c r="K121" s="229"/>
      <c r="L121" s="235"/>
      <c r="M121" s="236"/>
      <c r="N121" s="237"/>
      <c r="O121" s="237"/>
      <c r="P121" s="237"/>
      <c r="Q121" s="237"/>
      <c r="R121" s="237"/>
      <c r="S121" s="237"/>
      <c r="T121" s="238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T121" s="239" t="s">
        <v>124</v>
      </c>
      <c r="AU121" s="239" t="s">
        <v>80</v>
      </c>
      <c r="AV121" s="13" t="s">
        <v>80</v>
      </c>
      <c r="AW121" s="13" t="s">
        <v>32</v>
      </c>
      <c r="AX121" s="13" t="s">
        <v>70</v>
      </c>
      <c r="AY121" s="239" t="s">
        <v>115</v>
      </c>
    </row>
    <row r="122" spans="1:51" s="13" customFormat="1" ht="12">
      <c r="A122" s="13"/>
      <c r="B122" s="228"/>
      <c r="C122" s="229"/>
      <c r="D122" s="230" t="s">
        <v>124</v>
      </c>
      <c r="E122" s="231" t="s">
        <v>19</v>
      </c>
      <c r="F122" s="232" t="s">
        <v>80</v>
      </c>
      <c r="G122" s="229"/>
      <c r="H122" s="233">
        <v>2</v>
      </c>
      <c r="I122" s="234"/>
      <c r="J122" s="229"/>
      <c r="K122" s="229"/>
      <c r="L122" s="235"/>
      <c r="M122" s="236"/>
      <c r="N122" s="237"/>
      <c r="O122" s="237"/>
      <c r="P122" s="237"/>
      <c r="Q122" s="237"/>
      <c r="R122" s="237"/>
      <c r="S122" s="237"/>
      <c r="T122" s="238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T122" s="239" t="s">
        <v>124</v>
      </c>
      <c r="AU122" s="239" t="s">
        <v>80</v>
      </c>
      <c r="AV122" s="13" t="s">
        <v>80</v>
      </c>
      <c r="AW122" s="13" t="s">
        <v>32</v>
      </c>
      <c r="AX122" s="13" t="s">
        <v>70</v>
      </c>
      <c r="AY122" s="239" t="s">
        <v>115</v>
      </c>
    </row>
    <row r="123" spans="1:51" s="13" customFormat="1" ht="12">
      <c r="A123" s="13"/>
      <c r="B123" s="228"/>
      <c r="C123" s="229"/>
      <c r="D123" s="230" t="s">
        <v>124</v>
      </c>
      <c r="E123" s="231" t="s">
        <v>19</v>
      </c>
      <c r="F123" s="232" t="s">
        <v>193</v>
      </c>
      <c r="G123" s="229"/>
      <c r="H123" s="233">
        <v>1.6</v>
      </c>
      <c r="I123" s="234"/>
      <c r="J123" s="229"/>
      <c r="K123" s="229"/>
      <c r="L123" s="235"/>
      <c r="M123" s="236"/>
      <c r="N123" s="237"/>
      <c r="O123" s="237"/>
      <c r="P123" s="237"/>
      <c r="Q123" s="237"/>
      <c r="R123" s="237"/>
      <c r="S123" s="237"/>
      <c r="T123" s="238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T123" s="239" t="s">
        <v>124</v>
      </c>
      <c r="AU123" s="239" t="s">
        <v>80</v>
      </c>
      <c r="AV123" s="13" t="s">
        <v>80</v>
      </c>
      <c r="AW123" s="13" t="s">
        <v>32</v>
      </c>
      <c r="AX123" s="13" t="s">
        <v>70</v>
      </c>
      <c r="AY123" s="239" t="s">
        <v>115</v>
      </c>
    </row>
    <row r="124" spans="1:51" s="13" customFormat="1" ht="12">
      <c r="A124" s="13"/>
      <c r="B124" s="228"/>
      <c r="C124" s="229"/>
      <c r="D124" s="230" t="s">
        <v>124</v>
      </c>
      <c r="E124" s="231" t="s">
        <v>19</v>
      </c>
      <c r="F124" s="232" t="s">
        <v>194</v>
      </c>
      <c r="G124" s="229"/>
      <c r="H124" s="233">
        <v>1.2</v>
      </c>
      <c r="I124" s="234"/>
      <c r="J124" s="229"/>
      <c r="K124" s="229"/>
      <c r="L124" s="235"/>
      <c r="M124" s="236"/>
      <c r="N124" s="237"/>
      <c r="O124" s="237"/>
      <c r="P124" s="237"/>
      <c r="Q124" s="237"/>
      <c r="R124" s="237"/>
      <c r="S124" s="237"/>
      <c r="T124" s="238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T124" s="239" t="s">
        <v>124</v>
      </c>
      <c r="AU124" s="239" t="s">
        <v>80</v>
      </c>
      <c r="AV124" s="13" t="s">
        <v>80</v>
      </c>
      <c r="AW124" s="13" t="s">
        <v>32</v>
      </c>
      <c r="AX124" s="13" t="s">
        <v>70</v>
      </c>
      <c r="AY124" s="239" t="s">
        <v>115</v>
      </c>
    </row>
    <row r="125" spans="1:51" s="13" customFormat="1" ht="12">
      <c r="A125" s="13"/>
      <c r="B125" s="228"/>
      <c r="C125" s="229"/>
      <c r="D125" s="230" t="s">
        <v>124</v>
      </c>
      <c r="E125" s="231" t="s">
        <v>19</v>
      </c>
      <c r="F125" s="232" t="s">
        <v>195</v>
      </c>
      <c r="G125" s="229"/>
      <c r="H125" s="233">
        <v>2.1</v>
      </c>
      <c r="I125" s="234"/>
      <c r="J125" s="229"/>
      <c r="K125" s="229"/>
      <c r="L125" s="235"/>
      <c r="M125" s="236"/>
      <c r="N125" s="237"/>
      <c r="O125" s="237"/>
      <c r="P125" s="237"/>
      <c r="Q125" s="237"/>
      <c r="R125" s="237"/>
      <c r="S125" s="237"/>
      <c r="T125" s="238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T125" s="239" t="s">
        <v>124</v>
      </c>
      <c r="AU125" s="239" t="s">
        <v>80</v>
      </c>
      <c r="AV125" s="13" t="s">
        <v>80</v>
      </c>
      <c r="AW125" s="13" t="s">
        <v>32</v>
      </c>
      <c r="AX125" s="13" t="s">
        <v>70</v>
      </c>
      <c r="AY125" s="239" t="s">
        <v>115</v>
      </c>
    </row>
    <row r="126" spans="1:51" s="13" customFormat="1" ht="12">
      <c r="A126" s="13"/>
      <c r="B126" s="228"/>
      <c r="C126" s="229"/>
      <c r="D126" s="230" t="s">
        <v>124</v>
      </c>
      <c r="E126" s="231" t="s">
        <v>19</v>
      </c>
      <c r="F126" s="232" t="s">
        <v>196</v>
      </c>
      <c r="G126" s="229"/>
      <c r="H126" s="233">
        <v>1.5</v>
      </c>
      <c r="I126" s="234"/>
      <c r="J126" s="229"/>
      <c r="K126" s="229"/>
      <c r="L126" s="235"/>
      <c r="M126" s="236"/>
      <c r="N126" s="237"/>
      <c r="O126" s="237"/>
      <c r="P126" s="237"/>
      <c r="Q126" s="237"/>
      <c r="R126" s="237"/>
      <c r="S126" s="237"/>
      <c r="T126" s="238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T126" s="239" t="s">
        <v>124</v>
      </c>
      <c r="AU126" s="239" t="s">
        <v>80</v>
      </c>
      <c r="AV126" s="13" t="s">
        <v>80</v>
      </c>
      <c r="AW126" s="13" t="s">
        <v>32</v>
      </c>
      <c r="AX126" s="13" t="s">
        <v>70</v>
      </c>
      <c r="AY126" s="239" t="s">
        <v>115</v>
      </c>
    </row>
    <row r="127" spans="1:51" s="13" customFormat="1" ht="12">
      <c r="A127" s="13"/>
      <c r="B127" s="228"/>
      <c r="C127" s="229"/>
      <c r="D127" s="230" t="s">
        <v>124</v>
      </c>
      <c r="E127" s="231" t="s">
        <v>19</v>
      </c>
      <c r="F127" s="232" t="s">
        <v>80</v>
      </c>
      <c r="G127" s="229"/>
      <c r="H127" s="233">
        <v>2</v>
      </c>
      <c r="I127" s="234"/>
      <c r="J127" s="229"/>
      <c r="K127" s="229"/>
      <c r="L127" s="235"/>
      <c r="M127" s="236"/>
      <c r="N127" s="237"/>
      <c r="O127" s="237"/>
      <c r="P127" s="237"/>
      <c r="Q127" s="237"/>
      <c r="R127" s="237"/>
      <c r="S127" s="237"/>
      <c r="T127" s="238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39" t="s">
        <v>124</v>
      </c>
      <c r="AU127" s="239" t="s">
        <v>80</v>
      </c>
      <c r="AV127" s="13" t="s">
        <v>80</v>
      </c>
      <c r="AW127" s="13" t="s">
        <v>32</v>
      </c>
      <c r="AX127" s="13" t="s">
        <v>70</v>
      </c>
      <c r="AY127" s="239" t="s">
        <v>115</v>
      </c>
    </row>
    <row r="128" spans="1:51" s="13" customFormat="1" ht="12">
      <c r="A128" s="13"/>
      <c r="B128" s="228"/>
      <c r="C128" s="229"/>
      <c r="D128" s="230" t="s">
        <v>124</v>
      </c>
      <c r="E128" s="231" t="s">
        <v>19</v>
      </c>
      <c r="F128" s="232" t="s">
        <v>78</v>
      </c>
      <c r="G128" s="229"/>
      <c r="H128" s="233">
        <v>1</v>
      </c>
      <c r="I128" s="234"/>
      <c r="J128" s="229"/>
      <c r="K128" s="229"/>
      <c r="L128" s="235"/>
      <c r="M128" s="236"/>
      <c r="N128" s="237"/>
      <c r="O128" s="237"/>
      <c r="P128" s="237"/>
      <c r="Q128" s="237"/>
      <c r="R128" s="237"/>
      <c r="S128" s="237"/>
      <c r="T128" s="238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39" t="s">
        <v>124</v>
      </c>
      <c r="AU128" s="239" t="s">
        <v>80</v>
      </c>
      <c r="AV128" s="13" t="s">
        <v>80</v>
      </c>
      <c r="AW128" s="13" t="s">
        <v>32</v>
      </c>
      <c r="AX128" s="13" t="s">
        <v>70</v>
      </c>
      <c r="AY128" s="239" t="s">
        <v>115</v>
      </c>
    </row>
    <row r="129" spans="1:51" s="13" customFormat="1" ht="12">
      <c r="A129" s="13"/>
      <c r="B129" s="228"/>
      <c r="C129" s="229"/>
      <c r="D129" s="230" t="s">
        <v>124</v>
      </c>
      <c r="E129" s="231" t="s">
        <v>19</v>
      </c>
      <c r="F129" s="232" t="s">
        <v>197</v>
      </c>
      <c r="G129" s="229"/>
      <c r="H129" s="233">
        <v>-25</v>
      </c>
      <c r="I129" s="234"/>
      <c r="J129" s="229"/>
      <c r="K129" s="229"/>
      <c r="L129" s="235"/>
      <c r="M129" s="236"/>
      <c r="N129" s="237"/>
      <c r="O129" s="237"/>
      <c r="P129" s="237"/>
      <c r="Q129" s="237"/>
      <c r="R129" s="237"/>
      <c r="S129" s="237"/>
      <c r="T129" s="238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39" t="s">
        <v>124</v>
      </c>
      <c r="AU129" s="239" t="s">
        <v>80</v>
      </c>
      <c r="AV129" s="13" t="s">
        <v>80</v>
      </c>
      <c r="AW129" s="13" t="s">
        <v>32</v>
      </c>
      <c r="AX129" s="13" t="s">
        <v>70</v>
      </c>
      <c r="AY129" s="239" t="s">
        <v>115</v>
      </c>
    </row>
    <row r="130" spans="1:51" s="13" customFormat="1" ht="12">
      <c r="A130" s="13"/>
      <c r="B130" s="228"/>
      <c r="C130" s="229"/>
      <c r="D130" s="230" t="s">
        <v>124</v>
      </c>
      <c r="E130" s="231" t="s">
        <v>19</v>
      </c>
      <c r="F130" s="232" t="s">
        <v>198</v>
      </c>
      <c r="G130" s="229"/>
      <c r="H130" s="233">
        <v>7.5</v>
      </c>
      <c r="I130" s="234"/>
      <c r="J130" s="229"/>
      <c r="K130" s="229"/>
      <c r="L130" s="235"/>
      <c r="M130" s="236"/>
      <c r="N130" s="237"/>
      <c r="O130" s="237"/>
      <c r="P130" s="237"/>
      <c r="Q130" s="237"/>
      <c r="R130" s="237"/>
      <c r="S130" s="237"/>
      <c r="T130" s="238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T130" s="239" t="s">
        <v>124</v>
      </c>
      <c r="AU130" s="239" t="s">
        <v>80</v>
      </c>
      <c r="AV130" s="13" t="s">
        <v>80</v>
      </c>
      <c r="AW130" s="13" t="s">
        <v>32</v>
      </c>
      <c r="AX130" s="13" t="s">
        <v>70</v>
      </c>
      <c r="AY130" s="239" t="s">
        <v>115</v>
      </c>
    </row>
    <row r="131" spans="1:51" s="14" customFormat="1" ht="12">
      <c r="A131" s="14"/>
      <c r="B131" s="240"/>
      <c r="C131" s="241"/>
      <c r="D131" s="230" t="s">
        <v>124</v>
      </c>
      <c r="E131" s="242" t="s">
        <v>19</v>
      </c>
      <c r="F131" s="243" t="s">
        <v>143</v>
      </c>
      <c r="G131" s="241"/>
      <c r="H131" s="244">
        <v>137</v>
      </c>
      <c r="I131" s="245"/>
      <c r="J131" s="241"/>
      <c r="K131" s="241"/>
      <c r="L131" s="246"/>
      <c r="M131" s="247"/>
      <c r="N131" s="248"/>
      <c r="O131" s="248"/>
      <c r="P131" s="248"/>
      <c r="Q131" s="248"/>
      <c r="R131" s="248"/>
      <c r="S131" s="248"/>
      <c r="T131" s="249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T131" s="250" t="s">
        <v>124</v>
      </c>
      <c r="AU131" s="250" t="s">
        <v>80</v>
      </c>
      <c r="AV131" s="14" t="s">
        <v>122</v>
      </c>
      <c r="AW131" s="14" t="s">
        <v>32</v>
      </c>
      <c r="AX131" s="14" t="s">
        <v>78</v>
      </c>
      <c r="AY131" s="250" t="s">
        <v>115</v>
      </c>
    </row>
    <row r="132" spans="1:65" s="2" customFormat="1" ht="16.5" customHeight="1">
      <c r="A132" s="39"/>
      <c r="B132" s="40"/>
      <c r="C132" s="251" t="s">
        <v>8</v>
      </c>
      <c r="D132" s="251" t="s">
        <v>150</v>
      </c>
      <c r="E132" s="252" t="s">
        <v>199</v>
      </c>
      <c r="F132" s="253" t="s">
        <v>200</v>
      </c>
      <c r="G132" s="254" t="s">
        <v>165</v>
      </c>
      <c r="H132" s="255">
        <v>65</v>
      </c>
      <c r="I132" s="256"/>
      <c r="J132" s="257">
        <f>ROUND(I132*H132,2)</f>
        <v>0</v>
      </c>
      <c r="K132" s="253" t="s">
        <v>19</v>
      </c>
      <c r="L132" s="258"/>
      <c r="M132" s="259" t="s">
        <v>19</v>
      </c>
      <c r="N132" s="260" t="s">
        <v>41</v>
      </c>
      <c r="O132" s="85"/>
      <c r="P132" s="224">
        <f>O132*H132</f>
        <v>0</v>
      </c>
      <c r="Q132" s="224">
        <v>0</v>
      </c>
      <c r="R132" s="224">
        <f>Q132*H132</f>
        <v>0</v>
      </c>
      <c r="S132" s="224">
        <v>0</v>
      </c>
      <c r="T132" s="225">
        <f>S132*H132</f>
        <v>0</v>
      </c>
      <c r="U132" s="39"/>
      <c r="V132" s="39"/>
      <c r="W132" s="39"/>
      <c r="X132" s="39"/>
      <c r="Y132" s="39"/>
      <c r="Z132" s="39"/>
      <c r="AA132" s="39"/>
      <c r="AB132" s="39"/>
      <c r="AC132" s="39"/>
      <c r="AD132" s="39"/>
      <c r="AE132" s="39"/>
      <c r="AR132" s="226" t="s">
        <v>154</v>
      </c>
      <c r="AT132" s="226" t="s">
        <v>150</v>
      </c>
      <c r="AU132" s="226" t="s">
        <v>80</v>
      </c>
      <c r="AY132" s="18" t="s">
        <v>115</v>
      </c>
      <c r="BE132" s="227">
        <f>IF(N132="základní",J132,0)</f>
        <v>0</v>
      </c>
      <c r="BF132" s="227">
        <f>IF(N132="snížená",J132,0)</f>
        <v>0</v>
      </c>
      <c r="BG132" s="227">
        <f>IF(N132="zákl. přenesená",J132,0)</f>
        <v>0</v>
      </c>
      <c r="BH132" s="227">
        <f>IF(N132="sníž. přenesená",J132,0)</f>
        <v>0</v>
      </c>
      <c r="BI132" s="227">
        <f>IF(N132="nulová",J132,0)</f>
        <v>0</v>
      </c>
      <c r="BJ132" s="18" t="s">
        <v>78</v>
      </c>
      <c r="BK132" s="227">
        <f>ROUND(I132*H132,2)</f>
        <v>0</v>
      </c>
      <c r="BL132" s="18" t="s">
        <v>122</v>
      </c>
      <c r="BM132" s="226" t="s">
        <v>201</v>
      </c>
    </row>
    <row r="133" spans="1:65" s="2" customFormat="1" ht="16.5" customHeight="1">
      <c r="A133" s="39"/>
      <c r="B133" s="40"/>
      <c r="C133" s="251" t="s">
        <v>202</v>
      </c>
      <c r="D133" s="251" t="s">
        <v>150</v>
      </c>
      <c r="E133" s="252" t="s">
        <v>203</v>
      </c>
      <c r="F133" s="253" t="s">
        <v>204</v>
      </c>
      <c r="G133" s="254" t="s">
        <v>165</v>
      </c>
      <c r="H133" s="255">
        <v>312</v>
      </c>
      <c r="I133" s="256"/>
      <c r="J133" s="257">
        <f>ROUND(I133*H133,2)</f>
        <v>0</v>
      </c>
      <c r="K133" s="253" t="s">
        <v>19</v>
      </c>
      <c r="L133" s="258"/>
      <c r="M133" s="259" t="s">
        <v>19</v>
      </c>
      <c r="N133" s="260" t="s">
        <v>41</v>
      </c>
      <c r="O133" s="85"/>
      <c r="P133" s="224">
        <f>O133*H133</f>
        <v>0</v>
      </c>
      <c r="Q133" s="224">
        <v>0</v>
      </c>
      <c r="R133" s="224">
        <f>Q133*H133</f>
        <v>0</v>
      </c>
      <c r="S133" s="224">
        <v>0</v>
      </c>
      <c r="T133" s="225">
        <f>S133*H133</f>
        <v>0</v>
      </c>
      <c r="U133" s="39"/>
      <c r="V133" s="39"/>
      <c r="W133" s="39"/>
      <c r="X133" s="39"/>
      <c r="Y133" s="39"/>
      <c r="Z133" s="39"/>
      <c r="AA133" s="39"/>
      <c r="AB133" s="39"/>
      <c r="AC133" s="39"/>
      <c r="AD133" s="39"/>
      <c r="AE133" s="39"/>
      <c r="AR133" s="226" t="s">
        <v>154</v>
      </c>
      <c r="AT133" s="226" t="s">
        <v>150</v>
      </c>
      <c r="AU133" s="226" t="s">
        <v>80</v>
      </c>
      <c r="AY133" s="18" t="s">
        <v>115</v>
      </c>
      <c r="BE133" s="227">
        <f>IF(N133="základní",J133,0)</f>
        <v>0</v>
      </c>
      <c r="BF133" s="227">
        <f>IF(N133="snížená",J133,0)</f>
        <v>0</v>
      </c>
      <c r="BG133" s="227">
        <f>IF(N133="zákl. přenesená",J133,0)</f>
        <v>0</v>
      </c>
      <c r="BH133" s="227">
        <f>IF(N133="sníž. přenesená",J133,0)</f>
        <v>0</v>
      </c>
      <c r="BI133" s="227">
        <f>IF(N133="nulová",J133,0)</f>
        <v>0</v>
      </c>
      <c r="BJ133" s="18" t="s">
        <v>78</v>
      </c>
      <c r="BK133" s="227">
        <f>ROUND(I133*H133,2)</f>
        <v>0</v>
      </c>
      <c r="BL133" s="18" t="s">
        <v>122</v>
      </c>
      <c r="BM133" s="226" t="s">
        <v>205</v>
      </c>
    </row>
    <row r="134" spans="1:51" s="13" customFormat="1" ht="12">
      <c r="A134" s="13"/>
      <c r="B134" s="228"/>
      <c r="C134" s="229"/>
      <c r="D134" s="230" t="s">
        <v>124</v>
      </c>
      <c r="E134" s="231" t="s">
        <v>19</v>
      </c>
      <c r="F134" s="232" t="s">
        <v>206</v>
      </c>
      <c r="G134" s="229"/>
      <c r="H134" s="233">
        <v>312</v>
      </c>
      <c r="I134" s="234"/>
      <c r="J134" s="229"/>
      <c r="K134" s="229"/>
      <c r="L134" s="235"/>
      <c r="M134" s="236"/>
      <c r="N134" s="237"/>
      <c r="O134" s="237"/>
      <c r="P134" s="237"/>
      <c r="Q134" s="237"/>
      <c r="R134" s="237"/>
      <c r="S134" s="237"/>
      <c r="T134" s="238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39" t="s">
        <v>124</v>
      </c>
      <c r="AU134" s="239" t="s">
        <v>80</v>
      </c>
      <c r="AV134" s="13" t="s">
        <v>80</v>
      </c>
      <c r="AW134" s="13" t="s">
        <v>32</v>
      </c>
      <c r="AX134" s="13" t="s">
        <v>78</v>
      </c>
      <c r="AY134" s="239" t="s">
        <v>115</v>
      </c>
    </row>
    <row r="135" spans="1:65" s="2" customFormat="1" ht="16.5" customHeight="1">
      <c r="A135" s="39"/>
      <c r="B135" s="40"/>
      <c r="C135" s="215" t="s">
        <v>207</v>
      </c>
      <c r="D135" s="215" t="s">
        <v>117</v>
      </c>
      <c r="E135" s="216" t="s">
        <v>208</v>
      </c>
      <c r="F135" s="217" t="s">
        <v>209</v>
      </c>
      <c r="G135" s="218" t="s">
        <v>165</v>
      </c>
      <c r="H135" s="219">
        <v>15</v>
      </c>
      <c r="I135" s="220"/>
      <c r="J135" s="221">
        <f>ROUND(I135*H135,2)</f>
        <v>0</v>
      </c>
      <c r="K135" s="217" t="s">
        <v>19</v>
      </c>
      <c r="L135" s="45"/>
      <c r="M135" s="222" t="s">
        <v>19</v>
      </c>
      <c r="N135" s="223" t="s">
        <v>41</v>
      </c>
      <c r="O135" s="85"/>
      <c r="P135" s="224">
        <f>O135*H135</f>
        <v>0</v>
      </c>
      <c r="Q135" s="224">
        <v>0</v>
      </c>
      <c r="R135" s="224">
        <f>Q135*H135</f>
        <v>0</v>
      </c>
      <c r="S135" s="224">
        <v>0</v>
      </c>
      <c r="T135" s="225">
        <f>S135*H135</f>
        <v>0</v>
      </c>
      <c r="U135" s="39"/>
      <c r="V135" s="39"/>
      <c r="W135" s="39"/>
      <c r="X135" s="39"/>
      <c r="Y135" s="39"/>
      <c r="Z135" s="39"/>
      <c r="AA135" s="39"/>
      <c r="AB135" s="39"/>
      <c r="AC135" s="39"/>
      <c r="AD135" s="39"/>
      <c r="AE135" s="39"/>
      <c r="AR135" s="226" t="s">
        <v>122</v>
      </c>
      <c r="AT135" s="226" t="s">
        <v>117</v>
      </c>
      <c r="AU135" s="226" t="s">
        <v>80</v>
      </c>
      <c r="AY135" s="18" t="s">
        <v>115</v>
      </c>
      <c r="BE135" s="227">
        <f>IF(N135="základní",J135,0)</f>
        <v>0</v>
      </c>
      <c r="BF135" s="227">
        <f>IF(N135="snížená",J135,0)</f>
        <v>0</v>
      </c>
      <c r="BG135" s="227">
        <f>IF(N135="zákl. přenesená",J135,0)</f>
        <v>0</v>
      </c>
      <c r="BH135" s="227">
        <f>IF(N135="sníž. přenesená",J135,0)</f>
        <v>0</v>
      </c>
      <c r="BI135" s="227">
        <f>IF(N135="nulová",J135,0)</f>
        <v>0</v>
      </c>
      <c r="BJ135" s="18" t="s">
        <v>78</v>
      </c>
      <c r="BK135" s="227">
        <f>ROUND(I135*H135,2)</f>
        <v>0</v>
      </c>
      <c r="BL135" s="18" t="s">
        <v>122</v>
      </c>
      <c r="BM135" s="226" t="s">
        <v>210</v>
      </c>
    </row>
    <row r="136" spans="1:65" s="2" customFormat="1" ht="16.5" customHeight="1">
      <c r="A136" s="39"/>
      <c r="B136" s="40"/>
      <c r="C136" s="215" t="s">
        <v>211</v>
      </c>
      <c r="D136" s="215" t="s">
        <v>117</v>
      </c>
      <c r="E136" s="216" t="s">
        <v>212</v>
      </c>
      <c r="F136" s="217" t="s">
        <v>213</v>
      </c>
      <c r="G136" s="218" t="s">
        <v>134</v>
      </c>
      <c r="H136" s="219">
        <v>2.24</v>
      </c>
      <c r="I136" s="220"/>
      <c r="J136" s="221">
        <f>ROUND(I136*H136,2)</f>
        <v>0</v>
      </c>
      <c r="K136" s="217" t="s">
        <v>19</v>
      </c>
      <c r="L136" s="45"/>
      <c r="M136" s="222" t="s">
        <v>19</v>
      </c>
      <c r="N136" s="223" t="s">
        <v>41</v>
      </c>
      <c r="O136" s="85"/>
      <c r="P136" s="224">
        <f>O136*H136</f>
        <v>0</v>
      </c>
      <c r="Q136" s="224">
        <v>0</v>
      </c>
      <c r="R136" s="224">
        <f>Q136*H136</f>
        <v>0</v>
      </c>
      <c r="S136" s="224">
        <v>0</v>
      </c>
      <c r="T136" s="225">
        <f>S136*H136</f>
        <v>0</v>
      </c>
      <c r="U136" s="39"/>
      <c r="V136" s="39"/>
      <c r="W136" s="39"/>
      <c r="X136" s="39"/>
      <c r="Y136" s="39"/>
      <c r="Z136" s="39"/>
      <c r="AA136" s="39"/>
      <c r="AB136" s="39"/>
      <c r="AC136" s="39"/>
      <c r="AD136" s="39"/>
      <c r="AE136" s="39"/>
      <c r="AR136" s="226" t="s">
        <v>122</v>
      </c>
      <c r="AT136" s="226" t="s">
        <v>117</v>
      </c>
      <c r="AU136" s="226" t="s">
        <v>80</v>
      </c>
      <c r="AY136" s="18" t="s">
        <v>115</v>
      </c>
      <c r="BE136" s="227">
        <f>IF(N136="základní",J136,0)</f>
        <v>0</v>
      </c>
      <c r="BF136" s="227">
        <f>IF(N136="snížená",J136,0)</f>
        <v>0</v>
      </c>
      <c r="BG136" s="227">
        <f>IF(N136="zákl. přenesená",J136,0)</f>
        <v>0</v>
      </c>
      <c r="BH136" s="227">
        <f>IF(N136="sníž. přenesená",J136,0)</f>
        <v>0</v>
      </c>
      <c r="BI136" s="227">
        <f>IF(N136="nulová",J136,0)</f>
        <v>0</v>
      </c>
      <c r="BJ136" s="18" t="s">
        <v>78</v>
      </c>
      <c r="BK136" s="227">
        <f>ROUND(I136*H136,2)</f>
        <v>0</v>
      </c>
      <c r="BL136" s="18" t="s">
        <v>122</v>
      </c>
      <c r="BM136" s="226" t="s">
        <v>214</v>
      </c>
    </row>
    <row r="137" spans="1:51" s="13" customFormat="1" ht="12">
      <c r="A137" s="13"/>
      <c r="B137" s="228"/>
      <c r="C137" s="229"/>
      <c r="D137" s="230" t="s">
        <v>124</v>
      </c>
      <c r="E137" s="231" t="s">
        <v>19</v>
      </c>
      <c r="F137" s="232" t="s">
        <v>215</v>
      </c>
      <c r="G137" s="229"/>
      <c r="H137" s="233">
        <v>1.44</v>
      </c>
      <c r="I137" s="234"/>
      <c r="J137" s="229"/>
      <c r="K137" s="229"/>
      <c r="L137" s="235"/>
      <c r="M137" s="236"/>
      <c r="N137" s="237"/>
      <c r="O137" s="237"/>
      <c r="P137" s="237"/>
      <c r="Q137" s="237"/>
      <c r="R137" s="237"/>
      <c r="S137" s="237"/>
      <c r="T137" s="238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39" t="s">
        <v>124</v>
      </c>
      <c r="AU137" s="239" t="s">
        <v>80</v>
      </c>
      <c r="AV137" s="13" t="s">
        <v>80</v>
      </c>
      <c r="AW137" s="13" t="s">
        <v>32</v>
      </c>
      <c r="AX137" s="13" t="s">
        <v>70</v>
      </c>
      <c r="AY137" s="239" t="s">
        <v>115</v>
      </c>
    </row>
    <row r="138" spans="1:51" s="13" customFormat="1" ht="12">
      <c r="A138" s="13"/>
      <c r="B138" s="228"/>
      <c r="C138" s="229"/>
      <c r="D138" s="230" t="s">
        <v>124</v>
      </c>
      <c r="E138" s="231" t="s">
        <v>19</v>
      </c>
      <c r="F138" s="232" t="s">
        <v>216</v>
      </c>
      <c r="G138" s="229"/>
      <c r="H138" s="233">
        <v>0.8</v>
      </c>
      <c r="I138" s="234"/>
      <c r="J138" s="229"/>
      <c r="K138" s="229"/>
      <c r="L138" s="235"/>
      <c r="M138" s="236"/>
      <c r="N138" s="237"/>
      <c r="O138" s="237"/>
      <c r="P138" s="237"/>
      <c r="Q138" s="237"/>
      <c r="R138" s="237"/>
      <c r="S138" s="237"/>
      <c r="T138" s="238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T138" s="239" t="s">
        <v>124</v>
      </c>
      <c r="AU138" s="239" t="s">
        <v>80</v>
      </c>
      <c r="AV138" s="13" t="s">
        <v>80</v>
      </c>
      <c r="AW138" s="13" t="s">
        <v>32</v>
      </c>
      <c r="AX138" s="13" t="s">
        <v>70</v>
      </c>
      <c r="AY138" s="239" t="s">
        <v>115</v>
      </c>
    </row>
    <row r="139" spans="1:51" s="14" customFormat="1" ht="12">
      <c r="A139" s="14"/>
      <c r="B139" s="240"/>
      <c r="C139" s="241"/>
      <c r="D139" s="230" t="s">
        <v>124</v>
      </c>
      <c r="E139" s="242" t="s">
        <v>19</v>
      </c>
      <c r="F139" s="243" t="s">
        <v>143</v>
      </c>
      <c r="G139" s="241"/>
      <c r="H139" s="244">
        <v>2.24</v>
      </c>
      <c r="I139" s="245"/>
      <c r="J139" s="241"/>
      <c r="K139" s="241"/>
      <c r="L139" s="246"/>
      <c r="M139" s="247"/>
      <c r="N139" s="248"/>
      <c r="O139" s="248"/>
      <c r="P139" s="248"/>
      <c r="Q139" s="248"/>
      <c r="R139" s="248"/>
      <c r="S139" s="248"/>
      <c r="T139" s="249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T139" s="250" t="s">
        <v>124</v>
      </c>
      <c r="AU139" s="250" t="s">
        <v>80</v>
      </c>
      <c r="AV139" s="14" t="s">
        <v>122</v>
      </c>
      <c r="AW139" s="14" t="s">
        <v>32</v>
      </c>
      <c r="AX139" s="14" t="s">
        <v>78</v>
      </c>
      <c r="AY139" s="250" t="s">
        <v>115</v>
      </c>
    </row>
    <row r="140" spans="1:65" s="2" customFormat="1" ht="16.5" customHeight="1">
      <c r="A140" s="39"/>
      <c r="B140" s="40"/>
      <c r="C140" s="215" t="s">
        <v>217</v>
      </c>
      <c r="D140" s="215" t="s">
        <v>117</v>
      </c>
      <c r="E140" s="216" t="s">
        <v>218</v>
      </c>
      <c r="F140" s="217" t="s">
        <v>219</v>
      </c>
      <c r="G140" s="218" t="s">
        <v>165</v>
      </c>
      <c r="H140" s="219">
        <v>2</v>
      </c>
      <c r="I140" s="220"/>
      <c r="J140" s="221">
        <f>ROUND(I140*H140,2)</f>
        <v>0</v>
      </c>
      <c r="K140" s="217" t="s">
        <v>121</v>
      </c>
      <c r="L140" s="45"/>
      <c r="M140" s="222" t="s">
        <v>19</v>
      </c>
      <c r="N140" s="223" t="s">
        <v>41</v>
      </c>
      <c r="O140" s="85"/>
      <c r="P140" s="224">
        <f>O140*H140</f>
        <v>0</v>
      </c>
      <c r="Q140" s="224">
        <v>0</v>
      </c>
      <c r="R140" s="224">
        <f>Q140*H140</f>
        <v>0</v>
      </c>
      <c r="S140" s="224">
        <v>0</v>
      </c>
      <c r="T140" s="225">
        <f>S140*H140</f>
        <v>0</v>
      </c>
      <c r="U140" s="39"/>
      <c r="V140" s="39"/>
      <c r="W140" s="39"/>
      <c r="X140" s="39"/>
      <c r="Y140" s="39"/>
      <c r="Z140" s="39"/>
      <c r="AA140" s="39"/>
      <c r="AB140" s="39"/>
      <c r="AC140" s="39"/>
      <c r="AD140" s="39"/>
      <c r="AE140" s="39"/>
      <c r="AR140" s="226" t="s">
        <v>122</v>
      </c>
      <c r="AT140" s="226" t="s">
        <v>117</v>
      </c>
      <c r="AU140" s="226" t="s">
        <v>80</v>
      </c>
      <c r="AY140" s="18" t="s">
        <v>115</v>
      </c>
      <c r="BE140" s="227">
        <f>IF(N140="základní",J140,0)</f>
        <v>0</v>
      </c>
      <c r="BF140" s="227">
        <f>IF(N140="snížená",J140,0)</f>
        <v>0</v>
      </c>
      <c r="BG140" s="227">
        <f>IF(N140="zákl. přenesená",J140,0)</f>
        <v>0</v>
      </c>
      <c r="BH140" s="227">
        <f>IF(N140="sníž. přenesená",J140,0)</f>
        <v>0</v>
      </c>
      <c r="BI140" s="227">
        <f>IF(N140="nulová",J140,0)</f>
        <v>0</v>
      </c>
      <c r="BJ140" s="18" t="s">
        <v>78</v>
      </c>
      <c r="BK140" s="227">
        <f>ROUND(I140*H140,2)</f>
        <v>0</v>
      </c>
      <c r="BL140" s="18" t="s">
        <v>122</v>
      </c>
      <c r="BM140" s="226" t="s">
        <v>220</v>
      </c>
    </row>
    <row r="141" spans="1:65" s="2" customFormat="1" ht="21.75" customHeight="1">
      <c r="A141" s="39"/>
      <c r="B141" s="40"/>
      <c r="C141" s="251" t="s">
        <v>221</v>
      </c>
      <c r="D141" s="251" t="s">
        <v>150</v>
      </c>
      <c r="E141" s="252" t="s">
        <v>222</v>
      </c>
      <c r="F141" s="253" t="s">
        <v>223</v>
      </c>
      <c r="G141" s="254" t="s">
        <v>165</v>
      </c>
      <c r="H141" s="255">
        <v>2</v>
      </c>
      <c r="I141" s="256"/>
      <c r="J141" s="257">
        <f>ROUND(I141*H141,2)</f>
        <v>0</v>
      </c>
      <c r="K141" s="253" t="s">
        <v>19</v>
      </c>
      <c r="L141" s="258"/>
      <c r="M141" s="259" t="s">
        <v>19</v>
      </c>
      <c r="N141" s="260" t="s">
        <v>41</v>
      </c>
      <c r="O141" s="85"/>
      <c r="P141" s="224">
        <f>O141*H141</f>
        <v>0</v>
      </c>
      <c r="Q141" s="224">
        <v>0</v>
      </c>
      <c r="R141" s="224">
        <f>Q141*H141</f>
        <v>0</v>
      </c>
      <c r="S141" s="224">
        <v>0</v>
      </c>
      <c r="T141" s="225">
        <f>S141*H141</f>
        <v>0</v>
      </c>
      <c r="U141" s="39"/>
      <c r="V141" s="39"/>
      <c r="W141" s="39"/>
      <c r="X141" s="39"/>
      <c r="Y141" s="39"/>
      <c r="Z141" s="39"/>
      <c r="AA141" s="39"/>
      <c r="AB141" s="39"/>
      <c r="AC141" s="39"/>
      <c r="AD141" s="39"/>
      <c r="AE141" s="39"/>
      <c r="AR141" s="226" t="s">
        <v>154</v>
      </c>
      <c r="AT141" s="226" t="s">
        <v>150</v>
      </c>
      <c r="AU141" s="226" t="s">
        <v>80</v>
      </c>
      <c r="AY141" s="18" t="s">
        <v>115</v>
      </c>
      <c r="BE141" s="227">
        <f>IF(N141="základní",J141,0)</f>
        <v>0</v>
      </c>
      <c r="BF141" s="227">
        <f>IF(N141="snížená",J141,0)</f>
        <v>0</v>
      </c>
      <c r="BG141" s="227">
        <f>IF(N141="zákl. přenesená",J141,0)</f>
        <v>0</v>
      </c>
      <c r="BH141" s="227">
        <f>IF(N141="sníž. přenesená",J141,0)</f>
        <v>0</v>
      </c>
      <c r="BI141" s="227">
        <f>IF(N141="nulová",J141,0)</f>
        <v>0</v>
      </c>
      <c r="BJ141" s="18" t="s">
        <v>78</v>
      </c>
      <c r="BK141" s="227">
        <f>ROUND(I141*H141,2)</f>
        <v>0</v>
      </c>
      <c r="BL141" s="18" t="s">
        <v>122</v>
      </c>
      <c r="BM141" s="226" t="s">
        <v>224</v>
      </c>
    </row>
    <row r="142" spans="1:65" s="2" customFormat="1" ht="16.5" customHeight="1">
      <c r="A142" s="39"/>
      <c r="B142" s="40"/>
      <c r="C142" s="215" t="s">
        <v>7</v>
      </c>
      <c r="D142" s="215" t="s">
        <v>117</v>
      </c>
      <c r="E142" s="216" t="s">
        <v>225</v>
      </c>
      <c r="F142" s="217" t="s">
        <v>226</v>
      </c>
      <c r="G142" s="218" t="s">
        <v>165</v>
      </c>
      <c r="H142" s="219">
        <v>1</v>
      </c>
      <c r="I142" s="220"/>
      <c r="J142" s="221">
        <f>ROUND(I142*H142,2)</f>
        <v>0</v>
      </c>
      <c r="K142" s="217" t="s">
        <v>121</v>
      </c>
      <c r="L142" s="45"/>
      <c r="M142" s="222" t="s">
        <v>19</v>
      </c>
      <c r="N142" s="223" t="s">
        <v>41</v>
      </c>
      <c r="O142" s="85"/>
      <c r="P142" s="224">
        <f>O142*H142</f>
        <v>0</v>
      </c>
      <c r="Q142" s="224">
        <v>0</v>
      </c>
      <c r="R142" s="224">
        <f>Q142*H142</f>
        <v>0</v>
      </c>
      <c r="S142" s="224">
        <v>0</v>
      </c>
      <c r="T142" s="225">
        <f>S142*H142</f>
        <v>0</v>
      </c>
      <c r="U142" s="39"/>
      <c r="V142" s="39"/>
      <c r="W142" s="39"/>
      <c r="X142" s="39"/>
      <c r="Y142" s="39"/>
      <c r="Z142" s="39"/>
      <c r="AA142" s="39"/>
      <c r="AB142" s="39"/>
      <c r="AC142" s="39"/>
      <c r="AD142" s="39"/>
      <c r="AE142" s="39"/>
      <c r="AR142" s="226" t="s">
        <v>122</v>
      </c>
      <c r="AT142" s="226" t="s">
        <v>117</v>
      </c>
      <c r="AU142" s="226" t="s">
        <v>80</v>
      </c>
      <c r="AY142" s="18" t="s">
        <v>115</v>
      </c>
      <c r="BE142" s="227">
        <f>IF(N142="základní",J142,0)</f>
        <v>0</v>
      </c>
      <c r="BF142" s="227">
        <f>IF(N142="snížená",J142,0)</f>
        <v>0</v>
      </c>
      <c r="BG142" s="227">
        <f>IF(N142="zákl. přenesená",J142,0)</f>
        <v>0</v>
      </c>
      <c r="BH142" s="227">
        <f>IF(N142="sníž. přenesená",J142,0)</f>
        <v>0</v>
      </c>
      <c r="BI142" s="227">
        <f>IF(N142="nulová",J142,0)</f>
        <v>0</v>
      </c>
      <c r="BJ142" s="18" t="s">
        <v>78</v>
      </c>
      <c r="BK142" s="227">
        <f>ROUND(I142*H142,2)</f>
        <v>0</v>
      </c>
      <c r="BL142" s="18" t="s">
        <v>122</v>
      </c>
      <c r="BM142" s="226" t="s">
        <v>227</v>
      </c>
    </row>
    <row r="143" spans="1:65" s="2" customFormat="1" ht="21.75" customHeight="1">
      <c r="A143" s="39"/>
      <c r="B143" s="40"/>
      <c r="C143" s="251" t="s">
        <v>228</v>
      </c>
      <c r="D143" s="251" t="s">
        <v>150</v>
      </c>
      <c r="E143" s="252" t="s">
        <v>229</v>
      </c>
      <c r="F143" s="253" t="s">
        <v>230</v>
      </c>
      <c r="G143" s="254" t="s">
        <v>165</v>
      </c>
      <c r="H143" s="255">
        <v>1</v>
      </c>
      <c r="I143" s="256"/>
      <c r="J143" s="257">
        <f>ROUND(I143*H143,2)</f>
        <v>0</v>
      </c>
      <c r="K143" s="253" t="s">
        <v>19</v>
      </c>
      <c r="L143" s="258"/>
      <c r="M143" s="259" t="s">
        <v>19</v>
      </c>
      <c r="N143" s="260" t="s">
        <v>41</v>
      </c>
      <c r="O143" s="85"/>
      <c r="P143" s="224">
        <f>O143*H143</f>
        <v>0</v>
      </c>
      <c r="Q143" s="224">
        <v>0</v>
      </c>
      <c r="R143" s="224">
        <f>Q143*H143</f>
        <v>0</v>
      </c>
      <c r="S143" s="224">
        <v>0</v>
      </c>
      <c r="T143" s="225">
        <f>S143*H143</f>
        <v>0</v>
      </c>
      <c r="U143" s="39"/>
      <c r="V143" s="39"/>
      <c r="W143" s="39"/>
      <c r="X143" s="39"/>
      <c r="Y143" s="39"/>
      <c r="Z143" s="39"/>
      <c r="AA143" s="39"/>
      <c r="AB143" s="39"/>
      <c r="AC143" s="39"/>
      <c r="AD143" s="39"/>
      <c r="AE143" s="39"/>
      <c r="AR143" s="226" t="s">
        <v>154</v>
      </c>
      <c r="AT143" s="226" t="s">
        <v>150</v>
      </c>
      <c r="AU143" s="226" t="s">
        <v>80</v>
      </c>
      <c r="AY143" s="18" t="s">
        <v>115</v>
      </c>
      <c r="BE143" s="227">
        <f>IF(N143="základní",J143,0)</f>
        <v>0</v>
      </c>
      <c r="BF143" s="227">
        <f>IF(N143="snížená",J143,0)</f>
        <v>0</v>
      </c>
      <c r="BG143" s="227">
        <f>IF(N143="zákl. přenesená",J143,0)</f>
        <v>0</v>
      </c>
      <c r="BH143" s="227">
        <f>IF(N143="sníž. přenesená",J143,0)</f>
        <v>0</v>
      </c>
      <c r="BI143" s="227">
        <f>IF(N143="nulová",J143,0)</f>
        <v>0</v>
      </c>
      <c r="BJ143" s="18" t="s">
        <v>78</v>
      </c>
      <c r="BK143" s="227">
        <f>ROUND(I143*H143,2)</f>
        <v>0</v>
      </c>
      <c r="BL143" s="18" t="s">
        <v>122</v>
      </c>
      <c r="BM143" s="226" t="s">
        <v>231</v>
      </c>
    </row>
    <row r="144" spans="1:65" s="2" customFormat="1" ht="16.5" customHeight="1">
      <c r="A144" s="39"/>
      <c r="B144" s="40"/>
      <c r="C144" s="215" t="s">
        <v>232</v>
      </c>
      <c r="D144" s="215" t="s">
        <v>117</v>
      </c>
      <c r="E144" s="216" t="s">
        <v>233</v>
      </c>
      <c r="F144" s="217" t="s">
        <v>234</v>
      </c>
      <c r="G144" s="218" t="s">
        <v>165</v>
      </c>
      <c r="H144" s="219">
        <v>1</v>
      </c>
      <c r="I144" s="220"/>
      <c r="J144" s="221">
        <f>ROUND(I144*H144,2)</f>
        <v>0</v>
      </c>
      <c r="K144" s="217" t="s">
        <v>121</v>
      </c>
      <c r="L144" s="45"/>
      <c r="M144" s="222" t="s">
        <v>19</v>
      </c>
      <c r="N144" s="223" t="s">
        <v>41</v>
      </c>
      <c r="O144" s="85"/>
      <c r="P144" s="224">
        <f>O144*H144</f>
        <v>0</v>
      </c>
      <c r="Q144" s="224">
        <v>0</v>
      </c>
      <c r="R144" s="224">
        <f>Q144*H144</f>
        <v>0</v>
      </c>
      <c r="S144" s="224">
        <v>0</v>
      </c>
      <c r="T144" s="225">
        <f>S144*H144</f>
        <v>0</v>
      </c>
      <c r="U144" s="39"/>
      <c r="V144" s="39"/>
      <c r="W144" s="39"/>
      <c r="X144" s="39"/>
      <c r="Y144" s="39"/>
      <c r="Z144" s="39"/>
      <c r="AA144" s="39"/>
      <c r="AB144" s="39"/>
      <c r="AC144" s="39"/>
      <c r="AD144" s="39"/>
      <c r="AE144" s="39"/>
      <c r="AR144" s="226" t="s">
        <v>122</v>
      </c>
      <c r="AT144" s="226" t="s">
        <v>117</v>
      </c>
      <c r="AU144" s="226" t="s">
        <v>80</v>
      </c>
      <c r="AY144" s="18" t="s">
        <v>115</v>
      </c>
      <c r="BE144" s="227">
        <f>IF(N144="základní",J144,0)</f>
        <v>0</v>
      </c>
      <c r="BF144" s="227">
        <f>IF(N144="snížená",J144,0)</f>
        <v>0</v>
      </c>
      <c r="BG144" s="227">
        <f>IF(N144="zákl. přenesená",J144,0)</f>
        <v>0</v>
      </c>
      <c r="BH144" s="227">
        <f>IF(N144="sníž. přenesená",J144,0)</f>
        <v>0</v>
      </c>
      <c r="BI144" s="227">
        <f>IF(N144="nulová",J144,0)</f>
        <v>0</v>
      </c>
      <c r="BJ144" s="18" t="s">
        <v>78</v>
      </c>
      <c r="BK144" s="227">
        <f>ROUND(I144*H144,2)</f>
        <v>0</v>
      </c>
      <c r="BL144" s="18" t="s">
        <v>122</v>
      </c>
      <c r="BM144" s="226" t="s">
        <v>235</v>
      </c>
    </row>
    <row r="145" spans="1:65" s="2" customFormat="1" ht="21.75" customHeight="1">
      <c r="A145" s="39"/>
      <c r="B145" s="40"/>
      <c r="C145" s="251" t="s">
        <v>236</v>
      </c>
      <c r="D145" s="251" t="s">
        <v>150</v>
      </c>
      <c r="E145" s="252" t="s">
        <v>237</v>
      </c>
      <c r="F145" s="253" t="s">
        <v>238</v>
      </c>
      <c r="G145" s="254" t="s">
        <v>165</v>
      </c>
      <c r="H145" s="255">
        <v>1</v>
      </c>
      <c r="I145" s="256"/>
      <c r="J145" s="257">
        <f>ROUND(I145*H145,2)</f>
        <v>0</v>
      </c>
      <c r="K145" s="253" t="s">
        <v>19</v>
      </c>
      <c r="L145" s="258"/>
      <c r="M145" s="259" t="s">
        <v>19</v>
      </c>
      <c r="N145" s="260" t="s">
        <v>41</v>
      </c>
      <c r="O145" s="85"/>
      <c r="P145" s="224">
        <f>O145*H145</f>
        <v>0</v>
      </c>
      <c r="Q145" s="224">
        <v>0</v>
      </c>
      <c r="R145" s="224">
        <f>Q145*H145</f>
        <v>0</v>
      </c>
      <c r="S145" s="224">
        <v>0</v>
      </c>
      <c r="T145" s="225">
        <f>S145*H145</f>
        <v>0</v>
      </c>
      <c r="U145" s="39"/>
      <c r="V145" s="39"/>
      <c r="W145" s="39"/>
      <c r="X145" s="39"/>
      <c r="Y145" s="39"/>
      <c r="Z145" s="39"/>
      <c r="AA145" s="39"/>
      <c r="AB145" s="39"/>
      <c r="AC145" s="39"/>
      <c r="AD145" s="39"/>
      <c r="AE145" s="39"/>
      <c r="AR145" s="226" t="s">
        <v>154</v>
      </c>
      <c r="AT145" s="226" t="s">
        <v>150</v>
      </c>
      <c r="AU145" s="226" t="s">
        <v>80</v>
      </c>
      <c r="AY145" s="18" t="s">
        <v>115</v>
      </c>
      <c r="BE145" s="227">
        <f>IF(N145="základní",J145,0)</f>
        <v>0</v>
      </c>
      <c r="BF145" s="227">
        <f>IF(N145="snížená",J145,0)</f>
        <v>0</v>
      </c>
      <c r="BG145" s="227">
        <f>IF(N145="zákl. přenesená",J145,0)</f>
        <v>0</v>
      </c>
      <c r="BH145" s="227">
        <f>IF(N145="sníž. přenesená",J145,0)</f>
        <v>0</v>
      </c>
      <c r="BI145" s="227">
        <f>IF(N145="nulová",J145,0)</f>
        <v>0</v>
      </c>
      <c r="BJ145" s="18" t="s">
        <v>78</v>
      </c>
      <c r="BK145" s="227">
        <f>ROUND(I145*H145,2)</f>
        <v>0</v>
      </c>
      <c r="BL145" s="18" t="s">
        <v>122</v>
      </c>
      <c r="BM145" s="226" t="s">
        <v>239</v>
      </c>
    </row>
    <row r="146" spans="1:65" s="2" customFormat="1" ht="16.5" customHeight="1">
      <c r="A146" s="39"/>
      <c r="B146" s="40"/>
      <c r="C146" s="215" t="s">
        <v>240</v>
      </c>
      <c r="D146" s="215" t="s">
        <v>117</v>
      </c>
      <c r="E146" s="216" t="s">
        <v>241</v>
      </c>
      <c r="F146" s="217" t="s">
        <v>242</v>
      </c>
      <c r="G146" s="218" t="s">
        <v>165</v>
      </c>
      <c r="H146" s="219">
        <v>1</v>
      </c>
      <c r="I146" s="220"/>
      <c r="J146" s="221">
        <f>ROUND(I146*H146,2)</f>
        <v>0</v>
      </c>
      <c r="K146" s="217" t="s">
        <v>121</v>
      </c>
      <c r="L146" s="45"/>
      <c r="M146" s="222" t="s">
        <v>19</v>
      </c>
      <c r="N146" s="223" t="s">
        <v>41</v>
      </c>
      <c r="O146" s="85"/>
      <c r="P146" s="224">
        <f>O146*H146</f>
        <v>0</v>
      </c>
      <c r="Q146" s="224">
        <v>0</v>
      </c>
      <c r="R146" s="224">
        <f>Q146*H146</f>
        <v>0</v>
      </c>
      <c r="S146" s="224">
        <v>0</v>
      </c>
      <c r="T146" s="225">
        <f>S146*H146</f>
        <v>0</v>
      </c>
      <c r="U146" s="39"/>
      <c r="V146" s="39"/>
      <c r="W146" s="39"/>
      <c r="X146" s="39"/>
      <c r="Y146" s="39"/>
      <c r="Z146" s="39"/>
      <c r="AA146" s="39"/>
      <c r="AB146" s="39"/>
      <c r="AC146" s="39"/>
      <c r="AD146" s="39"/>
      <c r="AE146" s="39"/>
      <c r="AR146" s="226" t="s">
        <v>122</v>
      </c>
      <c r="AT146" s="226" t="s">
        <v>117</v>
      </c>
      <c r="AU146" s="226" t="s">
        <v>80</v>
      </c>
      <c r="AY146" s="18" t="s">
        <v>115</v>
      </c>
      <c r="BE146" s="227">
        <f>IF(N146="základní",J146,0)</f>
        <v>0</v>
      </c>
      <c r="BF146" s="227">
        <f>IF(N146="snížená",J146,0)</f>
        <v>0</v>
      </c>
      <c r="BG146" s="227">
        <f>IF(N146="zákl. přenesená",J146,0)</f>
        <v>0</v>
      </c>
      <c r="BH146" s="227">
        <f>IF(N146="sníž. přenesená",J146,0)</f>
        <v>0</v>
      </c>
      <c r="BI146" s="227">
        <f>IF(N146="nulová",J146,0)</f>
        <v>0</v>
      </c>
      <c r="BJ146" s="18" t="s">
        <v>78</v>
      </c>
      <c r="BK146" s="227">
        <f>ROUND(I146*H146,2)</f>
        <v>0</v>
      </c>
      <c r="BL146" s="18" t="s">
        <v>122</v>
      </c>
      <c r="BM146" s="226" t="s">
        <v>243</v>
      </c>
    </row>
    <row r="147" spans="1:65" s="2" customFormat="1" ht="16.5" customHeight="1">
      <c r="A147" s="39"/>
      <c r="B147" s="40"/>
      <c r="C147" s="251" t="s">
        <v>244</v>
      </c>
      <c r="D147" s="251" t="s">
        <v>150</v>
      </c>
      <c r="E147" s="252" t="s">
        <v>245</v>
      </c>
      <c r="F147" s="253" t="s">
        <v>246</v>
      </c>
      <c r="G147" s="254" t="s">
        <v>165</v>
      </c>
      <c r="H147" s="255">
        <v>1</v>
      </c>
      <c r="I147" s="256"/>
      <c r="J147" s="257">
        <f>ROUND(I147*H147,2)</f>
        <v>0</v>
      </c>
      <c r="K147" s="253" t="s">
        <v>19</v>
      </c>
      <c r="L147" s="258"/>
      <c r="M147" s="259" t="s">
        <v>19</v>
      </c>
      <c r="N147" s="260" t="s">
        <v>41</v>
      </c>
      <c r="O147" s="85"/>
      <c r="P147" s="224">
        <f>O147*H147</f>
        <v>0</v>
      </c>
      <c r="Q147" s="224">
        <v>0</v>
      </c>
      <c r="R147" s="224">
        <f>Q147*H147</f>
        <v>0</v>
      </c>
      <c r="S147" s="224">
        <v>0</v>
      </c>
      <c r="T147" s="225">
        <f>S147*H147</f>
        <v>0</v>
      </c>
      <c r="U147" s="39"/>
      <c r="V147" s="39"/>
      <c r="W147" s="39"/>
      <c r="X147" s="39"/>
      <c r="Y147" s="39"/>
      <c r="Z147" s="39"/>
      <c r="AA147" s="39"/>
      <c r="AB147" s="39"/>
      <c r="AC147" s="39"/>
      <c r="AD147" s="39"/>
      <c r="AE147" s="39"/>
      <c r="AR147" s="226" t="s">
        <v>154</v>
      </c>
      <c r="AT147" s="226" t="s">
        <v>150</v>
      </c>
      <c r="AU147" s="226" t="s">
        <v>80</v>
      </c>
      <c r="AY147" s="18" t="s">
        <v>115</v>
      </c>
      <c r="BE147" s="227">
        <f>IF(N147="základní",J147,0)</f>
        <v>0</v>
      </c>
      <c r="BF147" s="227">
        <f>IF(N147="snížená",J147,0)</f>
        <v>0</v>
      </c>
      <c r="BG147" s="227">
        <f>IF(N147="zákl. přenesená",J147,0)</f>
        <v>0</v>
      </c>
      <c r="BH147" s="227">
        <f>IF(N147="sníž. přenesená",J147,0)</f>
        <v>0</v>
      </c>
      <c r="BI147" s="227">
        <f>IF(N147="nulová",J147,0)</f>
        <v>0</v>
      </c>
      <c r="BJ147" s="18" t="s">
        <v>78</v>
      </c>
      <c r="BK147" s="227">
        <f>ROUND(I147*H147,2)</f>
        <v>0</v>
      </c>
      <c r="BL147" s="18" t="s">
        <v>122</v>
      </c>
      <c r="BM147" s="226" t="s">
        <v>247</v>
      </c>
    </row>
    <row r="148" spans="1:63" s="12" customFormat="1" ht="22.8" customHeight="1">
      <c r="A148" s="12"/>
      <c r="B148" s="199"/>
      <c r="C148" s="200"/>
      <c r="D148" s="201" t="s">
        <v>69</v>
      </c>
      <c r="E148" s="213" t="s">
        <v>149</v>
      </c>
      <c r="F148" s="213" t="s">
        <v>248</v>
      </c>
      <c r="G148" s="200"/>
      <c r="H148" s="200"/>
      <c r="I148" s="203"/>
      <c r="J148" s="214">
        <f>BK148</f>
        <v>0</v>
      </c>
      <c r="K148" s="200"/>
      <c r="L148" s="205"/>
      <c r="M148" s="206"/>
      <c r="N148" s="207"/>
      <c r="O148" s="207"/>
      <c r="P148" s="208">
        <f>SUM(P149:P152)</f>
        <v>0</v>
      </c>
      <c r="Q148" s="207"/>
      <c r="R148" s="208">
        <f>SUM(R149:R152)</f>
        <v>1.118208</v>
      </c>
      <c r="S148" s="207"/>
      <c r="T148" s="209">
        <f>SUM(T149:T152)</f>
        <v>0</v>
      </c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R148" s="210" t="s">
        <v>78</v>
      </c>
      <c r="AT148" s="211" t="s">
        <v>69</v>
      </c>
      <c r="AU148" s="211" t="s">
        <v>78</v>
      </c>
      <c r="AY148" s="210" t="s">
        <v>115</v>
      </c>
      <c r="BK148" s="212">
        <f>SUM(BK149:BK152)</f>
        <v>0</v>
      </c>
    </row>
    <row r="149" spans="1:65" s="2" customFormat="1" ht="16.5" customHeight="1">
      <c r="A149" s="39"/>
      <c r="B149" s="40"/>
      <c r="C149" s="215" t="s">
        <v>249</v>
      </c>
      <c r="D149" s="215" t="s">
        <v>117</v>
      </c>
      <c r="E149" s="216" t="s">
        <v>250</v>
      </c>
      <c r="F149" s="217" t="s">
        <v>251</v>
      </c>
      <c r="G149" s="218" t="s">
        <v>120</v>
      </c>
      <c r="H149" s="219">
        <v>40.96</v>
      </c>
      <c r="I149" s="220"/>
      <c r="J149" s="221">
        <f>ROUND(I149*H149,2)</f>
        <v>0</v>
      </c>
      <c r="K149" s="217" t="s">
        <v>121</v>
      </c>
      <c r="L149" s="45"/>
      <c r="M149" s="222" t="s">
        <v>19</v>
      </c>
      <c r="N149" s="223" t="s">
        <v>41</v>
      </c>
      <c r="O149" s="85"/>
      <c r="P149" s="224">
        <f>O149*H149</f>
        <v>0</v>
      </c>
      <c r="Q149" s="224">
        <v>0.0273</v>
      </c>
      <c r="R149" s="224">
        <f>Q149*H149</f>
        <v>1.118208</v>
      </c>
      <c r="S149" s="224">
        <v>0</v>
      </c>
      <c r="T149" s="225">
        <f>S149*H149</f>
        <v>0</v>
      </c>
      <c r="U149" s="39"/>
      <c r="V149" s="39"/>
      <c r="W149" s="39"/>
      <c r="X149" s="39"/>
      <c r="Y149" s="39"/>
      <c r="Z149" s="39"/>
      <c r="AA149" s="39"/>
      <c r="AB149" s="39"/>
      <c r="AC149" s="39"/>
      <c r="AD149" s="39"/>
      <c r="AE149" s="39"/>
      <c r="AR149" s="226" t="s">
        <v>122</v>
      </c>
      <c r="AT149" s="226" t="s">
        <v>117</v>
      </c>
      <c r="AU149" s="226" t="s">
        <v>80</v>
      </c>
      <c r="AY149" s="18" t="s">
        <v>115</v>
      </c>
      <c r="BE149" s="227">
        <f>IF(N149="základní",J149,0)</f>
        <v>0</v>
      </c>
      <c r="BF149" s="227">
        <f>IF(N149="snížená",J149,0)</f>
        <v>0</v>
      </c>
      <c r="BG149" s="227">
        <f>IF(N149="zákl. přenesená",J149,0)</f>
        <v>0</v>
      </c>
      <c r="BH149" s="227">
        <f>IF(N149="sníž. přenesená",J149,0)</f>
        <v>0</v>
      </c>
      <c r="BI149" s="227">
        <f>IF(N149="nulová",J149,0)</f>
        <v>0</v>
      </c>
      <c r="BJ149" s="18" t="s">
        <v>78</v>
      </c>
      <c r="BK149" s="227">
        <f>ROUND(I149*H149,2)</f>
        <v>0</v>
      </c>
      <c r="BL149" s="18" t="s">
        <v>122</v>
      </c>
      <c r="BM149" s="226" t="s">
        <v>252</v>
      </c>
    </row>
    <row r="150" spans="1:51" s="13" customFormat="1" ht="12">
      <c r="A150" s="13"/>
      <c r="B150" s="228"/>
      <c r="C150" s="229"/>
      <c r="D150" s="230" t="s">
        <v>124</v>
      </c>
      <c r="E150" s="231" t="s">
        <v>19</v>
      </c>
      <c r="F150" s="232" t="s">
        <v>253</v>
      </c>
      <c r="G150" s="229"/>
      <c r="H150" s="233">
        <v>40.96</v>
      </c>
      <c r="I150" s="234"/>
      <c r="J150" s="229"/>
      <c r="K150" s="229"/>
      <c r="L150" s="235"/>
      <c r="M150" s="236"/>
      <c r="N150" s="237"/>
      <c r="O150" s="237"/>
      <c r="P150" s="237"/>
      <c r="Q150" s="237"/>
      <c r="R150" s="237"/>
      <c r="S150" s="237"/>
      <c r="T150" s="238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39" t="s">
        <v>124</v>
      </c>
      <c r="AU150" s="239" t="s">
        <v>80</v>
      </c>
      <c r="AV150" s="13" t="s">
        <v>80</v>
      </c>
      <c r="AW150" s="13" t="s">
        <v>32</v>
      </c>
      <c r="AX150" s="13" t="s">
        <v>78</v>
      </c>
      <c r="AY150" s="239" t="s">
        <v>115</v>
      </c>
    </row>
    <row r="151" spans="1:65" s="2" customFormat="1" ht="16.5" customHeight="1">
      <c r="A151" s="39"/>
      <c r="B151" s="40"/>
      <c r="C151" s="215" t="s">
        <v>254</v>
      </c>
      <c r="D151" s="215" t="s">
        <v>117</v>
      </c>
      <c r="E151" s="216" t="s">
        <v>255</v>
      </c>
      <c r="F151" s="217" t="s">
        <v>256</v>
      </c>
      <c r="G151" s="218" t="s">
        <v>120</v>
      </c>
      <c r="H151" s="219">
        <v>38.4</v>
      </c>
      <c r="I151" s="220"/>
      <c r="J151" s="221">
        <f>ROUND(I151*H151,2)</f>
        <v>0</v>
      </c>
      <c r="K151" s="217" t="s">
        <v>121</v>
      </c>
      <c r="L151" s="45"/>
      <c r="M151" s="222" t="s">
        <v>19</v>
      </c>
      <c r="N151" s="223" t="s">
        <v>41</v>
      </c>
      <c r="O151" s="85"/>
      <c r="P151" s="224">
        <f>O151*H151</f>
        <v>0</v>
      </c>
      <c r="Q151" s="224">
        <v>0</v>
      </c>
      <c r="R151" s="224">
        <f>Q151*H151</f>
        <v>0</v>
      </c>
      <c r="S151" s="224">
        <v>0</v>
      </c>
      <c r="T151" s="225">
        <f>S151*H151</f>
        <v>0</v>
      </c>
      <c r="U151" s="39"/>
      <c r="V151" s="39"/>
      <c r="W151" s="39"/>
      <c r="X151" s="39"/>
      <c r="Y151" s="39"/>
      <c r="Z151" s="39"/>
      <c r="AA151" s="39"/>
      <c r="AB151" s="39"/>
      <c r="AC151" s="39"/>
      <c r="AD151" s="39"/>
      <c r="AE151" s="39"/>
      <c r="AR151" s="226" t="s">
        <v>122</v>
      </c>
      <c r="AT151" s="226" t="s">
        <v>117</v>
      </c>
      <c r="AU151" s="226" t="s">
        <v>80</v>
      </c>
      <c r="AY151" s="18" t="s">
        <v>115</v>
      </c>
      <c r="BE151" s="227">
        <f>IF(N151="základní",J151,0)</f>
        <v>0</v>
      </c>
      <c r="BF151" s="227">
        <f>IF(N151="snížená",J151,0)</f>
        <v>0</v>
      </c>
      <c r="BG151" s="227">
        <f>IF(N151="zákl. přenesená",J151,0)</f>
        <v>0</v>
      </c>
      <c r="BH151" s="227">
        <f>IF(N151="sníž. přenesená",J151,0)</f>
        <v>0</v>
      </c>
      <c r="BI151" s="227">
        <f>IF(N151="nulová",J151,0)</f>
        <v>0</v>
      </c>
      <c r="BJ151" s="18" t="s">
        <v>78</v>
      </c>
      <c r="BK151" s="227">
        <f>ROUND(I151*H151,2)</f>
        <v>0</v>
      </c>
      <c r="BL151" s="18" t="s">
        <v>122</v>
      </c>
      <c r="BM151" s="226" t="s">
        <v>257</v>
      </c>
    </row>
    <row r="152" spans="1:51" s="13" customFormat="1" ht="12">
      <c r="A152" s="13"/>
      <c r="B152" s="228"/>
      <c r="C152" s="229"/>
      <c r="D152" s="230" t="s">
        <v>124</v>
      </c>
      <c r="E152" s="231" t="s">
        <v>19</v>
      </c>
      <c r="F152" s="232" t="s">
        <v>258</v>
      </c>
      <c r="G152" s="229"/>
      <c r="H152" s="233">
        <v>38.4</v>
      </c>
      <c r="I152" s="234"/>
      <c r="J152" s="229"/>
      <c r="K152" s="229"/>
      <c r="L152" s="235"/>
      <c r="M152" s="236"/>
      <c r="N152" s="237"/>
      <c r="O152" s="237"/>
      <c r="P152" s="237"/>
      <c r="Q152" s="237"/>
      <c r="R152" s="237"/>
      <c r="S152" s="237"/>
      <c r="T152" s="238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T152" s="239" t="s">
        <v>124</v>
      </c>
      <c r="AU152" s="239" t="s">
        <v>80</v>
      </c>
      <c r="AV152" s="13" t="s">
        <v>80</v>
      </c>
      <c r="AW152" s="13" t="s">
        <v>32</v>
      </c>
      <c r="AX152" s="13" t="s">
        <v>78</v>
      </c>
      <c r="AY152" s="239" t="s">
        <v>115</v>
      </c>
    </row>
    <row r="153" spans="1:63" s="12" customFormat="1" ht="22.8" customHeight="1">
      <c r="A153" s="12"/>
      <c r="B153" s="199"/>
      <c r="C153" s="200"/>
      <c r="D153" s="201" t="s">
        <v>69</v>
      </c>
      <c r="E153" s="213" t="s">
        <v>167</v>
      </c>
      <c r="F153" s="213" t="s">
        <v>259</v>
      </c>
      <c r="G153" s="200"/>
      <c r="H153" s="200"/>
      <c r="I153" s="203"/>
      <c r="J153" s="214">
        <f>BK153</f>
        <v>0</v>
      </c>
      <c r="K153" s="200"/>
      <c r="L153" s="205"/>
      <c r="M153" s="206"/>
      <c r="N153" s="207"/>
      <c r="O153" s="207"/>
      <c r="P153" s="208">
        <f>SUM(P154:P162)</f>
        <v>0</v>
      </c>
      <c r="Q153" s="207"/>
      <c r="R153" s="208">
        <f>SUM(R154:R162)</f>
        <v>0</v>
      </c>
      <c r="S153" s="207"/>
      <c r="T153" s="209">
        <f>SUM(T154:T162)</f>
        <v>6.2415</v>
      </c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R153" s="210" t="s">
        <v>78</v>
      </c>
      <c r="AT153" s="211" t="s">
        <v>69</v>
      </c>
      <c r="AU153" s="211" t="s">
        <v>78</v>
      </c>
      <c r="AY153" s="210" t="s">
        <v>115</v>
      </c>
      <c r="BK153" s="212">
        <f>SUM(BK154:BK162)</f>
        <v>0</v>
      </c>
    </row>
    <row r="154" spans="1:65" s="2" customFormat="1" ht="16.5" customHeight="1">
      <c r="A154" s="39"/>
      <c r="B154" s="40"/>
      <c r="C154" s="215" t="s">
        <v>260</v>
      </c>
      <c r="D154" s="215" t="s">
        <v>117</v>
      </c>
      <c r="E154" s="216" t="s">
        <v>261</v>
      </c>
      <c r="F154" s="217" t="s">
        <v>262</v>
      </c>
      <c r="G154" s="218" t="s">
        <v>134</v>
      </c>
      <c r="H154" s="219">
        <v>0.542</v>
      </c>
      <c r="I154" s="220"/>
      <c r="J154" s="221">
        <f>ROUND(I154*H154,2)</f>
        <v>0</v>
      </c>
      <c r="K154" s="217" t="s">
        <v>121</v>
      </c>
      <c r="L154" s="45"/>
      <c r="M154" s="222" t="s">
        <v>19</v>
      </c>
      <c r="N154" s="223" t="s">
        <v>41</v>
      </c>
      <c r="O154" s="85"/>
      <c r="P154" s="224">
        <f>O154*H154</f>
        <v>0</v>
      </c>
      <c r="Q154" s="224">
        <v>0</v>
      </c>
      <c r="R154" s="224">
        <f>Q154*H154</f>
        <v>0</v>
      </c>
      <c r="S154" s="224">
        <v>2.1</v>
      </c>
      <c r="T154" s="225">
        <f>S154*H154</f>
        <v>1.1382</v>
      </c>
      <c r="U154" s="39"/>
      <c r="V154" s="39"/>
      <c r="W154" s="39"/>
      <c r="X154" s="39"/>
      <c r="Y154" s="39"/>
      <c r="Z154" s="39"/>
      <c r="AA154" s="39"/>
      <c r="AB154" s="39"/>
      <c r="AC154" s="39"/>
      <c r="AD154" s="39"/>
      <c r="AE154" s="39"/>
      <c r="AR154" s="226" t="s">
        <v>122</v>
      </c>
      <c r="AT154" s="226" t="s">
        <v>117</v>
      </c>
      <c r="AU154" s="226" t="s">
        <v>80</v>
      </c>
      <c r="AY154" s="18" t="s">
        <v>115</v>
      </c>
      <c r="BE154" s="227">
        <f>IF(N154="základní",J154,0)</f>
        <v>0</v>
      </c>
      <c r="BF154" s="227">
        <f>IF(N154="snížená",J154,0)</f>
        <v>0</v>
      </c>
      <c r="BG154" s="227">
        <f>IF(N154="zákl. přenesená",J154,0)</f>
        <v>0</v>
      </c>
      <c r="BH154" s="227">
        <f>IF(N154="sníž. přenesená",J154,0)</f>
        <v>0</v>
      </c>
      <c r="BI154" s="227">
        <f>IF(N154="nulová",J154,0)</f>
        <v>0</v>
      </c>
      <c r="BJ154" s="18" t="s">
        <v>78</v>
      </c>
      <c r="BK154" s="227">
        <f>ROUND(I154*H154,2)</f>
        <v>0</v>
      </c>
      <c r="BL154" s="18" t="s">
        <v>122</v>
      </c>
      <c r="BM154" s="226" t="s">
        <v>263</v>
      </c>
    </row>
    <row r="155" spans="1:51" s="15" customFormat="1" ht="12">
      <c r="A155" s="15"/>
      <c r="B155" s="261"/>
      <c r="C155" s="262"/>
      <c r="D155" s="230" t="s">
        <v>124</v>
      </c>
      <c r="E155" s="263" t="s">
        <v>19</v>
      </c>
      <c r="F155" s="264" t="s">
        <v>264</v>
      </c>
      <c r="G155" s="262"/>
      <c r="H155" s="263" t="s">
        <v>19</v>
      </c>
      <c r="I155" s="265"/>
      <c r="J155" s="262"/>
      <c r="K155" s="262"/>
      <c r="L155" s="266"/>
      <c r="M155" s="267"/>
      <c r="N155" s="268"/>
      <c r="O155" s="268"/>
      <c r="P155" s="268"/>
      <c r="Q155" s="268"/>
      <c r="R155" s="268"/>
      <c r="S155" s="268"/>
      <c r="T155" s="269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15"/>
      <c r="AT155" s="270" t="s">
        <v>124</v>
      </c>
      <c r="AU155" s="270" t="s">
        <v>80</v>
      </c>
      <c r="AV155" s="15" t="s">
        <v>78</v>
      </c>
      <c r="AW155" s="15" t="s">
        <v>32</v>
      </c>
      <c r="AX155" s="15" t="s">
        <v>70</v>
      </c>
      <c r="AY155" s="270" t="s">
        <v>115</v>
      </c>
    </row>
    <row r="156" spans="1:51" s="13" customFormat="1" ht="12">
      <c r="A156" s="13"/>
      <c r="B156" s="228"/>
      <c r="C156" s="229"/>
      <c r="D156" s="230" t="s">
        <v>124</v>
      </c>
      <c r="E156" s="231" t="s">
        <v>19</v>
      </c>
      <c r="F156" s="232" t="s">
        <v>265</v>
      </c>
      <c r="G156" s="229"/>
      <c r="H156" s="233">
        <v>0.512</v>
      </c>
      <c r="I156" s="234"/>
      <c r="J156" s="229"/>
      <c r="K156" s="229"/>
      <c r="L156" s="235"/>
      <c r="M156" s="236"/>
      <c r="N156" s="237"/>
      <c r="O156" s="237"/>
      <c r="P156" s="237"/>
      <c r="Q156" s="237"/>
      <c r="R156" s="237"/>
      <c r="S156" s="237"/>
      <c r="T156" s="238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39" t="s">
        <v>124</v>
      </c>
      <c r="AU156" s="239" t="s">
        <v>80</v>
      </c>
      <c r="AV156" s="13" t="s">
        <v>80</v>
      </c>
      <c r="AW156" s="13" t="s">
        <v>32</v>
      </c>
      <c r="AX156" s="13" t="s">
        <v>70</v>
      </c>
      <c r="AY156" s="239" t="s">
        <v>115</v>
      </c>
    </row>
    <row r="157" spans="1:51" s="13" customFormat="1" ht="12">
      <c r="A157" s="13"/>
      <c r="B157" s="228"/>
      <c r="C157" s="229"/>
      <c r="D157" s="230" t="s">
        <v>124</v>
      </c>
      <c r="E157" s="231" t="s">
        <v>19</v>
      </c>
      <c r="F157" s="232" t="s">
        <v>266</v>
      </c>
      <c r="G157" s="229"/>
      <c r="H157" s="233">
        <v>0.03</v>
      </c>
      <c r="I157" s="234"/>
      <c r="J157" s="229"/>
      <c r="K157" s="229"/>
      <c r="L157" s="235"/>
      <c r="M157" s="236"/>
      <c r="N157" s="237"/>
      <c r="O157" s="237"/>
      <c r="P157" s="237"/>
      <c r="Q157" s="237"/>
      <c r="R157" s="237"/>
      <c r="S157" s="237"/>
      <c r="T157" s="238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39" t="s">
        <v>124</v>
      </c>
      <c r="AU157" s="239" t="s">
        <v>80</v>
      </c>
      <c r="AV157" s="13" t="s">
        <v>80</v>
      </c>
      <c r="AW157" s="13" t="s">
        <v>32</v>
      </c>
      <c r="AX157" s="13" t="s">
        <v>70</v>
      </c>
      <c r="AY157" s="239" t="s">
        <v>115</v>
      </c>
    </row>
    <row r="158" spans="1:51" s="14" customFormat="1" ht="12">
      <c r="A158" s="14"/>
      <c r="B158" s="240"/>
      <c r="C158" s="241"/>
      <c r="D158" s="230" t="s">
        <v>124</v>
      </c>
      <c r="E158" s="242" t="s">
        <v>19</v>
      </c>
      <c r="F158" s="243" t="s">
        <v>143</v>
      </c>
      <c r="G158" s="241"/>
      <c r="H158" s="244">
        <v>0.542</v>
      </c>
      <c r="I158" s="245"/>
      <c r="J158" s="241"/>
      <c r="K158" s="241"/>
      <c r="L158" s="246"/>
      <c r="M158" s="247"/>
      <c r="N158" s="248"/>
      <c r="O158" s="248"/>
      <c r="P158" s="248"/>
      <c r="Q158" s="248"/>
      <c r="R158" s="248"/>
      <c r="S158" s="248"/>
      <c r="T158" s="249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0" t="s">
        <v>124</v>
      </c>
      <c r="AU158" s="250" t="s">
        <v>80</v>
      </c>
      <c r="AV158" s="14" t="s">
        <v>122</v>
      </c>
      <c r="AW158" s="14" t="s">
        <v>32</v>
      </c>
      <c r="AX158" s="14" t="s">
        <v>78</v>
      </c>
      <c r="AY158" s="250" t="s">
        <v>115</v>
      </c>
    </row>
    <row r="159" spans="1:65" s="2" customFormat="1" ht="16.5" customHeight="1">
      <c r="A159" s="39"/>
      <c r="B159" s="40"/>
      <c r="C159" s="215" t="s">
        <v>267</v>
      </c>
      <c r="D159" s="215" t="s">
        <v>117</v>
      </c>
      <c r="E159" s="216" t="s">
        <v>268</v>
      </c>
      <c r="F159" s="217" t="s">
        <v>269</v>
      </c>
      <c r="G159" s="218" t="s">
        <v>165</v>
      </c>
      <c r="H159" s="219">
        <v>69</v>
      </c>
      <c r="I159" s="220"/>
      <c r="J159" s="221">
        <f>ROUND(I159*H159,2)</f>
        <v>0</v>
      </c>
      <c r="K159" s="217" t="s">
        <v>121</v>
      </c>
      <c r="L159" s="45"/>
      <c r="M159" s="222" t="s">
        <v>19</v>
      </c>
      <c r="N159" s="223" t="s">
        <v>41</v>
      </c>
      <c r="O159" s="85"/>
      <c r="P159" s="224">
        <f>O159*H159</f>
        <v>0</v>
      </c>
      <c r="Q159" s="224">
        <v>0</v>
      </c>
      <c r="R159" s="224">
        <f>Q159*H159</f>
        <v>0</v>
      </c>
      <c r="S159" s="224">
        <v>0.0657</v>
      </c>
      <c r="T159" s="225">
        <f>S159*H159</f>
        <v>4.5333</v>
      </c>
      <c r="U159" s="39"/>
      <c r="V159" s="39"/>
      <c r="W159" s="39"/>
      <c r="X159" s="39"/>
      <c r="Y159" s="39"/>
      <c r="Z159" s="39"/>
      <c r="AA159" s="39"/>
      <c r="AB159" s="39"/>
      <c r="AC159" s="39"/>
      <c r="AD159" s="39"/>
      <c r="AE159" s="39"/>
      <c r="AR159" s="226" t="s">
        <v>122</v>
      </c>
      <c r="AT159" s="226" t="s">
        <v>117</v>
      </c>
      <c r="AU159" s="226" t="s">
        <v>80</v>
      </c>
      <c r="AY159" s="18" t="s">
        <v>115</v>
      </c>
      <c r="BE159" s="227">
        <f>IF(N159="základní",J159,0)</f>
        <v>0</v>
      </c>
      <c r="BF159" s="227">
        <f>IF(N159="snížená",J159,0)</f>
        <v>0</v>
      </c>
      <c r="BG159" s="227">
        <f>IF(N159="zákl. přenesená",J159,0)</f>
        <v>0</v>
      </c>
      <c r="BH159" s="227">
        <f>IF(N159="sníž. přenesená",J159,0)</f>
        <v>0</v>
      </c>
      <c r="BI159" s="227">
        <f>IF(N159="nulová",J159,0)</f>
        <v>0</v>
      </c>
      <c r="BJ159" s="18" t="s">
        <v>78</v>
      </c>
      <c r="BK159" s="227">
        <f>ROUND(I159*H159,2)</f>
        <v>0</v>
      </c>
      <c r="BL159" s="18" t="s">
        <v>122</v>
      </c>
      <c r="BM159" s="226" t="s">
        <v>270</v>
      </c>
    </row>
    <row r="160" spans="1:65" s="2" customFormat="1" ht="16.5" customHeight="1">
      <c r="A160" s="39"/>
      <c r="B160" s="40"/>
      <c r="C160" s="215" t="s">
        <v>271</v>
      </c>
      <c r="D160" s="215" t="s">
        <v>117</v>
      </c>
      <c r="E160" s="216" t="s">
        <v>272</v>
      </c>
      <c r="F160" s="217" t="s">
        <v>273</v>
      </c>
      <c r="G160" s="218" t="s">
        <v>128</v>
      </c>
      <c r="H160" s="219">
        <v>130</v>
      </c>
      <c r="I160" s="220"/>
      <c r="J160" s="221">
        <f>ROUND(I160*H160,2)</f>
        <v>0</v>
      </c>
      <c r="K160" s="217" t="s">
        <v>121</v>
      </c>
      <c r="L160" s="45"/>
      <c r="M160" s="222" t="s">
        <v>19</v>
      </c>
      <c r="N160" s="223" t="s">
        <v>41</v>
      </c>
      <c r="O160" s="85"/>
      <c r="P160" s="224">
        <f>O160*H160</f>
        <v>0</v>
      </c>
      <c r="Q160" s="224">
        <v>0</v>
      </c>
      <c r="R160" s="224">
        <f>Q160*H160</f>
        <v>0</v>
      </c>
      <c r="S160" s="224">
        <v>0</v>
      </c>
      <c r="T160" s="225">
        <f>S160*H160</f>
        <v>0</v>
      </c>
      <c r="U160" s="39"/>
      <c r="V160" s="39"/>
      <c r="W160" s="39"/>
      <c r="X160" s="39"/>
      <c r="Y160" s="39"/>
      <c r="Z160" s="39"/>
      <c r="AA160" s="39"/>
      <c r="AB160" s="39"/>
      <c r="AC160" s="39"/>
      <c r="AD160" s="39"/>
      <c r="AE160" s="39"/>
      <c r="AR160" s="226" t="s">
        <v>122</v>
      </c>
      <c r="AT160" s="226" t="s">
        <v>117</v>
      </c>
      <c r="AU160" s="226" t="s">
        <v>80</v>
      </c>
      <c r="AY160" s="18" t="s">
        <v>115</v>
      </c>
      <c r="BE160" s="227">
        <f>IF(N160="základní",J160,0)</f>
        <v>0</v>
      </c>
      <c r="BF160" s="227">
        <f>IF(N160="snížená",J160,0)</f>
        <v>0</v>
      </c>
      <c r="BG160" s="227">
        <f>IF(N160="zákl. přenesená",J160,0)</f>
        <v>0</v>
      </c>
      <c r="BH160" s="227">
        <f>IF(N160="sníž. přenesená",J160,0)</f>
        <v>0</v>
      </c>
      <c r="BI160" s="227">
        <f>IF(N160="nulová",J160,0)</f>
        <v>0</v>
      </c>
      <c r="BJ160" s="18" t="s">
        <v>78</v>
      </c>
      <c r="BK160" s="227">
        <f>ROUND(I160*H160,2)</f>
        <v>0</v>
      </c>
      <c r="BL160" s="18" t="s">
        <v>122</v>
      </c>
      <c r="BM160" s="226" t="s">
        <v>274</v>
      </c>
    </row>
    <row r="161" spans="1:51" s="13" customFormat="1" ht="12">
      <c r="A161" s="13"/>
      <c r="B161" s="228"/>
      <c r="C161" s="229"/>
      <c r="D161" s="230" t="s">
        <v>124</v>
      </c>
      <c r="E161" s="231" t="s">
        <v>19</v>
      </c>
      <c r="F161" s="232" t="s">
        <v>275</v>
      </c>
      <c r="G161" s="229"/>
      <c r="H161" s="233">
        <v>130</v>
      </c>
      <c r="I161" s="234"/>
      <c r="J161" s="229"/>
      <c r="K161" s="229"/>
      <c r="L161" s="235"/>
      <c r="M161" s="236"/>
      <c r="N161" s="237"/>
      <c r="O161" s="237"/>
      <c r="P161" s="237"/>
      <c r="Q161" s="237"/>
      <c r="R161" s="237"/>
      <c r="S161" s="237"/>
      <c r="T161" s="238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T161" s="239" t="s">
        <v>124</v>
      </c>
      <c r="AU161" s="239" t="s">
        <v>80</v>
      </c>
      <c r="AV161" s="13" t="s">
        <v>80</v>
      </c>
      <c r="AW161" s="13" t="s">
        <v>32</v>
      </c>
      <c r="AX161" s="13" t="s">
        <v>78</v>
      </c>
      <c r="AY161" s="239" t="s">
        <v>115</v>
      </c>
    </row>
    <row r="162" spans="1:65" s="2" customFormat="1" ht="16.5" customHeight="1">
      <c r="A162" s="39"/>
      <c r="B162" s="40"/>
      <c r="C162" s="215" t="s">
        <v>276</v>
      </c>
      <c r="D162" s="215" t="s">
        <v>117</v>
      </c>
      <c r="E162" s="216" t="s">
        <v>277</v>
      </c>
      <c r="F162" s="217" t="s">
        <v>278</v>
      </c>
      <c r="G162" s="218" t="s">
        <v>165</v>
      </c>
      <c r="H162" s="219">
        <v>2</v>
      </c>
      <c r="I162" s="220"/>
      <c r="J162" s="221">
        <f>ROUND(I162*H162,2)</f>
        <v>0</v>
      </c>
      <c r="K162" s="217" t="s">
        <v>121</v>
      </c>
      <c r="L162" s="45"/>
      <c r="M162" s="222" t="s">
        <v>19</v>
      </c>
      <c r="N162" s="223" t="s">
        <v>41</v>
      </c>
      <c r="O162" s="85"/>
      <c r="P162" s="224">
        <f>O162*H162</f>
        <v>0</v>
      </c>
      <c r="Q162" s="224">
        <v>0</v>
      </c>
      <c r="R162" s="224">
        <f>Q162*H162</f>
        <v>0</v>
      </c>
      <c r="S162" s="224">
        <v>0.285</v>
      </c>
      <c r="T162" s="225">
        <f>S162*H162</f>
        <v>0.57</v>
      </c>
      <c r="U162" s="39"/>
      <c r="V162" s="39"/>
      <c r="W162" s="39"/>
      <c r="X162" s="39"/>
      <c r="Y162" s="39"/>
      <c r="Z162" s="39"/>
      <c r="AA162" s="39"/>
      <c r="AB162" s="39"/>
      <c r="AC162" s="39"/>
      <c r="AD162" s="39"/>
      <c r="AE162" s="39"/>
      <c r="AR162" s="226" t="s">
        <v>122</v>
      </c>
      <c r="AT162" s="226" t="s">
        <v>117</v>
      </c>
      <c r="AU162" s="226" t="s">
        <v>80</v>
      </c>
      <c r="AY162" s="18" t="s">
        <v>115</v>
      </c>
      <c r="BE162" s="227">
        <f>IF(N162="základní",J162,0)</f>
        <v>0</v>
      </c>
      <c r="BF162" s="227">
        <f>IF(N162="snížená",J162,0)</f>
        <v>0</v>
      </c>
      <c r="BG162" s="227">
        <f>IF(N162="zákl. přenesená",J162,0)</f>
        <v>0</v>
      </c>
      <c r="BH162" s="227">
        <f>IF(N162="sníž. přenesená",J162,0)</f>
        <v>0</v>
      </c>
      <c r="BI162" s="227">
        <f>IF(N162="nulová",J162,0)</f>
        <v>0</v>
      </c>
      <c r="BJ162" s="18" t="s">
        <v>78</v>
      </c>
      <c r="BK162" s="227">
        <f>ROUND(I162*H162,2)</f>
        <v>0</v>
      </c>
      <c r="BL162" s="18" t="s">
        <v>122</v>
      </c>
      <c r="BM162" s="226" t="s">
        <v>279</v>
      </c>
    </row>
    <row r="163" spans="1:63" s="12" customFormat="1" ht="22.8" customHeight="1">
      <c r="A163" s="12"/>
      <c r="B163" s="199"/>
      <c r="C163" s="200"/>
      <c r="D163" s="201" t="s">
        <v>69</v>
      </c>
      <c r="E163" s="213" t="s">
        <v>280</v>
      </c>
      <c r="F163" s="213" t="s">
        <v>281</v>
      </c>
      <c r="G163" s="200"/>
      <c r="H163" s="200"/>
      <c r="I163" s="203"/>
      <c r="J163" s="214">
        <f>BK163</f>
        <v>0</v>
      </c>
      <c r="K163" s="200"/>
      <c r="L163" s="205"/>
      <c r="M163" s="206"/>
      <c r="N163" s="207"/>
      <c r="O163" s="207"/>
      <c r="P163" s="208">
        <f>SUM(P164:P167)</f>
        <v>0</v>
      </c>
      <c r="Q163" s="207"/>
      <c r="R163" s="208">
        <f>SUM(R164:R167)</f>
        <v>0</v>
      </c>
      <c r="S163" s="207"/>
      <c r="T163" s="209">
        <f>SUM(T164:T167)</f>
        <v>0</v>
      </c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R163" s="210" t="s">
        <v>78</v>
      </c>
      <c r="AT163" s="211" t="s">
        <v>69</v>
      </c>
      <c r="AU163" s="211" t="s">
        <v>78</v>
      </c>
      <c r="AY163" s="210" t="s">
        <v>115</v>
      </c>
      <c r="BK163" s="212">
        <f>SUM(BK164:BK167)</f>
        <v>0</v>
      </c>
    </row>
    <row r="164" spans="1:65" s="2" customFormat="1" ht="16.5" customHeight="1">
      <c r="A164" s="39"/>
      <c r="B164" s="40"/>
      <c r="C164" s="215" t="s">
        <v>282</v>
      </c>
      <c r="D164" s="215" t="s">
        <v>117</v>
      </c>
      <c r="E164" s="216" t="s">
        <v>283</v>
      </c>
      <c r="F164" s="217" t="s">
        <v>284</v>
      </c>
      <c r="G164" s="218" t="s">
        <v>153</v>
      </c>
      <c r="H164" s="219">
        <v>6.242</v>
      </c>
      <c r="I164" s="220"/>
      <c r="J164" s="221">
        <f>ROUND(I164*H164,2)</f>
        <v>0</v>
      </c>
      <c r="K164" s="217" t="s">
        <v>121</v>
      </c>
      <c r="L164" s="45"/>
      <c r="M164" s="222" t="s">
        <v>19</v>
      </c>
      <c r="N164" s="223" t="s">
        <v>41</v>
      </c>
      <c r="O164" s="85"/>
      <c r="P164" s="224">
        <f>O164*H164</f>
        <v>0</v>
      </c>
      <c r="Q164" s="224">
        <v>0</v>
      </c>
      <c r="R164" s="224">
        <f>Q164*H164</f>
        <v>0</v>
      </c>
      <c r="S164" s="224">
        <v>0</v>
      </c>
      <c r="T164" s="225">
        <f>S164*H164</f>
        <v>0</v>
      </c>
      <c r="U164" s="39"/>
      <c r="V164" s="39"/>
      <c r="W164" s="39"/>
      <c r="X164" s="39"/>
      <c r="Y164" s="39"/>
      <c r="Z164" s="39"/>
      <c r="AA164" s="39"/>
      <c r="AB164" s="39"/>
      <c r="AC164" s="39"/>
      <c r="AD164" s="39"/>
      <c r="AE164" s="39"/>
      <c r="AR164" s="226" t="s">
        <v>122</v>
      </c>
      <c r="AT164" s="226" t="s">
        <v>117</v>
      </c>
      <c r="AU164" s="226" t="s">
        <v>80</v>
      </c>
      <c r="AY164" s="18" t="s">
        <v>115</v>
      </c>
      <c r="BE164" s="227">
        <f>IF(N164="základní",J164,0)</f>
        <v>0</v>
      </c>
      <c r="BF164" s="227">
        <f>IF(N164="snížená",J164,0)</f>
        <v>0</v>
      </c>
      <c r="BG164" s="227">
        <f>IF(N164="zákl. přenesená",J164,0)</f>
        <v>0</v>
      </c>
      <c r="BH164" s="227">
        <f>IF(N164="sníž. přenesená",J164,0)</f>
        <v>0</v>
      </c>
      <c r="BI164" s="227">
        <f>IF(N164="nulová",J164,0)</f>
        <v>0</v>
      </c>
      <c r="BJ164" s="18" t="s">
        <v>78</v>
      </c>
      <c r="BK164" s="227">
        <f>ROUND(I164*H164,2)</f>
        <v>0</v>
      </c>
      <c r="BL164" s="18" t="s">
        <v>122</v>
      </c>
      <c r="BM164" s="226" t="s">
        <v>285</v>
      </c>
    </row>
    <row r="165" spans="1:65" s="2" customFormat="1" ht="21.75" customHeight="1">
      <c r="A165" s="39"/>
      <c r="B165" s="40"/>
      <c r="C165" s="215" t="s">
        <v>286</v>
      </c>
      <c r="D165" s="215" t="s">
        <v>117</v>
      </c>
      <c r="E165" s="216" t="s">
        <v>287</v>
      </c>
      <c r="F165" s="217" t="s">
        <v>288</v>
      </c>
      <c r="G165" s="218" t="s">
        <v>153</v>
      </c>
      <c r="H165" s="219">
        <v>49.16</v>
      </c>
      <c r="I165" s="220"/>
      <c r="J165" s="221">
        <f>ROUND(I165*H165,2)</f>
        <v>0</v>
      </c>
      <c r="K165" s="217" t="s">
        <v>121</v>
      </c>
      <c r="L165" s="45"/>
      <c r="M165" s="222" t="s">
        <v>19</v>
      </c>
      <c r="N165" s="223" t="s">
        <v>41</v>
      </c>
      <c r="O165" s="85"/>
      <c r="P165" s="224">
        <f>O165*H165</f>
        <v>0</v>
      </c>
      <c r="Q165" s="224">
        <v>0</v>
      </c>
      <c r="R165" s="224">
        <f>Q165*H165</f>
        <v>0</v>
      </c>
      <c r="S165" s="224">
        <v>0</v>
      </c>
      <c r="T165" s="225">
        <f>S165*H165</f>
        <v>0</v>
      </c>
      <c r="U165" s="39"/>
      <c r="V165" s="39"/>
      <c r="W165" s="39"/>
      <c r="X165" s="39"/>
      <c r="Y165" s="39"/>
      <c r="Z165" s="39"/>
      <c r="AA165" s="39"/>
      <c r="AB165" s="39"/>
      <c r="AC165" s="39"/>
      <c r="AD165" s="39"/>
      <c r="AE165" s="39"/>
      <c r="AR165" s="226" t="s">
        <v>122</v>
      </c>
      <c r="AT165" s="226" t="s">
        <v>117</v>
      </c>
      <c r="AU165" s="226" t="s">
        <v>80</v>
      </c>
      <c r="AY165" s="18" t="s">
        <v>115</v>
      </c>
      <c r="BE165" s="227">
        <f>IF(N165="základní",J165,0)</f>
        <v>0</v>
      </c>
      <c r="BF165" s="227">
        <f>IF(N165="snížená",J165,0)</f>
        <v>0</v>
      </c>
      <c r="BG165" s="227">
        <f>IF(N165="zákl. přenesená",J165,0)</f>
        <v>0</v>
      </c>
      <c r="BH165" s="227">
        <f>IF(N165="sníž. přenesená",J165,0)</f>
        <v>0</v>
      </c>
      <c r="BI165" s="227">
        <f>IF(N165="nulová",J165,0)</f>
        <v>0</v>
      </c>
      <c r="BJ165" s="18" t="s">
        <v>78</v>
      </c>
      <c r="BK165" s="227">
        <f>ROUND(I165*H165,2)</f>
        <v>0</v>
      </c>
      <c r="BL165" s="18" t="s">
        <v>122</v>
      </c>
      <c r="BM165" s="226" t="s">
        <v>289</v>
      </c>
    </row>
    <row r="166" spans="1:51" s="13" customFormat="1" ht="12">
      <c r="A166" s="13"/>
      <c r="B166" s="228"/>
      <c r="C166" s="229"/>
      <c r="D166" s="230" t="s">
        <v>124</v>
      </c>
      <c r="E166" s="231" t="s">
        <v>19</v>
      </c>
      <c r="F166" s="232" t="s">
        <v>290</v>
      </c>
      <c r="G166" s="229"/>
      <c r="H166" s="233">
        <v>49.16</v>
      </c>
      <c r="I166" s="234"/>
      <c r="J166" s="229"/>
      <c r="K166" s="229"/>
      <c r="L166" s="235"/>
      <c r="M166" s="236"/>
      <c r="N166" s="237"/>
      <c r="O166" s="237"/>
      <c r="P166" s="237"/>
      <c r="Q166" s="237"/>
      <c r="R166" s="237"/>
      <c r="S166" s="237"/>
      <c r="T166" s="238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39" t="s">
        <v>124</v>
      </c>
      <c r="AU166" s="239" t="s">
        <v>80</v>
      </c>
      <c r="AV166" s="13" t="s">
        <v>80</v>
      </c>
      <c r="AW166" s="13" t="s">
        <v>32</v>
      </c>
      <c r="AX166" s="13" t="s">
        <v>78</v>
      </c>
      <c r="AY166" s="239" t="s">
        <v>115</v>
      </c>
    </row>
    <row r="167" spans="1:65" s="2" customFormat="1" ht="21.75" customHeight="1">
      <c r="A167" s="39"/>
      <c r="B167" s="40"/>
      <c r="C167" s="215" t="s">
        <v>291</v>
      </c>
      <c r="D167" s="215" t="s">
        <v>117</v>
      </c>
      <c r="E167" s="216" t="s">
        <v>292</v>
      </c>
      <c r="F167" s="217" t="s">
        <v>293</v>
      </c>
      <c r="G167" s="218" t="s">
        <v>153</v>
      </c>
      <c r="H167" s="219">
        <v>9.832</v>
      </c>
      <c r="I167" s="220"/>
      <c r="J167" s="221">
        <f>ROUND(I167*H167,2)</f>
        <v>0</v>
      </c>
      <c r="K167" s="217" t="s">
        <v>121</v>
      </c>
      <c r="L167" s="45"/>
      <c r="M167" s="222" t="s">
        <v>19</v>
      </c>
      <c r="N167" s="223" t="s">
        <v>41</v>
      </c>
      <c r="O167" s="85"/>
      <c r="P167" s="224">
        <f>O167*H167</f>
        <v>0</v>
      </c>
      <c r="Q167" s="224">
        <v>0</v>
      </c>
      <c r="R167" s="224">
        <f>Q167*H167</f>
        <v>0</v>
      </c>
      <c r="S167" s="224">
        <v>0</v>
      </c>
      <c r="T167" s="225">
        <f>S167*H167</f>
        <v>0</v>
      </c>
      <c r="U167" s="39"/>
      <c r="V167" s="39"/>
      <c r="W167" s="39"/>
      <c r="X167" s="39"/>
      <c r="Y167" s="39"/>
      <c r="Z167" s="39"/>
      <c r="AA167" s="39"/>
      <c r="AB167" s="39"/>
      <c r="AC167" s="39"/>
      <c r="AD167" s="39"/>
      <c r="AE167" s="39"/>
      <c r="AR167" s="226" t="s">
        <v>122</v>
      </c>
      <c r="AT167" s="226" t="s">
        <v>117</v>
      </c>
      <c r="AU167" s="226" t="s">
        <v>80</v>
      </c>
      <c r="AY167" s="18" t="s">
        <v>115</v>
      </c>
      <c r="BE167" s="227">
        <f>IF(N167="základní",J167,0)</f>
        <v>0</v>
      </c>
      <c r="BF167" s="227">
        <f>IF(N167="snížená",J167,0)</f>
        <v>0</v>
      </c>
      <c r="BG167" s="227">
        <f>IF(N167="zákl. přenesená",J167,0)</f>
        <v>0</v>
      </c>
      <c r="BH167" s="227">
        <f>IF(N167="sníž. přenesená",J167,0)</f>
        <v>0</v>
      </c>
      <c r="BI167" s="227">
        <f>IF(N167="nulová",J167,0)</f>
        <v>0</v>
      </c>
      <c r="BJ167" s="18" t="s">
        <v>78</v>
      </c>
      <c r="BK167" s="227">
        <f>ROUND(I167*H167,2)</f>
        <v>0</v>
      </c>
      <c r="BL167" s="18" t="s">
        <v>122</v>
      </c>
      <c r="BM167" s="226" t="s">
        <v>294</v>
      </c>
    </row>
    <row r="168" spans="1:63" s="12" customFormat="1" ht="22.8" customHeight="1">
      <c r="A168" s="12"/>
      <c r="B168" s="199"/>
      <c r="C168" s="200"/>
      <c r="D168" s="201" t="s">
        <v>69</v>
      </c>
      <c r="E168" s="213" t="s">
        <v>295</v>
      </c>
      <c r="F168" s="213" t="s">
        <v>296</v>
      </c>
      <c r="G168" s="200"/>
      <c r="H168" s="200"/>
      <c r="I168" s="203"/>
      <c r="J168" s="214">
        <f>BK168</f>
        <v>0</v>
      </c>
      <c r="K168" s="200"/>
      <c r="L168" s="205"/>
      <c r="M168" s="206"/>
      <c r="N168" s="207"/>
      <c r="O168" s="207"/>
      <c r="P168" s="208">
        <f>P169</f>
        <v>0</v>
      </c>
      <c r="Q168" s="207"/>
      <c r="R168" s="208">
        <f>R169</f>
        <v>0</v>
      </c>
      <c r="S168" s="207"/>
      <c r="T168" s="209">
        <f>T169</f>
        <v>0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10" t="s">
        <v>78</v>
      </c>
      <c r="AT168" s="211" t="s">
        <v>69</v>
      </c>
      <c r="AU168" s="211" t="s">
        <v>78</v>
      </c>
      <c r="AY168" s="210" t="s">
        <v>115</v>
      </c>
      <c r="BK168" s="212">
        <f>BK169</f>
        <v>0</v>
      </c>
    </row>
    <row r="169" spans="1:65" s="2" customFormat="1" ht="21.75" customHeight="1">
      <c r="A169" s="39"/>
      <c r="B169" s="40"/>
      <c r="C169" s="215" t="s">
        <v>297</v>
      </c>
      <c r="D169" s="215" t="s">
        <v>117</v>
      </c>
      <c r="E169" s="216" t="s">
        <v>298</v>
      </c>
      <c r="F169" s="217" t="s">
        <v>299</v>
      </c>
      <c r="G169" s="218" t="s">
        <v>153</v>
      </c>
      <c r="H169" s="219">
        <v>35.236</v>
      </c>
      <c r="I169" s="220"/>
      <c r="J169" s="221">
        <f>ROUND(I169*H169,2)</f>
        <v>0</v>
      </c>
      <c r="K169" s="217" t="s">
        <v>121</v>
      </c>
      <c r="L169" s="45"/>
      <c r="M169" s="222" t="s">
        <v>19</v>
      </c>
      <c r="N169" s="223" t="s">
        <v>41</v>
      </c>
      <c r="O169" s="85"/>
      <c r="P169" s="224">
        <f>O169*H169</f>
        <v>0</v>
      </c>
      <c r="Q169" s="224">
        <v>0</v>
      </c>
      <c r="R169" s="224">
        <f>Q169*H169</f>
        <v>0</v>
      </c>
      <c r="S169" s="224">
        <v>0</v>
      </c>
      <c r="T169" s="225">
        <f>S169*H169</f>
        <v>0</v>
      </c>
      <c r="U169" s="39"/>
      <c r="V169" s="39"/>
      <c r="W169" s="39"/>
      <c r="X169" s="39"/>
      <c r="Y169" s="39"/>
      <c r="Z169" s="39"/>
      <c r="AA169" s="39"/>
      <c r="AB169" s="39"/>
      <c r="AC169" s="39"/>
      <c r="AD169" s="39"/>
      <c r="AE169" s="39"/>
      <c r="AR169" s="226" t="s">
        <v>122</v>
      </c>
      <c r="AT169" s="226" t="s">
        <v>117</v>
      </c>
      <c r="AU169" s="226" t="s">
        <v>80</v>
      </c>
      <c r="AY169" s="18" t="s">
        <v>115</v>
      </c>
      <c r="BE169" s="227">
        <f>IF(N169="základní",J169,0)</f>
        <v>0</v>
      </c>
      <c r="BF169" s="227">
        <f>IF(N169="snížená",J169,0)</f>
        <v>0</v>
      </c>
      <c r="BG169" s="227">
        <f>IF(N169="zákl. přenesená",J169,0)</f>
        <v>0</v>
      </c>
      <c r="BH169" s="227">
        <f>IF(N169="sníž. přenesená",J169,0)</f>
        <v>0</v>
      </c>
      <c r="BI169" s="227">
        <f>IF(N169="nulová",J169,0)</f>
        <v>0</v>
      </c>
      <c r="BJ169" s="18" t="s">
        <v>78</v>
      </c>
      <c r="BK169" s="227">
        <f>ROUND(I169*H169,2)</f>
        <v>0</v>
      </c>
      <c r="BL169" s="18" t="s">
        <v>122</v>
      </c>
      <c r="BM169" s="226" t="s">
        <v>300</v>
      </c>
    </row>
    <row r="170" spans="1:63" s="12" customFormat="1" ht="25.9" customHeight="1">
      <c r="A170" s="12"/>
      <c r="B170" s="199"/>
      <c r="C170" s="200"/>
      <c r="D170" s="201" t="s">
        <v>69</v>
      </c>
      <c r="E170" s="202" t="s">
        <v>301</v>
      </c>
      <c r="F170" s="202" t="s">
        <v>302</v>
      </c>
      <c r="G170" s="200"/>
      <c r="H170" s="200"/>
      <c r="I170" s="203"/>
      <c r="J170" s="204">
        <f>BK170</f>
        <v>0</v>
      </c>
      <c r="K170" s="200"/>
      <c r="L170" s="205"/>
      <c r="M170" s="206"/>
      <c r="N170" s="207"/>
      <c r="O170" s="207"/>
      <c r="P170" s="208">
        <f>P171</f>
        <v>0</v>
      </c>
      <c r="Q170" s="207"/>
      <c r="R170" s="208">
        <f>R171</f>
        <v>0</v>
      </c>
      <c r="S170" s="207"/>
      <c r="T170" s="209">
        <f>T171</f>
        <v>0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0" t="s">
        <v>80</v>
      </c>
      <c r="AT170" s="211" t="s">
        <v>69</v>
      </c>
      <c r="AU170" s="211" t="s">
        <v>70</v>
      </c>
      <c r="AY170" s="210" t="s">
        <v>115</v>
      </c>
      <c r="BK170" s="212">
        <f>BK171</f>
        <v>0</v>
      </c>
    </row>
    <row r="171" spans="1:63" s="12" customFormat="1" ht="22.8" customHeight="1">
      <c r="A171" s="12"/>
      <c r="B171" s="199"/>
      <c r="C171" s="200"/>
      <c r="D171" s="201" t="s">
        <v>69</v>
      </c>
      <c r="E171" s="213" t="s">
        <v>303</v>
      </c>
      <c r="F171" s="213" t="s">
        <v>304</v>
      </c>
      <c r="G171" s="200"/>
      <c r="H171" s="200"/>
      <c r="I171" s="203"/>
      <c r="J171" s="214">
        <f>BK171</f>
        <v>0</v>
      </c>
      <c r="K171" s="200"/>
      <c r="L171" s="205"/>
      <c r="M171" s="206"/>
      <c r="N171" s="207"/>
      <c r="O171" s="207"/>
      <c r="P171" s="208">
        <f>SUM(P172:P176)</f>
        <v>0</v>
      </c>
      <c r="Q171" s="207"/>
      <c r="R171" s="208">
        <f>SUM(R172:R176)</f>
        <v>0</v>
      </c>
      <c r="S171" s="207"/>
      <c r="T171" s="209">
        <f>SUM(T172:T176)</f>
        <v>0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0" t="s">
        <v>80</v>
      </c>
      <c r="AT171" s="211" t="s">
        <v>69</v>
      </c>
      <c r="AU171" s="211" t="s">
        <v>78</v>
      </c>
      <c r="AY171" s="210" t="s">
        <v>115</v>
      </c>
      <c r="BK171" s="212">
        <f>SUM(BK172:BK176)</f>
        <v>0</v>
      </c>
    </row>
    <row r="172" spans="1:65" s="2" customFormat="1" ht="16.5" customHeight="1">
      <c r="A172" s="39"/>
      <c r="B172" s="40"/>
      <c r="C172" s="215" t="s">
        <v>305</v>
      </c>
      <c r="D172" s="215" t="s">
        <v>117</v>
      </c>
      <c r="E172" s="216" t="s">
        <v>306</v>
      </c>
      <c r="F172" s="217" t="s">
        <v>307</v>
      </c>
      <c r="G172" s="218" t="s">
        <v>128</v>
      </c>
      <c r="H172" s="219">
        <v>70</v>
      </c>
      <c r="I172" s="220"/>
      <c r="J172" s="221">
        <f>ROUND(I172*H172,2)</f>
        <v>0</v>
      </c>
      <c r="K172" s="217" t="s">
        <v>19</v>
      </c>
      <c r="L172" s="45"/>
      <c r="M172" s="222" t="s">
        <v>19</v>
      </c>
      <c r="N172" s="223" t="s">
        <v>41</v>
      </c>
      <c r="O172" s="85"/>
      <c r="P172" s="224">
        <f>O172*H172</f>
        <v>0</v>
      </c>
      <c r="Q172" s="224">
        <v>0</v>
      </c>
      <c r="R172" s="224">
        <f>Q172*H172</f>
        <v>0</v>
      </c>
      <c r="S172" s="224">
        <v>0</v>
      </c>
      <c r="T172" s="225">
        <f>S172*H172</f>
        <v>0</v>
      </c>
      <c r="U172" s="39"/>
      <c r="V172" s="39"/>
      <c r="W172" s="39"/>
      <c r="X172" s="39"/>
      <c r="Y172" s="39"/>
      <c r="Z172" s="39"/>
      <c r="AA172" s="39"/>
      <c r="AB172" s="39"/>
      <c r="AC172" s="39"/>
      <c r="AD172" s="39"/>
      <c r="AE172" s="39"/>
      <c r="AR172" s="226" t="s">
        <v>202</v>
      </c>
      <c r="AT172" s="226" t="s">
        <v>117</v>
      </c>
      <c r="AU172" s="226" t="s">
        <v>80</v>
      </c>
      <c r="AY172" s="18" t="s">
        <v>115</v>
      </c>
      <c r="BE172" s="227">
        <f>IF(N172="základní",J172,0)</f>
        <v>0</v>
      </c>
      <c r="BF172" s="227">
        <f>IF(N172="snížená",J172,0)</f>
        <v>0</v>
      </c>
      <c r="BG172" s="227">
        <f>IF(N172="zákl. přenesená",J172,0)</f>
        <v>0</v>
      </c>
      <c r="BH172" s="227">
        <f>IF(N172="sníž. přenesená",J172,0)</f>
        <v>0</v>
      </c>
      <c r="BI172" s="227">
        <f>IF(N172="nulová",J172,0)</f>
        <v>0</v>
      </c>
      <c r="BJ172" s="18" t="s">
        <v>78</v>
      </c>
      <c r="BK172" s="227">
        <f>ROUND(I172*H172,2)</f>
        <v>0</v>
      </c>
      <c r="BL172" s="18" t="s">
        <v>202</v>
      </c>
      <c r="BM172" s="226" t="s">
        <v>308</v>
      </c>
    </row>
    <row r="173" spans="1:65" s="2" customFormat="1" ht="16.5" customHeight="1">
      <c r="A173" s="39"/>
      <c r="B173" s="40"/>
      <c r="C173" s="215" t="s">
        <v>309</v>
      </c>
      <c r="D173" s="215" t="s">
        <v>117</v>
      </c>
      <c r="E173" s="216" t="s">
        <v>310</v>
      </c>
      <c r="F173" s="217" t="s">
        <v>311</v>
      </c>
      <c r="G173" s="218" t="s">
        <v>165</v>
      </c>
      <c r="H173" s="219">
        <v>1</v>
      </c>
      <c r="I173" s="220"/>
      <c r="J173" s="221">
        <f>ROUND(I173*H173,2)</f>
        <v>0</v>
      </c>
      <c r="K173" s="217" t="s">
        <v>19</v>
      </c>
      <c r="L173" s="45"/>
      <c r="M173" s="222" t="s">
        <v>19</v>
      </c>
      <c r="N173" s="223" t="s">
        <v>41</v>
      </c>
      <c r="O173" s="85"/>
      <c r="P173" s="224">
        <f>O173*H173</f>
        <v>0</v>
      </c>
      <c r="Q173" s="224">
        <v>0</v>
      </c>
      <c r="R173" s="224">
        <f>Q173*H173</f>
        <v>0</v>
      </c>
      <c r="S173" s="224">
        <v>0</v>
      </c>
      <c r="T173" s="225">
        <f>S173*H173</f>
        <v>0</v>
      </c>
      <c r="U173" s="39"/>
      <c r="V173" s="39"/>
      <c r="W173" s="39"/>
      <c r="X173" s="39"/>
      <c r="Y173" s="39"/>
      <c r="Z173" s="39"/>
      <c r="AA173" s="39"/>
      <c r="AB173" s="39"/>
      <c r="AC173" s="39"/>
      <c r="AD173" s="39"/>
      <c r="AE173" s="39"/>
      <c r="AR173" s="226" t="s">
        <v>202</v>
      </c>
      <c r="AT173" s="226" t="s">
        <v>117</v>
      </c>
      <c r="AU173" s="226" t="s">
        <v>80</v>
      </c>
      <c r="AY173" s="18" t="s">
        <v>115</v>
      </c>
      <c r="BE173" s="227">
        <f>IF(N173="základní",J173,0)</f>
        <v>0</v>
      </c>
      <c r="BF173" s="227">
        <f>IF(N173="snížená",J173,0)</f>
        <v>0</v>
      </c>
      <c r="BG173" s="227">
        <f>IF(N173="zákl. přenesená",J173,0)</f>
        <v>0</v>
      </c>
      <c r="BH173" s="227">
        <f>IF(N173="sníž. přenesená",J173,0)</f>
        <v>0</v>
      </c>
      <c r="BI173" s="227">
        <f>IF(N173="nulová",J173,0)</f>
        <v>0</v>
      </c>
      <c r="BJ173" s="18" t="s">
        <v>78</v>
      </c>
      <c r="BK173" s="227">
        <f>ROUND(I173*H173,2)</f>
        <v>0</v>
      </c>
      <c r="BL173" s="18" t="s">
        <v>202</v>
      </c>
      <c r="BM173" s="226" t="s">
        <v>312</v>
      </c>
    </row>
    <row r="174" spans="1:65" s="2" customFormat="1" ht="16.5" customHeight="1">
      <c r="A174" s="39"/>
      <c r="B174" s="40"/>
      <c r="C174" s="215" t="s">
        <v>313</v>
      </c>
      <c r="D174" s="215" t="s">
        <v>117</v>
      </c>
      <c r="E174" s="216" t="s">
        <v>314</v>
      </c>
      <c r="F174" s="217" t="s">
        <v>315</v>
      </c>
      <c r="G174" s="218" t="s">
        <v>165</v>
      </c>
      <c r="H174" s="219">
        <v>1</v>
      </c>
      <c r="I174" s="220"/>
      <c r="J174" s="221">
        <f>ROUND(I174*H174,2)</f>
        <v>0</v>
      </c>
      <c r="K174" s="217" t="s">
        <v>19</v>
      </c>
      <c r="L174" s="45"/>
      <c r="M174" s="222" t="s">
        <v>19</v>
      </c>
      <c r="N174" s="223" t="s">
        <v>41</v>
      </c>
      <c r="O174" s="85"/>
      <c r="P174" s="224">
        <f>O174*H174</f>
        <v>0</v>
      </c>
      <c r="Q174" s="224">
        <v>0</v>
      </c>
      <c r="R174" s="224">
        <f>Q174*H174</f>
        <v>0</v>
      </c>
      <c r="S174" s="224">
        <v>0</v>
      </c>
      <c r="T174" s="225">
        <f>S174*H174</f>
        <v>0</v>
      </c>
      <c r="U174" s="39"/>
      <c r="V174" s="39"/>
      <c r="W174" s="39"/>
      <c r="X174" s="39"/>
      <c r="Y174" s="39"/>
      <c r="Z174" s="39"/>
      <c r="AA174" s="39"/>
      <c r="AB174" s="39"/>
      <c r="AC174" s="39"/>
      <c r="AD174" s="39"/>
      <c r="AE174" s="39"/>
      <c r="AR174" s="226" t="s">
        <v>202</v>
      </c>
      <c r="AT174" s="226" t="s">
        <v>117</v>
      </c>
      <c r="AU174" s="226" t="s">
        <v>80</v>
      </c>
      <c r="AY174" s="18" t="s">
        <v>115</v>
      </c>
      <c r="BE174" s="227">
        <f>IF(N174="základní",J174,0)</f>
        <v>0</v>
      </c>
      <c r="BF174" s="227">
        <f>IF(N174="snížená",J174,0)</f>
        <v>0</v>
      </c>
      <c r="BG174" s="227">
        <f>IF(N174="zákl. přenesená",J174,0)</f>
        <v>0</v>
      </c>
      <c r="BH174" s="227">
        <f>IF(N174="sníž. přenesená",J174,0)</f>
        <v>0</v>
      </c>
      <c r="BI174" s="227">
        <f>IF(N174="nulová",J174,0)</f>
        <v>0</v>
      </c>
      <c r="BJ174" s="18" t="s">
        <v>78</v>
      </c>
      <c r="BK174" s="227">
        <f>ROUND(I174*H174,2)</f>
        <v>0</v>
      </c>
      <c r="BL174" s="18" t="s">
        <v>202</v>
      </c>
      <c r="BM174" s="226" t="s">
        <v>316</v>
      </c>
    </row>
    <row r="175" spans="1:65" s="2" customFormat="1" ht="16.5" customHeight="1">
      <c r="A175" s="39"/>
      <c r="B175" s="40"/>
      <c r="C175" s="215" t="s">
        <v>317</v>
      </c>
      <c r="D175" s="215" t="s">
        <v>117</v>
      </c>
      <c r="E175" s="216" t="s">
        <v>318</v>
      </c>
      <c r="F175" s="217" t="s">
        <v>319</v>
      </c>
      <c r="G175" s="218" t="s">
        <v>128</v>
      </c>
      <c r="H175" s="219">
        <v>10</v>
      </c>
      <c r="I175" s="220"/>
      <c r="J175" s="221">
        <f>ROUND(I175*H175,2)</f>
        <v>0</v>
      </c>
      <c r="K175" s="217" t="s">
        <v>19</v>
      </c>
      <c r="L175" s="45"/>
      <c r="M175" s="222" t="s">
        <v>19</v>
      </c>
      <c r="N175" s="223" t="s">
        <v>41</v>
      </c>
      <c r="O175" s="85"/>
      <c r="P175" s="224">
        <f>O175*H175</f>
        <v>0</v>
      </c>
      <c r="Q175" s="224">
        <v>0</v>
      </c>
      <c r="R175" s="224">
        <f>Q175*H175</f>
        <v>0</v>
      </c>
      <c r="S175" s="224">
        <v>0</v>
      </c>
      <c r="T175" s="225">
        <f>S175*H175</f>
        <v>0</v>
      </c>
      <c r="U175" s="39"/>
      <c r="V175" s="39"/>
      <c r="W175" s="39"/>
      <c r="X175" s="39"/>
      <c r="Y175" s="39"/>
      <c r="Z175" s="39"/>
      <c r="AA175" s="39"/>
      <c r="AB175" s="39"/>
      <c r="AC175" s="39"/>
      <c r="AD175" s="39"/>
      <c r="AE175" s="39"/>
      <c r="AR175" s="226" t="s">
        <v>202</v>
      </c>
      <c r="AT175" s="226" t="s">
        <v>117</v>
      </c>
      <c r="AU175" s="226" t="s">
        <v>80</v>
      </c>
      <c r="AY175" s="18" t="s">
        <v>115</v>
      </c>
      <c r="BE175" s="227">
        <f>IF(N175="základní",J175,0)</f>
        <v>0</v>
      </c>
      <c r="BF175" s="227">
        <f>IF(N175="snížená",J175,0)</f>
        <v>0</v>
      </c>
      <c r="BG175" s="227">
        <f>IF(N175="zákl. přenesená",J175,0)</f>
        <v>0</v>
      </c>
      <c r="BH175" s="227">
        <f>IF(N175="sníž. přenesená",J175,0)</f>
        <v>0</v>
      </c>
      <c r="BI175" s="227">
        <f>IF(N175="nulová",J175,0)</f>
        <v>0</v>
      </c>
      <c r="BJ175" s="18" t="s">
        <v>78</v>
      </c>
      <c r="BK175" s="227">
        <f>ROUND(I175*H175,2)</f>
        <v>0</v>
      </c>
      <c r="BL175" s="18" t="s">
        <v>202</v>
      </c>
      <c r="BM175" s="226" t="s">
        <v>320</v>
      </c>
    </row>
    <row r="176" spans="1:65" s="2" customFormat="1" ht="16.5" customHeight="1">
      <c r="A176" s="39"/>
      <c r="B176" s="40"/>
      <c r="C176" s="251" t="s">
        <v>321</v>
      </c>
      <c r="D176" s="251" t="s">
        <v>150</v>
      </c>
      <c r="E176" s="252" t="s">
        <v>322</v>
      </c>
      <c r="F176" s="253" t="s">
        <v>323</v>
      </c>
      <c r="G176" s="254" t="s">
        <v>128</v>
      </c>
      <c r="H176" s="255">
        <v>55</v>
      </c>
      <c r="I176" s="256"/>
      <c r="J176" s="257">
        <f>ROUND(I176*H176,2)</f>
        <v>0</v>
      </c>
      <c r="K176" s="253" t="s">
        <v>19</v>
      </c>
      <c r="L176" s="258"/>
      <c r="M176" s="259" t="s">
        <v>19</v>
      </c>
      <c r="N176" s="260" t="s">
        <v>41</v>
      </c>
      <c r="O176" s="85"/>
      <c r="P176" s="224">
        <f>O176*H176</f>
        <v>0</v>
      </c>
      <c r="Q176" s="224">
        <v>0</v>
      </c>
      <c r="R176" s="224">
        <f>Q176*H176</f>
        <v>0</v>
      </c>
      <c r="S176" s="224">
        <v>0</v>
      </c>
      <c r="T176" s="225">
        <f>S176*H176</f>
        <v>0</v>
      </c>
      <c r="U176" s="39"/>
      <c r="V176" s="39"/>
      <c r="W176" s="39"/>
      <c r="X176" s="39"/>
      <c r="Y176" s="39"/>
      <c r="Z176" s="39"/>
      <c r="AA176" s="39"/>
      <c r="AB176" s="39"/>
      <c r="AC176" s="39"/>
      <c r="AD176" s="39"/>
      <c r="AE176" s="39"/>
      <c r="AR176" s="226" t="s">
        <v>276</v>
      </c>
      <c r="AT176" s="226" t="s">
        <v>150</v>
      </c>
      <c r="AU176" s="226" t="s">
        <v>80</v>
      </c>
      <c r="AY176" s="18" t="s">
        <v>115</v>
      </c>
      <c r="BE176" s="227">
        <f>IF(N176="základní",J176,0)</f>
        <v>0</v>
      </c>
      <c r="BF176" s="227">
        <f>IF(N176="snížená",J176,0)</f>
        <v>0</v>
      </c>
      <c r="BG176" s="227">
        <f>IF(N176="zákl. přenesená",J176,0)</f>
        <v>0</v>
      </c>
      <c r="BH176" s="227">
        <f>IF(N176="sníž. přenesená",J176,0)</f>
        <v>0</v>
      </c>
      <c r="BI176" s="227">
        <f>IF(N176="nulová",J176,0)</f>
        <v>0</v>
      </c>
      <c r="BJ176" s="18" t="s">
        <v>78</v>
      </c>
      <c r="BK176" s="227">
        <f>ROUND(I176*H176,2)</f>
        <v>0</v>
      </c>
      <c r="BL176" s="18" t="s">
        <v>202</v>
      </c>
      <c r="BM176" s="226" t="s">
        <v>324</v>
      </c>
    </row>
    <row r="177" spans="1:63" s="12" customFormat="1" ht="25.9" customHeight="1">
      <c r="A177" s="12"/>
      <c r="B177" s="199"/>
      <c r="C177" s="200"/>
      <c r="D177" s="201" t="s">
        <v>69</v>
      </c>
      <c r="E177" s="202" t="s">
        <v>325</v>
      </c>
      <c r="F177" s="202" t="s">
        <v>326</v>
      </c>
      <c r="G177" s="200"/>
      <c r="H177" s="200"/>
      <c r="I177" s="203"/>
      <c r="J177" s="204">
        <f>BK177</f>
        <v>0</v>
      </c>
      <c r="K177" s="200"/>
      <c r="L177" s="205"/>
      <c r="M177" s="206"/>
      <c r="N177" s="207"/>
      <c r="O177" s="207"/>
      <c r="P177" s="208">
        <f>P178+P181</f>
        <v>0</v>
      </c>
      <c r="Q177" s="207"/>
      <c r="R177" s="208">
        <f>R178+R181</f>
        <v>0</v>
      </c>
      <c r="S177" s="207"/>
      <c r="T177" s="209">
        <f>T178+T181</f>
        <v>0</v>
      </c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R177" s="210" t="s">
        <v>144</v>
      </c>
      <c r="AT177" s="211" t="s">
        <v>69</v>
      </c>
      <c r="AU177" s="211" t="s">
        <v>70</v>
      </c>
      <c r="AY177" s="210" t="s">
        <v>115</v>
      </c>
      <c r="BK177" s="212">
        <f>BK178+BK181</f>
        <v>0</v>
      </c>
    </row>
    <row r="178" spans="1:63" s="12" customFormat="1" ht="22.8" customHeight="1">
      <c r="A178" s="12"/>
      <c r="B178" s="199"/>
      <c r="C178" s="200"/>
      <c r="D178" s="201" t="s">
        <v>69</v>
      </c>
      <c r="E178" s="213" t="s">
        <v>327</v>
      </c>
      <c r="F178" s="213" t="s">
        <v>328</v>
      </c>
      <c r="G178" s="200"/>
      <c r="H178" s="200"/>
      <c r="I178" s="203"/>
      <c r="J178" s="214">
        <f>BK178</f>
        <v>0</v>
      </c>
      <c r="K178" s="200"/>
      <c r="L178" s="205"/>
      <c r="M178" s="206"/>
      <c r="N178" s="207"/>
      <c r="O178" s="207"/>
      <c r="P178" s="208">
        <f>SUM(P179:P180)</f>
        <v>0</v>
      </c>
      <c r="Q178" s="207"/>
      <c r="R178" s="208">
        <f>SUM(R179:R180)</f>
        <v>0</v>
      </c>
      <c r="S178" s="207"/>
      <c r="T178" s="209">
        <f>SUM(T179:T180)</f>
        <v>0</v>
      </c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R178" s="210" t="s">
        <v>144</v>
      </c>
      <c r="AT178" s="211" t="s">
        <v>69</v>
      </c>
      <c r="AU178" s="211" t="s">
        <v>78</v>
      </c>
      <c r="AY178" s="210" t="s">
        <v>115</v>
      </c>
      <c r="BK178" s="212">
        <f>SUM(BK179:BK180)</f>
        <v>0</v>
      </c>
    </row>
    <row r="179" spans="1:65" s="2" customFormat="1" ht="16.5" customHeight="1">
      <c r="A179" s="39"/>
      <c r="B179" s="40"/>
      <c r="C179" s="215" t="s">
        <v>329</v>
      </c>
      <c r="D179" s="215" t="s">
        <v>117</v>
      </c>
      <c r="E179" s="216" t="s">
        <v>330</v>
      </c>
      <c r="F179" s="217" t="s">
        <v>331</v>
      </c>
      <c r="G179" s="218" t="s">
        <v>332</v>
      </c>
      <c r="H179" s="219">
        <v>1</v>
      </c>
      <c r="I179" s="220"/>
      <c r="J179" s="221">
        <f>ROUND(I179*H179,2)</f>
        <v>0</v>
      </c>
      <c r="K179" s="217" t="s">
        <v>19</v>
      </c>
      <c r="L179" s="45"/>
      <c r="M179" s="222" t="s">
        <v>19</v>
      </c>
      <c r="N179" s="223" t="s">
        <v>41</v>
      </c>
      <c r="O179" s="85"/>
      <c r="P179" s="224">
        <f>O179*H179</f>
        <v>0</v>
      </c>
      <c r="Q179" s="224">
        <v>0</v>
      </c>
      <c r="R179" s="224">
        <f>Q179*H179</f>
        <v>0</v>
      </c>
      <c r="S179" s="224">
        <v>0</v>
      </c>
      <c r="T179" s="225">
        <f>S179*H179</f>
        <v>0</v>
      </c>
      <c r="U179" s="39"/>
      <c r="V179" s="39"/>
      <c r="W179" s="39"/>
      <c r="X179" s="39"/>
      <c r="Y179" s="39"/>
      <c r="Z179" s="39"/>
      <c r="AA179" s="39"/>
      <c r="AB179" s="39"/>
      <c r="AC179" s="39"/>
      <c r="AD179" s="39"/>
      <c r="AE179" s="39"/>
      <c r="AR179" s="226" t="s">
        <v>333</v>
      </c>
      <c r="AT179" s="226" t="s">
        <v>117</v>
      </c>
      <c r="AU179" s="226" t="s">
        <v>80</v>
      </c>
      <c r="AY179" s="18" t="s">
        <v>115</v>
      </c>
      <c r="BE179" s="227">
        <f>IF(N179="základní",J179,0)</f>
        <v>0</v>
      </c>
      <c r="BF179" s="227">
        <f>IF(N179="snížená",J179,0)</f>
        <v>0</v>
      </c>
      <c r="BG179" s="227">
        <f>IF(N179="zákl. přenesená",J179,0)</f>
        <v>0</v>
      </c>
      <c r="BH179" s="227">
        <f>IF(N179="sníž. přenesená",J179,0)</f>
        <v>0</v>
      </c>
      <c r="BI179" s="227">
        <f>IF(N179="nulová",J179,0)</f>
        <v>0</v>
      </c>
      <c r="BJ179" s="18" t="s">
        <v>78</v>
      </c>
      <c r="BK179" s="227">
        <f>ROUND(I179*H179,2)</f>
        <v>0</v>
      </c>
      <c r="BL179" s="18" t="s">
        <v>333</v>
      </c>
      <c r="BM179" s="226" t="s">
        <v>334</v>
      </c>
    </row>
    <row r="180" spans="1:65" s="2" customFormat="1" ht="21.75" customHeight="1">
      <c r="A180" s="39"/>
      <c r="B180" s="40"/>
      <c r="C180" s="215" t="s">
        <v>335</v>
      </c>
      <c r="D180" s="215" t="s">
        <v>117</v>
      </c>
      <c r="E180" s="216" t="s">
        <v>336</v>
      </c>
      <c r="F180" s="217" t="s">
        <v>337</v>
      </c>
      <c r="G180" s="218" t="s">
        <v>332</v>
      </c>
      <c r="H180" s="219">
        <v>1</v>
      </c>
      <c r="I180" s="220"/>
      <c r="J180" s="221">
        <f>ROUND(I180*H180,2)</f>
        <v>0</v>
      </c>
      <c r="K180" s="217" t="s">
        <v>19</v>
      </c>
      <c r="L180" s="45"/>
      <c r="M180" s="222" t="s">
        <v>19</v>
      </c>
      <c r="N180" s="223" t="s">
        <v>41</v>
      </c>
      <c r="O180" s="85"/>
      <c r="P180" s="224">
        <f>O180*H180</f>
        <v>0</v>
      </c>
      <c r="Q180" s="224">
        <v>0</v>
      </c>
      <c r="R180" s="224">
        <f>Q180*H180</f>
        <v>0</v>
      </c>
      <c r="S180" s="224">
        <v>0</v>
      </c>
      <c r="T180" s="225">
        <f>S180*H180</f>
        <v>0</v>
      </c>
      <c r="U180" s="39"/>
      <c r="V180" s="39"/>
      <c r="W180" s="39"/>
      <c r="X180" s="39"/>
      <c r="Y180" s="39"/>
      <c r="Z180" s="39"/>
      <c r="AA180" s="39"/>
      <c r="AB180" s="39"/>
      <c r="AC180" s="39"/>
      <c r="AD180" s="39"/>
      <c r="AE180" s="39"/>
      <c r="AR180" s="226" t="s">
        <v>333</v>
      </c>
      <c r="AT180" s="226" t="s">
        <v>117</v>
      </c>
      <c r="AU180" s="226" t="s">
        <v>80</v>
      </c>
      <c r="AY180" s="18" t="s">
        <v>115</v>
      </c>
      <c r="BE180" s="227">
        <f>IF(N180="základní",J180,0)</f>
        <v>0</v>
      </c>
      <c r="BF180" s="227">
        <f>IF(N180="snížená",J180,0)</f>
        <v>0</v>
      </c>
      <c r="BG180" s="227">
        <f>IF(N180="zákl. přenesená",J180,0)</f>
        <v>0</v>
      </c>
      <c r="BH180" s="227">
        <f>IF(N180="sníž. přenesená",J180,0)</f>
        <v>0</v>
      </c>
      <c r="BI180" s="227">
        <f>IF(N180="nulová",J180,0)</f>
        <v>0</v>
      </c>
      <c r="BJ180" s="18" t="s">
        <v>78</v>
      </c>
      <c r="BK180" s="227">
        <f>ROUND(I180*H180,2)</f>
        <v>0</v>
      </c>
      <c r="BL180" s="18" t="s">
        <v>333</v>
      </c>
      <c r="BM180" s="226" t="s">
        <v>338</v>
      </c>
    </row>
    <row r="181" spans="1:63" s="12" customFormat="1" ht="22.8" customHeight="1">
      <c r="A181" s="12"/>
      <c r="B181" s="199"/>
      <c r="C181" s="200"/>
      <c r="D181" s="201" t="s">
        <v>69</v>
      </c>
      <c r="E181" s="213" t="s">
        <v>339</v>
      </c>
      <c r="F181" s="213" t="s">
        <v>340</v>
      </c>
      <c r="G181" s="200"/>
      <c r="H181" s="200"/>
      <c r="I181" s="203"/>
      <c r="J181" s="214">
        <f>BK181</f>
        <v>0</v>
      </c>
      <c r="K181" s="200"/>
      <c r="L181" s="205"/>
      <c r="M181" s="206"/>
      <c r="N181" s="207"/>
      <c r="O181" s="207"/>
      <c r="P181" s="208">
        <f>P182</f>
        <v>0</v>
      </c>
      <c r="Q181" s="207"/>
      <c r="R181" s="208">
        <f>R182</f>
        <v>0</v>
      </c>
      <c r="S181" s="207"/>
      <c r="T181" s="209">
        <f>T182</f>
        <v>0</v>
      </c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R181" s="210" t="s">
        <v>144</v>
      </c>
      <c r="AT181" s="211" t="s">
        <v>69</v>
      </c>
      <c r="AU181" s="211" t="s">
        <v>78</v>
      </c>
      <c r="AY181" s="210" t="s">
        <v>115</v>
      </c>
      <c r="BK181" s="212">
        <f>BK182</f>
        <v>0</v>
      </c>
    </row>
    <row r="182" spans="1:65" s="2" customFormat="1" ht="16.5" customHeight="1">
      <c r="A182" s="39"/>
      <c r="B182" s="40"/>
      <c r="C182" s="215" t="s">
        <v>341</v>
      </c>
      <c r="D182" s="215" t="s">
        <v>117</v>
      </c>
      <c r="E182" s="216" t="s">
        <v>342</v>
      </c>
      <c r="F182" s="217" t="s">
        <v>340</v>
      </c>
      <c r="G182" s="218" t="s">
        <v>332</v>
      </c>
      <c r="H182" s="219">
        <v>1</v>
      </c>
      <c r="I182" s="220"/>
      <c r="J182" s="221">
        <f>ROUND(I182*H182,2)</f>
        <v>0</v>
      </c>
      <c r="K182" s="217" t="s">
        <v>19</v>
      </c>
      <c r="L182" s="45"/>
      <c r="M182" s="271" t="s">
        <v>19</v>
      </c>
      <c r="N182" s="272" t="s">
        <v>41</v>
      </c>
      <c r="O182" s="273"/>
      <c r="P182" s="274">
        <f>O182*H182</f>
        <v>0</v>
      </c>
      <c r="Q182" s="274">
        <v>0</v>
      </c>
      <c r="R182" s="274">
        <f>Q182*H182</f>
        <v>0</v>
      </c>
      <c r="S182" s="274">
        <v>0</v>
      </c>
      <c r="T182" s="275">
        <f>S182*H182</f>
        <v>0</v>
      </c>
      <c r="U182" s="39"/>
      <c r="V182" s="39"/>
      <c r="W182" s="39"/>
      <c r="X182" s="39"/>
      <c r="Y182" s="39"/>
      <c r="Z182" s="39"/>
      <c r="AA182" s="39"/>
      <c r="AB182" s="39"/>
      <c r="AC182" s="39"/>
      <c r="AD182" s="39"/>
      <c r="AE182" s="39"/>
      <c r="AR182" s="226" t="s">
        <v>333</v>
      </c>
      <c r="AT182" s="226" t="s">
        <v>117</v>
      </c>
      <c r="AU182" s="226" t="s">
        <v>80</v>
      </c>
      <c r="AY182" s="18" t="s">
        <v>115</v>
      </c>
      <c r="BE182" s="227">
        <f>IF(N182="základní",J182,0)</f>
        <v>0</v>
      </c>
      <c r="BF182" s="227">
        <f>IF(N182="snížená",J182,0)</f>
        <v>0</v>
      </c>
      <c r="BG182" s="227">
        <f>IF(N182="zákl. přenesená",J182,0)</f>
        <v>0</v>
      </c>
      <c r="BH182" s="227">
        <f>IF(N182="sníž. přenesená",J182,0)</f>
        <v>0</v>
      </c>
      <c r="BI182" s="227">
        <f>IF(N182="nulová",J182,0)</f>
        <v>0</v>
      </c>
      <c r="BJ182" s="18" t="s">
        <v>78</v>
      </c>
      <c r="BK182" s="227">
        <f>ROUND(I182*H182,2)</f>
        <v>0</v>
      </c>
      <c r="BL182" s="18" t="s">
        <v>333</v>
      </c>
      <c r="BM182" s="226" t="s">
        <v>343</v>
      </c>
    </row>
    <row r="183" spans="1:31" s="2" customFormat="1" ht="6.95" customHeight="1">
      <c r="A183" s="39"/>
      <c r="B183" s="60"/>
      <c r="C183" s="61"/>
      <c r="D183" s="61"/>
      <c r="E183" s="61"/>
      <c r="F183" s="61"/>
      <c r="G183" s="61"/>
      <c r="H183" s="61"/>
      <c r="I183" s="163"/>
      <c r="J183" s="61"/>
      <c r="K183" s="61"/>
      <c r="L183" s="45"/>
      <c r="M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39"/>
      <c r="AA183" s="39"/>
      <c r="AB183" s="39"/>
      <c r="AC183" s="39"/>
      <c r="AD183" s="39"/>
      <c r="AE183" s="39"/>
    </row>
  </sheetData>
  <sheetProtection password="CC35" sheet="1" objects="1" scenarios="1" formatColumns="0" formatRows="0" autoFilter="0"/>
  <autoFilter ref="C90:K182"/>
  <mergeCells count="9">
    <mergeCell ref="E7:H7"/>
    <mergeCell ref="E9:H9"/>
    <mergeCell ref="E18:H18"/>
    <mergeCell ref="E27:H27"/>
    <mergeCell ref="E48:H48"/>
    <mergeCell ref="E50:H50"/>
    <mergeCell ref="E81:H81"/>
    <mergeCell ref="E83:H8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76" customWidth="1"/>
    <col min="2" max="2" width="1.7109375" style="276" customWidth="1"/>
    <col min="3" max="4" width="5.00390625" style="276" customWidth="1"/>
    <col min="5" max="5" width="11.7109375" style="276" customWidth="1"/>
    <col min="6" max="6" width="9.140625" style="276" customWidth="1"/>
    <col min="7" max="7" width="5.00390625" style="276" customWidth="1"/>
    <col min="8" max="8" width="77.8515625" style="276" customWidth="1"/>
    <col min="9" max="10" width="20.00390625" style="276" customWidth="1"/>
    <col min="11" max="11" width="1.7109375" style="276" customWidth="1"/>
  </cols>
  <sheetData>
    <row r="1" s="1" customFormat="1" ht="37.5" customHeight="1"/>
    <row r="2" spans="2:11" s="1" customFormat="1" ht="7.5" customHeight="1">
      <c r="B2" s="277"/>
      <c r="C2" s="278"/>
      <c r="D2" s="278"/>
      <c r="E2" s="278"/>
      <c r="F2" s="278"/>
      <c r="G2" s="278"/>
      <c r="H2" s="278"/>
      <c r="I2" s="278"/>
      <c r="J2" s="278"/>
      <c r="K2" s="279"/>
    </row>
    <row r="3" spans="2:11" s="16" customFormat="1" ht="45" customHeight="1">
      <c r="B3" s="280"/>
      <c r="C3" s="281" t="s">
        <v>344</v>
      </c>
      <c r="D3" s="281"/>
      <c r="E3" s="281"/>
      <c r="F3" s="281"/>
      <c r="G3" s="281"/>
      <c r="H3" s="281"/>
      <c r="I3" s="281"/>
      <c r="J3" s="281"/>
      <c r="K3" s="282"/>
    </row>
    <row r="4" spans="2:11" s="1" customFormat="1" ht="25.5" customHeight="1">
      <c r="B4" s="283"/>
      <c r="C4" s="284" t="s">
        <v>345</v>
      </c>
      <c r="D4" s="284"/>
      <c r="E4" s="284"/>
      <c r="F4" s="284"/>
      <c r="G4" s="284"/>
      <c r="H4" s="284"/>
      <c r="I4" s="284"/>
      <c r="J4" s="284"/>
      <c r="K4" s="285"/>
    </row>
    <row r="5" spans="2:11" s="1" customFormat="1" ht="5.25" customHeight="1">
      <c r="B5" s="283"/>
      <c r="C5" s="286"/>
      <c r="D5" s="286"/>
      <c r="E5" s="286"/>
      <c r="F5" s="286"/>
      <c r="G5" s="286"/>
      <c r="H5" s="286"/>
      <c r="I5" s="286"/>
      <c r="J5" s="286"/>
      <c r="K5" s="285"/>
    </row>
    <row r="6" spans="2:11" s="1" customFormat="1" ht="15" customHeight="1">
      <c r="B6" s="283"/>
      <c r="C6" s="287" t="s">
        <v>346</v>
      </c>
      <c r="D6" s="287"/>
      <c r="E6" s="287"/>
      <c r="F6" s="287"/>
      <c r="G6" s="287"/>
      <c r="H6" s="287"/>
      <c r="I6" s="287"/>
      <c r="J6" s="287"/>
      <c r="K6" s="285"/>
    </row>
    <row r="7" spans="2:11" s="1" customFormat="1" ht="15" customHeight="1">
      <c r="B7" s="288"/>
      <c r="C7" s="287" t="s">
        <v>347</v>
      </c>
      <c r="D7" s="287"/>
      <c r="E7" s="287"/>
      <c r="F7" s="287"/>
      <c r="G7" s="287"/>
      <c r="H7" s="287"/>
      <c r="I7" s="287"/>
      <c r="J7" s="287"/>
      <c r="K7" s="285"/>
    </row>
    <row r="8" spans="2:11" s="1" customFormat="1" ht="12.75" customHeight="1">
      <c r="B8" s="288"/>
      <c r="C8" s="287"/>
      <c r="D8" s="287"/>
      <c r="E8" s="287"/>
      <c r="F8" s="287"/>
      <c r="G8" s="287"/>
      <c r="H8" s="287"/>
      <c r="I8" s="287"/>
      <c r="J8" s="287"/>
      <c r="K8" s="285"/>
    </row>
    <row r="9" spans="2:11" s="1" customFormat="1" ht="15" customHeight="1">
      <c r="B9" s="288"/>
      <c r="C9" s="287" t="s">
        <v>348</v>
      </c>
      <c r="D9" s="287"/>
      <c r="E9" s="287"/>
      <c r="F9" s="287"/>
      <c r="G9" s="287"/>
      <c r="H9" s="287"/>
      <c r="I9" s="287"/>
      <c r="J9" s="287"/>
      <c r="K9" s="285"/>
    </row>
    <row r="10" spans="2:11" s="1" customFormat="1" ht="15" customHeight="1">
      <c r="B10" s="288"/>
      <c r="C10" s="287"/>
      <c r="D10" s="287" t="s">
        <v>349</v>
      </c>
      <c r="E10" s="287"/>
      <c r="F10" s="287"/>
      <c r="G10" s="287"/>
      <c r="H10" s="287"/>
      <c r="I10" s="287"/>
      <c r="J10" s="287"/>
      <c r="K10" s="285"/>
    </row>
    <row r="11" spans="2:11" s="1" customFormat="1" ht="15" customHeight="1">
      <c r="B11" s="288"/>
      <c r="C11" s="289"/>
      <c r="D11" s="287" t="s">
        <v>350</v>
      </c>
      <c r="E11" s="287"/>
      <c r="F11" s="287"/>
      <c r="G11" s="287"/>
      <c r="H11" s="287"/>
      <c r="I11" s="287"/>
      <c r="J11" s="287"/>
      <c r="K11" s="285"/>
    </row>
    <row r="12" spans="2:11" s="1" customFormat="1" ht="15" customHeight="1">
      <c r="B12" s="288"/>
      <c r="C12" s="289"/>
      <c r="D12" s="287"/>
      <c r="E12" s="287"/>
      <c r="F12" s="287"/>
      <c r="G12" s="287"/>
      <c r="H12" s="287"/>
      <c r="I12" s="287"/>
      <c r="J12" s="287"/>
      <c r="K12" s="285"/>
    </row>
    <row r="13" spans="2:11" s="1" customFormat="1" ht="15" customHeight="1">
      <c r="B13" s="288"/>
      <c r="C13" s="289"/>
      <c r="D13" s="290" t="s">
        <v>351</v>
      </c>
      <c r="E13" s="287"/>
      <c r="F13" s="287"/>
      <c r="G13" s="287"/>
      <c r="H13" s="287"/>
      <c r="I13" s="287"/>
      <c r="J13" s="287"/>
      <c r="K13" s="285"/>
    </row>
    <row r="14" spans="2:11" s="1" customFormat="1" ht="12.75" customHeight="1">
      <c r="B14" s="288"/>
      <c r="C14" s="289"/>
      <c r="D14" s="289"/>
      <c r="E14" s="289"/>
      <c r="F14" s="289"/>
      <c r="G14" s="289"/>
      <c r="H14" s="289"/>
      <c r="I14" s="289"/>
      <c r="J14" s="289"/>
      <c r="K14" s="285"/>
    </row>
    <row r="15" spans="2:11" s="1" customFormat="1" ht="15" customHeight="1">
      <c r="B15" s="288"/>
      <c r="C15" s="289"/>
      <c r="D15" s="287" t="s">
        <v>352</v>
      </c>
      <c r="E15" s="287"/>
      <c r="F15" s="287"/>
      <c r="G15" s="287"/>
      <c r="H15" s="287"/>
      <c r="I15" s="287"/>
      <c r="J15" s="287"/>
      <c r="K15" s="285"/>
    </row>
    <row r="16" spans="2:11" s="1" customFormat="1" ht="15" customHeight="1">
      <c r="B16" s="288"/>
      <c r="C16" s="289"/>
      <c r="D16" s="287" t="s">
        <v>353</v>
      </c>
      <c r="E16" s="287"/>
      <c r="F16" s="287"/>
      <c r="G16" s="287"/>
      <c r="H16" s="287"/>
      <c r="I16" s="287"/>
      <c r="J16" s="287"/>
      <c r="K16" s="285"/>
    </row>
    <row r="17" spans="2:11" s="1" customFormat="1" ht="15" customHeight="1">
      <c r="B17" s="288"/>
      <c r="C17" s="289"/>
      <c r="D17" s="287" t="s">
        <v>354</v>
      </c>
      <c r="E17" s="287"/>
      <c r="F17" s="287"/>
      <c r="G17" s="287"/>
      <c r="H17" s="287"/>
      <c r="I17" s="287"/>
      <c r="J17" s="287"/>
      <c r="K17" s="285"/>
    </row>
    <row r="18" spans="2:11" s="1" customFormat="1" ht="15" customHeight="1">
      <c r="B18" s="288"/>
      <c r="C18" s="289"/>
      <c r="D18" s="289"/>
      <c r="E18" s="291" t="s">
        <v>77</v>
      </c>
      <c r="F18" s="287" t="s">
        <v>355</v>
      </c>
      <c r="G18" s="287"/>
      <c r="H18" s="287"/>
      <c r="I18" s="287"/>
      <c r="J18" s="287"/>
      <c r="K18" s="285"/>
    </row>
    <row r="19" spans="2:11" s="1" customFormat="1" ht="15" customHeight="1">
      <c r="B19" s="288"/>
      <c r="C19" s="289"/>
      <c r="D19" s="289"/>
      <c r="E19" s="291" t="s">
        <v>356</v>
      </c>
      <c r="F19" s="287" t="s">
        <v>357</v>
      </c>
      <c r="G19" s="287"/>
      <c r="H19" s="287"/>
      <c r="I19" s="287"/>
      <c r="J19" s="287"/>
      <c r="K19" s="285"/>
    </row>
    <row r="20" spans="2:11" s="1" customFormat="1" ht="15" customHeight="1">
      <c r="B20" s="288"/>
      <c r="C20" s="289"/>
      <c r="D20" s="289"/>
      <c r="E20" s="291" t="s">
        <v>358</v>
      </c>
      <c r="F20" s="287" t="s">
        <v>359</v>
      </c>
      <c r="G20" s="287"/>
      <c r="H20" s="287"/>
      <c r="I20" s="287"/>
      <c r="J20" s="287"/>
      <c r="K20" s="285"/>
    </row>
    <row r="21" spans="2:11" s="1" customFormat="1" ht="15" customHeight="1">
      <c r="B21" s="288"/>
      <c r="C21" s="289"/>
      <c r="D21" s="289"/>
      <c r="E21" s="291" t="s">
        <v>360</v>
      </c>
      <c r="F21" s="287" t="s">
        <v>361</v>
      </c>
      <c r="G21" s="287"/>
      <c r="H21" s="287"/>
      <c r="I21" s="287"/>
      <c r="J21" s="287"/>
      <c r="K21" s="285"/>
    </row>
    <row r="22" spans="2:11" s="1" customFormat="1" ht="15" customHeight="1">
      <c r="B22" s="288"/>
      <c r="C22" s="289"/>
      <c r="D22" s="289"/>
      <c r="E22" s="291" t="s">
        <v>362</v>
      </c>
      <c r="F22" s="287" t="s">
        <v>363</v>
      </c>
      <c r="G22" s="287"/>
      <c r="H22" s="287"/>
      <c r="I22" s="287"/>
      <c r="J22" s="287"/>
      <c r="K22" s="285"/>
    </row>
    <row r="23" spans="2:11" s="1" customFormat="1" ht="15" customHeight="1">
      <c r="B23" s="288"/>
      <c r="C23" s="289"/>
      <c r="D23" s="289"/>
      <c r="E23" s="291" t="s">
        <v>364</v>
      </c>
      <c r="F23" s="287" t="s">
        <v>365</v>
      </c>
      <c r="G23" s="287"/>
      <c r="H23" s="287"/>
      <c r="I23" s="287"/>
      <c r="J23" s="287"/>
      <c r="K23" s="285"/>
    </row>
    <row r="24" spans="2:11" s="1" customFormat="1" ht="12.75" customHeight="1">
      <c r="B24" s="288"/>
      <c r="C24" s="289"/>
      <c r="D24" s="289"/>
      <c r="E24" s="289"/>
      <c r="F24" s="289"/>
      <c r="G24" s="289"/>
      <c r="H24" s="289"/>
      <c r="I24" s="289"/>
      <c r="J24" s="289"/>
      <c r="K24" s="285"/>
    </row>
    <row r="25" spans="2:11" s="1" customFormat="1" ht="15" customHeight="1">
      <c r="B25" s="288"/>
      <c r="C25" s="287" t="s">
        <v>366</v>
      </c>
      <c r="D25" s="287"/>
      <c r="E25" s="287"/>
      <c r="F25" s="287"/>
      <c r="G25" s="287"/>
      <c r="H25" s="287"/>
      <c r="I25" s="287"/>
      <c r="J25" s="287"/>
      <c r="K25" s="285"/>
    </row>
    <row r="26" spans="2:11" s="1" customFormat="1" ht="15" customHeight="1">
      <c r="B26" s="288"/>
      <c r="C26" s="287" t="s">
        <v>367</v>
      </c>
      <c r="D26" s="287"/>
      <c r="E26" s="287"/>
      <c r="F26" s="287"/>
      <c r="G26" s="287"/>
      <c r="H26" s="287"/>
      <c r="I26" s="287"/>
      <c r="J26" s="287"/>
      <c r="K26" s="285"/>
    </row>
    <row r="27" spans="2:11" s="1" customFormat="1" ht="15" customHeight="1">
      <c r="B27" s="288"/>
      <c r="C27" s="287"/>
      <c r="D27" s="287" t="s">
        <v>368</v>
      </c>
      <c r="E27" s="287"/>
      <c r="F27" s="287"/>
      <c r="G27" s="287"/>
      <c r="H27" s="287"/>
      <c r="I27" s="287"/>
      <c r="J27" s="287"/>
      <c r="K27" s="285"/>
    </row>
    <row r="28" spans="2:11" s="1" customFormat="1" ht="15" customHeight="1">
      <c r="B28" s="288"/>
      <c r="C28" s="289"/>
      <c r="D28" s="287" t="s">
        <v>369</v>
      </c>
      <c r="E28" s="287"/>
      <c r="F28" s="287"/>
      <c r="G28" s="287"/>
      <c r="H28" s="287"/>
      <c r="I28" s="287"/>
      <c r="J28" s="287"/>
      <c r="K28" s="285"/>
    </row>
    <row r="29" spans="2:11" s="1" customFormat="1" ht="12.75" customHeight="1">
      <c r="B29" s="288"/>
      <c r="C29" s="289"/>
      <c r="D29" s="289"/>
      <c r="E29" s="289"/>
      <c r="F29" s="289"/>
      <c r="G29" s="289"/>
      <c r="H29" s="289"/>
      <c r="I29" s="289"/>
      <c r="J29" s="289"/>
      <c r="K29" s="285"/>
    </row>
    <row r="30" spans="2:11" s="1" customFormat="1" ht="15" customHeight="1">
      <c r="B30" s="288"/>
      <c r="C30" s="289"/>
      <c r="D30" s="287" t="s">
        <v>370</v>
      </c>
      <c r="E30" s="287"/>
      <c r="F30" s="287"/>
      <c r="G30" s="287"/>
      <c r="H30" s="287"/>
      <c r="I30" s="287"/>
      <c r="J30" s="287"/>
      <c r="K30" s="285"/>
    </row>
    <row r="31" spans="2:11" s="1" customFormat="1" ht="15" customHeight="1">
      <c r="B31" s="288"/>
      <c r="C31" s="289"/>
      <c r="D31" s="287" t="s">
        <v>371</v>
      </c>
      <c r="E31" s="287"/>
      <c r="F31" s="287"/>
      <c r="G31" s="287"/>
      <c r="H31" s="287"/>
      <c r="I31" s="287"/>
      <c r="J31" s="287"/>
      <c r="K31" s="285"/>
    </row>
    <row r="32" spans="2:11" s="1" customFormat="1" ht="12.75" customHeight="1">
      <c r="B32" s="288"/>
      <c r="C32" s="289"/>
      <c r="D32" s="289"/>
      <c r="E32" s="289"/>
      <c r="F32" s="289"/>
      <c r="G32" s="289"/>
      <c r="H32" s="289"/>
      <c r="I32" s="289"/>
      <c r="J32" s="289"/>
      <c r="K32" s="285"/>
    </row>
    <row r="33" spans="2:11" s="1" customFormat="1" ht="15" customHeight="1">
      <c r="B33" s="288"/>
      <c r="C33" s="289"/>
      <c r="D33" s="287" t="s">
        <v>372</v>
      </c>
      <c r="E33" s="287"/>
      <c r="F33" s="287"/>
      <c r="G33" s="287"/>
      <c r="H33" s="287"/>
      <c r="I33" s="287"/>
      <c r="J33" s="287"/>
      <c r="K33" s="285"/>
    </row>
    <row r="34" spans="2:11" s="1" customFormat="1" ht="15" customHeight="1">
      <c r="B34" s="288"/>
      <c r="C34" s="289"/>
      <c r="D34" s="287" t="s">
        <v>373</v>
      </c>
      <c r="E34" s="287"/>
      <c r="F34" s="287"/>
      <c r="G34" s="287"/>
      <c r="H34" s="287"/>
      <c r="I34" s="287"/>
      <c r="J34" s="287"/>
      <c r="K34" s="285"/>
    </row>
    <row r="35" spans="2:11" s="1" customFormat="1" ht="15" customHeight="1">
      <c r="B35" s="288"/>
      <c r="C35" s="289"/>
      <c r="D35" s="287" t="s">
        <v>374</v>
      </c>
      <c r="E35" s="287"/>
      <c r="F35" s="287"/>
      <c r="G35" s="287"/>
      <c r="H35" s="287"/>
      <c r="I35" s="287"/>
      <c r="J35" s="287"/>
      <c r="K35" s="285"/>
    </row>
    <row r="36" spans="2:11" s="1" customFormat="1" ht="15" customHeight="1">
      <c r="B36" s="288"/>
      <c r="C36" s="289"/>
      <c r="D36" s="287"/>
      <c r="E36" s="290" t="s">
        <v>101</v>
      </c>
      <c r="F36" s="287"/>
      <c r="G36" s="287" t="s">
        <v>375</v>
      </c>
      <c r="H36" s="287"/>
      <c r="I36" s="287"/>
      <c r="J36" s="287"/>
      <c r="K36" s="285"/>
    </row>
    <row r="37" spans="2:11" s="1" customFormat="1" ht="30.75" customHeight="1">
      <c r="B37" s="288"/>
      <c r="C37" s="289"/>
      <c r="D37" s="287"/>
      <c r="E37" s="290" t="s">
        <v>376</v>
      </c>
      <c r="F37" s="287"/>
      <c r="G37" s="287" t="s">
        <v>377</v>
      </c>
      <c r="H37" s="287"/>
      <c r="I37" s="287"/>
      <c r="J37" s="287"/>
      <c r="K37" s="285"/>
    </row>
    <row r="38" spans="2:11" s="1" customFormat="1" ht="15" customHeight="1">
      <c r="B38" s="288"/>
      <c r="C38" s="289"/>
      <c r="D38" s="287"/>
      <c r="E38" s="290" t="s">
        <v>51</v>
      </c>
      <c r="F38" s="287"/>
      <c r="G38" s="287" t="s">
        <v>378</v>
      </c>
      <c r="H38" s="287"/>
      <c r="I38" s="287"/>
      <c r="J38" s="287"/>
      <c r="K38" s="285"/>
    </row>
    <row r="39" spans="2:11" s="1" customFormat="1" ht="15" customHeight="1">
      <c r="B39" s="288"/>
      <c r="C39" s="289"/>
      <c r="D39" s="287"/>
      <c r="E39" s="290" t="s">
        <v>52</v>
      </c>
      <c r="F39" s="287"/>
      <c r="G39" s="287" t="s">
        <v>379</v>
      </c>
      <c r="H39" s="287"/>
      <c r="I39" s="287"/>
      <c r="J39" s="287"/>
      <c r="K39" s="285"/>
    </row>
    <row r="40" spans="2:11" s="1" customFormat="1" ht="15" customHeight="1">
      <c r="B40" s="288"/>
      <c r="C40" s="289"/>
      <c r="D40" s="287"/>
      <c r="E40" s="290" t="s">
        <v>102</v>
      </c>
      <c r="F40" s="287"/>
      <c r="G40" s="287" t="s">
        <v>380</v>
      </c>
      <c r="H40" s="287"/>
      <c r="I40" s="287"/>
      <c r="J40" s="287"/>
      <c r="K40" s="285"/>
    </row>
    <row r="41" spans="2:11" s="1" customFormat="1" ht="15" customHeight="1">
      <c r="B41" s="288"/>
      <c r="C41" s="289"/>
      <c r="D41" s="287"/>
      <c r="E41" s="290" t="s">
        <v>103</v>
      </c>
      <c r="F41" s="287"/>
      <c r="G41" s="287" t="s">
        <v>381</v>
      </c>
      <c r="H41" s="287"/>
      <c r="I41" s="287"/>
      <c r="J41" s="287"/>
      <c r="K41" s="285"/>
    </row>
    <row r="42" spans="2:11" s="1" customFormat="1" ht="15" customHeight="1">
      <c r="B42" s="288"/>
      <c r="C42" s="289"/>
      <c r="D42" s="287"/>
      <c r="E42" s="290" t="s">
        <v>382</v>
      </c>
      <c r="F42" s="287"/>
      <c r="G42" s="287" t="s">
        <v>383</v>
      </c>
      <c r="H42" s="287"/>
      <c r="I42" s="287"/>
      <c r="J42" s="287"/>
      <c r="K42" s="285"/>
    </row>
    <row r="43" spans="2:11" s="1" customFormat="1" ht="15" customHeight="1">
      <c r="B43" s="288"/>
      <c r="C43" s="289"/>
      <c r="D43" s="287"/>
      <c r="E43" s="290"/>
      <c r="F43" s="287"/>
      <c r="G43" s="287" t="s">
        <v>384</v>
      </c>
      <c r="H43" s="287"/>
      <c r="I43" s="287"/>
      <c r="J43" s="287"/>
      <c r="K43" s="285"/>
    </row>
    <row r="44" spans="2:11" s="1" customFormat="1" ht="15" customHeight="1">
      <c r="B44" s="288"/>
      <c r="C44" s="289"/>
      <c r="D44" s="287"/>
      <c r="E44" s="290" t="s">
        <v>385</v>
      </c>
      <c r="F44" s="287"/>
      <c r="G44" s="287" t="s">
        <v>386</v>
      </c>
      <c r="H44" s="287"/>
      <c r="I44" s="287"/>
      <c r="J44" s="287"/>
      <c r="K44" s="285"/>
    </row>
    <row r="45" spans="2:11" s="1" customFormat="1" ht="15" customHeight="1">
      <c r="B45" s="288"/>
      <c r="C45" s="289"/>
      <c r="D45" s="287"/>
      <c r="E45" s="290" t="s">
        <v>105</v>
      </c>
      <c r="F45" s="287"/>
      <c r="G45" s="287" t="s">
        <v>387</v>
      </c>
      <c r="H45" s="287"/>
      <c r="I45" s="287"/>
      <c r="J45" s="287"/>
      <c r="K45" s="285"/>
    </row>
    <row r="46" spans="2:11" s="1" customFormat="1" ht="12.75" customHeight="1">
      <c r="B46" s="288"/>
      <c r="C46" s="289"/>
      <c r="D46" s="287"/>
      <c r="E46" s="287"/>
      <c r="F46" s="287"/>
      <c r="G46" s="287"/>
      <c r="H46" s="287"/>
      <c r="I46" s="287"/>
      <c r="J46" s="287"/>
      <c r="K46" s="285"/>
    </row>
    <row r="47" spans="2:11" s="1" customFormat="1" ht="15" customHeight="1">
      <c r="B47" s="288"/>
      <c r="C47" s="289"/>
      <c r="D47" s="287" t="s">
        <v>388</v>
      </c>
      <c r="E47" s="287"/>
      <c r="F47" s="287"/>
      <c r="G47" s="287"/>
      <c r="H47" s="287"/>
      <c r="I47" s="287"/>
      <c r="J47" s="287"/>
      <c r="K47" s="285"/>
    </row>
    <row r="48" spans="2:11" s="1" customFormat="1" ht="15" customHeight="1">
      <c r="B48" s="288"/>
      <c r="C48" s="289"/>
      <c r="D48" s="289"/>
      <c r="E48" s="287" t="s">
        <v>389</v>
      </c>
      <c r="F48" s="287"/>
      <c r="G48" s="287"/>
      <c r="H48" s="287"/>
      <c r="I48" s="287"/>
      <c r="J48" s="287"/>
      <c r="K48" s="285"/>
    </row>
    <row r="49" spans="2:11" s="1" customFormat="1" ht="15" customHeight="1">
      <c r="B49" s="288"/>
      <c r="C49" s="289"/>
      <c r="D49" s="289"/>
      <c r="E49" s="287" t="s">
        <v>390</v>
      </c>
      <c r="F49" s="287"/>
      <c r="G49" s="287"/>
      <c r="H49" s="287"/>
      <c r="I49" s="287"/>
      <c r="J49" s="287"/>
      <c r="K49" s="285"/>
    </row>
    <row r="50" spans="2:11" s="1" customFormat="1" ht="15" customHeight="1">
      <c r="B50" s="288"/>
      <c r="C50" s="289"/>
      <c r="D50" s="289"/>
      <c r="E50" s="287" t="s">
        <v>391</v>
      </c>
      <c r="F50" s="287"/>
      <c r="G50" s="287"/>
      <c r="H50" s="287"/>
      <c r="I50" s="287"/>
      <c r="J50" s="287"/>
      <c r="K50" s="285"/>
    </row>
    <row r="51" spans="2:11" s="1" customFormat="1" ht="15" customHeight="1">
      <c r="B51" s="288"/>
      <c r="C51" s="289"/>
      <c r="D51" s="287" t="s">
        <v>392</v>
      </c>
      <c r="E51" s="287"/>
      <c r="F51" s="287"/>
      <c r="G51" s="287"/>
      <c r="H51" s="287"/>
      <c r="I51" s="287"/>
      <c r="J51" s="287"/>
      <c r="K51" s="285"/>
    </row>
    <row r="52" spans="2:11" s="1" customFormat="1" ht="25.5" customHeight="1">
      <c r="B52" s="283"/>
      <c r="C52" s="284" t="s">
        <v>393</v>
      </c>
      <c r="D52" s="284"/>
      <c r="E52" s="284"/>
      <c r="F52" s="284"/>
      <c r="G52" s="284"/>
      <c r="H52" s="284"/>
      <c r="I52" s="284"/>
      <c r="J52" s="284"/>
      <c r="K52" s="285"/>
    </row>
    <row r="53" spans="2:11" s="1" customFormat="1" ht="5.25" customHeight="1">
      <c r="B53" s="283"/>
      <c r="C53" s="286"/>
      <c r="D53" s="286"/>
      <c r="E53" s="286"/>
      <c r="F53" s="286"/>
      <c r="G53" s="286"/>
      <c r="H53" s="286"/>
      <c r="I53" s="286"/>
      <c r="J53" s="286"/>
      <c r="K53" s="285"/>
    </row>
    <row r="54" spans="2:11" s="1" customFormat="1" ht="15" customHeight="1">
      <c r="B54" s="283"/>
      <c r="C54" s="287" t="s">
        <v>394</v>
      </c>
      <c r="D54" s="287"/>
      <c r="E54" s="287"/>
      <c r="F54" s="287"/>
      <c r="G54" s="287"/>
      <c r="H54" s="287"/>
      <c r="I54" s="287"/>
      <c r="J54" s="287"/>
      <c r="K54" s="285"/>
    </row>
    <row r="55" spans="2:11" s="1" customFormat="1" ht="15" customHeight="1">
      <c r="B55" s="283"/>
      <c r="C55" s="287" t="s">
        <v>395</v>
      </c>
      <c r="D55" s="287"/>
      <c r="E55" s="287"/>
      <c r="F55" s="287"/>
      <c r="G55" s="287"/>
      <c r="H55" s="287"/>
      <c r="I55" s="287"/>
      <c r="J55" s="287"/>
      <c r="K55" s="285"/>
    </row>
    <row r="56" spans="2:11" s="1" customFormat="1" ht="12.75" customHeight="1">
      <c r="B56" s="283"/>
      <c r="C56" s="287"/>
      <c r="D56" s="287"/>
      <c r="E56" s="287"/>
      <c r="F56" s="287"/>
      <c r="G56" s="287"/>
      <c r="H56" s="287"/>
      <c r="I56" s="287"/>
      <c r="J56" s="287"/>
      <c r="K56" s="285"/>
    </row>
    <row r="57" spans="2:11" s="1" customFormat="1" ht="15" customHeight="1">
      <c r="B57" s="283"/>
      <c r="C57" s="287" t="s">
        <v>396</v>
      </c>
      <c r="D57" s="287"/>
      <c r="E57" s="287"/>
      <c r="F57" s="287"/>
      <c r="G57" s="287"/>
      <c r="H57" s="287"/>
      <c r="I57" s="287"/>
      <c r="J57" s="287"/>
      <c r="K57" s="285"/>
    </row>
    <row r="58" spans="2:11" s="1" customFormat="1" ht="15" customHeight="1">
      <c r="B58" s="283"/>
      <c r="C58" s="289"/>
      <c r="D58" s="287" t="s">
        <v>397</v>
      </c>
      <c r="E58" s="287"/>
      <c r="F58" s="287"/>
      <c r="G58" s="287"/>
      <c r="H58" s="287"/>
      <c r="I58" s="287"/>
      <c r="J58" s="287"/>
      <c r="K58" s="285"/>
    </row>
    <row r="59" spans="2:11" s="1" customFormat="1" ht="15" customHeight="1">
      <c r="B59" s="283"/>
      <c r="C59" s="289"/>
      <c r="D59" s="287" t="s">
        <v>398</v>
      </c>
      <c r="E59" s="287"/>
      <c r="F59" s="287"/>
      <c r="G59" s="287"/>
      <c r="H59" s="287"/>
      <c r="I59" s="287"/>
      <c r="J59" s="287"/>
      <c r="K59" s="285"/>
    </row>
    <row r="60" spans="2:11" s="1" customFormat="1" ht="15" customHeight="1">
      <c r="B60" s="283"/>
      <c r="C60" s="289"/>
      <c r="D60" s="287" t="s">
        <v>399</v>
      </c>
      <c r="E60" s="287"/>
      <c r="F60" s="287"/>
      <c r="G60" s="287"/>
      <c r="H60" s="287"/>
      <c r="I60" s="287"/>
      <c r="J60" s="287"/>
      <c r="K60" s="285"/>
    </row>
    <row r="61" spans="2:11" s="1" customFormat="1" ht="15" customHeight="1">
      <c r="B61" s="283"/>
      <c r="C61" s="289"/>
      <c r="D61" s="287" t="s">
        <v>400</v>
      </c>
      <c r="E61" s="287"/>
      <c r="F61" s="287"/>
      <c r="G61" s="287"/>
      <c r="H61" s="287"/>
      <c r="I61" s="287"/>
      <c r="J61" s="287"/>
      <c r="K61" s="285"/>
    </row>
    <row r="62" spans="2:11" s="1" customFormat="1" ht="15" customHeight="1">
      <c r="B62" s="283"/>
      <c r="C62" s="289"/>
      <c r="D62" s="292" t="s">
        <v>401</v>
      </c>
      <c r="E62" s="292"/>
      <c r="F62" s="292"/>
      <c r="G62" s="292"/>
      <c r="H62" s="292"/>
      <c r="I62" s="292"/>
      <c r="J62" s="292"/>
      <c r="K62" s="285"/>
    </row>
    <row r="63" spans="2:11" s="1" customFormat="1" ht="15" customHeight="1">
      <c r="B63" s="283"/>
      <c r="C63" s="289"/>
      <c r="D63" s="287" t="s">
        <v>402</v>
      </c>
      <c r="E63" s="287"/>
      <c r="F63" s="287"/>
      <c r="G63" s="287"/>
      <c r="H63" s="287"/>
      <c r="I63" s="287"/>
      <c r="J63" s="287"/>
      <c r="K63" s="285"/>
    </row>
    <row r="64" spans="2:11" s="1" customFormat="1" ht="12.75" customHeight="1">
      <c r="B64" s="283"/>
      <c r="C64" s="289"/>
      <c r="D64" s="289"/>
      <c r="E64" s="293"/>
      <c r="F64" s="289"/>
      <c r="G64" s="289"/>
      <c r="H64" s="289"/>
      <c r="I64" s="289"/>
      <c r="J64" s="289"/>
      <c r="K64" s="285"/>
    </row>
    <row r="65" spans="2:11" s="1" customFormat="1" ht="15" customHeight="1">
      <c r="B65" s="283"/>
      <c r="C65" s="289"/>
      <c r="D65" s="287" t="s">
        <v>403</v>
      </c>
      <c r="E65" s="287"/>
      <c r="F65" s="287"/>
      <c r="G65" s="287"/>
      <c r="H65" s="287"/>
      <c r="I65" s="287"/>
      <c r="J65" s="287"/>
      <c r="K65" s="285"/>
    </row>
    <row r="66" spans="2:11" s="1" customFormat="1" ht="15" customHeight="1">
      <c r="B66" s="283"/>
      <c r="C66" s="289"/>
      <c r="D66" s="292" t="s">
        <v>404</v>
      </c>
      <c r="E66" s="292"/>
      <c r="F66" s="292"/>
      <c r="G66" s="292"/>
      <c r="H66" s="292"/>
      <c r="I66" s="292"/>
      <c r="J66" s="292"/>
      <c r="K66" s="285"/>
    </row>
    <row r="67" spans="2:11" s="1" customFormat="1" ht="15" customHeight="1">
      <c r="B67" s="283"/>
      <c r="C67" s="289"/>
      <c r="D67" s="287" t="s">
        <v>405</v>
      </c>
      <c r="E67" s="287"/>
      <c r="F67" s="287"/>
      <c r="G67" s="287"/>
      <c r="H67" s="287"/>
      <c r="I67" s="287"/>
      <c r="J67" s="287"/>
      <c r="K67" s="285"/>
    </row>
    <row r="68" spans="2:11" s="1" customFormat="1" ht="15" customHeight="1">
      <c r="B68" s="283"/>
      <c r="C68" s="289"/>
      <c r="D68" s="287" t="s">
        <v>406</v>
      </c>
      <c r="E68" s="287"/>
      <c r="F68" s="287"/>
      <c r="G68" s="287"/>
      <c r="H68" s="287"/>
      <c r="I68" s="287"/>
      <c r="J68" s="287"/>
      <c r="K68" s="285"/>
    </row>
    <row r="69" spans="2:11" s="1" customFormat="1" ht="15" customHeight="1">
      <c r="B69" s="283"/>
      <c r="C69" s="289"/>
      <c r="D69" s="287" t="s">
        <v>407</v>
      </c>
      <c r="E69" s="287"/>
      <c r="F69" s="287"/>
      <c r="G69" s="287"/>
      <c r="H69" s="287"/>
      <c r="I69" s="287"/>
      <c r="J69" s="287"/>
      <c r="K69" s="285"/>
    </row>
    <row r="70" spans="2:11" s="1" customFormat="1" ht="15" customHeight="1">
      <c r="B70" s="283"/>
      <c r="C70" s="289"/>
      <c r="D70" s="287" t="s">
        <v>408</v>
      </c>
      <c r="E70" s="287"/>
      <c r="F70" s="287"/>
      <c r="G70" s="287"/>
      <c r="H70" s="287"/>
      <c r="I70" s="287"/>
      <c r="J70" s="287"/>
      <c r="K70" s="285"/>
    </row>
    <row r="71" spans="2:11" s="1" customFormat="1" ht="12.75" customHeight="1">
      <c r="B71" s="294"/>
      <c r="C71" s="295"/>
      <c r="D71" s="295"/>
      <c r="E71" s="295"/>
      <c r="F71" s="295"/>
      <c r="G71" s="295"/>
      <c r="H71" s="295"/>
      <c r="I71" s="295"/>
      <c r="J71" s="295"/>
      <c r="K71" s="296"/>
    </row>
    <row r="72" spans="2:11" s="1" customFormat="1" ht="18.75" customHeight="1">
      <c r="B72" s="297"/>
      <c r="C72" s="297"/>
      <c r="D72" s="297"/>
      <c r="E72" s="297"/>
      <c r="F72" s="297"/>
      <c r="G72" s="297"/>
      <c r="H72" s="297"/>
      <c r="I72" s="297"/>
      <c r="J72" s="297"/>
      <c r="K72" s="298"/>
    </row>
    <row r="73" spans="2:11" s="1" customFormat="1" ht="18.75" customHeight="1">
      <c r="B73" s="298"/>
      <c r="C73" s="298"/>
      <c r="D73" s="298"/>
      <c r="E73" s="298"/>
      <c r="F73" s="298"/>
      <c r="G73" s="298"/>
      <c r="H73" s="298"/>
      <c r="I73" s="298"/>
      <c r="J73" s="298"/>
      <c r="K73" s="298"/>
    </row>
    <row r="74" spans="2:11" s="1" customFormat="1" ht="7.5" customHeight="1">
      <c r="B74" s="299"/>
      <c r="C74" s="300"/>
      <c r="D74" s="300"/>
      <c r="E74" s="300"/>
      <c r="F74" s="300"/>
      <c r="G74" s="300"/>
      <c r="H74" s="300"/>
      <c r="I74" s="300"/>
      <c r="J74" s="300"/>
      <c r="K74" s="301"/>
    </row>
    <row r="75" spans="2:11" s="1" customFormat="1" ht="45" customHeight="1">
      <c r="B75" s="302"/>
      <c r="C75" s="303" t="s">
        <v>409</v>
      </c>
      <c r="D75" s="303"/>
      <c r="E75" s="303"/>
      <c r="F75" s="303"/>
      <c r="G75" s="303"/>
      <c r="H75" s="303"/>
      <c r="I75" s="303"/>
      <c r="J75" s="303"/>
      <c r="K75" s="304"/>
    </row>
    <row r="76" spans="2:11" s="1" customFormat="1" ht="17.25" customHeight="1">
      <c r="B76" s="302"/>
      <c r="C76" s="305" t="s">
        <v>410</v>
      </c>
      <c r="D76" s="305"/>
      <c r="E76" s="305"/>
      <c r="F76" s="305" t="s">
        <v>411</v>
      </c>
      <c r="G76" s="306"/>
      <c r="H76" s="305" t="s">
        <v>52</v>
      </c>
      <c r="I76" s="305" t="s">
        <v>55</v>
      </c>
      <c r="J76" s="305" t="s">
        <v>412</v>
      </c>
      <c r="K76" s="304"/>
    </row>
    <row r="77" spans="2:11" s="1" customFormat="1" ht="17.25" customHeight="1">
      <c r="B77" s="302"/>
      <c r="C77" s="307" t="s">
        <v>413</v>
      </c>
      <c r="D77" s="307"/>
      <c r="E77" s="307"/>
      <c r="F77" s="308" t="s">
        <v>414</v>
      </c>
      <c r="G77" s="309"/>
      <c r="H77" s="307"/>
      <c r="I77" s="307"/>
      <c r="J77" s="307" t="s">
        <v>415</v>
      </c>
      <c r="K77" s="304"/>
    </row>
    <row r="78" spans="2:11" s="1" customFormat="1" ht="5.25" customHeight="1">
      <c r="B78" s="302"/>
      <c r="C78" s="310"/>
      <c r="D78" s="310"/>
      <c r="E78" s="310"/>
      <c r="F78" s="310"/>
      <c r="G78" s="311"/>
      <c r="H78" s="310"/>
      <c r="I78" s="310"/>
      <c r="J78" s="310"/>
      <c r="K78" s="304"/>
    </row>
    <row r="79" spans="2:11" s="1" customFormat="1" ht="15" customHeight="1">
      <c r="B79" s="302"/>
      <c r="C79" s="290" t="s">
        <v>51</v>
      </c>
      <c r="D79" s="310"/>
      <c r="E79" s="310"/>
      <c r="F79" s="312" t="s">
        <v>416</v>
      </c>
      <c r="G79" s="311"/>
      <c r="H79" s="290" t="s">
        <v>417</v>
      </c>
      <c r="I79" s="290" t="s">
        <v>418</v>
      </c>
      <c r="J79" s="290">
        <v>20</v>
      </c>
      <c r="K79" s="304"/>
    </row>
    <row r="80" spans="2:11" s="1" customFormat="1" ht="15" customHeight="1">
      <c r="B80" s="302"/>
      <c r="C80" s="290" t="s">
        <v>419</v>
      </c>
      <c r="D80" s="290"/>
      <c r="E80" s="290"/>
      <c r="F80" s="312" t="s">
        <v>416</v>
      </c>
      <c r="G80" s="311"/>
      <c r="H80" s="290" t="s">
        <v>420</v>
      </c>
      <c r="I80" s="290" t="s">
        <v>418</v>
      </c>
      <c r="J80" s="290">
        <v>120</v>
      </c>
      <c r="K80" s="304"/>
    </row>
    <row r="81" spans="2:11" s="1" customFormat="1" ht="15" customHeight="1">
      <c r="B81" s="313"/>
      <c r="C81" s="290" t="s">
        <v>421</v>
      </c>
      <c r="D81" s="290"/>
      <c r="E81" s="290"/>
      <c r="F81" s="312" t="s">
        <v>422</v>
      </c>
      <c r="G81" s="311"/>
      <c r="H81" s="290" t="s">
        <v>423</v>
      </c>
      <c r="I81" s="290" t="s">
        <v>418</v>
      </c>
      <c r="J81" s="290">
        <v>50</v>
      </c>
      <c r="K81" s="304"/>
    </row>
    <row r="82" spans="2:11" s="1" customFormat="1" ht="15" customHeight="1">
      <c r="B82" s="313"/>
      <c r="C82" s="290" t="s">
        <v>424</v>
      </c>
      <c r="D82" s="290"/>
      <c r="E82" s="290"/>
      <c r="F82" s="312" t="s">
        <v>416</v>
      </c>
      <c r="G82" s="311"/>
      <c r="H82" s="290" t="s">
        <v>425</v>
      </c>
      <c r="I82" s="290" t="s">
        <v>426</v>
      </c>
      <c r="J82" s="290"/>
      <c r="K82" s="304"/>
    </row>
    <row r="83" spans="2:11" s="1" customFormat="1" ht="15" customHeight="1">
      <c r="B83" s="313"/>
      <c r="C83" s="314" t="s">
        <v>427</v>
      </c>
      <c r="D83" s="314"/>
      <c r="E83" s="314"/>
      <c r="F83" s="315" t="s">
        <v>422</v>
      </c>
      <c r="G83" s="314"/>
      <c r="H83" s="314" t="s">
        <v>428</v>
      </c>
      <c r="I83" s="314" t="s">
        <v>418</v>
      </c>
      <c r="J83" s="314">
        <v>15</v>
      </c>
      <c r="K83" s="304"/>
    </row>
    <row r="84" spans="2:11" s="1" customFormat="1" ht="15" customHeight="1">
      <c r="B84" s="313"/>
      <c r="C84" s="314" t="s">
        <v>429</v>
      </c>
      <c r="D84" s="314"/>
      <c r="E84" s="314"/>
      <c r="F84" s="315" t="s">
        <v>422</v>
      </c>
      <c r="G84" s="314"/>
      <c r="H84" s="314" t="s">
        <v>430</v>
      </c>
      <c r="I84" s="314" t="s">
        <v>418</v>
      </c>
      <c r="J84" s="314">
        <v>15</v>
      </c>
      <c r="K84" s="304"/>
    </row>
    <row r="85" spans="2:11" s="1" customFormat="1" ht="15" customHeight="1">
      <c r="B85" s="313"/>
      <c r="C85" s="314" t="s">
        <v>431</v>
      </c>
      <c r="D85" s="314"/>
      <c r="E85" s="314"/>
      <c r="F85" s="315" t="s">
        <v>422</v>
      </c>
      <c r="G85" s="314"/>
      <c r="H85" s="314" t="s">
        <v>432</v>
      </c>
      <c r="I85" s="314" t="s">
        <v>418</v>
      </c>
      <c r="J85" s="314">
        <v>20</v>
      </c>
      <c r="K85" s="304"/>
    </row>
    <row r="86" spans="2:11" s="1" customFormat="1" ht="15" customHeight="1">
      <c r="B86" s="313"/>
      <c r="C86" s="314" t="s">
        <v>433</v>
      </c>
      <c r="D86" s="314"/>
      <c r="E86" s="314"/>
      <c r="F86" s="315" t="s">
        <v>422</v>
      </c>
      <c r="G86" s="314"/>
      <c r="H86" s="314" t="s">
        <v>434</v>
      </c>
      <c r="I86" s="314" t="s">
        <v>418</v>
      </c>
      <c r="J86" s="314">
        <v>20</v>
      </c>
      <c r="K86" s="304"/>
    </row>
    <row r="87" spans="2:11" s="1" customFormat="1" ht="15" customHeight="1">
      <c r="B87" s="313"/>
      <c r="C87" s="290" t="s">
        <v>435</v>
      </c>
      <c r="D87" s="290"/>
      <c r="E87" s="290"/>
      <c r="F87" s="312" t="s">
        <v>422</v>
      </c>
      <c r="G87" s="311"/>
      <c r="H87" s="290" t="s">
        <v>436</v>
      </c>
      <c r="I87" s="290" t="s">
        <v>418</v>
      </c>
      <c r="J87" s="290">
        <v>50</v>
      </c>
      <c r="K87" s="304"/>
    </row>
    <row r="88" spans="2:11" s="1" customFormat="1" ht="15" customHeight="1">
      <c r="B88" s="313"/>
      <c r="C88" s="290" t="s">
        <v>437</v>
      </c>
      <c r="D88" s="290"/>
      <c r="E88" s="290"/>
      <c r="F88" s="312" t="s">
        <v>422</v>
      </c>
      <c r="G88" s="311"/>
      <c r="H88" s="290" t="s">
        <v>438</v>
      </c>
      <c r="I88" s="290" t="s">
        <v>418</v>
      </c>
      <c r="J88" s="290">
        <v>20</v>
      </c>
      <c r="K88" s="304"/>
    </row>
    <row r="89" spans="2:11" s="1" customFormat="1" ht="15" customHeight="1">
      <c r="B89" s="313"/>
      <c r="C89" s="290" t="s">
        <v>439</v>
      </c>
      <c r="D89" s="290"/>
      <c r="E89" s="290"/>
      <c r="F89" s="312" t="s">
        <v>422</v>
      </c>
      <c r="G89" s="311"/>
      <c r="H89" s="290" t="s">
        <v>440</v>
      </c>
      <c r="I89" s="290" t="s">
        <v>418</v>
      </c>
      <c r="J89" s="290">
        <v>20</v>
      </c>
      <c r="K89" s="304"/>
    </row>
    <row r="90" spans="2:11" s="1" customFormat="1" ht="15" customHeight="1">
      <c r="B90" s="313"/>
      <c r="C90" s="290" t="s">
        <v>441</v>
      </c>
      <c r="D90" s="290"/>
      <c r="E90" s="290"/>
      <c r="F90" s="312" t="s">
        <v>422</v>
      </c>
      <c r="G90" s="311"/>
      <c r="H90" s="290" t="s">
        <v>442</v>
      </c>
      <c r="I90" s="290" t="s">
        <v>418</v>
      </c>
      <c r="J90" s="290">
        <v>50</v>
      </c>
      <c r="K90" s="304"/>
    </row>
    <row r="91" spans="2:11" s="1" customFormat="1" ht="15" customHeight="1">
      <c r="B91" s="313"/>
      <c r="C91" s="290" t="s">
        <v>443</v>
      </c>
      <c r="D91" s="290"/>
      <c r="E91" s="290"/>
      <c r="F91" s="312" t="s">
        <v>422</v>
      </c>
      <c r="G91" s="311"/>
      <c r="H91" s="290" t="s">
        <v>443</v>
      </c>
      <c r="I91" s="290" t="s">
        <v>418</v>
      </c>
      <c r="J91" s="290">
        <v>50</v>
      </c>
      <c r="K91" s="304"/>
    </row>
    <row r="92" spans="2:11" s="1" customFormat="1" ht="15" customHeight="1">
      <c r="B92" s="313"/>
      <c r="C92" s="290" t="s">
        <v>444</v>
      </c>
      <c r="D92" s="290"/>
      <c r="E92" s="290"/>
      <c r="F92" s="312" t="s">
        <v>422</v>
      </c>
      <c r="G92" s="311"/>
      <c r="H92" s="290" t="s">
        <v>445</v>
      </c>
      <c r="I92" s="290" t="s">
        <v>418</v>
      </c>
      <c r="J92" s="290">
        <v>255</v>
      </c>
      <c r="K92" s="304"/>
    </row>
    <row r="93" spans="2:11" s="1" customFormat="1" ht="15" customHeight="1">
      <c r="B93" s="313"/>
      <c r="C93" s="290" t="s">
        <v>446</v>
      </c>
      <c r="D93" s="290"/>
      <c r="E93" s="290"/>
      <c r="F93" s="312" t="s">
        <v>416</v>
      </c>
      <c r="G93" s="311"/>
      <c r="H93" s="290" t="s">
        <v>447</v>
      </c>
      <c r="I93" s="290" t="s">
        <v>448</v>
      </c>
      <c r="J93" s="290"/>
      <c r="K93" s="304"/>
    </row>
    <row r="94" spans="2:11" s="1" customFormat="1" ht="15" customHeight="1">
      <c r="B94" s="313"/>
      <c r="C94" s="290" t="s">
        <v>449</v>
      </c>
      <c r="D94" s="290"/>
      <c r="E94" s="290"/>
      <c r="F94" s="312" t="s">
        <v>416</v>
      </c>
      <c r="G94" s="311"/>
      <c r="H94" s="290" t="s">
        <v>450</v>
      </c>
      <c r="I94" s="290" t="s">
        <v>451</v>
      </c>
      <c r="J94" s="290"/>
      <c r="K94" s="304"/>
    </row>
    <row r="95" spans="2:11" s="1" customFormat="1" ht="15" customHeight="1">
      <c r="B95" s="313"/>
      <c r="C95" s="290" t="s">
        <v>452</v>
      </c>
      <c r="D95" s="290"/>
      <c r="E95" s="290"/>
      <c r="F95" s="312" t="s">
        <v>416</v>
      </c>
      <c r="G95" s="311"/>
      <c r="H95" s="290" t="s">
        <v>452</v>
      </c>
      <c r="I95" s="290" t="s">
        <v>451</v>
      </c>
      <c r="J95" s="290"/>
      <c r="K95" s="304"/>
    </row>
    <row r="96" spans="2:11" s="1" customFormat="1" ht="15" customHeight="1">
      <c r="B96" s="313"/>
      <c r="C96" s="290" t="s">
        <v>36</v>
      </c>
      <c r="D96" s="290"/>
      <c r="E96" s="290"/>
      <c r="F96" s="312" t="s">
        <v>416</v>
      </c>
      <c r="G96" s="311"/>
      <c r="H96" s="290" t="s">
        <v>453</v>
      </c>
      <c r="I96" s="290" t="s">
        <v>451</v>
      </c>
      <c r="J96" s="290"/>
      <c r="K96" s="304"/>
    </row>
    <row r="97" spans="2:11" s="1" customFormat="1" ht="15" customHeight="1">
      <c r="B97" s="313"/>
      <c r="C97" s="290" t="s">
        <v>46</v>
      </c>
      <c r="D97" s="290"/>
      <c r="E97" s="290"/>
      <c r="F97" s="312" t="s">
        <v>416</v>
      </c>
      <c r="G97" s="311"/>
      <c r="H97" s="290" t="s">
        <v>454</v>
      </c>
      <c r="I97" s="290" t="s">
        <v>451</v>
      </c>
      <c r="J97" s="290"/>
      <c r="K97" s="304"/>
    </row>
    <row r="98" spans="2:11" s="1" customFormat="1" ht="15" customHeight="1">
      <c r="B98" s="316"/>
      <c r="C98" s="317"/>
      <c r="D98" s="317"/>
      <c r="E98" s="317"/>
      <c r="F98" s="317"/>
      <c r="G98" s="317"/>
      <c r="H98" s="317"/>
      <c r="I98" s="317"/>
      <c r="J98" s="317"/>
      <c r="K98" s="318"/>
    </row>
    <row r="99" spans="2:11" s="1" customFormat="1" ht="18.75" customHeight="1">
      <c r="B99" s="319"/>
      <c r="C99" s="320"/>
      <c r="D99" s="320"/>
      <c r="E99" s="320"/>
      <c r="F99" s="320"/>
      <c r="G99" s="320"/>
      <c r="H99" s="320"/>
      <c r="I99" s="320"/>
      <c r="J99" s="320"/>
      <c r="K99" s="319"/>
    </row>
    <row r="100" spans="2:11" s="1" customFormat="1" ht="18.75" customHeight="1">
      <c r="B100" s="298"/>
      <c r="C100" s="298"/>
      <c r="D100" s="298"/>
      <c r="E100" s="298"/>
      <c r="F100" s="298"/>
      <c r="G100" s="298"/>
      <c r="H100" s="298"/>
      <c r="I100" s="298"/>
      <c r="J100" s="298"/>
      <c r="K100" s="298"/>
    </row>
    <row r="101" spans="2:11" s="1" customFormat="1" ht="7.5" customHeight="1">
      <c r="B101" s="299"/>
      <c r="C101" s="300"/>
      <c r="D101" s="300"/>
      <c r="E101" s="300"/>
      <c r="F101" s="300"/>
      <c r="G101" s="300"/>
      <c r="H101" s="300"/>
      <c r="I101" s="300"/>
      <c r="J101" s="300"/>
      <c r="K101" s="301"/>
    </row>
    <row r="102" spans="2:11" s="1" customFormat="1" ht="45" customHeight="1">
      <c r="B102" s="302"/>
      <c r="C102" s="303" t="s">
        <v>455</v>
      </c>
      <c r="D102" s="303"/>
      <c r="E102" s="303"/>
      <c r="F102" s="303"/>
      <c r="G102" s="303"/>
      <c r="H102" s="303"/>
      <c r="I102" s="303"/>
      <c r="J102" s="303"/>
      <c r="K102" s="304"/>
    </row>
    <row r="103" spans="2:11" s="1" customFormat="1" ht="17.25" customHeight="1">
      <c r="B103" s="302"/>
      <c r="C103" s="305" t="s">
        <v>410</v>
      </c>
      <c r="D103" s="305"/>
      <c r="E103" s="305"/>
      <c r="F103" s="305" t="s">
        <v>411</v>
      </c>
      <c r="G103" s="306"/>
      <c r="H103" s="305" t="s">
        <v>52</v>
      </c>
      <c r="I103" s="305" t="s">
        <v>55</v>
      </c>
      <c r="J103" s="305" t="s">
        <v>412</v>
      </c>
      <c r="K103" s="304"/>
    </row>
    <row r="104" spans="2:11" s="1" customFormat="1" ht="17.25" customHeight="1">
      <c r="B104" s="302"/>
      <c r="C104" s="307" t="s">
        <v>413</v>
      </c>
      <c r="D104" s="307"/>
      <c r="E104" s="307"/>
      <c r="F104" s="308" t="s">
        <v>414</v>
      </c>
      <c r="G104" s="309"/>
      <c r="H104" s="307"/>
      <c r="I104" s="307"/>
      <c r="J104" s="307" t="s">
        <v>415</v>
      </c>
      <c r="K104" s="304"/>
    </row>
    <row r="105" spans="2:11" s="1" customFormat="1" ht="5.25" customHeight="1">
      <c r="B105" s="302"/>
      <c r="C105" s="305"/>
      <c r="D105" s="305"/>
      <c r="E105" s="305"/>
      <c r="F105" s="305"/>
      <c r="G105" s="321"/>
      <c r="H105" s="305"/>
      <c r="I105" s="305"/>
      <c r="J105" s="305"/>
      <c r="K105" s="304"/>
    </row>
    <row r="106" spans="2:11" s="1" customFormat="1" ht="15" customHeight="1">
      <c r="B106" s="302"/>
      <c r="C106" s="290" t="s">
        <v>51</v>
      </c>
      <c r="D106" s="310"/>
      <c r="E106" s="310"/>
      <c r="F106" s="312" t="s">
        <v>416</v>
      </c>
      <c r="G106" s="321"/>
      <c r="H106" s="290" t="s">
        <v>456</v>
      </c>
      <c r="I106" s="290" t="s">
        <v>418</v>
      </c>
      <c r="J106" s="290">
        <v>20</v>
      </c>
      <c r="K106" s="304"/>
    </row>
    <row r="107" spans="2:11" s="1" customFormat="1" ht="15" customHeight="1">
      <c r="B107" s="302"/>
      <c r="C107" s="290" t="s">
        <v>419</v>
      </c>
      <c r="D107" s="290"/>
      <c r="E107" s="290"/>
      <c r="F107" s="312" t="s">
        <v>416</v>
      </c>
      <c r="G107" s="290"/>
      <c r="H107" s="290" t="s">
        <v>456</v>
      </c>
      <c r="I107" s="290" t="s">
        <v>418</v>
      </c>
      <c r="J107" s="290">
        <v>120</v>
      </c>
      <c r="K107" s="304"/>
    </row>
    <row r="108" spans="2:11" s="1" customFormat="1" ht="15" customHeight="1">
      <c r="B108" s="313"/>
      <c r="C108" s="290" t="s">
        <v>421</v>
      </c>
      <c r="D108" s="290"/>
      <c r="E108" s="290"/>
      <c r="F108" s="312" t="s">
        <v>422</v>
      </c>
      <c r="G108" s="290"/>
      <c r="H108" s="290" t="s">
        <v>456</v>
      </c>
      <c r="I108" s="290" t="s">
        <v>418</v>
      </c>
      <c r="J108" s="290">
        <v>50</v>
      </c>
      <c r="K108" s="304"/>
    </row>
    <row r="109" spans="2:11" s="1" customFormat="1" ht="15" customHeight="1">
      <c r="B109" s="313"/>
      <c r="C109" s="290" t="s">
        <v>424</v>
      </c>
      <c r="D109" s="290"/>
      <c r="E109" s="290"/>
      <c r="F109" s="312" t="s">
        <v>416</v>
      </c>
      <c r="G109" s="290"/>
      <c r="H109" s="290" t="s">
        <v>456</v>
      </c>
      <c r="I109" s="290" t="s">
        <v>426</v>
      </c>
      <c r="J109" s="290"/>
      <c r="K109" s="304"/>
    </row>
    <row r="110" spans="2:11" s="1" customFormat="1" ht="15" customHeight="1">
      <c r="B110" s="313"/>
      <c r="C110" s="290" t="s">
        <v>435</v>
      </c>
      <c r="D110" s="290"/>
      <c r="E110" s="290"/>
      <c r="F110" s="312" t="s">
        <v>422</v>
      </c>
      <c r="G110" s="290"/>
      <c r="H110" s="290" t="s">
        <v>456</v>
      </c>
      <c r="I110" s="290" t="s">
        <v>418</v>
      </c>
      <c r="J110" s="290">
        <v>50</v>
      </c>
      <c r="K110" s="304"/>
    </row>
    <row r="111" spans="2:11" s="1" customFormat="1" ht="15" customHeight="1">
      <c r="B111" s="313"/>
      <c r="C111" s="290" t="s">
        <v>443</v>
      </c>
      <c r="D111" s="290"/>
      <c r="E111" s="290"/>
      <c r="F111" s="312" t="s">
        <v>422</v>
      </c>
      <c r="G111" s="290"/>
      <c r="H111" s="290" t="s">
        <v>456</v>
      </c>
      <c r="I111" s="290" t="s">
        <v>418</v>
      </c>
      <c r="J111" s="290">
        <v>50</v>
      </c>
      <c r="K111" s="304"/>
    </row>
    <row r="112" spans="2:11" s="1" customFormat="1" ht="15" customHeight="1">
      <c r="B112" s="313"/>
      <c r="C112" s="290" t="s">
        <v>441</v>
      </c>
      <c r="D112" s="290"/>
      <c r="E112" s="290"/>
      <c r="F112" s="312" t="s">
        <v>422</v>
      </c>
      <c r="G112" s="290"/>
      <c r="H112" s="290" t="s">
        <v>456</v>
      </c>
      <c r="I112" s="290" t="s">
        <v>418</v>
      </c>
      <c r="J112" s="290">
        <v>50</v>
      </c>
      <c r="K112" s="304"/>
    </row>
    <row r="113" spans="2:11" s="1" customFormat="1" ht="15" customHeight="1">
      <c r="B113" s="313"/>
      <c r="C113" s="290" t="s">
        <v>51</v>
      </c>
      <c r="D113" s="290"/>
      <c r="E113" s="290"/>
      <c r="F113" s="312" t="s">
        <v>416</v>
      </c>
      <c r="G113" s="290"/>
      <c r="H113" s="290" t="s">
        <v>457</v>
      </c>
      <c r="I113" s="290" t="s">
        <v>418</v>
      </c>
      <c r="J113" s="290">
        <v>20</v>
      </c>
      <c r="K113" s="304"/>
    </row>
    <row r="114" spans="2:11" s="1" customFormat="1" ht="15" customHeight="1">
      <c r="B114" s="313"/>
      <c r="C114" s="290" t="s">
        <v>458</v>
      </c>
      <c r="D114" s="290"/>
      <c r="E114" s="290"/>
      <c r="F114" s="312" t="s">
        <v>416</v>
      </c>
      <c r="G114" s="290"/>
      <c r="H114" s="290" t="s">
        <v>459</v>
      </c>
      <c r="I114" s="290" t="s">
        <v>418</v>
      </c>
      <c r="J114" s="290">
        <v>120</v>
      </c>
      <c r="K114" s="304"/>
    </row>
    <row r="115" spans="2:11" s="1" customFormat="1" ht="15" customHeight="1">
      <c r="B115" s="313"/>
      <c r="C115" s="290" t="s">
        <v>36</v>
      </c>
      <c r="D115" s="290"/>
      <c r="E115" s="290"/>
      <c r="F115" s="312" t="s">
        <v>416</v>
      </c>
      <c r="G115" s="290"/>
      <c r="H115" s="290" t="s">
        <v>460</v>
      </c>
      <c r="I115" s="290" t="s">
        <v>451</v>
      </c>
      <c r="J115" s="290"/>
      <c r="K115" s="304"/>
    </row>
    <row r="116" spans="2:11" s="1" customFormat="1" ht="15" customHeight="1">
      <c r="B116" s="313"/>
      <c r="C116" s="290" t="s">
        <v>46</v>
      </c>
      <c r="D116" s="290"/>
      <c r="E116" s="290"/>
      <c r="F116" s="312" t="s">
        <v>416</v>
      </c>
      <c r="G116" s="290"/>
      <c r="H116" s="290" t="s">
        <v>461</v>
      </c>
      <c r="I116" s="290" t="s">
        <v>451</v>
      </c>
      <c r="J116" s="290"/>
      <c r="K116" s="304"/>
    </row>
    <row r="117" spans="2:11" s="1" customFormat="1" ht="15" customHeight="1">
      <c r="B117" s="313"/>
      <c r="C117" s="290" t="s">
        <v>55</v>
      </c>
      <c r="D117" s="290"/>
      <c r="E117" s="290"/>
      <c r="F117" s="312" t="s">
        <v>416</v>
      </c>
      <c r="G117" s="290"/>
      <c r="H117" s="290" t="s">
        <v>462</v>
      </c>
      <c r="I117" s="290" t="s">
        <v>463</v>
      </c>
      <c r="J117" s="290"/>
      <c r="K117" s="304"/>
    </row>
    <row r="118" spans="2:11" s="1" customFormat="1" ht="15" customHeight="1">
      <c r="B118" s="316"/>
      <c r="C118" s="322"/>
      <c r="D118" s="322"/>
      <c r="E118" s="322"/>
      <c r="F118" s="322"/>
      <c r="G118" s="322"/>
      <c r="H118" s="322"/>
      <c r="I118" s="322"/>
      <c r="J118" s="322"/>
      <c r="K118" s="318"/>
    </row>
    <row r="119" spans="2:11" s="1" customFormat="1" ht="18.75" customHeight="1">
      <c r="B119" s="323"/>
      <c r="C119" s="287"/>
      <c r="D119" s="287"/>
      <c r="E119" s="287"/>
      <c r="F119" s="324"/>
      <c r="G119" s="287"/>
      <c r="H119" s="287"/>
      <c r="I119" s="287"/>
      <c r="J119" s="287"/>
      <c r="K119" s="323"/>
    </row>
    <row r="120" spans="2:11" s="1" customFormat="1" ht="18.75" customHeight="1">
      <c r="B120" s="298"/>
      <c r="C120" s="298"/>
      <c r="D120" s="298"/>
      <c r="E120" s="298"/>
      <c r="F120" s="298"/>
      <c r="G120" s="298"/>
      <c r="H120" s="298"/>
      <c r="I120" s="298"/>
      <c r="J120" s="298"/>
      <c r="K120" s="298"/>
    </row>
    <row r="121" spans="2:11" s="1" customFormat="1" ht="7.5" customHeight="1">
      <c r="B121" s="325"/>
      <c r="C121" s="326"/>
      <c r="D121" s="326"/>
      <c r="E121" s="326"/>
      <c r="F121" s="326"/>
      <c r="G121" s="326"/>
      <c r="H121" s="326"/>
      <c r="I121" s="326"/>
      <c r="J121" s="326"/>
      <c r="K121" s="327"/>
    </row>
    <row r="122" spans="2:11" s="1" customFormat="1" ht="45" customHeight="1">
      <c r="B122" s="328"/>
      <c r="C122" s="281" t="s">
        <v>464</v>
      </c>
      <c r="D122" s="281"/>
      <c r="E122" s="281"/>
      <c r="F122" s="281"/>
      <c r="G122" s="281"/>
      <c r="H122" s="281"/>
      <c r="I122" s="281"/>
      <c r="J122" s="281"/>
      <c r="K122" s="329"/>
    </row>
    <row r="123" spans="2:11" s="1" customFormat="1" ht="17.25" customHeight="1">
      <c r="B123" s="330"/>
      <c r="C123" s="305" t="s">
        <v>410</v>
      </c>
      <c r="D123" s="305"/>
      <c r="E123" s="305"/>
      <c r="F123" s="305" t="s">
        <v>411</v>
      </c>
      <c r="G123" s="306"/>
      <c r="H123" s="305" t="s">
        <v>52</v>
      </c>
      <c r="I123" s="305" t="s">
        <v>55</v>
      </c>
      <c r="J123" s="305" t="s">
        <v>412</v>
      </c>
      <c r="K123" s="331"/>
    </row>
    <row r="124" spans="2:11" s="1" customFormat="1" ht="17.25" customHeight="1">
      <c r="B124" s="330"/>
      <c r="C124" s="307" t="s">
        <v>413</v>
      </c>
      <c r="D124" s="307"/>
      <c r="E124" s="307"/>
      <c r="F124" s="308" t="s">
        <v>414</v>
      </c>
      <c r="G124" s="309"/>
      <c r="H124" s="307"/>
      <c r="I124" s="307"/>
      <c r="J124" s="307" t="s">
        <v>415</v>
      </c>
      <c r="K124" s="331"/>
    </row>
    <row r="125" spans="2:11" s="1" customFormat="1" ht="5.25" customHeight="1">
      <c r="B125" s="332"/>
      <c r="C125" s="310"/>
      <c r="D125" s="310"/>
      <c r="E125" s="310"/>
      <c r="F125" s="310"/>
      <c r="G125" s="290"/>
      <c r="H125" s="310"/>
      <c r="I125" s="310"/>
      <c r="J125" s="310"/>
      <c r="K125" s="333"/>
    </row>
    <row r="126" spans="2:11" s="1" customFormat="1" ht="15" customHeight="1">
      <c r="B126" s="332"/>
      <c r="C126" s="290" t="s">
        <v>419</v>
      </c>
      <c r="D126" s="310"/>
      <c r="E126" s="310"/>
      <c r="F126" s="312" t="s">
        <v>416</v>
      </c>
      <c r="G126" s="290"/>
      <c r="H126" s="290" t="s">
        <v>456</v>
      </c>
      <c r="I126" s="290" t="s">
        <v>418</v>
      </c>
      <c r="J126" s="290">
        <v>120</v>
      </c>
      <c r="K126" s="334"/>
    </row>
    <row r="127" spans="2:11" s="1" customFormat="1" ht="15" customHeight="1">
      <c r="B127" s="332"/>
      <c r="C127" s="290" t="s">
        <v>465</v>
      </c>
      <c r="D127" s="290"/>
      <c r="E127" s="290"/>
      <c r="F127" s="312" t="s">
        <v>416</v>
      </c>
      <c r="G127" s="290"/>
      <c r="H127" s="290" t="s">
        <v>466</v>
      </c>
      <c r="I127" s="290" t="s">
        <v>418</v>
      </c>
      <c r="J127" s="290" t="s">
        <v>467</v>
      </c>
      <c r="K127" s="334"/>
    </row>
    <row r="128" spans="2:11" s="1" customFormat="1" ht="15" customHeight="1">
      <c r="B128" s="332"/>
      <c r="C128" s="290" t="s">
        <v>364</v>
      </c>
      <c r="D128" s="290"/>
      <c r="E128" s="290"/>
      <c r="F128" s="312" t="s">
        <v>416</v>
      </c>
      <c r="G128" s="290"/>
      <c r="H128" s="290" t="s">
        <v>468</v>
      </c>
      <c r="I128" s="290" t="s">
        <v>418</v>
      </c>
      <c r="J128" s="290" t="s">
        <v>467</v>
      </c>
      <c r="K128" s="334"/>
    </row>
    <row r="129" spans="2:11" s="1" customFormat="1" ht="15" customHeight="1">
      <c r="B129" s="332"/>
      <c r="C129" s="290" t="s">
        <v>427</v>
      </c>
      <c r="D129" s="290"/>
      <c r="E129" s="290"/>
      <c r="F129" s="312" t="s">
        <v>422</v>
      </c>
      <c r="G129" s="290"/>
      <c r="H129" s="290" t="s">
        <v>428</v>
      </c>
      <c r="I129" s="290" t="s">
        <v>418</v>
      </c>
      <c r="J129" s="290">
        <v>15</v>
      </c>
      <c r="K129" s="334"/>
    </row>
    <row r="130" spans="2:11" s="1" customFormat="1" ht="15" customHeight="1">
      <c r="B130" s="332"/>
      <c r="C130" s="314" t="s">
        <v>429</v>
      </c>
      <c r="D130" s="314"/>
      <c r="E130" s="314"/>
      <c r="F130" s="315" t="s">
        <v>422</v>
      </c>
      <c r="G130" s="314"/>
      <c r="H130" s="314" t="s">
        <v>430</v>
      </c>
      <c r="I130" s="314" t="s">
        <v>418</v>
      </c>
      <c r="J130" s="314">
        <v>15</v>
      </c>
      <c r="K130" s="334"/>
    </row>
    <row r="131" spans="2:11" s="1" customFormat="1" ht="15" customHeight="1">
      <c r="B131" s="332"/>
      <c r="C131" s="314" t="s">
        <v>431</v>
      </c>
      <c r="D131" s="314"/>
      <c r="E131" s="314"/>
      <c r="F131" s="315" t="s">
        <v>422</v>
      </c>
      <c r="G131" s="314"/>
      <c r="H131" s="314" t="s">
        <v>432</v>
      </c>
      <c r="I131" s="314" t="s">
        <v>418</v>
      </c>
      <c r="J131" s="314">
        <v>20</v>
      </c>
      <c r="K131" s="334"/>
    </row>
    <row r="132" spans="2:11" s="1" customFormat="1" ht="15" customHeight="1">
      <c r="B132" s="332"/>
      <c r="C132" s="314" t="s">
        <v>433</v>
      </c>
      <c r="D132" s="314"/>
      <c r="E132" s="314"/>
      <c r="F132" s="315" t="s">
        <v>422</v>
      </c>
      <c r="G132" s="314"/>
      <c r="H132" s="314" t="s">
        <v>434</v>
      </c>
      <c r="I132" s="314" t="s">
        <v>418</v>
      </c>
      <c r="J132" s="314">
        <v>20</v>
      </c>
      <c r="K132" s="334"/>
    </row>
    <row r="133" spans="2:11" s="1" customFormat="1" ht="15" customHeight="1">
      <c r="B133" s="332"/>
      <c r="C133" s="290" t="s">
        <v>421</v>
      </c>
      <c r="D133" s="290"/>
      <c r="E133" s="290"/>
      <c r="F133" s="312" t="s">
        <v>422</v>
      </c>
      <c r="G133" s="290"/>
      <c r="H133" s="290" t="s">
        <v>456</v>
      </c>
      <c r="I133" s="290" t="s">
        <v>418</v>
      </c>
      <c r="J133" s="290">
        <v>50</v>
      </c>
      <c r="K133" s="334"/>
    </row>
    <row r="134" spans="2:11" s="1" customFormat="1" ht="15" customHeight="1">
      <c r="B134" s="332"/>
      <c r="C134" s="290" t="s">
        <v>435</v>
      </c>
      <c r="D134" s="290"/>
      <c r="E134" s="290"/>
      <c r="F134" s="312" t="s">
        <v>422</v>
      </c>
      <c r="G134" s="290"/>
      <c r="H134" s="290" t="s">
        <v>456</v>
      </c>
      <c r="I134" s="290" t="s">
        <v>418</v>
      </c>
      <c r="J134" s="290">
        <v>50</v>
      </c>
      <c r="K134" s="334"/>
    </row>
    <row r="135" spans="2:11" s="1" customFormat="1" ht="15" customHeight="1">
      <c r="B135" s="332"/>
      <c r="C135" s="290" t="s">
        <v>441</v>
      </c>
      <c r="D135" s="290"/>
      <c r="E135" s="290"/>
      <c r="F135" s="312" t="s">
        <v>422</v>
      </c>
      <c r="G135" s="290"/>
      <c r="H135" s="290" t="s">
        <v>456</v>
      </c>
      <c r="I135" s="290" t="s">
        <v>418</v>
      </c>
      <c r="J135" s="290">
        <v>50</v>
      </c>
      <c r="K135" s="334"/>
    </row>
    <row r="136" spans="2:11" s="1" customFormat="1" ht="15" customHeight="1">
      <c r="B136" s="332"/>
      <c r="C136" s="290" t="s">
        <v>443</v>
      </c>
      <c r="D136" s="290"/>
      <c r="E136" s="290"/>
      <c r="F136" s="312" t="s">
        <v>422</v>
      </c>
      <c r="G136" s="290"/>
      <c r="H136" s="290" t="s">
        <v>456</v>
      </c>
      <c r="I136" s="290" t="s">
        <v>418</v>
      </c>
      <c r="J136" s="290">
        <v>50</v>
      </c>
      <c r="K136" s="334"/>
    </row>
    <row r="137" spans="2:11" s="1" customFormat="1" ht="15" customHeight="1">
      <c r="B137" s="332"/>
      <c r="C137" s="290" t="s">
        <v>444</v>
      </c>
      <c r="D137" s="290"/>
      <c r="E137" s="290"/>
      <c r="F137" s="312" t="s">
        <v>422</v>
      </c>
      <c r="G137" s="290"/>
      <c r="H137" s="290" t="s">
        <v>469</v>
      </c>
      <c r="I137" s="290" t="s">
        <v>418</v>
      </c>
      <c r="J137" s="290">
        <v>255</v>
      </c>
      <c r="K137" s="334"/>
    </row>
    <row r="138" spans="2:11" s="1" customFormat="1" ht="15" customHeight="1">
      <c r="B138" s="332"/>
      <c r="C138" s="290" t="s">
        <v>446</v>
      </c>
      <c r="D138" s="290"/>
      <c r="E138" s="290"/>
      <c r="F138" s="312" t="s">
        <v>416</v>
      </c>
      <c r="G138" s="290"/>
      <c r="H138" s="290" t="s">
        <v>470</v>
      </c>
      <c r="I138" s="290" t="s">
        <v>448</v>
      </c>
      <c r="J138" s="290"/>
      <c r="K138" s="334"/>
    </row>
    <row r="139" spans="2:11" s="1" customFormat="1" ht="15" customHeight="1">
      <c r="B139" s="332"/>
      <c r="C139" s="290" t="s">
        <v>449</v>
      </c>
      <c r="D139" s="290"/>
      <c r="E139" s="290"/>
      <c r="F139" s="312" t="s">
        <v>416</v>
      </c>
      <c r="G139" s="290"/>
      <c r="H139" s="290" t="s">
        <v>471</v>
      </c>
      <c r="I139" s="290" t="s">
        <v>451</v>
      </c>
      <c r="J139" s="290"/>
      <c r="K139" s="334"/>
    </row>
    <row r="140" spans="2:11" s="1" customFormat="1" ht="15" customHeight="1">
      <c r="B140" s="332"/>
      <c r="C140" s="290" t="s">
        <v>452</v>
      </c>
      <c r="D140" s="290"/>
      <c r="E140" s="290"/>
      <c r="F140" s="312" t="s">
        <v>416</v>
      </c>
      <c r="G140" s="290"/>
      <c r="H140" s="290" t="s">
        <v>452</v>
      </c>
      <c r="I140" s="290" t="s">
        <v>451</v>
      </c>
      <c r="J140" s="290"/>
      <c r="K140" s="334"/>
    </row>
    <row r="141" spans="2:11" s="1" customFormat="1" ht="15" customHeight="1">
      <c r="B141" s="332"/>
      <c r="C141" s="290" t="s">
        <v>36</v>
      </c>
      <c r="D141" s="290"/>
      <c r="E141" s="290"/>
      <c r="F141" s="312" t="s">
        <v>416</v>
      </c>
      <c r="G141" s="290"/>
      <c r="H141" s="290" t="s">
        <v>472</v>
      </c>
      <c r="I141" s="290" t="s">
        <v>451</v>
      </c>
      <c r="J141" s="290"/>
      <c r="K141" s="334"/>
    </row>
    <row r="142" spans="2:11" s="1" customFormat="1" ht="15" customHeight="1">
      <c r="B142" s="332"/>
      <c r="C142" s="290" t="s">
        <v>473</v>
      </c>
      <c r="D142" s="290"/>
      <c r="E142" s="290"/>
      <c r="F142" s="312" t="s">
        <v>416</v>
      </c>
      <c r="G142" s="290"/>
      <c r="H142" s="290" t="s">
        <v>474</v>
      </c>
      <c r="I142" s="290" t="s">
        <v>451</v>
      </c>
      <c r="J142" s="290"/>
      <c r="K142" s="334"/>
    </row>
    <row r="143" spans="2:11" s="1" customFormat="1" ht="15" customHeight="1">
      <c r="B143" s="335"/>
      <c r="C143" s="336"/>
      <c r="D143" s="336"/>
      <c r="E143" s="336"/>
      <c r="F143" s="336"/>
      <c r="G143" s="336"/>
      <c r="H143" s="336"/>
      <c r="I143" s="336"/>
      <c r="J143" s="336"/>
      <c r="K143" s="337"/>
    </row>
    <row r="144" spans="2:11" s="1" customFormat="1" ht="18.75" customHeight="1">
      <c r="B144" s="287"/>
      <c r="C144" s="287"/>
      <c r="D144" s="287"/>
      <c r="E144" s="287"/>
      <c r="F144" s="324"/>
      <c r="G144" s="287"/>
      <c r="H144" s="287"/>
      <c r="I144" s="287"/>
      <c r="J144" s="287"/>
      <c r="K144" s="287"/>
    </row>
    <row r="145" spans="2:11" s="1" customFormat="1" ht="18.75" customHeight="1">
      <c r="B145" s="298"/>
      <c r="C145" s="298"/>
      <c r="D145" s="298"/>
      <c r="E145" s="298"/>
      <c r="F145" s="298"/>
      <c r="G145" s="298"/>
      <c r="H145" s="298"/>
      <c r="I145" s="298"/>
      <c r="J145" s="298"/>
      <c r="K145" s="298"/>
    </row>
    <row r="146" spans="2:11" s="1" customFormat="1" ht="7.5" customHeight="1">
      <c r="B146" s="299"/>
      <c r="C146" s="300"/>
      <c r="D146" s="300"/>
      <c r="E146" s="300"/>
      <c r="F146" s="300"/>
      <c r="G146" s="300"/>
      <c r="H146" s="300"/>
      <c r="I146" s="300"/>
      <c r="J146" s="300"/>
      <c r="K146" s="301"/>
    </row>
    <row r="147" spans="2:11" s="1" customFormat="1" ht="45" customHeight="1">
      <c r="B147" s="302"/>
      <c r="C147" s="303" t="s">
        <v>475</v>
      </c>
      <c r="D147" s="303"/>
      <c r="E147" s="303"/>
      <c r="F147" s="303"/>
      <c r="G147" s="303"/>
      <c r="H147" s="303"/>
      <c r="I147" s="303"/>
      <c r="J147" s="303"/>
      <c r="K147" s="304"/>
    </row>
    <row r="148" spans="2:11" s="1" customFormat="1" ht="17.25" customHeight="1">
      <c r="B148" s="302"/>
      <c r="C148" s="305" t="s">
        <v>410</v>
      </c>
      <c r="D148" s="305"/>
      <c r="E148" s="305"/>
      <c r="F148" s="305" t="s">
        <v>411</v>
      </c>
      <c r="G148" s="306"/>
      <c r="H148" s="305" t="s">
        <v>52</v>
      </c>
      <c r="I148" s="305" t="s">
        <v>55</v>
      </c>
      <c r="J148" s="305" t="s">
        <v>412</v>
      </c>
      <c r="K148" s="304"/>
    </row>
    <row r="149" spans="2:11" s="1" customFormat="1" ht="17.25" customHeight="1">
      <c r="B149" s="302"/>
      <c r="C149" s="307" t="s">
        <v>413</v>
      </c>
      <c r="D149" s="307"/>
      <c r="E149" s="307"/>
      <c r="F149" s="308" t="s">
        <v>414</v>
      </c>
      <c r="G149" s="309"/>
      <c r="H149" s="307"/>
      <c r="I149" s="307"/>
      <c r="J149" s="307" t="s">
        <v>415</v>
      </c>
      <c r="K149" s="304"/>
    </row>
    <row r="150" spans="2:11" s="1" customFormat="1" ht="5.25" customHeight="1">
      <c r="B150" s="313"/>
      <c r="C150" s="310"/>
      <c r="D150" s="310"/>
      <c r="E150" s="310"/>
      <c r="F150" s="310"/>
      <c r="G150" s="311"/>
      <c r="H150" s="310"/>
      <c r="I150" s="310"/>
      <c r="J150" s="310"/>
      <c r="K150" s="334"/>
    </row>
    <row r="151" spans="2:11" s="1" customFormat="1" ht="15" customHeight="1">
      <c r="B151" s="313"/>
      <c r="C151" s="338" t="s">
        <v>419</v>
      </c>
      <c r="D151" s="290"/>
      <c r="E151" s="290"/>
      <c r="F151" s="339" t="s">
        <v>416</v>
      </c>
      <c r="G151" s="290"/>
      <c r="H151" s="338" t="s">
        <v>456</v>
      </c>
      <c r="I151" s="338" t="s">
        <v>418</v>
      </c>
      <c r="J151" s="338">
        <v>120</v>
      </c>
      <c r="K151" s="334"/>
    </row>
    <row r="152" spans="2:11" s="1" customFormat="1" ht="15" customHeight="1">
      <c r="B152" s="313"/>
      <c r="C152" s="338" t="s">
        <v>465</v>
      </c>
      <c r="D152" s="290"/>
      <c r="E152" s="290"/>
      <c r="F152" s="339" t="s">
        <v>416</v>
      </c>
      <c r="G152" s="290"/>
      <c r="H152" s="338" t="s">
        <v>476</v>
      </c>
      <c r="I152" s="338" t="s">
        <v>418</v>
      </c>
      <c r="J152" s="338" t="s">
        <v>467</v>
      </c>
      <c r="K152" s="334"/>
    </row>
    <row r="153" spans="2:11" s="1" customFormat="1" ht="15" customHeight="1">
      <c r="B153" s="313"/>
      <c r="C153" s="338" t="s">
        <v>364</v>
      </c>
      <c r="D153" s="290"/>
      <c r="E153" s="290"/>
      <c r="F153" s="339" t="s">
        <v>416</v>
      </c>
      <c r="G153" s="290"/>
      <c r="H153" s="338" t="s">
        <v>477</v>
      </c>
      <c r="I153" s="338" t="s">
        <v>418</v>
      </c>
      <c r="J153" s="338" t="s">
        <v>467</v>
      </c>
      <c r="K153" s="334"/>
    </row>
    <row r="154" spans="2:11" s="1" customFormat="1" ht="15" customHeight="1">
      <c r="B154" s="313"/>
      <c r="C154" s="338" t="s">
        <v>421</v>
      </c>
      <c r="D154" s="290"/>
      <c r="E154" s="290"/>
      <c r="F154" s="339" t="s">
        <v>422</v>
      </c>
      <c r="G154" s="290"/>
      <c r="H154" s="338" t="s">
        <v>456</v>
      </c>
      <c r="I154" s="338" t="s">
        <v>418</v>
      </c>
      <c r="J154" s="338">
        <v>50</v>
      </c>
      <c r="K154" s="334"/>
    </row>
    <row r="155" spans="2:11" s="1" customFormat="1" ht="15" customHeight="1">
      <c r="B155" s="313"/>
      <c r="C155" s="338" t="s">
        <v>424</v>
      </c>
      <c r="D155" s="290"/>
      <c r="E155" s="290"/>
      <c r="F155" s="339" t="s">
        <v>416</v>
      </c>
      <c r="G155" s="290"/>
      <c r="H155" s="338" t="s">
        <v>456</v>
      </c>
      <c r="I155" s="338" t="s">
        <v>426</v>
      </c>
      <c r="J155" s="338"/>
      <c r="K155" s="334"/>
    </row>
    <row r="156" spans="2:11" s="1" customFormat="1" ht="15" customHeight="1">
      <c r="B156" s="313"/>
      <c r="C156" s="338" t="s">
        <v>435</v>
      </c>
      <c r="D156" s="290"/>
      <c r="E156" s="290"/>
      <c r="F156" s="339" t="s">
        <v>422</v>
      </c>
      <c r="G156" s="290"/>
      <c r="H156" s="338" t="s">
        <v>456</v>
      </c>
      <c r="I156" s="338" t="s">
        <v>418</v>
      </c>
      <c r="J156" s="338">
        <v>50</v>
      </c>
      <c r="K156" s="334"/>
    </row>
    <row r="157" spans="2:11" s="1" customFormat="1" ht="15" customHeight="1">
      <c r="B157" s="313"/>
      <c r="C157" s="338" t="s">
        <v>443</v>
      </c>
      <c r="D157" s="290"/>
      <c r="E157" s="290"/>
      <c r="F157" s="339" t="s">
        <v>422</v>
      </c>
      <c r="G157" s="290"/>
      <c r="H157" s="338" t="s">
        <v>456</v>
      </c>
      <c r="I157" s="338" t="s">
        <v>418</v>
      </c>
      <c r="J157" s="338">
        <v>50</v>
      </c>
      <c r="K157" s="334"/>
    </row>
    <row r="158" spans="2:11" s="1" customFormat="1" ht="15" customHeight="1">
      <c r="B158" s="313"/>
      <c r="C158" s="338" t="s">
        <v>441</v>
      </c>
      <c r="D158" s="290"/>
      <c r="E158" s="290"/>
      <c r="F158" s="339" t="s">
        <v>422</v>
      </c>
      <c r="G158" s="290"/>
      <c r="H158" s="338" t="s">
        <v>456</v>
      </c>
      <c r="I158" s="338" t="s">
        <v>418</v>
      </c>
      <c r="J158" s="338">
        <v>50</v>
      </c>
      <c r="K158" s="334"/>
    </row>
    <row r="159" spans="2:11" s="1" customFormat="1" ht="15" customHeight="1">
      <c r="B159" s="313"/>
      <c r="C159" s="338" t="s">
        <v>85</v>
      </c>
      <c r="D159" s="290"/>
      <c r="E159" s="290"/>
      <c r="F159" s="339" t="s">
        <v>416</v>
      </c>
      <c r="G159" s="290"/>
      <c r="H159" s="338" t="s">
        <v>478</v>
      </c>
      <c r="I159" s="338" t="s">
        <v>418</v>
      </c>
      <c r="J159" s="338" t="s">
        <v>479</v>
      </c>
      <c r="K159" s="334"/>
    </row>
    <row r="160" spans="2:11" s="1" customFormat="1" ht="15" customHeight="1">
      <c r="B160" s="313"/>
      <c r="C160" s="338" t="s">
        <v>480</v>
      </c>
      <c r="D160" s="290"/>
      <c r="E160" s="290"/>
      <c r="F160" s="339" t="s">
        <v>416</v>
      </c>
      <c r="G160" s="290"/>
      <c r="H160" s="338" t="s">
        <v>481</v>
      </c>
      <c r="I160" s="338" t="s">
        <v>451</v>
      </c>
      <c r="J160" s="338"/>
      <c r="K160" s="334"/>
    </row>
    <row r="161" spans="2:11" s="1" customFormat="1" ht="15" customHeight="1">
      <c r="B161" s="340"/>
      <c r="C161" s="322"/>
      <c r="D161" s="322"/>
      <c r="E161" s="322"/>
      <c r="F161" s="322"/>
      <c r="G161" s="322"/>
      <c r="H161" s="322"/>
      <c r="I161" s="322"/>
      <c r="J161" s="322"/>
      <c r="K161" s="341"/>
    </row>
    <row r="162" spans="2:11" s="1" customFormat="1" ht="18.75" customHeight="1">
      <c r="B162" s="287"/>
      <c r="C162" s="290"/>
      <c r="D162" s="290"/>
      <c r="E162" s="290"/>
      <c r="F162" s="312"/>
      <c r="G162" s="290"/>
      <c r="H162" s="290"/>
      <c r="I162" s="290"/>
      <c r="J162" s="290"/>
      <c r="K162" s="287"/>
    </row>
    <row r="163" spans="2:11" s="1" customFormat="1" ht="18.75" customHeight="1">
      <c r="B163" s="298"/>
      <c r="C163" s="298"/>
      <c r="D163" s="298"/>
      <c r="E163" s="298"/>
      <c r="F163" s="298"/>
      <c r="G163" s="298"/>
      <c r="H163" s="298"/>
      <c r="I163" s="298"/>
      <c r="J163" s="298"/>
      <c r="K163" s="298"/>
    </row>
    <row r="164" spans="2:11" s="1" customFormat="1" ht="7.5" customHeight="1">
      <c r="B164" s="277"/>
      <c r="C164" s="278"/>
      <c r="D164" s="278"/>
      <c r="E164" s="278"/>
      <c r="F164" s="278"/>
      <c r="G164" s="278"/>
      <c r="H164" s="278"/>
      <c r="I164" s="278"/>
      <c r="J164" s="278"/>
      <c r="K164" s="279"/>
    </row>
    <row r="165" spans="2:11" s="1" customFormat="1" ht="45" customHeight="1">
      <c r="B165" s="280"/>
      <c r="C165" s="281" t="s">
        <v>482</v>
      </c>
      <c r="D165" s="281"/>
      <c r="E165" s="281"/>
      <c r="F165" s="281"/>
      <c r="G165" s="281"/>
      <c r="H165" s="281"/>
      <c r="I165" s="281"/>
      <c r="J165" s="281"/>
      <c r="K165" s="282"/>
    </row>
    <row r="166" spans="2:11" s="1" customFormat="1" ht="17.25" customHeight="1">
      <c r="B166" s="280"/>
      <c r="C166" s="305" t="s">
        <v>410</v>
      </c>
      <c r="D166" s="305"/>
      <c r="E166" s="305"/>
      <c r="F166" s="305" t="s">
        <v>411</v>
      </c>
      <c r="G166" s="342"/>
      <c r="H166" s="343" t="s">
        <v>52</v>
      </c>
      <c r="I166" s="343" t="s">
        <v>55</v>
      </c>
      <c r="J166" s="305" t="s">
        <v>412</v>
      </c>
      <c r="K166" s="282"/>
    </row>
    <row r="167" spans="2:11" s="1" customFormat="1" ht="17.25" customHeight="1">
      <c r="B167" s="283"/>
      <c r="C167" s="307" t="s">
        <v>413</v>
      </c>
      <c r="D167" s="307"/>
      <c r="E167" s="307"/>
      <c r="F167" s="308" t="s">
        <v>414</v>
      </c>
      <c r="G167" s="344"/>
      <c r="H167" s="345"/>
      <c r="I167" s="345"/>
      <c r="J167" s="307" t="s">
        <v>415</v>
      </c>
      <c r="K167" s="285"/>
    </row>
    <row r="168" spans="2:11" s="1" customFormat="1" ht="5.25" customHeight="1">
      <c r="B168" s="313"/>
      <c r="C168" s="310"/>
      <c r="D168" s="310"/>
      <c r="E168" s="310"/>
      <c r="F168" s="310"/>
      <c r="G168" s="311"/>
      <c r="H168" s="310"/>
      <c r="I168" s="310"/>
      <c r="J168" s="310"/>
      <c r="K168" s="334"/>
    </row>
    <row r="169" spans="2:11" s="1" customFormat="1" ht="15" customHeight="1">
      <c r="B169" s="313"/>
      <c r="C169" s="290" t="s">
        <v>419</v>
      </c>
      <c r="D169" s="290"/>
      <c r="E169" s="290"/>
      <c r="F169" s="312" t="s">
        <v>416</v>
      </c>
      <c r="G169" s="290"/>
      <c r="H169" s="290" t="s">
        <v>456</v>
      </c>
      <c r="I169" s="290" t="s">
        <v>418</v>
      </c>
      <c r="J169" s="290">
        <v>120</v>
      </c>
      <c r="K169" s="334"/>
    </row>
    <row r="170" spans="2:11" s="1" customFormat="1" ht="15" customHeight="1">
      <c r="B170" s="313"/>
      <c r="C170" s="290" t="s">
        <v>465</v>
      </c>
      <c r="D170" s="290"/>
      <c r="E170" s="290"/>
      <c r="F170" s="312" t="s">
        <v>416</v>
      </c>
      <c r="G170" s="290"/>
      <c r="H170" s="290" t="s">
        <v>466</v>
      </c>
      <c r="I170" s="290" t="s">
        <v>418</v>
      </c>
      <c r="J170" s="290" t="s">
        <v>467</v>
      </c>
      <c r="K170" s="334"/>
    </row>
    <row r="171" spans="2:11" s="1" customFormat="1" ht="15" customHeight="1">
      <c r="B171" s="313"/>
      <c r="C171" s="290" t="s">
        <v>364</v>
      </c>
      <c r="D171" s="290"/>
      <c r="E171" s="290"/>
      <c r="F171" s="312" t="s">
        <v>416</v>
      </c>
      <c r="G171" s="290"/>
      <c r="H171" s="290" t="s">
        <v>483</v>
      </c>
      <c r="I171" s="290" t="s">
        <v>418</v>
      </c>
      <c r="J171" s="290" t="s">
        <v>467</v>
      </c>
      <c r="K171" s="334"/>
    </row>
    <row r="172" spans="2:11" s="1" customFormat="1" ht="15" customHeight="1">
      <c r="B172" s="313"/>
      <c r="C172" s="290" t="s">
        <v>421</v>
      </c>
      <c r="D172" s="290"/>
      <c r="E172" s="290"/>
      <c r="F172" s="312" t="s">
        <v>422</v>
      </c>
      <c r="G172" s="290"/>
      <c r="H172" s="290" t="s">
        <v>483</v>
      </c>
      <c r="I172" s="290" t="s">
        <v>418</v>
      </c>
      <c r="J172" s="290">
        <v>50</v>
      </c>
      <c r="K172" s="334"/>
    </row>
    <row r="173" spans="2:11" s="1" customFormat="1" ht="15" customHeight="1">
      <c r="B173" s="313"/>
      <c r="C173" s="290" t="s">
        <v>424</v>
      </c>
      <c r="D173" s="290"/>
      <c r="E173" s="290"/>
      <c r="F173" s="312" t="s">
        <v>416</v>
      </c>
      <c r="G173" s="290"/>
      <c r="H173" s="290" t="s">
        <v>483</v>
      </c>
      <c r="I173" s="290" t="s">
        <v>426</v>
      </c>
      <c r="J173" s="290"/>
      <c r="K173" s="334"/>
    </row>
    <row r="174" spans="2:11" s="1" customFormat="1" ht="15" customHeight="1">
      <c r="B174" s="313"/>
      <c r="C174" s="290" t="s">
        <v>435</v>
      </c>
      <c r="D174" s="290"/>
      <c r="E174" s="290"/>
      <c r="F174" s="312" t="s">
        <v>422</v>
      </c>
      <c r="G174" s="290"/>
      <c r="H174" s="290" t="s">
        <v>483</v>
      </c>
      <c r="I174" s="290" t="s">
        <v>418</v>
      </c>
      <c r="J174" s="290">
        <v>50</v>
      </c>
      <c r="K174" s="334"/>
    </row>
    <row r="175" spans="2:11" s="1" customFormat="1" ht="15" customHeight="1">
      <c r="B175" s="313"/>
      <c r="C175" s="290" t="s">
        <v>443</v>
      </c>
      <c r="D175" s="290"/>
      <c r="E175" s="290"/>
      <c r="F175" s="312" t="s">
        <v>422</v>
      </c>
      <c r="G175" s="290"/>
      <c r="H175" s="290" t="s">
        <v>483</v>
      </c>
      <c r="I175" s="290" t="s">
        <v>418</v>
      </c>
      <c r="J175" s="290">
        <v>50</v>
      </c>
      <c r="K175" s="334"/>
    </row>
    <row r="176" spans="2:11" s="1" customFormat="1" ht="15" customHeight="1">
      <c r="B176" s="313"/>
      <c r="C176" s="290" t="s">
        <v>441</v>
      </c>
      <c r="D176" s="290"/>
      <c r="E176" s="290"/>
      <c r="F176" s="312" t="s">
        <v>422</v>
      </c>
      <c r="G176" s="290"/>
      <c r="H176" s="290" t="s">
        <v>483</v>
      </c>
      <c r="I176" s="290" t="s">
        <v>418</v>
      </c>
      <c r="J176" s="290">
        <v>50</v>
      </c>
      <c r="K176" s="334"/>
    </row>
    <row r="177" spans="2:11" s="1" customFormat="1" ht="15" customHeight="1">
      <c r="B177" s="313"/>
      <c r="C177" s="290" t="s">
        <v>101</v>
      </c>
      <c r="D177" s="290"/>
      <c r="E177" s="290"/>
      <c r="F177" s="312" t="s">
        <v>416</v>
      </c>
      <c r="G177" s="290"/>
      <c r="H177" s="290" t="s">
        <v>484</v>
      </c>
      <c r="I177" s="290" t="s">
        <v>485</v>
      </c>
      <c r="J177" s="290"/>
      <c r="K177" s="334"/>
    </row>
    <row r="178" spans="2:11" s="1" customFormat="1" ht="15" customHeight="1">
      <c r="B178" s="313"/>
      <c r="C178" s="290" t="s">
        <v>55</v>
      </c>
      <c r="D178" s="290"/>
      <c r="E178" s="290"/>
      <c r="F178" s="312" t="s">
        <v>416</v>
      </c>
      <c r="G178" s="290"/>
      <c r="H178" s="290" t="s">
        <v>486</v>
      </c>
      <c r="I178" s="290" t="s">
        <v>487</v>
      </c>
      <c r="J178" s="290">
        <v>1</v>
      </c>
      <c r="K178" s="334"/>
    </row>
    <row r="179" spans="2:11" s="1" customFormat="1" ht="15" customHeight="1">
      <c r="B179" s="313"/>
      <c r="C179" s="290" t="s">
        <v>51</v>
      </c>
      <c r="D179" s="290"/>
      <c r="E179" s="290"/>
      <c r="F179" s="312" t="s">
        <v>416</v>
      </c>
      <c r="G179" s="290"/>
      <c r="H179" s="290" t="s">
        <v>488</v>
      </c>
      <c r="I179" s="290" t="s">
        <v>418</v>
      </c>
      <c r="J179" s="290">
        <v>20</v>
      </c>
      <c r="K179" s="334"/>
    </row>
    <row r="180" spans="2:11" s="1" customFormat="1" ht="15" customHeight="1">
      <c r="B180" s="313"/>
      <c r="C180" s="290" t="s">
        <v>52</v>
      </c>
      <c r="D180" s="290"/>
      <c r="E180" s="290"/>
      <c r="F180" s="312" t="s">
        <v>416</v>
      </c>
      <c r="G180" s="290"/>
      <c r="H180" s="290" t="s">
        <v>489</v>
      </c>
      <c r="I180" s="290" t="s">
        <v>418</v>
      </c>
      <c r="J180" s="290">
        <v>255</v>
      </c>
      <c r="K180" s="334"/>
    </row>
    <row r="181" spans="2:11" s="1" customFormat="1" ht="15" customHeight="1">
      <c r="B181" s="313"/>
      <c r="C181" s="290" t="s">
        <v>102</v>
      </c>
      <c r="D181" s="290"/>
      <c r="E181" s="290"/>
      <c r="F181" s="312" t="s">
        <v>416</v>
      </c>
      <c r="G181" s="290"/>
      <c r="H181" s="290" t="s">
        <v>380</v>
      </c>
      <c r="I181" s="290" t="s">
        <v>418</v>
      </c>
      <c r="J181" s="290">
        <v>10</v>
      </c>
      <c r="K181" s="334"/>
    </row>
    <row r="182" spans="2:11" s="1" customFormat="1" ht="15" customHeight="1">
      <c r="B182" s="313"/>
      <c r="C182" s="290" t="s">
        <v>103</v>
      </c>
      <c r="D182" s="290"/>
      <c r="E182" s="290"/>
      <c r="F182" s="312" t="s">
        <v>416</v>
      </c>
      <c r="G182" s="290"/>
      <c r="H182" s="290" t="s">
        <v>490</v>
      </c>
      <c r="I182" s="290" t="s">
        <v>451</v>
      </c>
      <c r="J182" s="290"/>
      <c r="K182" s="334"/>
    </row>
    <row r="183" spans="2:11" s="1" customFormat="1" ht="15" customHeight="1">
      <c r="B183" s="313"/>
      <c r="C183" s="290" t="s">
        <v>491</v>
      </c>
      <c r="D183" s="290"/>
      <c r="E183" s="290"/>
      <c r="F183" s="312" t="s">
        <v>416</v>
      </c>
      <c r="G183" s="290"/>
      <c r="H183" s="290" t="s">
        <v>492</v>
      </c>
      <c r="I183" s="290" t="s">
        <v>451</v>
      </c>
      <c r="J183" s="290"/>
      <c r="K183" s="334"/>
    </row>
    <row r="184" spans="2:11" s="1" customFormat="1" ht="15" customHeight="1">
      <c r="B184" s="313"/>
      <c r="C184" s="290" t="s">
        <v>480</v>
      </c>
      <c r="D184" s="290"/>
      <c r="E184" s="290"/>
      <c r="F184" s="312" t="s">
        <v>416</v>
      </c>
      <c r="G184" s="290"/>
      <c r="H184" s="290" t="s">
        <v>493</v>
      </c>
      <c r="I184" s="290" t="s">
        <v>451</v>
      </c>
      <c r="J184" s="290"/>
      <c r="K184" s="334"/>
    </row>
    <row r="185" spans="2:11" s="1" customFormat="1" ht="15" customHeight="1">
      <c r="B185" s="313"/>
      <c r="C185" s="290" t="s">
        <v>105</v>
      </c>
      <c r="D185" s="290"/>
      <c r="E185" s="290"/>
      <c r="F185" s="312" t="s">
        <v>422</v>
      </c>
      <c r="G185" s="290"/>
      <c r="H185" s="290" t="s">
        <v>494</v>
      </c>
      <c r="I185" s="290" t="s">
        <v>418</v>
      </c>
      <c r="J185" s="290">
        <v>50</v>
      </c>
      <c r="K185" s="334"/>
    </row>
    <row r="186" spans="2:11" s="1" customFormat="1" ht="15" customHeight="1">
      <c r="B186" s="313"/>
      <c r="C186" s="290" t="s">
        <v>495</v>
      </c>
      <c r="D186" s="290"/>
      <c r="E186" s="290"/>
      <c r="F186" s="312" t="s">
        <v>422</v>
      </c>
      <c r="G186" s="290"/>
      <c r="H186" s="290" t="s">
        <v>496</v>
      </c>
      <c r="I186" s="290" t="s">
        <v>497</v>
      </c>
      <c r="J186" s="290"/>
      <c r="K186" s="334"/>
    </row>
    <row r="187" spans="2:11" s="1" customFormat="1" ht="15" customHeight="1">
      <c r="B187" s="313"/>
      <c r="C187" s="290" t="s">
        <v>498</v>
      </c>
      <c r="D187" s="290"/>
      <c r="E187" s="290"/>
      <c r="F187" s="312" t="s">
        <v>422</v>
      </c>
      <c r="G187" s="290"/>
      <c r="H187" s="290" t="s">
        <v>499</v>
      </c>
      <c r="I187" s="290" t="s">
        <v>497</v>
      </c>
      <c r="J187" s="290"/>
      <c r="K187" s="334"/>
    </row>
    <row r="188" spans="2:11" s="1" customFormat="1" ht="15" customHeight="1">
      <c r="B188" s="313"/>
      <c r="C188" s="290" t="s">
        <v>500</v>
      </c>
      <c r="D188" s="290"/>
      <c r="E188" s="290"/>
      <c r="F188" s="312" t="s">
        <v>422</v>
      </c>
      <c r="G188" s="290"/>
      <c r="H188" s="290" t="s">
        <v>501</v>
      </c>
      <c r="I188" s="290" t="s">
        <v>497</v>
      </c>
      <c r="J188" s="290"/>
      <c r="K188" s="334"/>
    </row>
    <row r="189" spans="2:11" s="1" customFormat="1" ht="15" customHeight="1">
      <c r="B189" s="313"/>
      <c r="C189" s="346" t="s">
        <v>502</v>
      </c>
      <c r="D189" s="290"/>
      <c r="E189" s="290"/>
      <c r="F189" s="312" t="s">
        <v>422</v>
      </c>
      <c r="G189" s="290"/>
      <c r="H189" s="290" t="s">
        <v>503</v>
      </c>
      <c r="I189" s="290" t="s">
        <v>504</v>
      </c>
      <c r="J189" s="347" t="s">
        <v>505</v>
      </c>
      <c r="K189" s="334"/>
    </row>
    <row r="190" spans="2:11" s="1" customFormat="1" ht="15" customHeight="1">
      <c r="B190" s="313"/>
      <c r="C190" s="297" t="s">
        <v>40</v>
      </c>
      <c r="D190" s="290"/>
      <c r="E190" s="290"/>
      <c r="F190" s="312" t="s">
        <v>416</v>
      </c>
      <c r="G190" s="290"/>
      <c r="H190" s="287" t="s">
        <v>506</v>
      </c>
      <c r="I190" s="290" t="s">
        <v>507</v>
      </c>
      <c r="J190" s="290"/>
      <c r="K190" s="334"/>
    </row>
    <row r="191" spans="2:11" s="1" customFormat="1" ht="15" customHeight="1">
      <c r="B191" s="313"/>
      <c r="C191" s="297" t="s">
        <v>508</v>
      </c>
      <c r="D191" s="290"/>
      <c r="E191" s="290"/>
      <c r="F191" s="312" t="s">
        <v>416</v>
      </c>
      <c r="G191" s="290"/>
      <c r="H191" s="290" t="s">
        <v>509</v>
      </c>
      <c r="I191" s="290" t="s">
        <v>451</v>
      </c>
      <c r="J191" s="290"/>
      <c r="K191" s="334"/>
    </row>
    <row r="192" spans="2:11" s="1" customFormat="1" ht="15" customHeight="1">
      <c r="B192" s="313"/>
      <c r="C192" s="297" t="s">
        <v>510</v>
      </c>
      <c r="D192" s="290"/>
      <c r="E192" s="290"/>
      <c r="F192" s="312" t="s">
        <v>416</v>
      </c>
      <c r="G192" s="290"/>
      <c r="H192" s="290" t="s">
        <v>511</v>
      </c>
      <c r="I192" s="290" t="s">
        <v>451</v>
      </c>
      <c r="J192" s="290"/>
      <c r="K192" s="334"/>
    </row>
    <row r="193" spans="2:11" s="1" customFormat="1" ht="15" customHeight="1">
      <c r="B193" s="313"/>
      <c r="C193" s="297" t="s">
        <v>512</v>
      </c>
      <c r="D193" s="290"/>
      <c r="E193" s="290"/>
      <c r="F193" s="312" t="s">
        <v>422</v>
      </c>
      <c r="G193" s="290"/>
      <c r="H193" s="290" t="s">
        <v>513</v>
      </c>
      <c r="I193" s="290" t="s">
        <v>451</v>
      </c>
      <c r="J193" s="290"/>
      <c r="K193" s="334"/>
    </row>
    <row r="194" spans="2:11" s="1" customFormat="1" ht="15" customHeight="1">
      <c r="B194" s="340"/>
      <c r="C194" s="348"/>
      <c r="D194" s="322"/>
      <c r="E194" s="322"/>
      <c r="F194" s="322"/>
      <c r="G194" s="322"/>
      <c r="H194" s="322"/>
      <c r="I194" s="322"/>
      <c r="J194" s="322"/>
      <c r="K194" s="341"/>
    </row>
    <row r="195" spans="2:11" s="1" customFormat="1" ht="18.75" customHeight="1">
      <c r="B195" s="287"/>
      <c r="C195" s="290"/>
      <c r="D195" s="290"/>
      <c r="E195" s="290"/>
      <c r="F195" s="312"/>
      <c r="G195" s="290"/>
      <c r="H195" s="290"/>
      <c r="I195" s="290"/>
      <c r="J195" s="290"/>
      <c r="K195" s="287"/>
    </row>
    <row r="196" spans="2:11" s="1" customFormat="1" ht="18.75" customHeight="1">
      <c r="B196" s="287"/>
      <c r="C196" s="290"/>
      <c r="D196" s="290"/>
      <c r="E196" s="290"/>
      <c r="F196" s="312"/>
      <c r="G196" s="290"/>
      <c r="H196" s="290"/>
      <c r="I196" s="290"/>
      <c r="J196" s="290"/>
      <c r="K196" s="287"/>
    </row>
    <row r="197" spans="2:11" s="1" customFormat="1" ht="18.75" customHeight="1">
      <c r="B197" s="298"/>
      <c r="C197" s="298"/>
      <c r="D197" s="298"/>
      <c r="E197" s="298"/>
      <c r="F197" s="298"/>
      <c r="G197" s="298"/>
      <c r="H197" s="298"/>
      <c r="I197" s="298"/>
      <c r="J197" s="298"/>
      <c r="K197" s="298"/>
    </row>
    <row r="198" spans="2:11" s="1" customFormat="1" ht="13.5">
      <c r="B198" s="277"/>
      <c r="C198" s="278"/>
      <c r="D198" s="278"/>
      <c r="E198" s="278"/>
      <c r="F198" s="278"/>
      <c r="G198" s="278"/>
      <c r="H198" s="278"/>
      <c r="I198" s="278"/>
      <c r="J198" s="278"/>
      <c r="K198" s="279"/>
    </row>
    <row r="199" spans="2:11" s="1" customFormat="1" ht="21">
      <c r="B199" s="280"/>
      <c r="C199" s="281" t="s">
        <v>514</v>
      </c>
      <c r="D199" s="281"/>
      <c r="E199" s="281"/>
      <c r="F199" s="281"/>
      <c r="G199" s="281"/>
      <c r="H199" s="281"/>
      <c r="I199" s="281"/>
      <c r="J199" s="281"/>
      <c r="K199" s="282"/>
    </row>
    <row r="200" spans="2:11" s="1" customFormat="1" ht="25.5" customHeight="1">
      <c r="B200" s="280"/>
      <c r="C200" s="349" t="s">
        <v>515</v>
      </c>
      <c r="D200" s="349"/>
      <c r="E200" s="349"/>
      <c r="F200" s="349" t="s">
        <v>516</v>
      </c>
      <c r="G200" s="350"/>
      <c r="H200" s="349" t="s">
        <v>517</v>
      </c>
      <c r="I200" s="349"/>
      <c r="J200" s="349"/>
      <c r="K200" s="282"/>
    </row>
    <row r="201" spans="2:11" s="1" customFormat="1" ht="5.25" customHeight="1">
      <c r="B201" s="313"/>
      <c r="C201" s="310"/>
      <c r="D201" s="310"/>
      <c r="E201" s="310"/>
      <c r="F201" s="310"/>
      <c r="G201" s="290"/>
      <c r="H201" s="310"/>
      <c r="I201" s="310"/>
      <c r="J201" s="310"/>
      <c r="K201" s="334"/>
    </row>
    <row r="202" spans="2:11" s="1" customFormat="1" ht="15" customHeight="1">
      <c r="B202" s="313"/>
      <c r="C202" s="290" t="s">
        <v>507</v>
      </c>
      <c r="D202" s="290"/>
      <c r="E202" s="290"/>
      <c r="F202" s="312" t="s">
        <v>41</v>
      </c>
      <c r="G202" s="290"/>
      <c r="H202" s="290" t="s">
        <v>518</v>
      </c>
      <c r="I202" s="290"/>
      <c r="J202" s="290"/>
      <c r="K202" s="334"/>
    </row>
    <row r="203" spans="2:11" s="1" customFormat="1" ht="15" customHeight="1">
      <c r="B203" s="313"/>
      <c r="C203" s="319"/>
      <c r="D203" s="290"/>
      <c r="E203" s="290"/>
      <c r="F203" s="312" t="s">
        <v>42</v>
      </c>
      <c r="G203" s="290"/>
      <c r="H203" s="290" t="s">
        <v>519</v>
      </c>
      <c r="I203" s="290"/>
      <c r="J203" s="290"/>
      <c r="K203" s="334"/>
    </row>
    <row r="204" spans="2:11" s="1" customFormat="1" ht="15" customHeight="1">
      <c r="B204" s="313"/>
      <c r="C204" s="319"/>
      <c r="D204" s="290"/>
      <c r="E204" s="290"/>
      <c r="F204" s="312" t="s">
        <v>45</v>
      </c>
      <c r="G204" s="290"/>
      <c r="H204" s="290" t="s">
        <v>520</v>
      </c>
      <c r="I204" s="290"/>
      <c r="J204" s="290"/>
      <c r="K204" s="334"/>
    </row>
    <row r="205" spans="2:11" s="1" customFormat="1" ht="15" customHeight="1">
      <c r="B205" s="313"/>
      <c r="C205" s="290"/>
      <c r="D205" s="290"/>
      <c r="E205" s="290"/>
      <c r="F205" s="312" t="s">
        <v>43</v>
      </c>
      <c r="G205" s="290"/>
      <c r="H205" s="290" t="s">
        <v>521</v>
      </c>
      <c r="I205" s="290"/>
      <c r="J205" s="290"/>
      <c r="K205" s="334"/>
    </row>
    <row r="206" spans="2:11" s="1" customFormat="1" ht="15" customHeight="1">
      <c r="B206" s="313"/>
      <c r="C206" s="290"/>
      <c r="D206" s="290"/>
      <c r="E206" s="290"/>
      <c r="F206" s="312" t="s">
        <v>44</v>
      </c>
      <c r="G206" s="290"/>
      <c r="H206" s="290" t="s">
        <v>522</v>
      </c>
      <c r="I206" s="290"/>
      <c r="J206" s="290"/>
      <c r="K206" s="334"/>
    </row>
    <row r="207" spans="2:11" s="1" customFormat="1" ht="15" customHeight="1">
      <c r="B207" s="313"/>
      <c r="C207" s="290"/>
      <c r="D207" s="290"/>
      <c r="E207" s="290"/>
      <c r="F207" s="312"/>
      <c r="G207" s="290"/>
      <c r="H207" s="290"/>
      <c r="I207" s="290"/>
      <c r="J207" s="290"/>
      <c r="K207" s="334"/>
    </row>
    <row r="208" spans="2:11" s="1" customFormat="1" ht="15" customHeight="1">
      <c r="B208" s="313"/>
      <c r="C208" s="290" t="s">
        <v>463</v>
      </c>
      <c r="D208" s="290"/>
      <c r="E208" s="290"/>
      <c r="F208" s="312" t="s">
        <v>77</v>
      </c>
      <c r="G208" s="290"/>
      <c r="H208" s="290" t="s">
        <v>523</v>
      </c>
      <c r="I208" s="290"/>
      <c r="J208" s="290"/>
      <c r="K208" s="334"/>
    </row>
    <row r="209" spans="2:11" s="1" customFormat="1" ht="15" customHeight="1">
      <c r="B209" s="313"/>
      <c r="C209" s="319"/>
      <c r="D209" s="290"/>
      <c r="E209" s="290"/>
      <c r="F209" s="312" t="s">
        <v>358</v>
      </c>
      <c r="G209" s="290"/>
      <c r="H209" s="290" t="s">
        <v>359</v>
      </c>
      <c r="I209" s="290"/>
      <c r="J209" s="290"/>
      <c r="K209" s="334"/>
    </row>
    <row r="210" spans="2:11" s="1" customFormat="1" ht="15" customHeight="1">
      <c r="B210" s="313"/>
      <c r="C210" s="290"/>
      <c r="D210" s="290"/>
      <c r="E210" s="290"/>
      <c r="F210" s="312" t="s">
        <v>356</v>
      </c>
      <c r="G210" s="290"/>
      <c r="H210" s="290" t="s">
        <v>524</v>
      </c>
      <c r="I210" s="290"/>
      <c r="J210" s="290"/>
      <c r="K210" s="334"/>
    </row>
    <row r="211" spans="2:11" s="1" customFormat="1" ht="15" customHeight="1">
      <c r="B211" s="351"/>
      <c r="C211" s="319"/>
      <c r="D211" s="319"/>
      <c r="E211" s="319"/>
      <c r="F211" s="312" t="s">
        <v>360</v>
      </c>
      <c r="G211" s="297"/>
      <c r="H211" s="338" t="s">
        <v>361</v>
      </c>
      <c r="I211" s="338"/>
      <c r="J211" s="338"/>
      <c r="K211" s="352"/>
    </row>
    <row r="212" spans="2:11" s="1" customFormat="1" ht="15" customHeight="1">
      <c r="B212" s="351"/>
      <c r="C212" s="319"/>
      <c r="D212" s="319"/>
      <c r="E212" s="319"/>
      <c r="F212" s="312" t="s">
        <v>362</v>
      </c>
      <c r="G212" s="297"/>
      <c r="H212" s="338" t="s">
        <v>525</v>
      </c>
      <c r="I212" s="338"/>
      <c r="J212" s="338"/>
      <c r="K212" s="352"/>
    </row>
    <row r="213" spans="2:11" s="1" customFormat="1" ht="15" customHeight="1">
      <c r="B213" s="351"/>
      <c r="C213" s="319"/>
      <c r="D213" s="319"/>
      <c r="E213" s="319"/>
      <c r="F213" s="353"/>
      <c r="G213" s="297"/>
      <c r="H213" s="354"/>
      <c r="I213" s="354"/>
      <c r="J213" s="354"/>
      <c r="K213" s="352"/>
    </row>
    <row r="214" spans="2:11" s="1" customFormat="1" ht="15" customHeight="1">
      <c r="B214" s="351"/>
      <c r="C214" s="290" t="s">
        <v>487</v>
      </c>
      <c r="D214" s="319"/>
      <c r="E214" s="319"/>
      <c r="F214" s="312">
        <v>1</v>
      </c>
      <c r="G214" s="297"/>
      <c r="H214" s="338" t="s">
        <v>526</v>
      </c>
      <c r="I214" s="338"/>
      <c r="J214" s="338"/>
      <c r="K214" s="352"/>
    </row>
    <row r="215" spans="2:11" s="1" customFormat="1" ht="15" customHeight="1">
      <c r="B215" s="351"/>
      <c r="C215" s="319"/>
      <c r="D215" s="319"/>
      <c r="E215" s="319"/>
      <c r="F215" s="312">
        <v>2</v>
      </c>
      <c r="G215" s="297"/>
      <c r="H215" s="338" t="s">
        <v>527</v>
      </c>
      <c r="I215" s="338"/>
      <c r="J215" s="338"/>
      <c r="K215" s="352"/>
    </row>
    <row r="216" spans="2:11" s="1" customFormat="1" ht="15" customHeight="1">
      <c r="B216" s="351"/>
      <c r="C216" s="319"/>
      <c r="D216" s="319"/>
      <c r="E216" s="319"/>
      <c r="F216" s="312">
        <v>3</v>
      </c>
      <c r="G216" s="297"/>
      <c r="H216" s="338" t="s">
        <v>528</v>
      </c>
      <c r="I216" s="338"/>
      <c r="J216" s="338"/>
      <c r="K216" s="352"/>
    </row>
    <row r="217" spans="2:11" s="1" customFormat="1" ht="15" customHeight="1">
      <c r="B217" s="351"/>
      <c r="C217" s="319"/>
      <c r="D217" s="319"/>
      <c r="E217" s="319"/>
      <c r="F217" s="312">
        <v>4</v>
      </c>
      <c r="G217" s="297"/>
      <c r="H217" s="338" t="s">
        <v>529</v>
      </c>
      <c r="I217" s="338"/>
      <c r="J217" s="338"/>
      <c r="K217" s="352"/>
    </row>
    <row r="218" spans="2:11" s="1" customFormat="1" ht="12.75" customHeight="1">
      <c r="B218" s="355"/>
      <c r="C218" s="356"/>
      <c r="D218" s="356"/>
      <c r="E218" s="356"/>
      <c r="F218" s="356"/>
      <c r="G218" s="356"/>
      <c r="H218" s="356"/>
      <c r="I218" s="356"/>
      <c r="J218" s="356"/>
      <c r="K218" s="357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DESKTOP-UK41KLB\lukin_kru</dc:creator>
  <cp:keywords/>
  <dc:description/>
  <cp:lastModifiedBy>DESKTOP-UK41KLB\lukin_kru</cp:lastModifiedBy>
  <dcterms:created xsi:type="dcterms:W3CDTF">2020-06-23T05:01:01Z</dcterms:created>
  <dcterms:modified xsi:type="dcterms:W3CDTF">2020-06-23T05:01:03Z</dcterms:modified>
  <cp:category/>
  <cp:version/>
  <cp:contentType/>
  <cp:contentStatus/>
</cp:coreProperties>
</file>