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/>
  <bookViews>
    <workbookView xWindow="36616" yWindow="62641" windowWidth="29040" windowHeight="15990" tabRatio="746" firstSheet="1" activeTab="4"/>
  </bookViews>
  <sheets>
    <sheet name="Rekapitulace stavby" sheetId="1" r:id="rId1"/>
    <sheet name="SO 01 - Venkovní drenáž a..." sheetId="2" r:id="rId2"/>
    <sheet name="SO 02 - Injektáž" sheetId="3" r:id="rId3"/>
    <sheet name="SO 03 - Bourací a demontá..." sheetId="4" r:id="rId4"/>
    <sheet name="SO 04 - Stavební práce" sheetId="5" r:id="rId5"/>
    <sheet name="SO 05 - Zdravotechnické i..." sheetId="6" r:id="rId6"/>
    <sheet name="SO 06 - Topení" sheetId="7" r:id="rId7"/>
    <sheet name="SO 07 - Elektroinstalace" sheetId="8" r:id="rId8"/>
    <sheet name="VON - Vedlejší a ostatní ..." sheetId="9" r:id="rId9"/>
  </sheets>
  <definedNames>
    <definedName name="_xlnm._FilterDatabase" localSheetId="1" hidden="1">'SO 01 - Venkovní drenáž a...'!$C$128:$K$329</definedName>
    <definedName name="_xlnm._FilterDatabase" localSheetId="2" hidden="1">'SO 02 - Injektáž'!$C$121:$K$187</definedName>
    <definedName name="_xlnm._FilterDatabase" localSheetId="3" hidden="1">'SO 03 - Bourací a demontá...'!$C$125:$K$498</definedName>
    <definedName name="_xlnm._FilterDatabase" localSheetId="4" hidden="1">'SO 04 - Stavební práce'!$C$133:$K$779</definedName>
    <definedName name="_xlnm._FilterDatabase" localSheetId="5" hidden="1">'SO 05 - Zdravotechnické i...'!$C$127:$K$342</definedName>
    <definedName name="_xlnm._FilterDatabase" localSheetId="6" hidden="1">'SO 06 - Topení'!$C$119:$K$176</definedName>
    <definedName name="_xlnm._FilterDatabase" localSheetId="7" hidden="1">'SO 07 - Elektroinstalace'!$C$122:$K$209</definedName>
    <definedName name="_xlnm._FilterDatabase" localSheetId="8" hidden="1">'VON - Vedlejší a ostatní ...'!$C$119:$K$167</definedName>
    <definedName name="_xlnm.Print_Area" localSheetId="0">'Rekapitulace stavby'!$D$4:$AO$76,'Rekapitulace stavby'!$C$82:$AQ$103</definedName>
    <definedName name="_xlnm.Print_Area" localSheetId="1">'SO 01 - Venkovní drenáž a...'!$C$4:$J$39,'SO 01 - Venkovní drenáž a...'!$C$50:$J$76,'SO 01 - Venkovní drenáž a...'!$C$82:$J$110,'SO 01 - Venkovní drenáž a...'!$C$116:$K$329</definedName>
    <definedName name="_xlnm.Print_Area" localSheetId="2">'SO 02 - Injektáž'!$C$4:$J$39,'SO 02 - Injektáž'!$C$50:$J$76,'SO 02 - Injektáž'!$C$82:$J$103,'SO 02 - Injektáž'!$C$109:$K$187</definedName>
    <definedName name="_xlnm.Print_Area" localSheetId="3">'SO 03 - Bourací a demontá...'!$C$4:$J$39,'SO 03 - Bourací a demontá...'!$C$50:$J$76,'SO 03 - Bourací a demontá...'!$C$82:$J$107,'SO 03 - Bourací a demontá...'!$C$113:$K$498</definedName>
    <definedName name="_xlnm.Print_Area" localSheetId="4">'SO 04 - Stavební práce'!$C$4:$J$39,'SO 04 - Stavební práce'!$C$50:$J$76,'SO 04 - Stavební práce'!$C$82:$J$115,'SO 04 - Stavební práce'!$C$121:$K$779</definedName>
    <definedName name="_xlnm.Print_Area" localSheetId="5">'SO 05 - Zdravotechnické i...'!$C$4:$J$39,'SO 05 - Zdravotechnické i...'!$C$50:$J$76,'SO 05 - Zdravotechnické i...'!$C$82:$J$109,'SO 05 - Zdravotechnické i...'!$C$115:$K$342</definedName>
    <definedName name="_xlnm.Print_Area" localSheetId="6">'SO 06 - Topení'!$C$4:$J$39,'SO 06 - Topení'!$C$50:$J$76,'SO 06 - Topení'!$C$82:$J$101,'SO 06 - Topení'!$C$107:$K$176</definedName>
    <definedName name="_xlnm.Print_Area" localSheetId="7">'SO 07 - Elektroinstalace'!$C$4:$J$39,'SO 07 - Elektroinstalace'!$C$50:$J$76,'SO 07 - Elektroinstalace'!$C$82:$J$104,'SO 07 - Elektroinstalace'!$C$110:$K$209</definedName>
    <definedName name="_xlnm.Print_Area" localSheetId="8">'VON - Vedlejší a ostatní ...'!$C$4:$J$39,'VON - Vedlejší a ostatní ...'!$C$50:$J$76,'VON - Vedlejší a ostatní ...'!$C$82:$J$101,'VON - Vedlejší a ostatní ...'!$C$107:$K$167</definedName>
    <definedName name="_xlnm.Print_Titles" localSheetId="0">'Rekapitulace stavby'!$92:$92</definedName>
    <definedName name="_xlnm.Print_Titles" localSheetId="1">'SO 01 - Venkovní drenáž a...'!$128:$128</definedName>
    <definedName name="_xlnm.Print_Titles" localSheetId="2">'SO 02 - Injektáž'!$121:$121</definedName>
    <definedName name="_xlnm.Print_Titles" localSheetId="3">'SO 03 - Bourací a demontá...'!$125:$125</definedName>
    <definedName name="_xlnm.Print_Titles" localSheetId="4">'SO 04 - Stavební práce'!$133:$133</definedName>
    <definedName name="_xlnm.Print_Titles" localSheetId="5">'SO 05 - Zdravotechnické i...'!$127:$127</definedName>
    <definedName name="_xlnm.Print_Titles" localSheetId="6">'SO 06 - Topení'!$119:$119</definedName>
    <definedName name="_xlnm.Print_Titles" localSheetId="7">'SO 07 - Elektroinstalace'!$122:$122</definedName>
    <definedName name="_xlnm.Print_Titles" localSheetId="8">'VON - Vedlejší a ostatní ...'!$119:$119</definedName>
  </definedNames>
  <calcPr calcId="181029"/>
  <extLst/>
</workbook>
</file>

<file path=xl/sharedStrings.xml><?xml version="1.0" encoding="utf-8"?>
<sst xmlns="http://schemas.openxmlformats.org/spreadsheetml/2006/main" count="16460" uniqueCount="1808">
  <si>
    <t>Export Komplet</t>
  </si>
  <si>
    <t/>
  </si>
  <si>
    <t>2.0</t>
  </si>
  <si>
    <t>False</t>
  </si>
  <si>
    <t>{1525e8aa-23ee-4598-ad3d-82e6e932eeac}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</si>
  <si>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</si>
  <si>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</si>
  <si>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</si>
  <si>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</si>
  <si>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</si>
  <si>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</si>
  <si>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</si>
  <si>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</si>
  <si>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</si>
  <si>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058/23/05/2020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</si>
  <si>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</si>
  <si>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</si>
  <si>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Sanace 1. NP objektu školní družiny ZŠ Na Příkopech</t>
  </si>
  <si>
    <t>KSO:</t>
  </si>
  <si>
    <t>CC-CZ:</t>
  </si>
  <si>
    <t>Místo:</t>
  </si>
  <si>
    <t>Chomutov</t>
  </si>
  <si>
    <t>Datum:</t>
  </si>
  <si>
    <t>23. 5. 2020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</si>
  <si>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</si>
  <si>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</si>
  <si>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</si>
  <si>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</si>
  <si>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</si>
  <si>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</si>
  <si>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</si>
  <si>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Ing. Marian Zach</t>
  </si>
  <si>
    <t>True</t>
  </si>
  <si>
    <t>Zpracovatel:</t>
  </si>
  <si>
    <t>Pavel Šouta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</si>
  <si>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</si>
  <si>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</si>
  <si>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</si>
  <si>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</si>
  <si>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</si>
  <si>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</si>
  <si>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</si>
  <si>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</si>
  <si>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</si>
  <si>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</si>
  <si>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</si>
  <si>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</si>
  <si>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</si>
  <si>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</si>
  <si>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</si>
  <si>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</si>
  <si>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</si>
  <si>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</si>
  <si>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</si>
  <si>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</si>
  <si>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</si>
  <si>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</si>
  <si>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</si>
  <si>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</si>
  <si>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</si>
  <si>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</si>
  <si>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</si>
  <si>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</si>
  <si>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</si>
  <si>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</si>
  <si>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</si>
  <si>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</si>
  <si>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</si>
  <si>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</si>
  <si>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</si>
  <si>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</si>
  <si>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</si>
  <si>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</si>
  <si>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</si>
  <si>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</si>
  <si>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</si>
  <si>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</si>
  <si>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</si>
  <si>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</si>
  <si>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</si>
  <si>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</si>
  <si>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</si>
  <si>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Venkovní drenáž a dešťová kanalizace</t>
  </si>
  <si>
    <t>STA</t>
  </si>
  <si>
    <t>1</t>
  </si>
  <si>
    <t>{75a1279b-407f-4dc6-aa0e-2923ab6cdc1d}</t>
  </si>
  <si>
    <t>2</t>
  </si>
  <si>
    <t>SO 02</t>
  </si>
  <si>
    <t>Injektáž</t>
  </si>
  <si>
    <t>{2f598ed4-6522-4352-bdbd-58bec5ea92a0}</t>
  </si>
  <si>
    <t>SO 03</t>
  </si>
  <si>
    <t>Bourací a demontážní práce</t>
  </si>
  <si>
    <t>{84d31e91-6f95-4e45-9578-98380ac98143}</t>
  </si>
  <si>
    <t>SO 04</t>
  </si>
  <si>
    <t>Stavební práce</t>
  </si>
  <si>
    <t>{d4b79362-2276-41ce-a799-be3836b28c01}</t>
  </si>
  <si>
    <t>SO 05</t>
  </si>
  <si>
    <t>Zdravotechnické instalace</t>
  </si>
  <si>
    <t>{91e6df72-453d-444d-8e3a-25fadb501aa7}</t>
  </si>
  <si>
    <t>SO 06</t>
  </si>
  <si>
    <t>Topení</t>
  </si>
  <si>
    <t>{36a13608-d501-496b-9299-a960fc7cdb2f}</t>
  </si>
  <si>
    <t>SO 07</t>
  </si>
  <si>
    <t>Elektroinstalace</t>
  </si>
  <si>
    <t>{61abb80a-63fd-4509-930f-4a7ebd45fe27}</t>
  </si>
  <si>
    <t>VON</t>
  </si>
  <si>
    <t>Vedlejší a ostatní náklady</t>
  </si>
  <si>
    <t>{e070435e-e50d-4f0e-8ff9-3c73f695c096}</t>
  </si>
  <si>
    <t>KRYCÍ LIST SOUPISU PRACÍ</t>
  </si>
  <si>
    <t>Objekt:</t>
  </si>
  <si>
    <t>SO 01 - Venkovní drenáž a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</si>
  <si>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</si>
  <si>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</si>
  <si>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</si>
  <si>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</si>
  <si>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</si>
  <si>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</si>
  <si>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</si>
  <si>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</si>
  <si>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</si>
  <si>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</si>
  <si>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</si>
  <si>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</si>
  <si>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</si>
  <si>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</si>
  <si>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</si>
  <si>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</si>
  <si>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</si>
  <si>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</si>
  <si>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</si>
  <si>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</si>
  <si>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</si>
  <si>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</si>
  <si>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</si>
  <si>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</si>
  <si>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</si>
  <si>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</si>
  <si>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</si>
  <si>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</si>
  <si>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</si>
  <si>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</si>
  <si>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</si>
  <si>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</si>
  <si>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</si>
  <si>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</si>
  <si>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</si>
  <si>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</si>
  <si>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</si>
  <si>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</si>
  <si>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</si>
  <si>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2020 01</t>
  </si>
  <si>
    <t>4</t>
  </si>
  <si>
    <t>-1972469636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</si>
  <si>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</si>
  <si>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</si>
  <si>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</si>
  <si>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50</t>
  </si>
  <si>
    <t>Součet</t>
  </si>
  <si>
    <t>včetně betonové dlažby</t>
  </si>
  <si>
    <t>132312111</t>
  </si>
  <si>
    <t>Hloubení rýh š do 800 mm v soudržných horninách třídy těžitelnosti II, skupiny 4 ručně</t>
  </si>
  <si>
    <t>m3</t>
  </si>
  <si>
    <t>-1177740815</t>
  </si>
  <si>
    <t>Hloubení rýh šířky do 800 mm ručně zapažených i nezapažených, s urovnáním dna do předepsaného profilu a spádu v hornině třídy těžitelnosti II skupiny 4 soudržných</t>
  </si>
  <si>
    <t>55*0,60*0,70</t>
  </si>
  <si>
    <t>3</t>
  </si>
  <si>
    <t>162751137</t>
  </si>
  <si>
    <t>Vodorovné přemístění do 10000 m výkopku/sypaniny z horniny třídy těžitelnosti II, skupiny 4 a 5</t>
  </si>
  <si>
    <t>1314680697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</si>
  <si>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</si>
  <si>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162751139</t>
  </si>
  <si>
    <t>Příplatek k vodorovnému přemístění výkopku/sypaniny z horniny třídy těžitelnosti II, skupiny 4 a 5 ZKD 1000 m přes 10000 m</t>
  </si>
  <si>
    <t>-769948668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</si>
  <si>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</si>
  <si>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55*0,60*0,70*10</t>
  </si>
  <si>
    <t>5</t>
  </si>
  <si>
    <t>167111102</t>
  </si>
  <si>
    <t>Nakládání výkopku z hornin třídy těžitelnosti II, skupiny 4 a 5 do 100 m3 ručně</t>
  </si>
  <si>
    <t>-751445813</t>
  </si>
  <si>
    <t>Nakládání, skládání a překládání neulehlého výkopku nebo sypaniny ručně nakládání, z hornin třídy těžitelnosti II, skupiny 4 a 5</t>
  </si>
  <si>
    <t>6</t>
  </si>
  <si>
    <t>171152501</t>
  </si>
  <si>
    <t>Zhutnění podloží z hornin soudržných nebo nesoudržných pod násypy</t>
  </si>
  <si>
    <t>-1384127617</t>
  </si>
  <si>
    <t>Zhutnění podloží pod násypy z rostlé horniny třídy těžitelnosti I a II, skupiny 1 až 4 z hornin soudružných a nesoudržných</t>
  </si>
  <si>
    <t>55*0,60</t>
  </si>
  <si>
    <t>7</t>
  </si>
  <si>
    <t>171201221</t>
  </si>
  <si>
    <t>Poplatek za uložení na skládce (skládkovné) zeminy a kamení kód odpadu 17 05 04</t>
  </si>
  <si>
    <t>t</t>
  </si>
  <si>
    <t>1479339238</t>
  </si>
  <si>
    <t>Poplatek za uložení stavebního odpadu na skládce (skládkovné) zeminy a kamení zatříděného do Katalogu odpadů pod kódem 17 05 04</t>
  </si>
  <si>
    <t>55*0,60*0,70*2,10</t>
  </si>
  <si>
    <t>8</t>
  </si>
  <si>
    <t>171251201</t>
  </si>
  <si>
    <t>Uložení sypaniny na skládky nebo meziskládky</t>
  </si>
  <si>
    <t>-1867941792</t>
  </si>
  <si>
    <t>Uložení sypaniny na skládky nebo meziskládky bez hutnění s upravením uložené sypaniny do předepsaného tvaru</t>
  </si>
  <si>
    <t>Zakládání</t>
  </si>
  <si>
    <t>9</t>
  </si>
  <si>
    <t>211531111</t>
  </si>
  <si>
    <t>Výplň odvodňovacích žeber nebo trativodů kamenivem hrubým drceným frakce 16 až 63 mm</t>
  </si>
  <si>
    <t>2043650528</t>
  </si>
  <si>
    <t>Výplň kamenivem do rýh odvodňovacích žeber nebo trativodů  bez zhutnění, s úpravou povrchu výplně kamenivem hrubým drceným frakce 16 až 63 mm</t>
  </si>
  <si>
    <t>10</t>
  </si>
  <si>
    <t>kamenivo frakce 16 - 32 mm</t>
  </si>
  <si>
    <t>212751104</t>
  </si>
  <si>
    <t>Trativod z drenážních trubek flexibilních PVC-U SN 4 perforace 360° včetně lože otevřený výkop DN 100 pro meliorace</t>
  </si>
  <si>
    <t>m</t>
  </si>
  <si>
    <t>1027294599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</si>
  <si>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</si>
  <si>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58</t>
  </si>
  <si>
    <t>11</t>
  </si>
  <si>
    <t>M</t>
  </si>
  <si>
    <t>NC 0000.1</t>
  </si>
  <si>
    <t>montáž a dodávka drenážních odboček 45/100</t>
  </si>
  <si>
    <t>ks</t>
  </si>
  <si>
    <t>840814437</t>
  </si>
  <si>
    <t>12</t>
  </si>
  <si>
    <t>NC 0000.2</t>
  </si>
  <si>
    <t>montáž a dodávka drenážních záslepek</t>
  </si>
  <si>
    <t>-1623288185</t>
  </si>
  <si>
    <t>13</t>
  </si>
  <si>
    <t>213141131</t>
  </si>
  <si>
    <t>Zřízení vrstvy z geotextilie ve sklonu do 1:1 š do 3 m</t>
  </si>
  <si>
    <t>535163718</t>
  </si>
  <si>
    <t>Zřízení vrstvy z geotextilie  filtrační, separační, odvodňovací, ochranné, výztužné nebo protierozní ve sklonu přes 1:2 do 1:1, šířky do 3 m</t>
  </si>
  <si>
    <t>165</t>
  </si>
  <si>
    <t>14</t>
  </si>
  <si>
    <t>69311037</t>
  </si>
  <si>
    <t>geotextilie tkaná separační, filtrační, výztužná PP pevnost v tahu 45kN/m</t>
  </si>
  <si>
    <t>1720088665</t>
  </si>
  <si>
    <t>165*1,15 'Přepočtené koeficientem množství</t>
  </si>
  <si>
    <t>274313611</t>
  </si>
  <si>
    <t>Základové pásy z betonu tř. C 16/20</t>
  </si>
  <si>
    <t>1186984748</t>
  </si>
  <si>
    <t>Základy z betonu prostého pasy betonu kamenem neprokládaného tř. C 16/20</t>
  </si>
  <si>
    <t>1,20</t>
  </si>
  <si>
    <t>16</t>
  </si>
  <si>
    <t>274351121</t>
  </si>
  <si>
    <t>Zřízení bednění základových pasů rovného</t>
  </si>
  <si>
    <t>-1052457955</t>
  </si>
  <si>
    <t>Bednění základů pasů rovné zřízení</t>
  </si>
  <si>
    <t>55*0,05</t>
  </si>
  <si>
    <t>17</t>
  </si>
  <si>
    <t>274351122</t>
  </si>
  <si>
    <t>Odstranění bednění základových pasů rovného</t>
  </si>
  <si>
    <t>-1313417554</t>
  </si>
  <si>
    <t>Bednění základů pasů rovné odstranění</t>
  </si>
  <si>
    <t>Vodorovné konstrukce</t>
  </si>
  <si>
    <t>18</t>
  </si>
  <si>
    <t>451573111</t>
  </si>
  <si>
    <t>Lože pod potrubí otevřený výkop ze štěrkopísku</t>
  </si>
  <si>
    <t>-113352972</t>
  </si>
  <si>
    <t>Lože pod potrubí, stoky a drobné objekty v otevřeném výkopu z písku a štěrkopísku do 63 mm</t>
  </si>
  <si>
    <t>15*0,40*0,40</t>
  </si>
  <si>
    <t>19</t>
  </si>
  <si>
    <t>452311141</t>
  </si>
  <si>
    <t>Podkladní desky z betonu prostého tř. C 16/20 otevřený výkop</t>
  </si>
  <si>
    <t>676410690</t>
  </si>
  <si>
    <t>Podkladní a zajišťovací konstrukce z betonu prostého v otevřeném výkopu desky pod potrubí, stoky a drobné objekty z betonu tř. C 16/20</t>
  </si>
  <si>
    <t>6*0,50</t>
  </si>
  <si>
    <t>betonová dna pod PVC ŠK</t>
  </si>
  <si>
    <t>20</t>
  </si>
  <si>
    <t>452351101</t>
  </si>
  <si>
    <t>Bednění podkladních desek nebo bloků nebo sedlového lože otevřený výkop</t>
  </si>
  <si>
    <t>546065083</t>
  </si>
  <si>
    <t>Bednění podkladních a zajišťovacích konstrukcí v otevřeném výkopu desek nebo sedlových loží pod potrubí, stoky a drobné objekty</t>
  </si>
  <si>
    <t>Komunikace pozemní</t>
  </si>
  <si>
    <t>564720011</t>
  </si>
  <si>
    <t>Podklad z kameniva hrubého drceného vel. 8-16 mm tl 80 mm</t>
  </si>
  <si>
    <t>1075644714</t>
  </si>
  <si>
    <t>Podklad nebo kryt z kameniva hrubého drceného  vel. 8-16 mm s rozprostřením a zhutněním, po zhutnění tl. 80 mm</t>
  </si>
  <si>
    <t>22</t>
  </si>
  <si>
    <t>571907114</t>
  </si>
  <si>
    <t>Posyp krytu kamenivem drceným nebo těženým do 50 kg/m2</t>
  </si>
  <si>
    <t>-1087095084</t>
  </si>
  <si>
    <t>Posyp podkladu nebo krytu s rozprostřením a zhutněním kamenivem  drceným nebo těženým, v množství přes 45 do 50 kg/m2</t>
  </si>
  <si>
    <t>23</t>
  </si>
  <si>
    <t>596211120</t>
  </si>
  <si>
    <t>Kladení zámkové dlažby komunikací pro pěší tl 60 mm skupiny B pl do 50 m2</t>
  </si>
  <si>
    <t>-902824763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</si>
  <si>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</si>
  <si>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24</t>
  </si>
  <si>
    <t>59245012</t>
  </si>
  <si>
    <t>dlažba zámková tvaru I 200x165x60mm barevná</t>
  </si>
  <si>
    <t>420680846</t>
  </si>
  <si>
    <t>50*0,15</t>
  </si>
  <si>
    <t>pouze 15% nové dlažby</t>
  </si>
  <si>
    <t>25</t>
  </si>
  <si>
    <t>NC 0000</t>
  </si>
  <si>
    <t>dodávka betonové dlažby 300/300 mm, pouze 10 %</t>
  </si>
  <si>
    <t>-1834992202</t>
  </si>
  <si>
    <t>Trubní vedení</t>
  </si>
  <si>
    <t>26</t>
  </si>
  <si>
    <t>871265231</t>
  </si>
  <si>
    <t>Kanalizační potrubí z tvrdého PVC jednovrstvé tuhost třídy SN10 DN 110</t>
  </si>
  <si>
    <t>1488321379</t>
  </si>
  <si>
    <t>Kanalizační potrubí z tvrdého PVC v otevřeném výkopu ve sklonu do 20 %, hladkého plnostěnného jednovrstvého, tuhost třídy SN 10 DN 110</t>
  </si>
  <si>
    <t>27</t>
  </si>
  <si>
    <t>877260310</t>
  </si>
  <si>
    <t>Montáž kolen na kanalizačním potrubí z PP trub hladkých plnostěnných DN 100</t>
  </si>
  <si>
    <t>kus</t>
  </si>
  <si>
    <t>-2075426393</t>
  </si>
  <si>
    <t>Montáž tvarovek na kanalizačním plastovém potrubí z polypropylenu PP hladkého plnostěnného kolen DN 100</t>
  </si>
  <si>
    <t>28</t>
  </si>
  <si>
    <t>28617190</t>
  </si>
  <si>
    <t>koleno kanalizační PP SN16 87° DN 100</t>
  </si>
  <si>
    <t>1768048633</t>
  </si>
  <si>
    <t>29</t>
  </si>
  <si>
    <t>894811113</t>
  </si>
  <si>
    <t>Revizní šachta z PVC typ přímý, DN 315/160 hl od 1360 do 1730 mm</t>
  </si>
  <si>
    <t>-869071204</t>
  </si>
  <si>
    <t>Revizní šachta z tvrdého PVC v otevřeném výkopu typ přímý (DN šachty/DN trubního vedení) DN 315/160, hloubka od 1360 do 1730 mm</t>
  </si>
  <si>
    <t>30</t>
  </si>
  <si>
    <t>894812156</t>
  </si>
  <si>
    <t>Revizní a čistící šachta z PP DN 315 poklop plastový pro třídu zatížení A15 s teleskopickou trubkou</t>
  </si>
  <si>
    <t>-1589872325</t>
  </si>
  <si>
    <t>Revizní a čistící šachta z polypropylenu PP pro hladké trouby DN 315 poklop plastový s teleskopickou trubkou</t>
  </si>
  <si>
    <t>31</t>
  </si>
  <si>
    <t>899722112</t>
  </si>
  <si>
    <t>Krytí potrubí z plastů výstražnou fólií z PVC 25 cm</t>
  </si>
  <si>
    <t>2034397929</t>
  </si>
  <si>
    <t>Krytí potrubí z plastů výstražnou fólií z PVC šířky 25 cm</t>
  </si>
  <si>
    <t>32</t>
  </si>
  <si>
    <t>NC 0000.4</t>
  </si>
  <si>
    <t>montáž a dodávka - zaústění potrubí do stávající kanalizační šachty, komplet včetně všech pomocných prací</t>
  </si>
  <si>
    <t>992169609</t>
  </si>
  <si>
    <t>Ostatní konstrukce a práce, bourání</t>
  </si>
  <si>
    <t>33</t>
  </si>
  <si>
    <t>985131111</t>
  </si>
  <si>
    <t>Očištění ploch stěn, rubu kleneb a podlah tlakovou vodou</t>
  </si>
  <si>
    <t>-303321429</t>
  </si>
  <si>
    <t>34</t>
  </si>
  <si>
    <t>NC 0000.3</t>
  </si>
  <si>
    <t>úprava stávajícího odhaleného základového zdiva přisekáním a mechanickým očištěním</t>
  </si>
  <si>
    <t>230201956</t>
  </si>
  <si>
    <t>997</t>
  </si>
  <si>
    <t>Přesun sutě</t>
  </si>
  <si>
    <t>35</t>
  </si>
  <si>
    <t>997013113</t>
  </si>
  <si>
    <t>Vnitrostaveništní doprava suti a vybouraných hmot pro budovy v do 12 m s použitím mechanizace</t>
  </si>
  <si>
    <t>-1040354233</t>
  </si>
  <si>
    <t>Vnitrostaveništní doprava suti a vybouraných hmot  vodorovně do 50 m svisle s použitím mechanizace pro budovy a haly výšky přes 9 do 12 m</t>
  </si>
  <si>
    <t>13*0,25</t>
  </si>
  <si>
    <t>pouze 25 % z betonových dlažeb</t>
  </si>
  <si>
    <t>36</t>
  </si>
  <si>
    <t>997013501</t>
  </si>
  <si>
    <t>Odvoz suti a vybouraných hmot na skládku nebo meziskládku do 1 km se složením</t>
  </si>
  <si>
    <t>-808311675</t>
  </si>
  <si>
    <t>Odvoz suti a vybouraných hmot na skládku nebo meziskládku  se složením, na vzdálenost do 1 km</t>
  </si>
  <si>
    <t>37</t>
  </si>
  <si>
    <t>997013509</t>
  </si>
  <si>
    <t>Příplatek k odvozu suti a vybouraných hmot na skládku ZKD 1 km přes 1 km</t>
  </si>
  <si>
    <t>-791267603</t>
  </si>
  <si>
    <t>Odvoz suti a vybouraných hmot na skládku nebo meziskládku  se složením, na vzdálenost Příplatek k ceně za každý další i započatý 1 km přes 1 km</t>
  </si>
  <si>
    <t>13*0,25*20</t>
  </si>
  <si>
    <t>předpokládaná dopravní vzdálenost 20 km</t>
  </si>
  <si>
    <t>38</t>
  </si>
  <si>
    <t>997013601</t>
  </si>
  <si>
    <t>Poplatek za uložení na skládce (skládkovné) stavebního odpadu betonového kód odpadu 17 01 01</t>
  </si>
  <si>
    <t>-1653494843</t>
  </si>
  <si>
    <t>Poplatek za uložení stavebního odpadu na skládce (skládkovné) z prostého betonu zatříděného do Katalogu odpadů pod kódem 17 01 01</t>
  </si>
  <si>
    <t>998</t>
  </si>
  <si>
    <t>Přesun hmot</t>
  </si>
  <si>
    <t>39</t>
  </si>
  <si>
    <t>998011002</t>
  </si>
  <si>
    <t>Přesun hmot pro budovy zděné v do 12 m</t>
  </si>
  <si>
    <t>640762717</t>
  </si>
  <si>
    <t>Přesun hmot pro budovy občanské výstavby, bydlení, výrobu a služby 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</si>
  <si>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</si>
  <si>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</si>
  <si>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</si>
  <si>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</si>
  <si>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40</t>
  </si>
  <si>
    <t>711161115</t>
  </si>
  <si>
    <t>Izolace proti zemní vlhkosti nopovou fólií vodorovná, nopek v 20,0 mm, tl do 1,0 mm</t>
  </si>
  <si>
    <t>1310335745</t>
  </si>
  <si>
    <t>Izolace proti zemní vlhkosti a beztlakové vodě nopovými fóliemi na ploše vodorovné V vrstva ochranná, odvětrávací a drenážní výška nopku 20,0 mm, tl. fólie do 1,0 mm</t>
  </si>
  <si>
    <t>60</t>
  </si>
  <si>
    <t>41</t>
  </si>
  <si>
    <t>711161384</t>
  </si>
  <si>
    <t>Izolace proti zemní vlhkosti nopovou fólií ukončení provětrávací lištou</t>
  </si>
  <si>
    <t>-695374616</t>
  </si>
  <si>
    <t>Izolace proti zemní vlhkosti a beztlakové vodě nopovými fóliemi ostatní ukončení izolace provětrávací lištou</t>
  </si>
  <si>
    <t>42</t>
  </si>
  <si>
    <t>711161389</t>
  </si>
  <si>
    <t>Izolace proti zemní vlhkosti nopovou fólií utěsnění spár tmelem elastickým</t>
  </si>
  <si>
    <t>1154749257</t>
  </si>
  <si>
    <t>Izolace proti zemní vlhkosti a beztlakové vodě nopovými fóliemi ostatní utěsnění spár tmelem elastickým</t>
  </si>
  <si>
    <t>43</t>
  </si>
  <si>
    <t>998711202</t>
  </si>
  <si>
    <t>Přesun hmot procentní pro izolace proti vodě, vlhkosti a plynům v objektech v do 12 m</t>
  </si>
  <si>
    <t>%</t>
  </si>
  <si>
    <t>1356122586</t>
  </si>
  <si>
    <t>Přesun hmot pro izolace proti vodě, vlhkosti a plynům  stanovený procentní sazbou (%) z ceny vodorovná dopravní vzdálenost do 50 m v objektech výšky přes 6 do 12 m</t>
  </si>
  <si>
    <t>721</t>
  </si>
  <si>
    <t>Zdravotechnika - vnitřní kanalizace</t>
  </si>
  <si>
    <t>44</t>
  </si>
  <si>
    <t>721242115</t>
  </si>
  <si>
    <t>Lapač střešních splavenin z PP s kulovým kloubem na odtoku DN 110</t>
  </si>
  <si>
    <t>-1916533428</t>
  </si>
  <si>
    <t>Lapače střešních splavenin polypropylenové (PP) s kulovým kloubem na odtoku DN 110</t>
  </si>
  <si>
    <t>45</t>
  </si>
  <si>
    <t>998721202</t>
  </si>
  <si>
    <t>Přesun hmot procentní pro vnitřní kanalizace v objektech v do 12 m</t>
  </si>
  <si>
    <t>-1861684791</t>
  </si>
  <si>
    <t>Přesun hmot pro vnitřní kanalizace  stanovený procentní sazbou (%) z ceny vodorovná dopravní vzdálenost do 50 m v objektech výšky přes 6 do 12 m</t>
  </si>
  <si>
    <t>764</t>
  </si>
  <si>
    <t>Konstrukce klempířské</t>
  </si>
  <si>
    <t>46</t>
  </si>
  <si>
    <t>764244402</t>
  </si>
  <si>
    <t>Oplechování horních ploch a nadezdívek bez rohů z TiZn předzvětral plechu kotvené rš 200 mm</t>
  </si>
  <si>
    <t>-736877292</t>
  </si>
  <si>
    <t>Oplechování horních ploch zdí a nadezdívek (atik) z titanzinkového předzvětralého plechu mechanicky kotvené rš 200 mm</t>
  </si>
  <si>
    <t>ukončovací lišta</t>
  </si>
  <si>
    <t>47</t>
  </si>
  <si>
    <t>764248404</t>
  </si>
  <si>
    <t>Oplechování římsy rovné mechanicky kotvené z TiZn předzvětralého plechu rš 330 mm</t>
  </si>
  <si>
    <t>-2023109572</t>
  </si>
  <si>
    <t>Oplechování říms a ozdobných prvků z titanzinkového předzvětralého plechu rovných, bez rohů mechanicky kotvené rš 330 mm</t>
  </si>
  <si>
    <t>24,00</t>
  </si>
  <si>
    <t>48</t>
  </si>
  <si>
    <t>998764202</t>
  </si>
  <si>
    <t>Přesun hmot procentní pro konstrukce klempířské v objektech v do 12 m</t>
  </si>
  <si>
    <t>-1779870542</t>
  </si>
  <si>
    <t>Přesun hmot pro konstrukce klempířské stanovený procentní sazbou (%) z ceny vodorovná dopravní vzdálenost do 50 m v objektech výšky přes 6 do 12 m</t>
  </si>
  <si>
    <t>SO 02 - Injektáž</t>
  </si>
  <si>
    <t xml:space="preserve">    3 - Svislé a kompletní konstrukce</t>
  </si>
  <si>
    <t xml:space="preserve">    6 - Úpravy povrchů, podlahy a osazování výplní</t>
  </si>
  <si>
    <t>Svislé a kompletní konstrukce</t>
  </si>
  <si>
    <t>319202112</t>
  </si>
  <si>
    <t>Dodatečná izolace zdiva tl do 300 mm nízkotlakou injektáží silikonovou mikroemulzí</t>
  </si>
  <si>
    <t>-44861047</t>
  </si>
  <si>
    <t>Dodatečná izolace zdiva injektáží nízkotlakou metodou silikonovou mikroemulzí, tloušťka zdiva přes 150 do 300 mm</t>
  </si>
  <si>
    <t>4,505*2</t>
  </si>
  <si>
    <t>2,445*2</t>
  </si>
  <si>
    <t>319202113</t>
  </si>
  <si>
    <t>Dodatečná izolace zdiva tl do 450 mm nízkotlakou injektáží silikonovou mikroemulzí</t>
  </si>
  <si>
    <t>-162645385</t>
  </si>
  <si>
    <t>Dodatečná izolace zdiva injektáží nízkotlakou metodou silikonovou mikroemulzí, tloušťka zdiva přes 300 do 450 mm</t>
  </si>
  <si>
    <t>4,725</t>
  </si>
  <si>
    <t>319202114</t>
  </si>
  <si>
    <t>Dodatečná izolace zdiva tl do 600 mm nízkotlakou injektáží silikonovou mikroemulzí</t>
  </si>
  <si>
    <t>-146712069</t>
  </si>
  <si>
    <t>Dodatečná izolace zdiva injektáží nízkotlakou metodou silikonovou mikroemulzí, tloušťka zdiva přes 450 do 600 mm</t>
  </si>
  <si>
    <t>7,66*2</t>
  </si>
  <si>
    <t>6,82*2</t>
  </si>
  <si>
    <t>319202115</t>
  </si>
  <si>
    <t>Dodatečná izolace zdiva tl do 900 mm nízkotlakou injektáží silikonovou mikroemulzí</t>
  </si>
  <si>
    <t>65591798</t>
  </si>
  <si>
    <t>Dodatečná izolace zdiva injektáží nízkotlakou metodou silikonovou mikroemulzí, tloušťka zdiva přes 600 do 900 mm</t>
  </si>
  <si>
    <t>16,855</t>
  </si>
  <si>
    <t>7,25</t>
  </si>
  <si>
    <t>5,859</t>
  </si>
  <si>
    <t>7,69*2</t>
  </si>
  <si>
    <t>NC 0000.47</t>
  </si>
  <si>
    <t>montáž a dodávka - zaslepení otvorů po injektáži</t>
  </si>
  <si>
    <t>-1735287624</t>
  </si>
  <si>
    <t>13,90</t>
  </si>
  <si>
    <t>9,45</t>
  </si>
  <si>
    <t>28,96</t>
  </si>
  <si>
    <t>75,38</t>
  </si>
  <si>
    <t>Úpravy povrchů, podlahy a osazování výplní</t>
  </si>
  <si>
    <t>619991001</t>
  </si>
  <si>
    <t>Zakrytí podlah fólií přilepenou lepící páskou</t>
  </si>
  <si>
    <t>1993041045</t>
  </si>
  <si>
    <t>Zakrytí vnitřních ploch před znečištěním  včetně pozdějšího odkrytí podlah fólií přilepenou lepící páskou</t>
  </si>
  <si>
    <t>11,50*6</t>
  </si>
  <si>
    <t>NC 0000.57</t>
  </si>
  <si>
    <t>ochrana podlahy tělocvičny při práci s injektážní soupravou</t>
  </si>
  <si>
    <t>-1045512139</t>
  </si>
  <si>
    <t>619991011</t>
  </si>
  <si>
    <t>Obalení konstrukcí a prvků fólií přilepenou lepící páskou</t>
  </si>
  <si>
    <t>1865963642</t>
  </si>
  <si>
    <t>Zakrytí vnitřních ploch před znečištěním  včetně pozdějšího odkrytí konstrukcí a prvků obalením fólií a přelepením páskou</t>
  </si>
  <si>
    <t>150</t>
  </si>
  <si>
    <t>NC 0000.56</t>
  </si>
  <si>
    <t>montáž a dodávka - úprava povrchu zdiva po provedené injektáži ( prostor tělocvičny )</t>
  </si>
  <si>
    <t>-902805234</t>
  </si>
  <si>
    <t>952901114</t>
  </si>
  <si>
    <t>Vyčištění budov bytové a občanské výstavby při výšce podlaží přes 4 m</t>
  </si>
  <si>
    <t>178605950</t>
  </si>
  <si>
    <t>Vyčištění budov nebo objektů před předáním do užívání  budov bytové nebo občanské výstavby, světlé výšky podlaží přes 4 m</t>
  </si>
  <si>
    <t>997013211</t>
  </si>
  <si>
    <t>Vnitrostaveništní doprava suti a vybouraných hmot pro budovy v do 6 m ručně</t>
  </si>
  <si>
    <t>-899840902</t>
  </si>
  <si>
    <t>Vnitrostaveništní doprava suti a vybouraných hmot  vodorovně do 50 m svisle ručně pro budovy a haly výšky do 6 m</t>
  </si>
  <si>
    <t>2075581613</t>
  </si>
  <si>
    <t>301374413</t>
  </si>
  <si>
    <t>0,001*20 'Přepočtené koeficientem množství</t>
  </si>
  <si>
    <t>997013631</t>
  </si>
  <si>
    <t>Poplatek za uložení na skládce (skládkovné) stavebního odpadu směsného kód odpadu 17 09 04</t>
  </si>
  <si>
    <t>1751147277</t>
  </si>
  <si>
    <t>Poplatek za uložení stavebního odpadu na skládce (skládkovné) směsného stavebního a demoličního zatříděného do Katalogu odpadů pod kódem 17 09 04</t>
  </si>
  <si>
    <t>-661133194</t>
  </si>
  <si>
    <t>SO 03 - Bourací a demontážní práce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</si>
  <si>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</si>
  <si>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</si>
  <si>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</si>
  <si>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139752101</t>
  </si>
  <si>
    <t>Vykopávky v uzavřených prostorech v hornině třídy těžitelnosti II., skupiny 4 až 5 ručně</t>
  </si>
  <si>
    <t>1368829079</t>
  </si>
  <si>
    <t>Vykopávka v uzavřených prostorech ručně v hornině třídy těžitelnosti II skupiny 4 a 5</t>
  </si>
  <si>
    <t>24,68*0,25</t>
  </si>
  <si>
    <t>46,49*0,25</t>
  </si>
  <si>
    <t>34,72*0,25</t>
  </si>
  <si>
    <t>34,39*0,25</t>
  </si>
  <si>
    <t>6,50*0,25</t>
  </si>
  <si>
    <t>162211321</t>
  </si>
  <si>
    <t>Vodorovné přemístění výkopku z horniny třídy těžitelnosti II, skupiny 4 a 5 stavebním kolečkem do 10 m</t>
  </si>
  <si>
    <t>-1618629469</t>
  </si>
  <si>
    <t>Vodorovné přemístění výkopku nebo sypaniny stavebním kolečkem s naložením a vyprázdněním kolečka na hromady nebo do dopravního prostředku na vzdálenost do 10 m z horniny třídy těžitelnosti II, skupiny 4 a 5</t>
  </si>
  <si>
    <t>162211329</t>
  </si>
  <si>
    <t>Příplatek k vodorovnému přemístění výkopku z horniny třídy těžitelnosti II, skupiny 4 a 5 stavebním kolečkem ZKD 10 m</t>
  </si>
  <si>
    <t>-121840759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</si>
  <si>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</si>
  <si>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1736908036</t>
  </si>
  <si>
    <t>2020844352</t>
  </si>
  <si>
    <t>24,68*0,25*10</t>
  </si>
  <si>
    <t>46,49*0,25*10</t>
  </si>
  <si>
    <t>34,72*0,25*10</t>
  </si>
  <si>
    <t>34,39*0,25*10</t>
  </si>
  <si>
    <t>6,50*0,25*10</t>
  </si>
  <si>
    <t>167151102</t>
  </si>
  <si>
    <t>Nakládání výkopku z hornin třídy těžitelnosti II, skupiny 4 a 5 do 100 m3</t>
  </si>
  <si>
    <t>-1562593778</t>
  </si>
  <si>
    <t>Nakládání, skládání a překládání neulehlého výkopku nebo sypaniny strojně nakládání, množství do 100 m3, z horniny třídy těžitelnosti II, skupiny 4 a 5</t>
  </si>
  <si>
    <t>272010766</t>
  </si>
  <si>
    <t>24,68*0,25*2,10</t>
  </si>
  <si>
    <t>46,49*0,25*2,10</t>
  </si>
  <si>
    <t>34,72*0,25*2,10</t>
  </si>
  <si>
    <t>34,39*0,25*2,10</t>
  </si>
  <si>
    <t>6,50*0,25*2,10</t>
  </si>
  <si>
    <t>-298130970</t>
  </si>
  <si>
    <t>2013719324</t>
  </si>
  <si>
    <t>8*1,17*2,02</t>
  </si>
  <si>
    <t>2*1,48*1,725</t>
  </si>
  <si>
    <t>9*4</t>
  </si>
  <si>
    <t>962031133</t>
  </si>
  <si>
    <t>Bourání příček z cihel pálených na MVC tl do 150 mm</t>
  </si>
  <si>
    <t>-1603421445</t>
  </si>
  <si>
    <t>Bourání příček z cihel, tvárnic nebo příčkovek  z cihel pálených, plných nebo dutých na maltu vápennou nebo vápenocementovou, tl. do 150 mm</t>
  </si>
  <si>
    <t>4,53*3,15</t>
  </si>
  <si>
    <t>2,45*3,15</t>
  </si>
  <si>
    <t>1,20*3,15*2</t>
  </si>
  <si>
    <t>2,65*3,15</t>
  </si>
  <si>
    <t>965042241</t>
  </si>
  <si>
    <t>Bourání podkladů pod dlažby nebo mazanin betonových nebo z litého asfaltu tl přes 100 mm pl přes 4 m2</t>
  </si>
  <si>
    <t>-314031970</t>
  </si>
  <si>
    <t>Bourání mazanin betonových nebo z litého asfaltu tl. přes 100 mm, plochy přes 4 m2</t>
  </si>
  <si>
    <t>24,68*0,22</t>
  </si>
  <si>
    <t>46,49*0,22</t>
  </si>
  <si>
    <t>34,72*0,22</t>
  </si>
  <si>
    <t>34,39*0,22</t>
  </si>
  <si>
    <t>6,50*0,22</t>
  </si>
  <si>
    <t>965045113</t>
  </si>
  <si>
    <t>Bourání potěrů cementových nebo pískocementových tl do 50 mm pl přes 4 m2</t>
  </si>
  <si>
    <t>168863364</t>
  </si>
  <si>
    <t>Bourání potěrů tl. do 50 mm cementových nebo pískocementových, plochy přes 4 m2</t>
  </si>
  <si>
    <t>24,68</t>
  </si>
  <si>
    <t>46,49</t>
  </si>
  <si>
    <t>34,72</t>
  </si>
  <si>
    <t>34,39</t>
  </si>
  <si>
    <t>6,50</t>
  </si>
  <si>
    <t>965049112</t>
  </si>
  <si>
    <t>Příplatek k bourání betonových mazanin za bourání mazanin se svařovanou sítí tl přes 100 mm</t>
  </si>
  <si>
    <t>-1157045156</t>
  </si>
  <si>
    <t>Bourání mazanin Příplatek k cenám za bourání mazanin betonových se svařovanou sítí, tl. přes 100 mm</t>
  </si>
  <si>
    <t>965081213</t>
  </si>
  <si>
    <t>Bourání podlah z dlaždic keramických nebo xylolitových tl do 10 mm plochy přes 1 m2</t>
  </si>
  <si>
    <t>533030191</t>
  </si>
  <si>
    <t>Bourání podlah z dlaždic bez podkladního lože nebo mazaniny, s jakoukoliv výplní spár keramických nebo xylolitových tl. do 10 mm, plochy přes 1 m2</t>
  </si>
  <si>
    <t>965081611</t>
  </si>
  <si>
    <t>Odsekání soklíků rovných</t>
  </si>
  <si>
    <t>116719505</t>
  </si>
  <si>
    <t>Odsekání soklíků  včetně otlučení podkladní omítky až na zdivo rovných</t>
  </si>
  <si>
    <t>5,00</t>
  </si>
  <si>
    <t>6,80</t>
  </si>
  <si>
    <t>1,80</t>
  </si>
  <si>
    <t>967031132</t>
  </si>
  <si>
    <t>Přisekání rovných ostění v cihelném zdivu na MV nebo MVC</t>
  </si>
  <si>
    <t>894426188</t>
  </si>
  <si>
    <t>Přisekání (špicování) plošné nebo rovných ostění zdiva z cihel pálených  rovných ostění, bez odstupu, po hrubém vybourání otvorů, na maltu vápennou nebo vápenocementovou</t>
  </si>
  <si>
    <t>968072455</t>
  </si>
  <si>
    <t>Vybourání kovových dveřních zárubní pl do 2 m2</t>
  </si>
  <si>
    <t>-1323833513</t>
  </si>
  <si>
    <t>Vybourání kovových rámů oken s křídly, dveřních zárubní, vrat, stěn, ostění nebo obkladů  dveřních zárubní, plochy do 2 m2</t>
  </si>
  <si>
    <t>0,95*2,10*3</t>
  </si>
  <si>
    <t>0,85*2,10*4</t>
  </si>
  <si>
    <t>968072456</t>
  </si>
  <si>
    <t>Vybourání kovových dveřních zárubní pl přes 2 m2</t>
  </si>
  <si>
    <t>-336360121</t>
  </si>
  <si>
    <t>Vybourání kovových rámů oken s křídly, dveřních zárubní, vrat, stěn, ostění nebo obkladů  dveřních zárubní, plochy přes 2 m2</t>
  </si>
  <si>
    <t>1,85*2,30</t>
  </si>
  <si>
    <t>975043121</t>
  </si>
  <si>
    <t>Jednořadové podchycení stropů pro osazení nosníků v do 3,5 m pro zatížení do 1000 kg/m</t>
  </si>
  <si>
    <t>1319908330</t>
  </si>
  <si>
    <t>Jednořadové podchycení stropů pro osazení nosníků dřevěnou výztuhou  v. podchycení do 3,5 m, a při zatížení hmotností přes 750 do 1000 kg/m</t>
  </si>
  <si>
    <t>4,505</t>
  </si>
  <si>
    <t>2,445</t>
  </si>
  <si>
    <t>977311114</t>
  </si>
  <si>
    <t>Řezání stávajících betonových mazanin nevyztužených hl do 200 mm</t>
  </si>
  <si>
    <t>1322279087</t>
  </si>
  <si>
    <t>Řezání stávajících betonových mazanin bez vyztužení hloubky přes 150 do 200 mm</t>
  </si>
  <si>
    <t>4,50</t>
  </si>
  <si>
    <t>978013191</t>
  </si>
  <si>
    <t>Otlučení (osekání) vnitřní vápenné nebo vápenocementové omítky stěn v rozsahu do 100 %</t>
  </si>
  <si>
    <t>-951345155</t>
  </si>
  <si>
    <t>Otlučení vápenných nebo vápenocementových omítek vnitřních ploch stěn s vyškrabáním spar, s očištěním zdiva, v rozsahu přes 50 do 100 %</t>
  </si>
  <si>
    <t>4,35*1,25</t>
  </si>
  <si>
    <t>7,69*1,25</t>
  </si>
  <si>
    <t>7,69*1,05</t>
  </si>
  <si>
    <t>7,66*1,25</t>
  </si>
  <si>
    <t>4,48*1,25</t>
  </si>
  <si>
    <t>4,505*1,25</t>
  </si>
  <si>
    <t>7,66*1,05</t>
  </si>
  <si>
    <t>6,95*1,25</t>
  </si>
  <si>
    <t>6,57*1,25</t>
  </si>
  <si>
    <t>6,82*1,25</t>
  </si>
  <si>
    <t>7,90*1,25</t>
  </si>
  <si>
    <t>7,30*1,25</t>
  </si>
  <si>
    <t>3,84*1,25</t>
  </si>
  <si>
    <t>1,27*1,25</t>
  </si>
  <si>
    <t>2,85*1,25</t>
  </si>
  <si>
    <t>978019391</t>
  </si>
  <si>
    <t>Otlučení (osekání) vnější vápenné nebo vápenocementové omítky stupně členitosti 3 až 5 do 100%</t>
  </si>
  <si>
    <t>1659967811</t>
  </si>
  <si>
    <t>Otlučení vápenných nebo vápenocementových omítek vnějších ploch s vyškrabáním spar a s očištěním zdiva stupně členitosti 3 až 5, v rozsahu přes 80 do 100 %</t>
  </si>
  <si>
    <t>7,25*2,00</t>
  </si>
  <si>
    <t>5,859*2,00</t>
  </si>
  <si>
    <t>16,855*2,00</t>
  </si>
  <si>
    <t>8,775*2,00</t>
  </si>
  <si>
    <t>3,644*2,00</t>
  </si>
  <si>
    <t>5,00*2,00</t>
  </si>
  <si>
    <t>978023411</t>
  </si>
  <si>
    <t>Vyškrabání spár zdiva cihelného mimo komínového</t>
  </si>
  <si>
    <t>1205616339</t>
  </si>
  <si>
    <t>Vyškrabání cementové malty ze spár zdiva cihelného mimo komínového</t>
  </si>
  <si>
    <t>978059541</t>
  </si>
  <si>
    <t>Odsekání a odebrání obkladů stěn z vnitřních obkládaček plochy přes 1 m2</t>
  </si>
  <si>
    <t>-1692388893</t>
  </si>
  <si>
    <t>Odsekání obkladů  stěn včetně otlučení podkladní omítky až na zdivo z obkládaček vnitřních, z jakýchkoliv materiálů, plochy přes 1 m2</t>
  </si>
  <si>
    <t>1,82*1,35</t>
  </si>
  <si>
    <t>1,20*1,50*6</t>
  </si>
  <si>
    <t>0,82*1,50*3</t>
  </si>
  <si>
    <t>0,20*1,50*6</t>
  </si>
  <si>
    <t>-109743023</t>
  </si>
  <si>
    <t>985131311</t>
  </si>
  <si>
    <t>Ruční dočištění ploch stěn, rubu kleneb a podlah ocelových kartáči</t>
  </si>
  <si>
    <t>-1073040639</t>
  </si>
  <si>
    <t>Očištění ploch stěn, rubu kleneb a podlah ruční dočištění ocelovými kartáči</t>
  </si>
  <si>
    <t>NC 0000.48</t>
  </si>
  <si>
    <t>demontáž ochranných rohových nerezových plechů včetně likvidace</t>
  </si>
  <si>
    <t>-1565674021</t>
  </si>
  <si>
    <t>demontáž ochranných rohových nerezových plechů</t>
  </si>
  <si>
    <t>NC 0000.49</t>
  </si>
  <si>
    <t>demontáž a zpětná montáž školní tabule včetně ošetření a uskladnění po dobu stavby</t>
  </si>
  <si>
    <t>-141336722</t>
  </si>
  <si>
    <t>NC 0000.50</t>
  </si>
  <si>
    <t>demontáž a zpětná montáž zavěšených poliček, věšáků a botníků včetně ošetření a uskladnění po dobu stavby</t>
  </si>
  <si>
    <t>kpl</t>
  </si>
  <si>
    <t>1185793181</t>
  </si>
  <si>
    <t>NC 0000.51</t>
  </si>
  <si>
    <t>demontáž a zpětná montáž hasicího přístroje včetně ošetření a uskladnění po dobu stavby</t>
  </si>
  <si>
    <t>-1667475243</t>
  </si>
  <si>
    <t>NC 0000.52</t>
  </si>
  <si>
    <t>demontáž a zpětná montáž konstrukce vstupní branky včetně ošetření a uskladnění po dobu stavby</t>
  </si>
  <si>
    <t>-1482489456</t>
  </si>
  <si>
    <t>NC 0000.53</t>
  </si>
  <si>
    <t>demontáž a zpětná montáž zvonkového tabla včetně ošetření a uskladnění po dobu stavby</t>
  </si>
  <si>
    <t>-1442204211</t>
  </si>
  <si>
    <t>NC 0000.54</t>
  </si>
  <si>
    <t>demontáž a zpětná montáž dešťových svodů včetně ošetření a uskladnění po dobu stavby</t>
  </si>
  <si>
    <t>-547746090</t>
  </si>
  <si>
    <t>NC 0000.55</t>
  </si>
  <si>
    <t>demontáž a zpětná montáž tabulky na fasádě " ŠKOLNÍ DRUŽINA " včetně ošetření a uskladnění po dobu stavby</t>
  </si>
  <si>
    <t>1390790397</t>
  </si>
  <si>
    <t>NC 0000.58</t>
  </si>
  <si>
    <t>demontáž a zpětná montáž kamenného schodu včetně ošetření a uskladnění po dobu stavby</t>
  </si>
  <si>
    <t>-1014574496</t>
  </si>
  <si>
    <t>1011430681</t>
  </si>
  <si>
    <t>567879219</t>
  </si>
  <si>
    <t>-1452242326</t>
  </si>
  <si>
    <t>116,274*20 'Přepočtené koeficientem množství</t>
  </si>
  <si>
    <t>376553520</t>
  </si>
  <si>
    <t>13,210</t>
  </si>
  <si>
    <t>997013602</t>
  </si>
  <si>
    <t>Poplatek za uložení na skládce (skládkovné) stavebního odpadu železobetonového kód odpadu 17 01 01</t>
  </si>
  <si>
    <t>-1424237619</t>
  </si>
  <si>
    <t>Poplatek za uložení stavebního odpadu na skládce (skládkovné) z armovaného betonu zatříděného do Katalogu odpadů pod kódem 17 01 01</t>
  </si>
  <si>
    <t>71,042</t>
  </si>
  <si>
    <t>0,936</t>
  </si>
  <si>
    <t>997013603</t>
  </si>
  <si>
    <t>Poplatek za uložení na skládce (skládkovné) stavebního odpadu cihelného kód odpadu 17 01 02</t>
  </si>
  <si>
    <t>191305272</t>
  </si>
  <si>
    <t>Poplatek za uložení stavebního odpadu na skládce (skládkovné) cihelného zatříděného do Katalogu odpadů pod kódem 17 01 02</t>
  </si>
  <si>
    <t>9,891</t>
  </si>
  <si>
    <t>0,440</t>
  </si>
  <si>
    <t>997013607</t>
  </si>
  <si>
    <t>Poplatek za uložení na skládce (skládkovné) stavebního odpadu keramického kód odpadu 17 01 03</t>
  </si>
  <si>
    <t>-715001521</t>
  </si>
  <si>
    <t>Poplatek za uložení stavebního odpadu na skládce (skládkovné) z tašek a keramických výrobků zatříděného do Katalogu odpadů pod kódem 17 01 03</t>
  </si>
  <si>
    <t>1,091</t>
  </si>
  <si>
    <t>0,184</t>
  </si>
  <si>
    <t>1,275</t>
  </si>
  <si>
    <t>2135068000</t>
  </si>
  <si>
    <t>6,416</t>
  </si>
  <si>
    <t>6,823</t>
  </si>
  <si>
    <t>1,237</t>
  </si>
  <si>
    <t>0,487</t>
  </si>
  <si>
    <t>997013645</t>
  </si>
  <si>
    <t>Poplatek za uložení na skládce (skládkovné) odpadu asfaltového bez dehtu kód odpadu 17 03 02</t>
  </si>
  <si>
    <t>892365484</t>
  </si>
  <si>
    <t>Poplatek za uložení stavebního odpadu na skládce (skládkovné) asfaltového bez obsahu dehtu zatříděného do Katalogu odpadů pod kódem 17 03 02</t>
  </si>
  <si>
    <t>1,174</t>
  </si>
  <si>
    <t>997013811</t>
  </si>
  <si>
    <t>Poplatek za uložení na skládce (skládkovné) stavebního odpadu dřevěného kód odpadu 17 02 01</t>
  </si>
  <si>
    <t>-1895113254</t>
  </si>
  <si>
    <t>Poplatek za uložení stavebního odpadu na skládce (skládkovné) dřevěného zatříděného do Katalogu odpadů pod kódem 17 02 01</t>
  </si>
  <si>
    <t>0,228</t>
  </si>
  <si>
    <t>997013813</t>
  </si>
  <si>
    <t>Poplatek za uložení na skládce (skládkovné) stavebního odpadu z plastických hmot kód odpadu 17 02 03</t>
  </si>
  <si>
    <t>-1840746696</t>
  </si>
  <si>
    <t>Poplatek za uložení stavebního odpadu na skládce (skládkovné) z plastických hmot zatříděného do Katalogu odpadů pod kódem 17 02 03</t>
  </si>
  <si>
    <t>0,820</t>
  </si>
  <si>
    <t>711131811</t>
  </si>
  <si>
    <t>Odstranění izolace proti zemní vlhkosti vodorovné</t>
  </si>
  <si>
    <t>1366447774</t>
  </si>
  <si>
    <t>Odstranění izolace proti zemní vlhkosti  na ploše vodorovné V</t>
  </si>
  <si>
    <t>24,68*2</t>
  </si>
  <si>
    <t>46,49*2</t>
  </si>
  <si>
    <t>34,72*2</t>
  </si>
  <si>
    <t>34,39*2</t>
  </si>
  <si>
    <t>6,50*2</t>
  </si>
  <si>
    <t>766</t>
  </si>
  <si>
    <t>Konstrukce truhlářské</t>
  </si>
  <si>
    <t>766691914</t>
  </si>
  <si>
    <t>Vyvěšení nebo zavěšení dřevěných křídel dveří pl do 2 m2</t>
  </si>
  <si>
    <t>-2068876875</t>
  </si>
  <si>
    <t>Ostatní práce  vyvěšení nebo zavěšení křídel s případným uložením a opětovným zavěšením po provedení stavebních změn dřevěných dveřních, plochy do 2 m2</t>
  </si>
  <si>
    <t>49</t>
  </si>
  <si>
    <t>766691925</t>
  </si>
  <si>
    <t>Vyvěšení nebo zavěšení křídel plastových dveří plochy přes 2 m2</t>
  </si>
  <si>
    <t>-632289580</t>
  </si>
  <si>
    <t>Ostatní práce  vyvěšení nebo zavěšení křídel s případným uložením a opětovným zavěšením po provedení stavebních změn plastových dveřních s křídly otevíravými, plochy přes 2 m2</t>
  </si>
  <si>
    <t>776</t>
  </si>
  <si>
    <t>Podlahy povlakové</t>
  </si>
  <si>
    <t>776201812</t>
  </si>
  <si>
    <t>Demontáž lepených povlakových podlah s podložkou ručně</t>
  </si>
  <si>
    <t>-1131080822</t>
  </si>
  <si>
    <t>Demontáž povlakových podlahovin lepených ručně s podložkou</t>
  </si>
  <si>
    <t>51</t>
  </si>
  <si>
    <t>776201814</t>
  </si>
  <si>
    <t>Demontáž povlakových podlahovin volně položených podlepených páskou</t>
  </si>
  <si>
    <t>-441102420</t>
  </si>
  <si>
    <t>demontáž koberce</t>
  </si>
  <si>
    <t>52</t>
  </si>
  <si>
    <t>776410811</t>
  </si>
  <si>
    <t>Odstranění soklíků a lišt pryžových nebo plastových</t>
  </si>
  <si>
    <t>1356092990</t>
  </si>
  <si>
    <t>Demontáž soklíků nebo lišt pryžových nebo plastových</t>
  </si>
  <si>
    <t>7,70</t>
  </si>
  <si>
    <t>4,55</t>
  </si>
  <si>
    <t>6,95</t>
  </si>
  <si>
    <t>6,85</t>
  </si>
  <si>
    <t>784</t>
  </si>
  <si>
    <t>Dokončovací práce - malby a tapety</t>
  </si>
  <si>
    <t>53</t>
  </si>
  <si>
    <t>784121001</t>
  </si>
  <si>
    <t>Oškrabání malby v mísnostech výšky do 3,80 m</t>
  </si>
  <si>
    <t>2095809390</t>
  </si>
  <si>
    <t>Oškrabání malby v místnostech výšky do 3,80 m</t>
  </si>
  <si>
    <t>7,69*3,15*2</t>
  </si>
  <si>
    <t>4,53*3,15*2</t>
  </si>
  <si>
    <t>7,66*3,15*2</t>
  </si>
  <si>
    <t>4,48*3,15*2</t>
  </si>
  <si>
    <t>6,945*3,17*2</t>
  </si>
  <si>
    <t>6,82*3,17*2</t>
  </si>
  <si>
    <t>7,90*3,25*2</t>
  </si>
  <si>
    <t>7,40*3,25*2</t>
  </si>
  <si>
    <t>SO 04 - Stavební práce</t>
  </si>
  <si>
    <t xml:space="preserve">    713 - Izolace tepelné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</si>
  <si>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</si>
  <si>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</si>
  <si>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</si>
  <si>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</si>
  <si>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</si>
  <si>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-1353606173</t>
  </si>
  <si>
    <t>4,505*0,30*0,40</t>
  </si>
  <si>
    <t>2,45*0,30*0,40</t>
  </si>
  <si>
    <t>ruční výkop rýhy pro nové základy</t>
  </si>
  <si>
    <t>-53874289</t>
  </si>
  <si>
    <t>1932353444</t>
  </si>
  <si>
    <t>272490859</t>
  </si>
  <si>
    <t>4,505*0,30*0,40*10</t>
  </si>
  <si>
    <t>2,45*0,30*0,40*10</t>
  </si>
  <si>
    <t>96976250</t>
  </si>
  <si>
    <t>1074322336</t>
  </si>
  <si>
    <t>-1269882380</t>
  </si>
  <si>
    <t>4,505*0,30*0,40*2,10</t>
  </si>
  <si>
    <t>2,45*0,30*0,40*2,10</t>
  </si>
  <si>
    <t>229399825</t>
  </si>
  <si>
    <t>271532213</t>
  </si>
  <si>
    <t>Podsyp pod základové konstrukce se zhutněním z hrubého kameniva frakce 8 až 16 mm</t>
  </si>
  <si>
    <t>-698054504</t>
  </si>
  <si>
    <t>Podsyp pod základové konstrukce se zhutněním a urovnáním povrchu z kameniva hrubého, frakce 8 - 16 mm</t>
  </si>
  <si>
    <t>24,68*0,13</t>
  </si>
  <si>
    <t>46,49*0,13</t>
  </si>
  <si>
    <t>34,72*0,13</t>
  </si>
  <si>
    <t>34,39*0,13</t>
  </si>
  <si>
    <t>6,50*0,13</t>
  </si>
  <si>
    <t>273313611</t>
  </si>
  <si>
    <t>Základové desky z betonu tř. C 16/20</t>
  </si>
  <si>
    <t>1904929942</t>
  </si>
  <si>
    <t>Základy z betonu prostého desky z betonu kamenem neprokládaného tř. C 16/20</t>
  </si>
  <si>
    <t>4,505*0,30*0,05</t>
  </si>
  <si>
    <t>2,45*0,30*0,05</t>
  </si>
  <si>
    <t>273321511</t>
  </si>
  <si>
    <t>Základové desky ze ŽB bez zvýšených nároků na prostředí tř. C 25/30</t>
  </si>
  <si>
    <t>478464535</t>
  </si>
  <si>
    <t>Základy z betonu železového (bez výztuže) desky z betonu bez zvláštních nároků na prostředí tř. C 25/30</t>
  </si>
  <si>
    <t>24,68*0,15</t>
  </si>
  <si>
    <t>46,49*0,15</t>
  </si>
  <si>
    <t>34,72*0,15</t>
  </si>
  <si>
    <t>34,39*0,15</t>
  </si>
  <si>
    <t>6,50*0,15</t>
  </si>
  <si>
    <t>273351121</t>
  </si>
  <si>
    <t>Zřízení bednění základových desek</t>
  </si>
  <si>
    <t>1946752631</t>
  </si>
  <si>
    <t>Bednění základů desek zřízení</t>
  </si>
  <si>
    <t>273351122</t>
  </si>
  <si>
    <t>Odstranění bednění základových desek</t>
  </si>
  <si>
    <t>-1401596866</t>
  </si>
  <si>
    <t>Bednění základů desek odstranění</t>
  </si>
  <si>
    <t>273362021</t>
  </si>
  <si>
    <t>Výztuž základových desek svařovanými sítěmi Kari</t>
  </si>
  <si>
    <t>247034735</t>
  </si>
  <si>
    <t>Výztuž základů desek ze svařovaných sítí z drátů typu KARI</t>
  </si>
  <si>
    <t>24,68*5,30*1,15*0,001</t>
  </si>
  <si>
    <t>46,49*5,30*1,15*0,001</t>
  </si>
  <si>
    <t>34,72*5,30*1,15*0,001</t>
  </si>
  <si>
    <t>34,39*5,30*1,15*0,001</t>
  </si>
  <si>
    <t>6,50*5,30*1,15*0,001</t>
  </si>
  <si>
    <t>zesílení výztuže pod příčkami</t>
  </si>
  <si>
    <t>0,100</t>
  </si>
  <si>
    <t>279113144</t>
  </si>
  <si>
    <t>Základová zeď tl do 300 mm z tvárnic ztraceného bednění včetně výplně z betonu tř. C 20/25</t>
  </si>
  <si>
    <t>1741738060</t>
  </si>
  <si>
    <t>Základové zdi z tvárnic ztraceného bednění včetně výplně z betonu  bez zvláštních nároků na vliv prostředí třídy C 20/25, tloušťky zdiva přes 250 do 300 mm</t>
  </si>
  <si>
    <t>4,505*0,50</t>
  </si>
  <si>
    <t>2,45*0,50</t>
  </si>
  <si>
    <t>342272245.XLA</t>
  </si>
  <si>
    <t>Příčka z tvárnic Ytong Klasik 150 na tenkovrstvou maltu tl 150 mm</t>
  </si>
  <si>
    <t>1606757243</t>
  </si>
  <si>
    <t>4,505*3,15</t>
  </si>
  <si>
    <t>2,445*3,15</t>
  </si>
  <si>
    <t>342291112</t>
  </si>
  <si>
    <t>Ukotvení příček montážní polyuretanovou pěnou tl příčky přes 100 mm</t>
  </si>
  <si>
    <t>-415096916</t>
  </si>
  <si>
    <t>Ukotvení příček  polyuretanovou pěnou, tl. příčky přes 100 mm</t>
  </si>
  <si>
    <t>3,15*4</t>
  </si>
  <si>
    <t>342291121</t>
  </si>
  <si>
    <t>Ukotvení příček k cihelným konstrukcím plochými kotvami</t>
  </si>
  <si>
    <t>-1561712038</t>
  </si>
  <si>
    <t>Ukotvení příček  plochými kotvami, do konstrukce cihelné</t>
  </si>
  <si>
    <t>NC 0000.68</t>
  </si>
  <si>
    <t>montáž a dodávka ochranných rohových lišt dl. 2000 mm ( nerezový plech )</t>
  </si>
  <si>
    <t>-527070850</t>
  </si>
  <si>
    <t>montáž a dodávka ochranných rohových lišt dl. 2000 mm</t>
  </si>
  <si>
    <t>NC 0000.69</t>
  </si>
  <si>
    <t>montáž a dodávka P1 včetně úpravy délky</t>
  </si>
  <si>
    <t>-1834968142</t>
  </si>
  <si>
    <t>NC 0000.70</t>
  </si>
  <si>
    <t>montáž a dodávka P2</t>
  </si>
  <si>
    <t>-1624771803</t>
  </si>
  <si>
    <t>NC 0000.83</t>
  </si>
  <si>
    <t>montáž a dodávka - dilatační pásek po celém obvodě z minerální izolace tl. 10 mm, styk stěny s novou konstrukcí podlahy</t>
  </si>
  <si>
    <t>1857959473</t>
  </si>
  <si>
    <t>1610334958</t>
  </si>
  <si>
    <t>612311131</t>
  </si>
  <si>
    <t>Potažení vnitřních stěn vápenným štukem tloušťky do 3 mm</t>
  </si>
  <si>
    <t>-2004322252</t>
  </si>
  <si>
    <t>Potažení vnitřních ploch štukem tloušťky do 3 mm svislých konstrukcí stěn</t>
  </si>
  <si>
    <t>612321141</t>
  </si>
  <si>
    <t>Vápenocementová omítka štuková dvouvrstvá vnitřních stěn nanášená ručně</t>
  </si>
  <si>
    <t>357044410</t>
  </si>
  <si>
    <t>Omítka vápenocementová vnitřních ploch  nanášená ručně dvouvrstvá, tloušťky jádrové omítky do 10 mm a tloušťky štuku do 3 mm štuková svislých konstrukcí stěn</t>
  </si>
  <si>
    <t>4,505*3,15*2</t>
  </si>
  <si>
    <t>2,445*3,15*2</t>
  </si>
  <si>
    <t>612821002</t>
  </si>
  <si>
    <t>Vnitřní sanační štuková omítka pro vlhké zdivo prováděná ručně</t>
  </si>
  <si>
    <t>509064657</t>
  </si>
  <si>
    <t>Sanační omítka vnitřních ploch stěn pro vlhké zdivo, prováděná ručně štuková</t>
  </si>
  <si>
    <t>612821031</t>
  </si>
  <si>
    <t>Vnitřní vyrovnávací sanační omítka prováděná ručně</t>
  </si>
  <si>
    <t>688388312</t>
  </si>
  <si>
    <t>Sanační omítka vnitřních ploch stěn vyrovnávací vrstva, prováděná v tl. do 20 mm ručně</t>
  </si>
  <si>
    <t>654237373</t>
  </si>
  <si>
    <t>622821002</t>
  </si>
  <si>
    <t>Vnější sanační štuková omítka pro vlhké zdivo prováděná ručně</t>
  </si>
  <si>
    <t>1108770303</t>
  </si>
  <si>
    <t>Sanační omítka vnějších ploch  stěn pro vlhké zdivo, prováděná včetně sanačního postřiku tl. do 5 mm, tl. jádrové omítky do 20 mm ručně štuková</t>
  </si>
  <si>
    <t>622821031</t>
  </si>
  <si>
    <t>Vnější vyrovnávací sanační omítka prováděná ručně</t>
  </si>
  <si>
    <t>1301507644</t>
  </si>
  <si>
    <t>Sanační omítka vnějších ploch  stěn vyrovnávací vrstva, prováděná v tl. do 20 mm ručně</t>
  </si>
  <si>
    <t>631311116</t>
  </si>
  <si>
    <t>Mazanina tl do 80 mm z betonu prostého bez zvýšených nároků na prostředí tř. C 25/30</t>
  </si>
  <si>
    <t>720513170</t>
  </si>
  <si>
    <t>Mazanina z betonu  prostého bez zvýšených nároků na prostředí tl. přes 50 do 80 mm tř. C 25/30</t>
  </si>
  <si>
    <t>24,68*0,08</t>
  </si>
  <si>
    <t>45,49*0,08</t>
  </si>
  <si>
    <t>34,72*0,08</t>
  </si>
  <si>
    <t>34,39*0,08</t>
  </si>
  <si>
    <t>6,50*0,08</t>
  </si>
  <si>
    <t>631319011</t>
  </si>
  <si>
    <t>Příplatek k mazanině tl do 80 mm za přehlazení povrchu</t>
  </si>
  <si>
    <t>930051769</t>
  </si>
  <si>
    <t>Příplatek k cenám mazanin  za úpravu povrchu mazaniny přehlazením, mazanina tl. přes 50 do 80 mm</t>
  </si>
  <si>
    <t>631351101</t>
  </si>
  <si>
    <t>Zřízení bednění rýh a hran v podlahách</t>
  </si>
  <si>
    <t>-1954427615</t>
  </si>
  <si>
    <t>Bednění v podlahách  rýh a hran zřízení</t>
  </si>
  <si>
    <t>2,45</t>
  </si>
  <si>
    <t>631351102</t>
  </si>
  <si>
    <t>Odstranění bednění rýh a hran v podlahách</t>
  </si>
  <si>
    <t>1755126317</t>
  </si>
  <si>
    <t>Bednění v podlahách  rýh a hran odstranění</t>
  </si>
  <si>
    <t>631351111</t>
  </si>
  <si>
    <t>Zřízení bednění otvorů a prostupů v podlahách</t>
  </si>
  <si>
    <t>1537472780</t>
  </si>
  <si>
    <t>Bednění v podlahách  otvorů a prostupů zřízení</t>
  </si>
  <si>
    <t>1,25</t>
  </si>
  <si>
    <t>631351112</t>
  </si>
  <si>
    <t>Odstranění bednění otvorů a prostupů v podlahách</t>
  </si>
  <si>
    <t>-839441180</t>
  </si>
  <si>
    <t>Bednění v podlahách  otvorů a prostupů odstranění</t>
  </si>
  <si>
    <t>631362021</t>
  </si>
  <si>
    <t>Výztuž mazanin svařovanými sítěmi Kari</t>
  </si>
  <si>
    <t>922981555</t>
  </si>
  <si>
    <t>Výztuž mazanin  ze svařovaných sítí z drátů typu KARI</t>
  </si>
  <si>
    <t>24,68*1,40*1,15*0,001</t>
  </si>
  <si>
    <t>45,49*1,40*1,15*0,001</t>
  </si>
  <si>
    <t>34,72*1,40*1,15*0,001</t>
  </si>
  <si>
    <t>34,39*1,40*1,15*0,001</t>
  </si>
  <si>
    <t>6,50*1,40*1,15*0,001</t>
  </si>
  <si>
    <t>642942611</t>
  </si>
  <si>
    <t>Osazování zárubní nebo rámů dveřních kovových do 2,5 m2 na montážní pěnu</t>
  </si>
  <si>
    <t>715525795</t>
  </si>
  <si>
    <t>Osazování zárubní nebo rámů kovových dveřních  lisovaných nebo z úhelníků bez dveřních křídel na montážní pěnu, plochy otvoru do 2,5 m2</t>
  </si>
  <si>
    <t>55331413</t>
  </si>
  <si>
    <t>zárubeň ocelová pro běžné zdění a pórobeton s drážkou 150 levá/pravá 700</t>
  </si>
  <si>
    <t>1187429029</t>
  </si>
  <si>
    <t>55331414</t>
  </si>
  <si>
    <t>zárubeň ocelová pro běžné zdění a pórobeton s drážkou 150 levá/pravá 800</t>
  </si>
  <si>
    <t>489528679</t>
  </si>
  <si>
    <t>NC 0000.71</t>
  </si>
  <si>
    <t>ošetření a nátěr zárubní</t>
  </si>
  <si>
    <t>-1159909896</t>
  </si>
  <si>
    <t>949101111</t>
  </si>
  <si>
    <t>Lešení pomocné pro objekty pozemních staveb s lešeňovou podlahou v do 1,9 m zatížení do 150 kg/m2</t>
  </si>
  <si>
    <t>1998148146</t>
  </si>
  <si>
    <t>Lešení pomocné pracovní pro objekty pozemních staveb  pro zatížení do 150 kg/m2, o výšce lešeňové podlahy do 1,9 m</t>
  </si>
  <si>
    <t>952901111</t>
  </si>
  <si>
    <t>Vyčištění budov bytové a občanské výstavby při výšce podlaží do 4 m</t>
  </si>
  <si>
    <t>-942666874</t>
  </si>
  <si>
    <t>Vyčištění budov nebo objektů před předáním do užívání  budov bytové nebo občanské výstavby, světlé výšky podlaží do 4 m</t>
  </si>
  <si>
    <t>-900387069</t>
  </si>
  <si>
    <t>711111001</t>
  </si>
  <si>
    <t>Provedení izolace proti zemní vlhkosti vodorovné za studena nátěrem penetračním</t>
  </si>
  <si>
    <t>107303679</t>
  </si>
  <si>
    <t>Provedení izolace proti zemní vlhkosti natěradly a tmely za studena  na ploše vodorovné V nátěrem penetračním</t>
  </si>
  <si>
    <t>24,68*1,10</t>
  </si>
  <si>
    <t>45,49*1,10</t>
  </si>
  <si>
    <t>34,72*1,10</t>
  </si>
  <si>
    <t>34,39*1,10</t>
  </si>
  <si>
    <t>6,50*1,10</t>
  </si>
  <si>
    <t>11163150</t>
  </si>
  <si>
    <t>lak penetrační asfaltový</t>
  </si>
  <si>
    <t>12352786</t>
  </si>
  <si>
    <t>P</t>
  </si>
  <si>
    <t>Poznámka k položce:
Spotřeba 0,3-0,4kg/m2</t>
  </si>
  <si>
    <t>160,358*0,0005 'Přepočtené koeficientem množství</t>
  </si>
  <si>
    <t>711113125</t>
  </si>
  <si>
    <t>Izolace proti vlhkosti na svislé ploše za studena těsnicí hmotou dvousložkovou na bázi polymery modifikované živičné emulze</t>
  </si>
  <si>
    <t>1891596778</t>
  </si>
  <si>
    <t>Izolace proti zemní vlhkosti natěradly a tmely za studena na ploše svislé S těsnicí hmotou dvousložkovou na bázi polymery modifikované živice</t>
  </si>
  <si>
    <t>4,00*0,30</t>
  </si>
  <si>
    <t>2,65*0,30</t>
  </si>
  <si>
    <t>NC 0000.65</t>
  </si>
  <si>
    <t>montáž a dodávka výztužné těsnící pásky</t>
  </si>
  <si>
    <t>429223096</t>
  </si>
  <si>
    <t>711141559</t>
  </si>
  <si>
    <t>Provedení izolace proti zemní vlhkosti pásy přitavením vodorovné NAIP</t>
  </si>
  <si>
    <t>1688817594</t>
  </si>
  <si>
    <t>Provedení izolace proti zemní vlhkosti pásy přitavením  NAIP na ploše vodorovné V</t>
  </si>
  <si>
    <t>24,68*1,10*2</t>
  </si>
  <si>
    <t>45,49*1,10*2</t>
  </si>
  <si>
    <t>34,72*1,10*2</t>
  </si>
  <si>
    <t>34,39*1,10*2</t>
  </si>
  <si>
    <t>6,50*1,10*2</t>
  </si>
  <si>
    <t>62853004</t>
  </si>
  <si>
    <t>pás asfaltový natavitelný modifikovaný SBS tl 4,0mm s vložkou ze skleněné tkaniny a spalitelnou PE fólií nebo jemnozrnný minerálním posypem na horním povrchu</t>
  </si>
  <si>
    <t>61616621</t>
  </si>
  <si>
    <t>320,716*1,15 'Přepočtené koeficientem množství</t>
  </si>
  <si>
    <t>1810843047</t>
  </si>
  <si>
    <t>713</t>
  </si>
  <si>
    <t>Izolace tepelné</t>
  </si>
  <si>
    <t>713121111</t>
  </si>
  <si>
    <t>Montáž izolace tepelné podlah volně kladenými rohožemi, pásy, dílci, deskami 1 vrstva</t>
  </si>
  <si>
    <t>-274540539</t>
  </si>
  <si>
    <t>Montáž tepelné izolace podlah rohožemi, pásy, deskami, dílci, bloky (izolační materiál ve specifikaci) kladenými volně jednovrstvá</t>
  </si>
  <si>
    <t>28375912</t>
  </si>
  <si>
    <t>deska EPS 150 do plochých střech a podlah λ=0,035 tl 80mm</t>
  </si>
  <si>
    <t>-683569578</t>
  </si>
  <si>
    <t>146,78*1,02 'Přepočtené koeficientem množství</t>
  </si>
  <si>
    <t>54</t>
  </si>
  <si>
    <t>713191134</t>
  </si>
  <si>
    <t>Montáž izolace tepelné podlah, stropů vrchem nebo střech překrytí fólií se svařovaným spojem</t>
  </si>
  <si>
    <t>-1172838722</t>
  </si>
  <si>
    <t>Montáž tepelné izolace stavebních konstrukcí - doplňky a konstrukční součásti podlah, stropů vrchem nebo střech překrytím fólií položenou volně se svařovanými spoji</t>
  </si>
  <si>
    <t>55</t>
  </si>
  <si>
    <t>28323059</t>
  </si>
  <si>
    <t>fólie PE (500 kg/m3) separační podlahová oddělující tepelnou izolaci tl 2mm</t>
  </si>
  <si>
    <t>424801449</t>
  </si>
  <si>
    <t>146,78*1,15 'Přepočtené koeficientem množství</t>
  </si>
  <si>
    <t>56</t>
  </si>
  <si>
    <t>998713202</t>
  </si>
  <si>
    <t>Přesun hmot procentní pro izolace tepelné v objektech v do 12 m</t>
  </si>
  <si>
    <t>1589208589</t>
  </si>
  <si>
    <t>Přesun hmot pro izolace tepelné stanovený procentní sazbou (%) z ceny vodorovná dopravní vzdálenost do 50 m v objektech výšky přes 6 do 12 m</t>
  </si>
  <si>
    <t>763</t>
  </si>
  <si>
    <t>Konstrukce suché výstavby</t>
  </si>
  <si>
    <t>57</t>
  </si>
  <si>
    <t>763131532</t>
  </si>
  <si>
    <t>SDK podhled deska 1xDF 15 bez izolace jednovrstvá spodní kce profil CD+UD</t>
  </si>
  <si>
    <t>-1373379026</t>
  </si>
  <si>
    <t>Podhled ze sádrokartonových desek  jednovrstvá zavěšená spodní konstrukce z ocelových profilů CD, UD jednoduše opláštěná deskou protipožární DF, tl. 15 mm, bez izolace</t>
  </si>
  <si>
    <t>763131765</t>
  </si>
  <si>
    <t>Příplatek k SDK podhledu za výšku zavěšení přes 0,5 do 1,0 m</t>
  </si>
  <si>
    <t>-970521368</t>
  </si>
  <si>
    <t>Podhled ze sádrokartonových desek  Příplatek k cenám za výšku zavěšení přes 0,5 do 1,0 m</t>
  </si>
  <si>
    <t>59</t>
  </si>
  <si>
    <t>763131772</t>
  </si>
  <si>
    <t>Příplatek k SDK podhledu za rovinnost kvality Q4</t>
  </si>
  <si>
    <t>-1104826712</t>
  </si>
  <si>
    <t>Podhled ze sádrokartonových desek  Příplatek k cenám za rovinnost kvality celoplošné tmelení kvality Q4</t>
  </si>
  <si>
    <t>763164556</t>
  </si>
  <si>
    <t>SDK obklad kcí tvaru L š přes 0,8 m desky 1xDF 15</t>
  </si>
  <si>
    <t>-1734229294</t>
  </si>
  <si>
    <t>Obklad konstrukcí sádrokartonovými deskami včetně ochranných úhelníků ve tvaru L rozvinuté šíře přes 0,8 m, opláštěný deskou protipožární DF, tl. 15 mm</t>
  </si>
  <si>
    <t>4*0,60</t>
  </si>
  <si>
    <t>61</t>
  </si>
  <si>
    <t>998763402</t>
  </si>
  <si>
    <t>Přesun hmot procentní pro sádrokartonové konstrukce v objektech v do 12 m</t>
  </si>
  <si>
    <t>94394712</t>
  </si>
  <si>
    <t>Přesun hmot pro konstrukce montované z desek  stanovený procentní sazbou (%) z ceny vodorovná dopravní vzdálenost do 50 m v objektech výšky přes 6 do 12 m</t>
  </si>
  <si>
    <t>62</t>
  </si>
  <si>
    <t>766660021</t>
  </si>
  <si>
    <t>Montáž dveřních křídel otvíravých jednokřídlových š do 0,8 m požárních do ocelové zárubně</t>
  </si>
  <si>
    <t>1926460984</t>
  </si>
  <si>
    <t>Montáž dveřních křídel dřevěných nebo plastových otevíravých do ocelové zárubně protipožárních jednokřídlových, šířky do 800 mm</t>
  </si>
  <si>
    <t>63</t>
  </si>
  <si>
    <t>NC 0000.72</t>
  </si>
  <si>
    <t>dodávka dveří vnitřních</t>
  </si>
  <si>
    <t>107247446</t>
  </si>
  <si>
    <t>64</t>
  </si>
  <si>
    <t>766660728</t>
  </si>
  <si>
    <t>Montáž dveřního interiérového kování - zámku</t>
  </si>
  <si>
    <t>-826482408</t>
  </si>
  <si>
    <t>Montáž dveřních doplňků dveřního kování interiérového zámku</t>
  </si>
  <si>
    <t>65</t>
  </si>
  <si>
    <t>NC 0000.73</t>
  </si>
  <si>
    <t>dodávka zámku dveří</t>
  </si>
  <si>
    <t>-2145662924</t>
  </si>
  <si>
    <t>66</t>
  </si>
  <si>
    <t>766660729</t>
  </si>
  <si>
    <t>Montáž dveřního interiérového kování - štítku s klikou</t>
  </si>
  <si>
    <t>766467829</t>
  </si>
  <si>
    <t>Montáž dveřních doplňků dveřního kování interiérového štítku s klikou</t>
  </si>
  <si>
    <t>67</t>
  </si>
  <si>
    <t>NC 0000.74</t>
  </si>
  <si>
    <t>dodávka kování dveří</t>
  </si>
  <si>
    <t>1923439021</t>
  </si>
  <si>
    <t>-93190388</t>
  </si>
  <si>
    <t>1474459512</t>
  </si>
  <si>
    <t>-1073416001</t>
  </si>
  <si>
    <t>71</t>
  </si>
  <si>
    <t>NC 0000.76</t>
  </si>
  <si>
    <t>montáž a dodávka zásobníku na mýdlo</t>
  </si>
  <si>
    <t>1545177283</t>
  </si>
  <si>
    <t>72</t>
  </si>
  <si>
    <t>NC 0000.77</t>
  </si>
  <si>
    <t>montáž a dodávka drátěného koše</t>
  </si>
  <si>
    <t>263983557</t>
  </si>
  <si>
    <t>73</t>
  </si>
  <si>
    <t>NC 0000.78</t>
  </si>
  <si>
    <t>montáž a dodávka zásobníku na papírové ručníky</t>
  </si>
  <si>
    <t>114446412</t>
  </si>
  <si>
    <t>74</t>
  </si>
  <si>
    <t>NC 0000.79</t>
  </si>
  <si>
    <t>montáž a dodávka velkokapacitního zásobníku na toaletní papír</t>
  </si>
  <si>
    <t>1587544125</t>
  </si>
  <si>
    <t>75</t>
  </si>
  <si>
    <t>NC 0000.80</t>
  </si>
  <si>
    <t>montáž a dodávka zásobníku na hygienické sáčky</t>
  </si>
  <si>
    <t>706589972</t>
  </si>
  <si>
    <t>76</t>
  </si>
  <si>
    <t>NC 0000.81</t>
  </si>
  <si>
    <t>montáž a dodávka bežného zásobníku na toaletní papír</t>
  </si>
  <si>
    <t>1885905086</t>
  </si>
  <si>
    <t>77</t>
  </si>
  <si>
    <t>NC 0000.82</t>
  </si>
  <si>
    <t>montáž a dodávka zrcadla nad umyvadlo</t>
  </si>
  <si>
    <t>-1420677534</t>
  </si>
  <si>
    <t>78</t>
  </si>
  <si>
    <t>998766202</t>
  </si>
  <si>
    <t>Přesun hmot procentní pro konstrukce truhlářské v objektech v do 12 m</t>
  </si>
  <si>
    <t>-1435550010</t>
  </si>
  <si>
    <t>Přesun hmot pro konstrukce truhlářské stanovený procentní sazbou (%) z ceny vodorovná dopravní vzdálenost do 50 m v objektech výšky přes 6 do 12 m</t>
  </si>
  <si>
    <t>767</t>
  </si>
  <si>
    <t>Konstrukce zámečnické</t>
  </si>
  <si>
    <t>79</t>
  </si>
  <si>
    <t>767640322</t>
  </si>
  <si>
    <t>Montáž dveří ocelových vnitřních dvoukřídlových</t>
  </si>
  <si>
    <t>-906751353</t>
  </si>
  <si>
    <t>Montáž dveří ocelových  vnitřních dvoukřídlových</t>
  </si>
  <si>
    <t>80</t>
  </si>
  <si>
    <t>NC 0000.75</t>
  </si>
  <si>
    <t>dodávka dveří hliníkových prosklených, 1,71/2,17 m včetně dodávky a montáže zárubně, komplet s kováním a zámkem</t>
  </si>
  <si>
    <t>2019888868</t>
  </si>
  <si>
    <t>81</t>
  </si>
  <si>
    <t>998767202</t>
  </si>
  <si>
    <t>Přesun hmot procentní pro zámečnické konstrukce v objektech v do 12 m</t>
  </si>
  <si>
    <t>-171453024</t>
  </si>
  <si>
    <t>Přesun hmot pro zámečnické konstrukce  stanovený procentní sazbou (%) z ceny vodorovná dopravní vzdálenost do 50 m v objektech výšky přes 6 do 12 m</t>
  </si>
  <si>
    <t>771</t>
  </si>
  <si>
    <t>Podlahy z dlaždic</t>
  </si>
  <si>
    <t>82</t>
  </si>
  <si>
    <t>771474112</t>
  </si>
  <si>
    <t>Montáž soklů z dlaždic keramických rovných flexibilní lepidlo v do 90 mm</t>
  </si>
  <si>
    <t>-1093445852</t>
  </si>
  <si>
    <t>Montáž soklů z dlaždic keramických lepených flexibilním lepidlem rovných, výšky přes 65 do 90 mm</t>
  </si>
  <si>
    <t>7,00</t>
  </si>
  <si>
    <t>4,00</t>
  </si>
  <si>
    <t>83</t>
  </si>
  <si>
    <t>LSS.TSAJB006</t>
  </si>
  <si>
    <t>-1511509546</t>
  </si>
  <si>
    <t>21*3,33 'Přepočtené koeficientem množství</t>
  </si>
  <si>
    <t>84</t>
  </si>
  <si>
    <t>771574112</t>
  </si>
  <si>
    <t>Montáž podlah keramických hladkých lepených flexibilním lepidlem do 12 ks/ m2</t>
  </si>
  <si>
    <t>349169258</t>
  </si>
  <si>
    <t>Montáž podlah z dlaždic keramických lepených flexibilním lepidlem maloformátových hladkých přes 9 do 12 ks/m2</t>
  </si>
  <si>
    <t>85</t>
  </si>
  <si>
    <t>NC 0000.67</t>
  </si>
  <si>
    <t>dodávka dlažby keramické</t>
  </si>
  <si>
    <t>-148565843</t>
  </si>
  <si>
    <t>86</t>
  </si>
  <si>
    <t>771591123</t>
  </si>
  <si>
    <t>Podlahy separační provazec do pružných spar průměru 8 mm</t>
  </si>
  <si>
    <t>-686381746</t>
  </si>
  <si>
    <t>Podlahy - dokončovací práce separační provazec do pružných spar, průměru 8 mm</t>
  </si>
  <si>
    <t>87</t>
  </si>
  <si>
    <t>771591185</t>
  </si>
  <si>
    <t>Podlahy pracnější řezání keramických dlaždic rovné</t>
  </si>
  <si>
    <t>2023663864</t>
  </si>
  <si>
    <t>Podlahy - dokončovací práce pracnější řezání dlaždic keramických rovné</t>
  </si>
  <si>
    <t>88</t>
  </si>
  <si>
    <t>998771202</t>
  </si>
  <si>
    <t>Přesun hmot procentní pro podlahy z dlaždic v objektech v do 12 m</t>
  </si>
  <si>
    <t>-213833155</t>
  </si>
  <si>
    <t>Přesun hmot pro podlahy z dlaždic stanovený procentní sazbou (%) z ceny vodorovná dopravní vzdálenost do 50 m v objektech výšky přes 6 do 12 m</t>
  </si>
  <si>
    <t>89</t>
  </si>
  <si>
    <t>2133845221</t>
  </si>
  <si>
    <t>90</t>
  </si>
  <si>
    <t>-1295309634</t>
  </si>
  <si>
    <t>115,6*1,1 'Přepočtené koeficientem množství</t>
  </si>
  <si>
    <t>91</t>
  </si>
  <si>
    <t>776411112</t>
  </si>
  <si>
    <t>1185627588</t>
  </si>
  <si>
    <t>Montáž soklíků lepením obvodových, výšky přes 80 do 100 mm</t>
  </si>
  <si>
    <t>7,70*2</t>
  </si>
  <si>
    <t>4,55*2</t>
  </si>
  <si>
    <t>4,50*2</t>
  </si>
  <si>
    <t>6,95*2</t>
  </si>
  <si>
    <t>92</t>
  </si>
  <si>
    <t>28411010</t>
  </si>
  <si>
    <t>-810251614</t>
  </si>
  <si>
    <t>76,44*1,02 'Přepočtené koeficientem množství</t>
  </si>
  <si>
    <t>93</t>
  </si>
  <si>
    <t>998776202</t>
  </si>
  <si>
    <t>Přesun hmot procentní pro podlahy povlakové v objektech v do 12 m</t>
  </si>
  <si>
    <t>-1876680693</t>
  </si>
  <si>
    <t>Přesun hmot pro podlahy povlakové  stanovený procentní sazbou (%) z ceny vodorovná dopravní vzdálenost do 50 m v objektech výšky přes 6 do 12 m</t>
  </si>
  <si>
    <t>781</t>
  </si>
  <si>
    <t>Dokončovací práce - obklady</t>
  </si>
  <si>
    <t>94</t>
  </si>
  <si>
    <t>781474115</t>
  </si>
  <si>
    <t>Montáž obkladů vnitřních keramických hladkých do 25 ks/m2 lepených flexibilním lepidlem</t>
  </si>
  <si>
    <t>-1190797320</t>
  </si>
  <si>
    <t>Montáž obkladů vnitřních stěn z dlaždic keramických lepených flexibilním lepidlem maloformátových hladkých přes 22 do 25 ks/m2</t>
  </si>
  <si>
    <t>2,80*2,02*2</t>
  </si>
  <si>
    <t>2,40*2,02*2</t>
  </si>
  <si>
    <t>2,95*2,00</t>
  </si>
  <si>
    <t>95</t>
  </si>
  <si>
    <t>59761039</t>
  </si>
  <si>
    <t>obklad keramický hladký přes 22 do 25ks/m2</t>
  </si>
  <si>
    <t>544918782</t>
  </si>
  <si>
    <t>26,908*1,1 'Přepočtené koeficientem množství</t>
  </si>
  <si>
    <t>96</t>
  </si>
  <si>
    <t>781494111</t>
  </si>
  <si>
    <t>Plastové profily rohové lepené flexibilním lepidlem</t>
  </si>
  <si>
    <t>-457032786</t>
  </si>
  <si>
    <t>Obklad - dokončující práce profily ukončovací lepené flexibilním lepidlem rohové</t>
  </si>
  <si>
    <t>2,02*12</t>
  </si>
  <si>
    <t>97</t>
  </si>
  <si>
    <t>781494511</t>
  </si>
  <si>
    <t>Plastové profily ukončovací lepené flexibilním lepidlem</t>
  </si>
  <si>
    <t>-2030468915</t>
  </si>
  <si>
    <t>Obklad - dokončující práce profily ukončovací lepené flexibilním lepidlem ukončovací</t>
  </si>
  <si>
    <t>2,80</t>
  </si>
  <si>
    <t>2,40</t>
  </si>
  <si>
    <t>98</t>
  </si>
  <si>
    <t>781495141</t>
  </si>
  <si>
    <t>Průnik obkladem kruhový do DN 30</t>
  </si>
  <si>
    <t>1767210953</t>
  </si>
  <si>
    <t>Obklad - dokončující práce průnik obkladem kruhový, bez izolace do DN 30</t>
  </si>
  <si>
    <t>99</t>
  </si>
  <si>
    <t>781495185</t>
  </si>
  <si>
    <t>Řezání pracnější rovné keramických obkládaček</t>
  </si>
  <si>
    <t>1628552009</t>
  </si>
  <si>
    <t>Obklad - dokončující práce pracnější řezání obkladaček rovné</t>
  </si>
  <si>
    <t>100</t>
  </si>
  <si>
    <t>998781202</t>
  </si>
  <si>
    <t>Přesun hmot procentní pro obklady keramické v objektech v do 12 m</t>
  </si>
  <si>
    <t>-888692757</t>
  </si>
  <si>
    <t>Přesun hmot pro obklady keramické  stanovený procentní sazbou (%) z ceny vodorovná dopravní vzdálenost do 50 m v objektech výšky přes 6 do 12 m</t>
  </si>
  <si>
    <t>783</t>
  </si>
  <si>
    <t>Dokončovací práce - nátěry</t>
  </si>
  <si>
    <t>101</t>
  </si>
  <si>
    <t>783101203</t>
  </si>
  <si>
    <t>Jemné obroušení podkladu truhlářských konstrukcí před provedením nátěru</t>
  </si>
  <si>
    <t>2047898623</t>
  </si>
  <si>
    <t>Příprava podkladu truhlářských konstrukcí před provedením nátěru broušení smirkovým papírem nebo plátnem jemné</t>
  </si>
  <si>
    <t>2,50</t>
  </si>
  <si>
    <t>prahy dveří</t>
  </si>
  <si>
    <t>102</t>
  </si>
  <si>
    <t>783101403</t>
  </si>
  <si>
    <t>Oprášení podkladu truhlářských konstrukcí před provedením nátěru</t>
  </si>
  <si>
    <t>-279844477</t>
  </si>
  <si>
    <t>Příprava podkladu truhlářských konstrukcí před provedením nátěru oprášení</t>
  </si>
  <si>
    <t>103</t>
  </si>
  <si>
    <t>783114101</t>
  </si>
  <si>
    <t>Základní jednonásobný syntetický nátěr truhlářských konstrukcí</t>
  </si>
  <si>
    <t>-136235623</t>
  </si>
  <si>
    <t>Základní nátěr truhlářských konstrukcí jednonásobný syntetický</t>
  </si>
  <si>
    <t>104</t>
  </si>
  <si>
    <t>783118211</t>
  </si>
  <si>
    <t>Lakovací dvojnásobný syntetický nátěr truhlářských konstrukcí s mezibroušením</t>
  </si>
  <si>
    <t>-1284598762</t>
  </si>
  <si>
    <t>Lakovací nátěr truhlářských konstrukcí dvojnásobný s mezibroušením syntetický</t>
  </si>
  <si>
    <t>105</t>
  </si>
  <si>
    <t>783301313</t>
  </si>
  <si>
    <t>Odmaštění zámečnických konstrukcí ředidlovým odmašťovačem</t>
  </si>
  <si>
    <t>-1539256321</t>
  </si>
  <si>
    <t>Příprava podkladu zámečnických konstrukcí před provedením nátěru odmaštění odmašťovačem ředidlovým</t>
  </si>
  <si>
    <t>4*2*1,15</t>
  </si>
  <si>
    <t>106</t>
  </si>
  <si>
    <t>783306805</t>
  </si>
  <si>
    <t>Odstranění nátěru ze zámečnických konstrukcí opálením</t>
  </si>
  <si>
    <t>1488542834</t>
  </si>
  <si>
    <t>Odstranění nátěrů ze zámečnických konstrukcí opálením s obroušením</t>
  </si>
  <si>
    <t>ocelové zábradlí</t>
  </si>
  <si>
    <t>107</t>
  </si>
  <si>
    <t>783306809</t>
  </si>
  <si>
    <t>Odstranění nátěru ze zámečnických konstrukcí okartáčováním</t>
  </si>
  <si>
    <t>130351082</t>
  </si>
  <si>
    <t>Odstranění nátěrů ze zámečnických konstrukcí okartáčováním</t>
  </si>
  <si>
    <t>108</t>
  </si>
  <si>
    <t>783314101</t>
  </si>
  <si>
    <t>Základní jednonásobný syntetický nátěr zámečnických konstrukcí</t>
  </si>
  <si>
    <t>-164516770</t>
  </si>
  <si>
    <t>Základní nátěr zámečnických konstrukcí jednonásobný syntetický</t>
  </si>
  <si>
    <t>109</t>
  </si>
  <si>
    <t>783315101</t>
  </si>
  <si>
    <t>Mezinátěr jednonásobný syntetický standardní zámečnických konstrukcí</t>
  </si>
  <si>
    <t>-689982938</t>
  </si>
  <si>
    <t>Mezinátěr zámečnických konstrukcí jednonásobný syntetický standardní</t>
  </si>
  <si>
    <t>110</t>
  </si>
  <si>
    <t>783317101</t>
  </si>
  <si>
    <t>Krycí jednonásobný syntetický standardní nátěr zámečnických konstrukcí</t>
  </si>
  <si>
    <t>1980034545</t>
  </si>
  <si>
    <t>Krycí nátěr (email) zámečnických konstrukcí jednonásobný syntetický standardní</t>
  </si>
  <si>
    <t>111</t>
  </si>
  <si>
    <t>783817421</t>
  </si>
  <si>
    <t>99284227</t>
  </si>
  <si>
    <t>7,70*2,02*2</t>
  </si>
  <si>
    <t>4,55*2,02*2</t>
  </si>
  <si>
    <t>4,50*2,02*2</t>
  </si>
  <si>
    <t>6,95*2,02*2</t>
  </si>
  <si>
    <t>6,82*2,02*2</t>
  </si>
  <si>
    <t>11*2,02*2</t>
  </si>
  <si>
    <t>112</t>
  </si>
  <si>
    <t>783823135</t>
  </si>
  <si>
    <t>1415125974</t>
  </si>
  <si>
    <t>Penetrační nátěr omítek hladkých omítek hladkých, zrnitých tenkovrstvých nebo štukových stupně členitosti 1 a 2 silikonový</t>
  </si>
  <si>
    <t>94,776*1,15</t>
  </si>
  <si>
    <t>113</t>
  </si>
  <si>
    <t>783823165</t>
  </si>
  <si>
    <t>-1822386990</t>
  </si>
  <si>
    <t>Penetrační nátěr omítek hladkých omítek hladkých, zrnitých tenkovrstvých nebo štukových stupně členitosti 3 silikonový</t>
  </si>
  <si>
    <t>114</t>
  </si>
  <si>
    <t>783827125</t>
  </si>
  <si>
    <t>-1908526975</t>
  </si>
  <si>
    <t>Krycí (ochranný ) nátěr omítek jednonásobný hladkých omítek hladkých, zrnitých tenkovrstvých nebo štukových stupně členitosti 1 a 2 silikonový</t>
  </si>
  <si>
    <t>94,776*1,15*2</t>
  </si>
  <si>
    <t>dvojnásobný</t>
  </si>
  <si>
    <t>115</t>
  </si>
  <si>
    <t>784121011</t>
  </si>
  <si>
    <t>Rozmývání podkladu po oškrabání malby v místnostech výšky do 3,80 m</t>
  </si>
  <si>
    <t>-1548396707</t>
  </si>
  <si>
    <t>-198,849</t>
  </si>
  <si>
    <t>116</t>
  </si>
  <si>
    <t>784181121</t>
  </si>
  <si>
    <t>Hloubková jednonásobná penetrace podkladu v místnostech výšky do 3,80 m</t>
  </si>
  <si>
    <t>-2071828617</t>
  </si>
  <si>
    <t>Penetrace podkladu jednonásobná hloubková v místnostech výšky do 3,80 m</t>
  </si>
  <si>
    <t>117</t>
  </si>
  <si>
    <t>784211101</t>
  </si>
  <si>
    <t>Dvojnásobné bílé malby ze směsí za mokra výborně otěruvzdorných v místnostech výšky do 3,80 m</t>
  </si>
  <si>
    <t>235004343</t>
  </si>
  <si>
    <t>Malby z malířských směsí otěruvzdorných za mokra dvojnásobné, bílé za mokra otěruvzdorné výborně v místnostech výšky do 3,80 m</t>
  </si>
  <si>
    <t>SO 05 - Zdravotechnické instalace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</si>
  <si>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</si>
  <si>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</si>
  <si>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</si>
  <si>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</si>
  <si>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M - Práce a dodávky M</t>
  </si>
  <si>
    <t xml:space="preserve">    22-M - Montáže technologických zařízení pro dopravní stavby</t>
  </si>
  <si>
    <t>-159350410</t>
  </si>
  <si>
    <t>20*0,30*0,40</t>
  </si>
  <si>
    <t>rýha pro kanalizaci v objektu</t>
  </si>
  <si>
    <t>162211211</t>
  </si>
  <si>
    <t>Vodorovné přemístění do 10 m nošením výkopku z horniny třídy těžitelnosti II, skupiny 4 a 5</t>
  </si>
  <si>
    <t>-1898732262</t>
  </si>
  <si>
    <t>Vodorovné přemístění výkopku nebo sypaniny nošením s naložením a vyprázdněním nádoby na hromady nebo do dopravního prostředku na vzdálenost do 10 m z horniny třídy těžitelnosti II, skupiny 4 a 5</t>
  </si>
  <si>
    <t>1289423653</t>
  </si>
  <si>
    <t>549433343</t>
  </si>
  <si>
    <t>2,4*10 'Přepočtené koeficientem množství</t>
  </si>
  <si>
    <t>1234218498</t>
  </si>
  <si>
    <t>20*0,30</t>
  </si>
  <si>
    <t>-1288814171</t>
  </si>
  <si>
    <t>20*0,30*0,40*2,10</t>
  </si>
  <si>
    <t>1640091607</t>
  </si>
  <si>
    <t>592729449</t>
  </si>
  <si>
    <t>20*0,20*0,30</t>
  </si>
  <si>
    <t>1499085353</t>
  </si>
  <si>
    <t>771984035</t>
  </si>
  <si>
    <t>-1207170737</t>
  </si>
  <si>
    <t>0,785*20 'Přepočtené koeficientem množství</t>
  </si>
  <si>
    <t>994193065</t>
  </si>
  <si>
    <t>721110806</t>
  </si>
  <si>
    <t>Demontáž potrubí kameninové do DN 200</t>
  </si>
  <si>
    <t>-1152241929</t>
  </si>
  <si>
    <t>Demontáž potrubí z kameninových trub  normálních nebo kyselinovzdorných přes 100 do DN 200</t>
  </si>
  <si>
    <t>721140806</t>
  </si>
  <si>
    <t>Demontáž potrubí litinové do DN 200</t>
  </si>
  <si>
    <t>1257666097</t>
  </si>
  <si>
    <t>Demontáž potrubí z litinových trub  odpadních nebo dešťových přes 100 do DN 200</t>
  </si>
  <si>
    <t>721171803</t>
  </si>
  <si>
    <t>Demontáž potrubí z PVC do D 75</t>
  </si>
  <si>
    <t>-2031524649</t>
  </si>
  <si>
    <t>Demontáž potrubí z novodurových trub  odpadních nebo připojovacích do D 75</t>
  </si>
  <si>
    <t>721171808</t>
  </si>
  <si>
    <t>Demontáž potrubí z PVC do D 114</t>
  </si>
  <si>
    <t>-1761698517</t>
  </si>
  <si>
    <t>Demontáž potrubí z novodurových trub  odpadních nebo připojovacích přes 75 do D 114</t>
  </si>
  <si>
    <t>721173401</t>
  </si>
  <si>
    <t>Potrubí kanalizační z PVC SN 4 svodné DN 110</t>
  </si>
  <si>
    <t>219448035</t>
  </si>
  <si>
    <t>Potrubí z trub PVC SN4 svodné (ležaté) DN 110</t>
  </si>
  <si>
    <t>NC 0000.13</t>
  </si>
  <si>
    <t>montáž a dodávka odbočka 110/110/87</t>
  </si>
  <si>
    <t>1386835074</t>
  </si>
  <si>
    <t>NC 0000.14</t>
  </si>
  <si>
    <t>montáž a dodávka redukce 110/50</t>
  </si>
  <si>
    <t>-1572005554</t>
  </si>
  <si>
    <t>NC 0000.15</t>
  </si>
  <si>
    <t>montáž a dodávka redukce 50/40</t>
  </si>
  <si>
    <t>-1040231751</t>
  </si>
  <si>
    <t>NC 0000.16</t>
  </si>
  <si>
    <t>montáž a dodávka koleno 40/87</t>
  </si>
  <si>
    <t>-1247045633</t>
  </si>
  <si>
    <t>721173403</t>
  </si>
  <si>
    <t>Potrubí kanalizační z PVC SN 4 svodné DN 160</t>
  </si>
  <si>
    <t>-2061988430</t>
  </si>
  <si>
    <t>Potrubí z trub PVC SN4 svodné (ležaté) DN 160</t>
  </si>
  <si>
    <t>NC 0000.8</t>
  </si>
  <si>
    <t>montáž a dodávka - redukce KG 125/160 mm</t>
  </si>
  <si>
    <t>-6184591</t>
  </si>
  <si>
    <t>NC 0000.9</t>
  </si>
  <si>
    <t>montáž a dodávka koleno 160/45</t>
  </si>
  <si>
    <t>301102356</t>
  </si>
  <si>
    <t>NC 0000.10</t>
  </si>
  <si>
    <t>montáž a dodávka koleno 160/67</t>
  </si>
  <si>
    <t>594371518</t>
  </si>
  <si>
    <t>NC 0000.11</t>
  </si>
  <si>
    <t>montáž a dodávka koleno 160/87</t>
  </si>
  <si>
    <t>-1548868667</t>
  </si>
  <si>
    <t>NC 0000.12</t>
  </si>
  <si>
    <t>montáž a dodávka odbočka 110/160 mm</t>
  </si>
  <si>
    <t>487247712</t>
  </si>
  <si>
    <t>721173722</t>
  </si>
  <si>
    <t>Potrubí kanalizační z PE připojovací DN 40</t>
  </si>
  <si>
    <t>290776227</t>
  </si>
  <si>
    <t>Potrubí z trub polyetylenových svařované připojovací DN 40</t>
  </si>
  <si>
    <t>721290111</t>
  </si>
  <si>
    <t>688414921</t>
  </si>
  <si>
    <t>NC 0000.17</t>
  </si>
  <si>
    <t>stavební přípomoce ( včetně zasekání trubek do zdi ) pro vnitřní kanalizaci včetně ostatního pomocného materiálu</t>
  </si>
  <si>
    <t>-374818201</t>
  </si>
  <si>
    <t>stavební přípomoce pro vnitřní kanalizaci včetně ostatního pomocného materiálu</t>
  </si>
  <si>
    <t>1775134965</t>
  </si>
  <si>
    <t>722</t>
  </si>
  <si>
    <t>Zdravotechnika - vnitřní vodovod</t>
  </si>
  <si>
    <t>722170801</t>
  </si>
  <si>
    <t>Demontáž rozvodů vody z plastů do D 25</t>
  </si>
  <si>
    <t>1944445020</t>
  </si>
  <si>
    <t>Demontáž rozvodů vody z plastů  do Ø 25 mm</t>
  </si>
  <si>
    <t>722174002</t>
  </si>
  <si>
    <t>Potrubí vodovodní plastové PPR svar polyfuze PN 16 D 20 x 2,8 mm</t>
  </si>
  <si>
    <t>-463097668</t>
  </si>
  <si>
    <t>Potrubí z plastových trubek z polypropylenu (PPR) svařovaných polyfuzně PN 16 (SDR 7,4) D 20 x 2,8</t>
  </si>
  <si>
    <t>NC 0000.19</t>
  </si>
  <si>
    <t>montáž a dodávka koleno PPR 20</t>
  </si>
  <si>
    <t>-844986731</t>
  </si>
  <si>
    <t>NC 0000.20</t>
  </si>
  <si>
    <t>montáž a dodávka rohového ventilu</t>
  </si>
  <si>
    <t>-1113464389</t>
  </si>
  <si>
    <t>NC 0000.21</t>
  </si>
  <si>
    <t>montáž a dodávka T kus 20/20/20</t>
  </si>
  <si>
    <t>1977599580</t>
  </si>
  <si>
    <t>NC 0000.22</t>
  </si>
  <si>
    <t>montáž a dodávka přechodka s kovovým závitem</t>
  </si>
  <si>
    <t>-1641422828</t>
  </si>
  <si>
    <t>NC 0000.23</t>
  </si>
  <si>
    <t>montáž a dodávka kulový uzávěr DN 15</t>
  </si>
  <si>
    <t>-1815266067</t>
  </si>
  <si>
    <t>NC 0000.24</t>
  </si>
  <si>
    <t>montáž a dodávka nerezová hadice délky 30 cm</t>
  </si>
  <si>
    <t>701102157</t>
  </si>
  <si>
    <t>NC 0000.25</t>
  </si>
  <si>
    <t>montáž a dodávka nátrubku</t>
  </si>
  <si>
    <t>1200380289</t>
  </si>
  <si>
    <t>722181211</t>
  </si>
  <si>
    <t>Ochrana vodovodního potrubí přilepenými termoizolačními trubicemi z PE tl do 6 mm DN do 22 mm</t>
  </si>
  <si>
    <t>1212118283</t>
  </si>
  <si>
    <t>Ochrana potrubí  termoizolačními trubicemi z pěnového polyetylenu PE přilepenými v příčných a podélných spojích, tloušťky izolace do 6 mm, vnitřního průměru izolace DN do 22 mm</t>
  </si>
  <si>
    <t>722181241</t>
  </si>
  <si>
    <t>Ochrana vodovodního potrubí přilepenými termoizolačními trubicemi z PE tl do 20 mm DN do 22 mm</t>
  </si>
  <si>
    <t>-1136668921</t>
  </si>
  <si>
    <t>Ochrana potrubí  termoizolačními trubicemi z pěnového polyetylenu PE přilepenými v příčných a podélných spojích, tloušťky izolace přes 13 do 20 mm, vnitřního průměru izolace DN do 22 mm</t>
  </si>
  <si>
    <t>722181812</t>
  </si>
  <si>
    <t>Demontáž plstěných pásů z trub do D 50</t>
  </si>
  <si>
    <t>-2133891605</t>
  </si>
  <si>
    <t>Demontáž plstěných pásů z trub  do Ø 50</t>
  </si>
  <si>
    <t>722220851</t>
  </si>
  <si>
    <t>Demontáž armatur závitových s jedním závitem G do 3/4</t>
  </si>
  <si>
    <t>1383789656</t>
  </si>
  <si>
    <t>Demontáž armatur závitových  s jedním závitem do G 3/4</t>
  </si>
  <si>
    <t>NC 0000.26</t>
  </si>
  <si>
    <t>stavební přípomoce ( včetně zasekání trubek do zdi ) pro vodovod včetně ostatního materiálu</t>
  </si>
  <si>
    <t>1699983962</t>
  </si>
  <si>
    <t>stavební přípomoce pro vodovod včetně ostatního materiálu</t>
  </si>
  <si>
    <t>998722202</t>
  </si>
  <si>
    <t>Přesun hmot procentní pro vnitřní vodovod v objektech v do 12 m</t>
  </si>
  <si>
    <t>1169582196</t>
  </si>
  <si>
    <t>Přesun hmot pro vnitřní vodovod  stanovený procentní sazbou (%) z ceny vodorovná dopravní vzdálenost do 50 m v objektech výšky přes 6 do 12 m</t>
  </si>
  <si>
    <t>723</t>
  </si>
  <si>
    <t>Zdravotechnika - vnitřní plynovod</t>
  </si>
  <si>
    <t>723150374</t>
  </si>
  <si>
    <t>Chránička D 219x6,3 mm</t>
  </si>
  <si>
    <t>128325626</t>
  </si>
  <si>
    <t>Potrubí z ocelových trubek hladkých  chráničky Ø 219/6,3</t>
  </si>
  <si>
    <t>998723202</t>
  </si>
  <si>
    <t>Přesun hmot procentní pro vnitřní plynovod v objektech v do 12 m</t>
  </si>
  <si>
    <t>1107529052</t>
  </si>
  <si>
    <t>Přesun hmot pro vnitřní plynovod  stanovený procentní sazbou (%) z ceny vodorovná dopravní vzdálenost do 50 m v objektech výšky přes 6 do 12 m</t>
  </si>
  <si>
    <t>725</t>
  </si>
  <si>
    <t>Zdravotechnika - zařizovací předměty</t>
  </si>
  <si>
    <t>725110811</t>
  </si>
  <si>
    <t>Demontáž klozetů splachovací s nádrží</t>
  </si>
  <si>
    <t>soubor</t>
  </si>
  <si>
    <t>765385160</t>
  </si>
  <si>
    <t>Demontáž klozetů  splachovacích s nádrží nebo tlakovým splachovačem</t>
  </si>
  <si>
    <t>NC 0000.59</t>
  </si>
  <si>
    <t>montáž a dodávka klozetu kombiflex geberit komplet</t>
  </si>
  <si>
    <t>835264375</t>
  </si>
  <si>
    <t>NC 0000.6</t>
  </si>
  <si>
    <t>montáž a dodávka armatur klozetů</t>
  </si>
  <si>
    <t>-601186938</t>
  </si>
  <si>
    <t>NC 0000.7</t>
  </si>
  <si>
    <t>montáž a dodávka klozetových prkének</t>
  </si>
  <si>
    <t>428236793</t>
  </si>
  <si>
    <t>725210821</t>
  </si>
  <si>
    <t>Demontáž umyvadel bez výtokových armatur</t>
  </si>
  <si>
    <t>-505397988</t>
  </si>
  <si>
    <t>Demontáž umyvadel  bez výtokových armatur umyvadel</t>
  </si>
  <si>
    <t>725211616</t>
  </si>
  <si>
    <t>Umyvadlo keramické bílé šířky 550 mm s krytem na sifon připevněné na stěnu šrouby</t>
  </si>
  <si>
    <t>-1634220590</t>
  </si>
  <si>
    <t>Umyvadla keramická bílá bez výtokových armatur připevněná na stěnu šrouby s krytem na sifon (polosloupem) 550 mm</t>
  </si>
  <si>
    <t>NC 0000.5</t>
  </si>
  <si>
    <t>montáž a dodávka armatur umyvadla</t>
  </si>
  <si>
    <t>-1166561697</t>
  </si>
  <si>
    <t>725820801</t>
  </si>
  <si>
    <t>Demontáž baterie nástěnné do G 3 / 4</t>
  </si>
  <si>
    <t>-124229708</t>
  </si>
  <si>
    <t>Demontáž baterií  nástěnných do G 3/4</t>
  </si>
  <si>
    <t>725822633</t>
  </si>
  <si>
    <t>Baterie umyvadlová stojánková klasická s výpusti</t>
  </si>
  <si>
    <t>-1097668736</t>
  </si>
  <si>
    <t>Baterie umyvadlové stojánkové klasické s výpustí</t>
  </si>
  <si>
    <t>725850800</t>
  </si>
  <si>
    <t>Demontáž ventilů odpadních</t>
  </si>
  <si>
    <t>367500234</t>
  </si>
  <si>
    <t>Demontáž odpadních ventilů  všech připojovacích dimenzí</t>
  </si>
  <si>
    <t>725861101</t>
  </si>
  <si>
    <t>Zápachová uzávěrka pro umyvadla DN 32</t>
  </si>
  <si>
    <t>-2014936850</t>
  </si>
  <si>
    <t>Zápachové uzávěrky zařizovacích předmětů pro umyvadla DN 32</t>
  </si>
  <si>
    <t>NC 0000.66</t>
  </si>
  <si>
    <t>montáž a dodávka WC montované kabiny, komplet pro 3 WC celkové výšky 2 m</t>
  </si>
  <si>
    <t>1195620255</t>
  </si>
  <si>
    <t>NC 0000.18</t>
  </si>
  <si>
    <t>stavební přípomoce pro zařizovací předměty včetně ostatního materiálu</t>
  </si>
  <si>
    <t>-203027507</t>
  </si>
  <si>
    <t>998725202</t>
  </si>
  <si>
    <t>Přesun hmot procentní pro zařizovací předměty v objektech v do 12 m</t>
  </si>
  <si>
    <t>-132038074</t>
  </si>
  <si>
    <t>Přesun hmot pro zařizovací předměty  stanovený procentní sazbou (%) z ceny vodorovná dopravní vzdálenost do 50 m v objektech výšky přes 6 do 12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</si>
  <si>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</si>
  <si>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</si>
  <si>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</si>
  <si>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</si>
  <si>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-2138346510</t>
  </si>
  <si>
    <t>Předstěnové instalační systémy pro zazdění do masivních zděných konstrukcí pro závěsné klozety ovládání zepředu, stavební výška 1080 mm</t>
  </si>
  <si>
    <t>998726212</t>
  </si>
  <si>
    <t>Přesun hmot procentní pro instalační prefabrikáty v objektech v do 12 m</t>
  </si>
  <si>
    <t>-1729058336</t>
  </si>
  <si>
    <t>Přesun hmot pro instalační prefabrikáty  stanovený procentní sazbou (%) z ceny vodorovná dopravní vzdálenost do 50 m v objektech výšky přes 6 do 12 m</t>
  </si>
  <si>
    <t>Práce a dodávky M</t>
  </si>
  <si>
    <t>22-M</t>
  </si>
  <si>
    <t>Montáže technologických zařízení pro dopravní stavby</t>
  </si>
  <si>
    <t>220731051</t>
  </si>
  <si>
    <t>Provedení kamerové zkoušky s montáží</t>
  </si>
  <si>
    <t>1041177994</t>
  </si>
  <si>
    <t>Provedení kamerové zkoušky s montáží a kontrolou</t>
  </si>
  <si>
    <t>kamerová zkouška ležatého kanalizačního potrubí</t>
  </si>
  <si>
    <t>SO 06 - Topení</t>
  </si>
  <si>
    <t xml:space="preserve">    733 - Ústřední vytápění - rozvodné potrubí</t>
  </si>
  <si>
    <t xml:space="preserve">    735 - Ústřední vytápění - otopná tělesa</t>
  </si>
  <si>
    <t>733</t>
  </si>
  <si>
    <t>Ústřední vytápění - rozvodné potrubí</t>
  </si>
  <si>
    <t>733120819</t>
  </si>
  <si>
    <t>Demontáž potrubí ocelového hladkého do D 60,3</t>
  </si>
  <si>
    <t>652552509</t>
  </si>
  <si>
    <t>Demontáž potrubí z trubek ocelových hladkých  Ø přes 38 do 60,3</t>
  </si>
  <si>
    <t>NC 0000.28</t>
  </si>
  <si>
    <t>zpětná montáž ocelového potrubí</t>
  </si>
  <si>
    <t>-176609306</t>
  </si>
  <si>
    <t>NC 0000.27</t>
  </si>
  <si>
    <t>odříznutí svislého potrubí</t>
  </si>
  <si>
    <t>-1620121842</t>
  </si>
  <si>
    <t>NC 0000.29</t>
  </si>
  <si>
    <t>spojení potrubí svárem</t>
  </si>
  <si>
    <t>819175207</t>
  </si>
  <si>
    <t>NC 0000.31</t>
  </si>
  <si>
    <t>stavební přípomoce pro potrubí a ostatní pomocný, doplňkový materiál</t>
  </si>
  <si>
    <t>1033606549</t>
  </si>
  <si>
    <t>998733202</t>
  </si>
  <si>
    <t>Přesun hmot procentní pro rozvody potrubí v objektech v do 12 m</t>
  </si>
  <si>
    <t>-614981584</t>
  </si>
  <si>
    <t>Přesun hmot pro rozvody potrubí  stanovený procentní sazbou z ceny vodorovná dopravní vzdálenost do 50 m v objektech výšky přes 6 do 12 m</t>
  </si>
  <si>
    <t>735</t>
  </si>
  <si>
    <t>Ústřední vytápění - otopná tělesa</t>
  </si>
  <si>
    <t>735121810</t>
  </si>
  <si>
    <t>Demontáž otopného tělesa ocelového článkového</t>
  </si>
  <si>
    <t>-934262399</t>
  </si>
  <si>
    <t>Demontáž otopných těles ocelových  článkových</t>
  </si>
  <si>
    <t>7*2,50</t>
  </si>
  <si>
    <t>735128110</t>
  </si>
  <si>
    <t>Zkoušky těsnosti otopných těles ocelových článkových vodou</t>
  </si>
  <si>
    <t>1475312116</t>
  </si>
  <si>
    <t>Otopná tělesa ocelová zkoušky těsnosti vodou těles článkových</t>
  </si>
  <si>
    <t>735129140</t>
  </si>
  <si>
    <t>Montáž otopného tělesa ocelového článkového</t>
  </si>
  <si>
    <t>-1153267034</t>
  </si>
  <si>
    <t>Otopná tělesa ocelová montáž těles článkových</t>
  </si>
  <si>
    <t>NC 0000.30</t>
  </si>
  <si>
    <t>tlaková a topná zkouška ÚT</t>
  </si>
  <si>
    <t>1637294844</t>
  </si>
  <si>
    <t>NC 0000.32</t>
  </si>
  <si>
    <t>stavební přípomoce pro otopná tělesa a ostatní pomocný, doplňkový materiál</t>
  </si>
  <si>
    <t>537627651</t>
  </si>
  <si>
    <t>998735202</t>
  </si>
  <si>
    <t>Přesun hmot procentní pro otopná tělesa v objektech v do 12 m</t>
  </si>
  <si>
    <t>1424205182</t>
  </si>
  <si>
    <t>Přesun hmot pro otopná tělesa  stanovený procentní sazbou (%) z ceny vodorovná dopravní vzdálenost do 50 m v objektech výšky přes 6 do 12 m</t>
  </si>
  <si>
    <t>783601733</t>
  </si>
  <si>
    <t>Odmaštění ředidlovým odmašťovačem potrubí DN do 100 mm</t>
  </si>
  <si>
    <t>1541774950</t>
  </si>
  <si>
    <t>Příprava podkladu armatur a kovových potrubí před provedením nátěru potrubí přes DN 50 do DN 100 mm odmaštěním, odmašťovačem ředidlovým</t>
  </si>
  <si>
    <t>783606866</t>
  </si>
  <si>
    <t>Odstranění nátěrů z potrubí DN do 100 mm obroušením</t>
  </si>
  <si>
    <t>2028393879</t>
  </si>
  <si>
    <t>Odstranění nátěrů z armatur a kovových potrubí potrubí přes DN 50 do DN 100 mm obroušením</t>
  </si>
  <si>
    <t>783614561</t>
  </si>
  <si>
    <t>Základní jednonásobný syntetický nátěr potrubí DN do 100 mm</t>
  </si>
  <si>
    <t>1460640719</t>
  </si>
  <si>
    <t>Základní nátěr armatur a kovových potrubí jednonásobný potrubí přes DN 50 do DN 100 mm syntetický</t>
  </si>
  <si>
    <t>783615561</t>
  </si>
  <si>
    <t>Mezinátěr jednonásobný syntetický nátěr potrubí DN do 100 mm</t>
  </si>
  <si>
    <t>-751173484</t>
  </si>
  <si>
    <t>Mezinátěr armatur a kovových potrubí potrubí přes DN 50 do DN 100 mm syntetický standardní</t>
  </si>
  <si>
    <t>783627631</t>
  </si>
  <si>
    <t>Krycí dvojnásobný akrylátový nátěr potrubí DN do 100 mm</t>
  </si>
  <si>
    <t>-471273680</t>
  </si>
  <si>
    <t>Krycí nátěr (email) armatur a kovových potrubí potrubí přes DN 50 do DN 100 mm dvojnásobný akrylátový</t>
  </si>
  <si>
    <t>SO 07 - Elektroinstalace</t>
  </si>
  <si>
    <t xml:space="preserve">    58-M - Revize vyhrazených technických zařízení</t>
  </si>
  <si>
    <t>612315111</t>
  </si>
  <si>
    <t>Vápenná hladká omítka rýh ve stěnách šířky do 150 mm</t>
  </si>
  <si>
    <t>-708629680</t>
  </si>
  <si>
    <t>Vápenná omítka rýh hladká ve stěnách, šířky rýhy do 150 mm</t>
  </si>
  <si>
    <t>15*0,15</t>
  </si>
  <si>
    <t>16*0,15</t>
  </si>
  <si>
    <t>11*0,15</t>
  </si>
  <si>
    <t>971033461</t>
  </si>
  <si>
    <t>Vybourání otvorů ve zdivu cihelném pl do 0,25 m2 na MVC nebo MV tl do 600 mm</t>
  </si>
  <si>
    <t>825377036</t>
  </si>
  <si>
    <t>Vybourání otvorů ve zdivu základovém nebo nadzákladovém z cihel, tvárnic, příčkovek  z cihel pálených na maltu vápennou nebo vápenocementovou plochy do 0,25 m2, tl. do 600 mm</t>
  </si>
  <si>
    <t>974031132</t>
  </si>
  <si>
    <t>Vysekání rýh ve zdivu cihelném hl do 50 mm š do 70 mm</t>
  </si>
  <si>
    <t>-2128712234</t>
  </si>
  <si>
    <t>Vysekání rýh ve zdivu cihelném na maltu vápennou nebo vápenocementovou  do hl. 50 mm a šířky do 70 mm</t>
  </si>
  <si>
    <t>997013153</t>
  </si>
  <si>
    <t>Vnitrostaveništní doprava suti a vybouraných hmot pro budovy v do 12 m s omezením mechanizace</t>
  </si>
  <si>
    <t>976682985</t>
  </si>
  <si>
    <t>Vnitrostaveništní doprava suti a vybouraných hmot  vodorovně do 50 m svisle s omezením mechanizace pro budovy a haly výšky přes 9 do 12 m</t>
  </si>
  <si>
    <t>343428037</t>
  </si>
  <si>
    <t>-506440033</t>
  </si>
  <si>
    <t>0,9*20 'Přepočtené koeficientem množství</t>
  </si>
  <si>
    <t>-1251047955</t>
  </si>
  <si>
    <t>1145148486</t>
  </si>
  <si>
    <t>58-M</t>
  </si>
  <si>
    <t>Revize vyhrazených technických zařízení</t>
  </si>
  <si>
    <t>580101001</t>
  </si>
  <si>
    <t>Kontrola stavu přípojkové skříně do 63 A rozvodných zařízení</t>
  </si>
  <si>
    <t>-61789124</t>
  </si>
  <si>
    <t>Rozvodná zařízení  kontrola stavu přípojkové skříně do 63 A</t>
  </si>
  <si>
    <t>580101002</t>
  </si>
  <si>
    <t>Kontrola stavu rozvaděče do 10 přístrojů rozvodných zařízení</t>
  </si>
  <si>
    <t>pole</t>
  </si>
  <si>
    <t>-795961327</t>
  </si>
  <si>
    <t>Rozvodná zařízení  kontrola stavu rozvaděče rámového, panelového, skříňového nebo pultového do 10 přístrojů</t>
  </si>
  <si>
    <t>580103001</t>
  </si>
  <si>
    <t>Kontrola stavu elektrického okruhu do 5 vývodů v prostoru bezpečném</t>
  </si>
  <si>
    <t>okruh</t>
  </si>
  <si>
    <t>-691733010</t>
  </si>
  <si>
    <t>Elektrická instalace  kontrola stavu elektrického okruhu včetně instalačních, ovládacích a jistících prvků bez připojených spotřebičů v prostoru bezpečném do 5 vývodů</t>
  </si>
  <si>
    <t>NC 0000.33</t>
  </si>
  <si>
    <t>revize elektroinstalace včetně vyhotovení písemné zprávy</t>
  </si>
  <si>
    <t>256</t>
  </si>
  <si>
    <t>610872361</t>
  </si>
  <si>
    <t>revize elktroinstalace včetně vyhotovení písemné zprávy</t>
  </si>
  <si>
    <t>NC 0000.34</t>
  </si>
  <si>
    <t>montáž a dodávka vypínače komplet včetně krabice</t>
  </si>
  <si>
    <t>-1536469840</t>
  </si>
  <si>
    <t>NC 0000.35</t>
  </si>
  <si>
    <t>montáž a dodávka svítidla LED 300/300 mm, 13 W, komplet</t>
  </si>
  <si>
    <t>982209514</t>
  </si>
  <si>
    <t>NC 0000.36</t>
  </si>
  <si>
    <t>montáž a dodávka ohřívače vody se zásobníkem 20 l, komplet</t>
  </si>
  <si>
    <t>1750691594</t>
  </si>
  <si>
    <t>NC 0000.37</t>
  </si>
  <si>
    <t>montáž a dodávka dvojzásuvky LAN, komplet</t>
  </si>
  <si>
    <t>-87908344</t>
  </si>
  <si>
    <t>NC 0000.38</t>
  </si>
  <si>
    <t>montáž a dodávka dvojzásuvky 230 V, komplet</t>
  </si>
  <si>
    <t>-1929035631</t>
  </si>
  <si>
    <t>NC 0000.39</t>
  </si>
  <si>
    <t>montáž a dodávka kabelu CYKY 3x1,5</t>
  </si>
  <si>
    <t>-1570861628</t>
  </si>
  <si>
    <t>NC 0000.40</t>
  </si>
  <si>
    <t>montáž a dodávka kabelu CYKY 3 x 2,5</t>
  </si>
  <si>
    <t>-1074526525</t>
  </si>
  <si>
    <t>NC 0000.41</t>
  </si>
  <si>
    <t>montáž a dodávka LAN kabel cat5e</t>
  </si>
  <si>
    <t>462427396</t>
  </si>
  <si>
    <t>NC 0000.42</t>
  </si>
  <si>
    <t>montáž a dodávka chráničky kabelů PVC</t>
  </si>
  <si>
    <t>1416567842</t>
  </si>
  <si>
    <t>NC 0000.43</t>
  </si>
  <si>
    <t>montáž a dodávka, spojka LAN kabelů</t>
  </si>
  <si>
    <t>-1686159025</t>
  </si>
  <si>
    <t>NC 0000.44</t>
  </si>
  <si>
    <t>montáž a dodávka ostatních datových kabelů ( rozhlas, EZS, atd... )</t>
  </si>
  <si>
    <t>-1595862678</t>
  </si>
  <si>
    <t>NC 0000.45</t>
  </si>
  <si>
    <t>montáž a dodávka, instalační krabice LAN vč. pro další rozvody</t>
  </si>
  <si>
    <t>1971610638</t>
  </si>
  <si>
    <t>NC 0000.60</t>
  </si>
  <si>
    <t>montáž a dodávka zvonkového tabla 6 tlačítek, mikrofon a kamera, komplet</t>
  </si>
  <si>
    <t>1047912404</t>
  </si>
  <si>
    <t>NC 0000.61</t>
  </si>
  <si>
    <t>montáž a dodávka videotelefonu</t>
  </si>
  <si>
    <t>1138970278</t>
  </si>
  <si>
    <t>NC 0000.62</t>
  </si>
  <si>
    <t>2. NP - montáž a dodávka rozvodu kabelu v liště</t>
  </si>
  <si>
    <t>-662920951</t>
  </si>
  <si>
    <t>NC 0000.63</t>
  </si>
  <si>
    <t>2. NP - montáž a dodávka telefonního kabelu uloženého pod omítkou včetně vysekání drážky, zadělání a úpravy povrchu</t>
  </si>
  <si>
    <t>-147395508</t>
  </si>
  <si>
    <t>NC 0000.64</t>
  </si>
  <si>
    <t>montáž a dodávka zvonkového trafa do rozvaděče</t>
  </si>
  <si>
    <t>405569182</t>
  </si>
  <si>
    <t>NC 0000.46</t>
  </si>
  <si>
    <t>stavební přípomoce pro elektroinstalaci včetně ostatního pomocného materiálu</t>
  </si>
  <si>
    <t>-1389514656</t>
  </si>
  <si>
    <t>VON - Vedlejší a ostatní náklady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</si>
  <si>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</si>
  <si>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</si>
  <si>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</si>
  <si>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</si>
  <si>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</si>
  <si>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</si>
  <si>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VRN3</t>
  </si>
  <si>
    <t>Zařízení staveniště</t>
  </si>
  <si>
    <t>032002000</t>
  </si>
  <si>
    <t>Vybavení staveniště</t>
  </si>
  <si>
    <t>Kč</t>
  </si>
  <si>
    <t>1024</t>
  </si>
  <si>
    <t>-1697808146</t>
  </si>
  <si>
    <t>032903000</t>
  </si>
  <si>
    <t>Náklady na provoz a údržbu vybavení staveniště</t>
  </si>
  <si>
    <t>1247823433</t>
  </si>
  <si>
    <t>034002000</t>
  </si>
  <si>
    <t>Zabezpečení staveniště</t>
  </si>
  <si>
    <t>-1371631360</t>
  </si>
  <si>
    <t>034303000</t>
  </si>
  <si>
    <t>Dopravní značení na staveništi</t>
  </si>
  <si>
    <t>-1697287185</t>
  </si>
  <si>
    <t>zabezpečení prácí na veřejném chodníku</t>
  </si>
  <si>
    <t>034503000</t>
  </si>
  <si>
    <t>Informační tabule na staveništi</t>
  </si>
  <si>
    <t>1175337954</t>
  </si>
  <si>
    <t>035103001</t>
  </si>
  <si>
    <t>Pronájem ploch</t>
  </si>
  <si>
    <t>-1810497437</t>
  </si>
  <si>
    <t>zábor veřejného prostranství</t>
  </si>
  <si>
    <t>039002000</t>
  </si>
  <si>
    <t>Zrušení zařízení staveniště</t>
  </si>
  <si>
    <t>940327089</t>
  </si>
  <si>
    <t>VRN5</t>
  </si>
  <si>
    <t>Finanční náklady</t>
  </si>
  <si>
    <t>052103000</t>
  </si>
  <si>
    <t>Rezerva investora - Pevná částka investora : 170.000,-- Kč</t>
  </si>
  <si>
    <t>509116293</t>
  </si>
  <si>
    <t>Rezerva investora</t>
  </si>
  <si>
    <t>VRN7</t>
  </si>
  <si>
    <t>Provozní vlivy</t>
  </si>
  <si>
    <t>071002000</t>
  </si>
  <si>
    <t>Provoz investora, třetích osob</t>
  </si>
  <si>
    <t>-132058833</t>
  </si>
  <si>
    <t>075603000</t>
  </si>
  <si>
    <t>Jiná ochranná pásma</t>
  </si>
  <si>
    <t>-930070171</t>
  </si>
  <si>
    <t>respektování veškerých podzemních a nadzemních inženýrských sítí včetně TZB</t>
  </si>
  <si>
    <t>Zkouška těsnosti potrubí kanalizace vodou  DN 150 nebo DN200</t>
  </si>
  <si>
    <t>Zkouška těsnosti kanalizace  v objektech vodou do DN 150 nebo DN200</t>
  </si>
  <si>
    <t>montáž a dodávka překladu P1 včetně úpravy délky</t>
  </si>
  <si>
    <t>montáž a dodávka překladu P2</t>
  </si>
  <si>
    <t>dodávka dveří vnitřních - specifikace dle výpisu dveří</t>
  </si>
  <si>
    <t>dodávka zámku dveří - specifikace dle výpisu dveří</t>
  </si>
  <si>
    <t>dodávka kování dveří - specifikace dle výpisu dveří</t>
  </si>
  <si>
    <t>montáž a dodávka zásobníku na mýdlo dle specifikace v poznámce na výkrese S-05</t>
  </si>
  <si>
    <t>montáž a dodávka drátěného koše dle specifikace v poznámce na výkrese S-05</t>
  </si>
  <si>
    <t>montáž a dodávka zásobníku na papírové ručníky dle specifikace v poznámce na výkrese S-05</t>
  </si>
  <si>
    <t>montáž a dodávka velkokapacitního zásobníku na toaletní papír dle specifikace v poznámce na výkrese S-05</t>
  </si>
  <si>
    <t>montáž a dodávka zásobníku na hygienické sáčky dle specifikace v poznámce na výkrese S-05</t>
  </si>
  <si>
    <t>montáž a dodávka bežného zásobníku na toaletní papír dle specifikace v poznámce na výkrese S-05</t>
  </si>
  <si>
    <t>montáž a dodávka zrcadla nad umyvadlo 450x600 mm dle specifikace v poznámce 24 na výkrese S-05</t>
  </si>
  <si>
    <t>dodávka dveří hliníkových prosklených, 1,71/2,17 m včetně dodávky a montáže zárubně, komplet s kováním a zámkem  - specifikace dle výpisu dveří</t>
  </si>
  <si>
    <t>sokl keramický dle výběru investora 600 x 100</t>
  </si>
  <si>
    <t>dodávka dlažby keramické - specifikace ve skladbách podlahy na výkrese S-05</t>
  </si>
  <si>
    <t>776231111</t>
  </si>
  <si>
    <t>Lepení lamel a čtverců z vinylu standardním lepidlem</t>
  </si>
  <si>
    <t>28412111</t>
  </si>
  <si>
    <t>PVC vinylová š 2/4m, tl 2,50mm, nášlapná vrstva 0,70mm - specifikace ve skladbách podlahy na výkrese S-05</t>
  </si>
  <si>
    <t>Montáž obvodových soklíků fabionu výšky do 100 mm s ukončovací lištou</t>
  </si>
  <si>
    <t>lišta soklová fabion s ukončovací lištou  - specifikace ve skladbách podlahy na výkrese S-05</t>
  </si>
  <si>
    <t>Omyvatelná a otěruvzdorná malba přesná specifikace v poznámce na výkrese S-05</t>
  </si>
  <si>
    <t>Penetrační silikonový nátěr hladkých, tenkovrstvých zrnitých nebo štukových omítek specifikace v poznámce na výkrese S-05</t>
  </si>
  <si>
    <t>Penetrační silikonový nátěr omítek stupně členitosti 3 specifikace v poznámce na výkrese S-05</t>
  </si>
  <si>
    <t>Krycí jednonásobný silikonový nátěr omítek stupně členitosti 1 a 2  - přesná specifikace v poznámce na výkrese S-05, ekvivalentní difuzní tloušťku povrchové úpravy sd&lt;0,15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</si>
</sst>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8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19050</xdr:colOff>
      <xdr:row>22</xdr:row>
      <xdr:rowOff>76200</xdr:rowOff>
    </xdr:from>
    <xdr:to>
      <xdr:col>40</xdr:col>
      <xdr:colOff>209550</xdr:colOff>
      <xdr:row>23</xdr:row>
      <xdr:rowOff>19050</xdr:rowOff>
    </xdr:to>
    <xdr:sp macro="" textlink="">
      <xdr:nvSpPr>
        <xdr:cNvPr id="3" name="TextovéPole 2"/>
        <xdr:cNvSpPr txBox="1"/>
      </xdr:nvSpPr>
      <xdr:spPr>
        <a:xfrm>
          <a:off x="819150" y="4152900"/>
          <a:ext cx="8477250" cy="1771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svoji cenu díla.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zoomScale="220" zoomScaleNormal="220" workbookViewId="0" topLeftCell="A5">
      <selection activeCell="BE5" sqref="BE5:BE34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5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20"/>
      <c r="BE5" s="23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6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20"/>
      <c r="BE6" s="23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3"/>
      <c r="BS8" s="17" t="s">
        <v>6</v>
      </c>
    </row>
    <row r="9" spans="2:71" s="1" customFormat="1" ht="14.45" customHeight="1">
      <c r="B9" s="20"/>
      <c r="AR9" s="20"/>
      <c r="BE9" s="23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3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3"/>
      <c r="BS11" s="17" t="s">
        <v>6</v>
      </c>
    </row>
    <row r="12" spans="2:71" s="1" customFormat="1" ht="6.95" customHeight="1">
      <c r="B12" s="20"/>
      <c r="AR12" s="20"/>
      <c r="BE12" s="233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3"/>
      <c r="BS13" s="17" t="s">
        <v>6</v>
      </c>
    </row>
    <row r="14" spans="2:71" ht="12.75">
      <c r="B14" s="20"/>
      <c r="E14" s="237" t="s">
        <v>29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7" t="s">
        <v>27</v>
      </c>
      <c r="AN14" s="29" t="s">
        <v>29</v>
      </c>
      <c r="AR14" s="20"/>
      <c r="BE14" s="233"/>
      <c r="BS14" s="17" t="s">
        <v>6</v>
      </c>
    </row>
    <row r="15" spans="2:71" s="1" customFormat="1" ht="6.95" customHeight="1">
      <c r="B15" s="20"/>
      <c r="AR15" s="20"/>
      <c r="BE15" s="233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33"/>
      <c r="BS17" s="17" t="s">
        <v>32</v>
      </c>
    </row>
    <row r="18" spans="2:71" s="1" customFormat="1" ht="6.95" customHeight="1">
      <c r="B18" s="20"/>
      <c r="AR18" s="20"/>
      <c r="BE18" s="233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3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33"/>
      <c r="BS20" s="17" t="s">
        <v>32</v>
      </c>
    </row>
    <row r="21" spans="2:57" s="1" customFormat="1" ht="6.95" customHeight="1">
      <c r="B21" s="20"/>
      <c r="AR21" s="20"/>
      <c r="BE21" s="233"/>
    </row>
    <row r="22" spans="2:57" s="1" customFormat="1" ht="12" customHeight="1">
      <c r="B22" s="20"/>
      <c r="D22" s="27" t="s">
        <v>35</v>
      </c>
      <c r="AR22" s="20"/>
      <c r="BE22" s="233"/>
    </row>
    <row r="23" spans="2:57" s="1" customFormat="1" ht="144.6" customHeight="1">
      <c r="B23" s="20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0"/>
      <c r="BE23" s="233"/>
    </row>
    <row r="24" spans="2:57" s="1" customFormat="1" ht="6.95" customHeight="1">
      <c r="B24" s="20"/>
      <c r="AR24" s="20"/>
      <c r="BE24" s="23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0">
        <f>ROUND(AG94,2)</f>
        <v>0</v>
      </c>
      <c r="AL26" s="241"/>
      <c r="AM26" s="241"/>
      <c r="AN26" s="241"/>
      <c r="AO26" s="241"/>
      <c r="AP26" s="32"/>
      <c r="AQ26" s="32"/>
      <c r="AR26" s="33"/>
      <c r="BE26" s="23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2" t="s">
        <v>37</v>
      </c>
      <c r="M28" s="242"/>
      <c r="N28" s="242"/>
      <c r="O28" s="242"/>
      <c r="P28" s="242"/>
      <c r="Q28" s="32"/>
      <c r="R28" s="32"/>
      <c r="S28" s="32"/>
      <c r="T28" s="32"/>
      <c r="U28" s="32"/>
      <c r="V28" s="32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2"/>
      <c r="AG28" s="32"/>
      <c r="AH28" s="32"/>
      <c r="AI28" s="32"/>
      <c r="AJ28" s="32"/>
      <c r="AK28" s="242" t="s">
        <v>39</v>
      </c>
      <c r="AL28" s="242"/>
      <c r="AM28" s="242"/>
      <c r="AN28" s="242"/>
      <c r="AO28" s="242"/>
      <c r="AP28" s="32"/>
      <c r="AQ28" s="32"/>
      <c r="AR28" s="33"/>
      <c r="BE28" s="233"/>
    </row>
    <row r="29" spans="2:57" s="3" customFormat="1" ht="14.45" customHeight="1">
      <c r="B29" s="37"/>
      <c r="D29" s="27" t="s">
        <v>40</v>
      </c>
      <c r="F29" s="27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7"/>
      <c r="BE29" s="234"/>
    </row>
    <row r="30" spans="2:57" s="3" customFormat="1" ht="14.45" customHeight="1">
      <c r="B30" s="37"/>
      <c r="F30" s="27" t="s">
        <v>42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7"/>
      <c r="BE30" s="234"/>
    </row>
    <row r="31" spans="2:57" s="3" customFormat="1" ht="14.45" customHeight="1" hidden="1">
      <c r="B31" s="37"/>
      <c r="F31" s="27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7"/>
      <c r="BE31" s="234"/>
    </row>
    <row r="32" spans="2:57" s="3" customFormat="1" ht="14.45" customHeight="1" hidden="1">
      <c r="B32" s="37"/>
      <c r="F32" s="27" t="s">
        <v>44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7"/>
      <c r="BE32" s="234"/>
    </row>
    <row r="33" spans="2:57" s="3" customFormat="1" ht="14.45" customHeight="1" hidden="1">
      <c r="B33" s="37"/>
      <c r="F33" s="27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7"/>
      <c r="BE33" s="23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29"/>
      <c r="Z35" s="229"/>
      <c r="AA35" s="229"/>
      <c r="AB35" s="229"/>
      <c r="AC35" s="40"/>
      <c r="AD35" s="40"/>
      <c r="AE35" s="40"/>
      <c r="AF35" s="40"/>
      <c r="AG35" s="40"/>
      <c r="AH35" s="40"/>
      <c r="AI35" s="40"/>
      <c r="AJ35" s="40"/>
      <c r="AK35" s="228">
        <f>SUM(AK26:AK33)</f>
        <v>0</v>
      </c>
      <c r="AL35" s="229"/>
      <c r="AM35" s="229"/>
      <c r="AN35" s="229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058/23/05/2020</v>
      </c>
      <c r="AR84" s="51"/>
    </row>
    <row r="85" spans="2:44" s="5" customFormat="1" ht="36.95" customHeight="1">
      <c r="B85" s="52"/>
      <c r="C85" s="53" t="s">
        <v>16</v>
      </c>
      <c r="L85" s="245" t="str">
        <f>K6</f>
        <v>Sanace 1. NP objektu školní družiny ZŠ Na Příkopech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Chomutov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7" t="str">
        <f>IF(AN8="","",AN8)</f>
        <v>23. 5. 2020</v>
      </c>
      <c r="AN87" s="24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Chomutov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8" t="str">
        <f>IF(E17="","",E17)</f>
        <v>Ing. Marian Zach</v>
      </c>
      <c r="AN89" s="249"/>
      <c r="AO89" s="249"/>
      <c r="AP89" s="249"/>
      <c r="AQ89" s="32"/>
      <c r="AR89" s="33"/>
      <c r="AS89" s="253" t="s">
        <v>56</v>
      </c>
      <c r="AT89" s="25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48" t="str">
        <f>IF(E20="","",E20)</f>
        <v>Pavel Šouta</v>
      </c>
      <c r="AN90" s="249"/>
      <c r="AO90" s="249"/>
      <c r="AP90" s="249"/>
      <c r="AQ90" s="32"/>
      <c r="AR90" s="33"/>
      <c r="AS90" s="255"/>
      <c r="AT90" s="25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5"/>
      <c r="AT91" s="25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57" t="s">
        <v>57</v>
      </c>
      <c r="D92" s="258"/>
      <c r="E92" s="258"/>
      <c r="F92" s="258"/>
      <c r="G92" s="258"/>
      <c r="H92" s="60"/>
      <c r="I92" s="260" t="s">
        <v>58</v>
      </c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9" t="s">
        <v>59</v>
      </c>
      <c r="AH92" s="258"/>
      <c r="AI92" s="258"/>
      <c r="AJ92" s="258"/>
      <c r="AK92" s="258"/>
      <c r="AL92" s="258"/>
      <c r="AM92" s="258"/>
      <c r="AN92" s="260" t="s">
        <v>60</v>
      </c>
      <c r="AO92" s="258"/>
      <c r="AP92" s="26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1">
        <f>ROUND(SUM(AG95:AG102),2)</f>
        <v>0</v>
      </c>
      <c r="AH94" s="251"/>
      <c r="AI94" s="251"/>
      <c r="AJ94" s="251"/>
      <c r="AK94" s="251"/>
      <c r="AL94" s="251"/>
      <c r="AM94" s="251"/>
      <c r="AN94" s="252">
        <f aca="true" t="shared" si="0" ref="AN94:AN102">SUM(AG94,AT94)</f>
        <v>0</v>
      </c>
      <c r="AO94" s="252"/>
      <c r="AP94" s="252"/>
      <c r="AQ94" s="72" t="s">
        <v>1</v>
      </c>
      <c r="AR94" s="68"/>
      <c r="AS94" s="73">
        <f>ROUND(SUM(AS95:AS102),2)</f>
        <v>0</v>
      </c>
      <c r="AT94" s="74">
        <f aca="true" t="shared" si="1" ref="AT94:AT102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24.6" customHeight="1">
      <c r="A95" s="79" t="s">
        <v>80</v>
      </c>
      <c r="B95" s="80"/>
      <c r="C95" s="81"/>
      <c r="D95" s="250" t="s">
        <v>81</v>
      </c>
      <c r="E95" s="250"/>
      <c r="F95" s="250"/>
      <c r="G95" s="250"/>
      <c r="H95" s="250"/>
      <c r="I95" s="82"/>
      <c r="J95" s="250" t="s">
        <v>82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3">
        <f>'SO 01 - Venkovní drenáž a...'!J30</f>
        <v>0</v>
      </c>
      <c r="AH95" s="244"/>
      <c r="AI95" s="244"/>
      <c r="AJ95" s="244"/>
      <c r="AK95" s="244"/>
      <c r="AL95" s="244"/>
      <c r="AM95" s="244"/>
      <c r="AN95" s="243">
        <f t="shared" si="0"/>
        <v>0</v>
      </c>
      <c r="AO95" s="244"/>
      <c r="AP95" s="244"/>
      <c r="AQ95" s="83" t="s">
        <v>83</v>
      </c>
      <c r="AR95" s="80"/>
      <c r="AS95" s="84">
        <v>0</v>
      </c>
      <c r="AT95" s="85">
        <f t="shared" si="1"/>
        <v>0</v>
      </c>
      <c r="AU95" s="86">
        <f>'SO 01 - Venkovní drenáž a...'!P129</f>
        <v>0</v>
      </c>
      <c r="AV95" s="85">
        <f>'SO 01 - Venkovní drenáž a...'!J33</f>
        <v>0</v>
      </c>
      <c r="AW95" s="85">
        <f>'SO 01 - Venkovní drenáž a...'!J34</f>
        <v>0</v>
      </c>
      <c r="AX95" s="85">
        <f>'SO 01 - Venkovní drenáž a...'!J35</f>
        <v>0</v>
      </c>
      <c r="AY95" s="85">
        <f>'SO 01 - Venkovní drenáž a...'!J36</f>
        <v>0</v>
      </c>
      <c r="AZ95" s="85">
        <f>'SO 01 - Venkovní drenáž a...'!F33</f>
        <v>0</v>
      </c>
      <c r="BA95" s="85">
        <f>'SO 01 - Venkovní drenáž a...'!F34</f>
        <v>0</v>
      </c>
      <c r="BB95" s="85">
        <f>'SO 01 - Venkovní drenáž a...'!F35</f>
        <v>0</v>
      </c>
      <c r="BC95" s="85">
        <f>'SO 01 - Venkovní drenáž a...'!F36</f>
        <v>0</v>
      </c>
      <c r="BD95" s="87">
        <f>'SO 01 - Venkovní drenáž a...'!F37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24.6" customHeight="1">
      <c r="A96" s="79" t="s">
        <v>80</v>
      </c>
      <c r="B96" s="80"/>
      <c r="C96" s="81"/>
      <c r="D96" s="250" t="s">
        <v>87</v>
      </c>
      <c r="E96" s="250"/>
      <c r="F96" s="250"/>
      <c r="G96" s="250"/>
      <c r="H96" s="250"/>
      <c r="I96" s="82"/>
      <c r="J96" s="250" t="s">
        <v>88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3">
        <f>'SO 02 - Injektáž'!J30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83" t="s">
        <v>83</v>
      </c>
      <c r="AR96" s="80"/>
      <c r="AS96" s="84">
        <v>0</v>
      </c>
      <c r="AT96" s="85">
        <f t="shared" si="1"/>
        <v>0</v>
      </c>
      <c r="AU96" s="86">
        <f>'SO 02 - Injektáž'!P122</f>
        <v>0</v>
      </c>
      <c r="AV96" s="85">
        <f>'SO 02 - Injektáž'!J33</f>
        <v>0</v>
      </c>
      <c r="AW96" s="85">
        <f>'SO 02 - Injektáž'!J34</f>
        <v>0</v>
      </c>
      <c r="AX96" s="85">
        <f>'SO 02 - Injektáž'!J35</f>
        <v>0</v>
      </c>
      <c r="AY96" s="85">
        <f>'SO 02 - Injektáž'!J36</f>
        <v>0</v>
      </c>
      <c r="AZ96" s="85">
        <f>'SO 02 - Injektáž'!F33</f>
        <v>0</v>
      </c>
      <c r="BA96" s="85">
        <f>'SO 02 - Injektáž'!F34</f>
        <v>0</v>
      </c>
      <c r="BB96" s="85">
        <f>'SO 02 - Injektáž'!F35</f>
        <v>0</v>
      </c>
      <c r="BC96" s="85">
        <f>'SO 02 - Injektáž'!F36</f>
        <v>0</v>
      </c>
      <c r="BD96" s="87">
        <f>'SO 02 - Injektáž'!F37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24.6" customHeight="1">
      <c r="A97" s="79" t="s">
        <v>80</v>
      </c>
      <c r="B97" s="80"/>
      <c r="C97" s="81"/>
      <c r="D97" s="250" t="s">
        <v>90</v>
      </c>
      <c r="E97" s="250"/>
      <c r="F97" s="250"/>
      <c r="G97" s="250"/>
      <c r="H97" s="250"/>
      <c r="I97" s="82"/>
      <c r="J97" s="250" t="s">
        <v>91</v>
      </c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43">
        <f>'SO 03 - Bourací a demontá...'!J30</f>
        <v>0</v>
      </c>
      <c r="AH97" s="244"/>
      <c r="AI97" s="244"/>
      <c r="AJ97" s="244"/>
      <c r="AK97" s="244"/>
      <c r="AL97" s="244"/>
      <c r="AM97" s="244"/>
      <c r="AN97" s="243">
        <f t="shared" si="0"/>
        <v>0</v>
      </c>
      <c r="AO97" s="244"/>
      <c r="AP97" s="244"/>
      <c r="AQ97" s="83" t="s">
        <v>83</v>
      </c>
      <c r="AR97" s="80"/>
      <c r="AS97" s="84">
        <v>0</v>
      </c>
      <c r="AT97" s="85">
        <f t="shared" si="1"/>
        <v>0</v>
      </c>
      <c r="AU97" s="86">
        <f>'SO 03 - Bourací a demontá...'!P126</f>
        <v>0</v>
      </c>
      <c r="AV97" s="85">
        <f>'SO 03 - Bourací a demontá...'!J33</f>
        <v>0</v>
      </c>
      <c r="AW97" s="85">
        <f>'SO 03 - Bourací a demontá...'!J34</f>
        <v>0</v>
      </c>
      <c r="AX97" s="85">
        <f>'SO 03 - Bourací a demontá...'!J35</f>
        <v>0</v>
      </c>
      <c r="AY97" s="85">
        <f>'SO 03 - Bourací a demontá...'!J36</f>
        <v>0</v>
      </c>
      <c r="AZ97" s="85">
        <f>'SO 03 - Bourací a demontá...'!F33</f>
        <v>0</v>
      </c>
      <c r="BA97" s="85">
        <f>'SO 03 - Bourací a demontá...'!F34</f>
        <v>0</v>
      </c>
      <c r="BB97" s="85">
        <f>'SO 03 - Bourací a demontá...'!F35</f>
        <v>0</v>
      </c>
      <c r="BC97" s="85">
        <f>'SO 03 - Bourací a demontá...'!F36</f>
        <v>0</v>
      </c>
      <c r="BD97" s="87">
        <f>'SO 03 - Bourací a demontá...'!F37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91" s="7" customFormat="1" ht="24.6" customHeight="1">
      <c r="A98" s="79" t="s">
        <v>80</v>
      </c>
      <c r="B98" s="80"/>
      <c r="C98" s="81"/>
      <c r="D98" s="250" t="s">
        <v>93</v>
      </c>
      <c r="E98" s="250"/>
      <c r="F98" s="250"/>
      <c r="G98" s="250"/>
      <c r="H98" s="250"/>
      <c r="I98" s="82"/>
      <c r="J98" s="250" t="s">
        <v>94</v>
      </c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43">
        <f>'SO 04 - Stavební práce'!J30</f>
        <v>0</v>
      </c>
      <c r="AH98" s="244"/>
      <c r="AI98" s="244"/>
      <c r="AJ98" s="244"/>
      <c r="AK98" s="244"/>
      <c r="AL98" s="244"/>
      <c r="AM98" s="244"/>
      <c r="AN98" s="243">
        <f t="shared" si="0"/>
        <v>0</v>
      </c>
      <c r="AO98" s="244"/>
      <c r="AP98" s="244"/>
      <c r="AQ98" s="83" t="s">
        <v>83</v>
      </c>
      <c r="AR98" s="80"/>
      <c r="AS98" s="84">
        <v>0</v>
      </c>
      <c r="AT98" s="85">
        <f t="shared" si="1"/>
        <v>0</v>
      </c>
      <c r="AU98" s="86">
        <f>'SO 04 - Stavební práce'!P134</f>
        <v>0</v>
      </c>
      <c r="AV98" s="85">
        <f>'SO 04 - Stavební práce'!J33</f>
        <v>0</v>
      </c>
      <c r="AW98" s="85">
        <f>'SO 04 - Stavební práce'!J34</f>
        <v>0</v>
      </c>
      <c r="AX98" s="85">
        <f>'SO 04 - Stavební práce'!J35</f>
        <v>0</v>
      </c>
      <c r="AY98" s="85">
        <f>'SO 04 - Stavební práce'!J36</f>
        <v>0</v>
      </c>
      <c r="AZ98" s="85">
        <f>'SO 04 - Stavební práce'!F33</f>
        <v>0</v>
      </c>
      <c r="BA98" s="85">
        <f>'SO 04 - Stavební práce'!F34</f>
        <v>0</v>
      </c>
      <c r="BB98" s="85">
        <f>'SO 04 - Stavební práce'!F35</f>
        <v>0</v>
      </c>
      <c r="BC98" s="85">
        <f>'SO 04 - Stavební práce'!F36</f>
        <v>0</v>
      </c>
      <c r="BD98" s="87">
        <f>'SO 04 - Stavební práce'!F37</f>
        <v>0</v>
      </c>
      <c r="BT98" s="88" t="s">
        <v>84</v>
      </c>
      <c r="BV98" s="88" t="s">
        <v>78</v>
      </c>
      <c r="BW98" s="88" t="s">
        <v>95</v>
      </c>
      <c r="BX98" s="88" t="s">
        <v>4</v>
      </c>
      <c r="CL98" s="88" t="s">
        <v>1</v>
      </c>
      <c r="CM98" s="88" t="s">
        <v>86</v>
      </c>
    </row>
    <row r="99" spans="1:91" s="7" customFormat="1" ht="24.6" customHeight="1">
      <c r="A99" s="79" t="s">
        <v>80</v>
      </c>
      <c r="B99" s="80"/>
      <c r="C99" s="81"/>
      <c r="D99" s="250" t="s">
        <v>96</v>
      </c>
      <c r="E99" s="250"/>
      <c r="F99" s="250"/>
      <c r="G99" s="250"/>
      <c r="H99" s="250"/>
      <c r="I99" s="82"/>
      <c r="J99" s="250" t="s">
        <v>97</v>
      </c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43">
        <f>'SO 05 - Zdravotechnické i...'!J30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83" t="s">
        <v>83</v>
      </c>
      <c r="AR99" s="80"/>
      <c r="AS99" s="84">
        <v>0</v>
      </c>
      <c r="AT99" s="85">
        <f t="shared" si="1"/>
        <v>0</v>
      </c>
      <c r="AU99" s="86">
        <f>'SO 05 - Zdravotechnické i...'!P128</f>
        <v>0</v>
      </c>
      <c r="AV99" s="85">
        <f>'SO 05 - Zdravotechnické i...'!J33</f>
        <v>0</v>
      </c>
      <c r="AW99" s="85">
        <f>'SO 05 - Zdravotechnické i...'!J34</f>
        <v>0</v>
      </c>
      <c r="AX99" s="85">
        <f>'SO 05 - Zdravotechnické i...'!J35</f>
        <v>0</v>
      </c>
      <c r="AY99" s="85">
        <f>'SO 05 - Zdravotechnické i...'!J36</f>
        <v>0</v>
      </c>
      <c r="AZ99" s="85">
        <f>'SO 05 - Zdravotechnické i...'!F33</f>
        <v>0</v>
      </c>
      <c r="BA99" s="85">
        <f>'SO 05 - Zdravotechnické i...'!F34</f>
        <v>0</v>
      </c>
      <c r="BB99" s="85">
        <f>'SO 05 - Zdravotechnické i...'!F35</f>
        <v>0</v>
      </c>
      <c r="BC99" s="85">
        <f>'SO 05 - Zdravotechnické i...'!F36</f>
        <v>0</v>
      </c>
      <c r="BD99" s="87">
        <f>'SO 05 - Zdravotechnické i...'!F37</f>
        <v>0</v>
      </c>
      <c r="BT99" s="88" t="s">
        <v>84</v>
      </c>
      <c r="BV99" s="88" t="s">
        <v>78</v>
      </c>
      <c r="BW99" s="88" t="s">
        <v>98</v>
      </c>
      <c r="BX99" s="88" t="s">
        <v>4</v>
      </c>
      <c r="CL99" s="88" t="s">
        <v>1</v>
      </c>
      <c r="CM99" s="88" t="s">
        <v>86</v>
      </c>
    </row>
    <row r="100" spans="1:91" s="7" customFormat="1" ht="24.6" customHeight="1">
      <c r="A100" s="79" t="s">
        <v>80</v>
      </c>
      <c r="B100" s="80"/>
      <c r="C100" s="81"/>
      <c r="D100" s="250" t="s">
        <v>99</v>
      </c>
      <c r="E100" s="250"/>
      <c r="F100" s="250"/>
      <c r="G100" s="250"/>
      <c r="H100" s="250"/>
      <c r="I100" s="82"/>
      <c r="J100" s="250" t="s">
        <v>100</v>
      </c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43">
        <f>'SO 06 - Topení'!J30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83" t="s">
        <v>83</v>
      </c>
      <c r="AR100" s="80"/>
      <c r="AS100" s="84">
        <v>0</v>
      </c>
      <c r="AT100" s="85">
        <f t="shared" si="1"/>
        <v>0</v>
      </c>
      <c r="AU100" s="86">
        <f>'SO 06 - Topení'!P120</f>
        <v>0</v>
      </c>
      <c r="AV100" s="85">
        <f>'SO 06 - Topení'!J33</f>
        <v>0</v>
      </c>
      <c r="AW100" s="85">
        <f>'SO 06 - Topení'!J34</f>
        <v>0</v>
      </c>
      <c r="AX100" s="85">
        <f>'SO 06 - Topení'!J35</f>
        <v>0</v>
      </c>
      <c r="AY100" s="85">
        <f>'SO 06 - Topení'!J36</f>
        <v>0</v>
      </c>
      <c r="AZ100" s="85">
        <f>'SO 06 - Topení'!F33</f>
        <v>0</v>
      </c>
      <c r="BA100" s="85">
        <f>'SO 06 - Topení'!F34</f>
        <v>0</v>
      </c>
      <c r="BB100" s="85">
        <f>'SO 06 - Topení'!F35</f>
        <v>0</v>
      </c>
      <c r="BC100" s="85">
        <f>'SO 06 - Topení'!F36</f>
        <v>0</v>
      </c>
      <c r="BD100" s="87">
        <f>'SO 06 - Topení'!F37</f>
        <v>0</v>
      </c>
      <c r="BT100" s="88" t="s">
        <v>84</v>
      </c>
      <c r="BV100" s="88" t="s">
        <v>78</v>
      </c>
      <c r="BW100" s="88" t="s">
        <v>101</v>
      </c>
      <c r="BX100" s="88" t="s">
        <v>4</v>
      </c>
      <c r="CL100" s="88" t="s">
        <v>1</v>
      </c>
      <c r="CM100" s="88" t="s">
        <v>86</v>
      </c>
    </row>
    <row r="101" spans="1:91" s="7" customFormat="1" ht="24.6" customHeight="1">
      <c r="A101" s="79" t="s">
        <v>80</v>
      </c>
      <c r="B101" s="80"/>
      <c r="C101" s="81"/>
      <c r="D101" s="250" t="s">
        <v>102</v>
      </c>
      <c r="E101" s="250"/>
      <c r="F101" s="250"/>
      <c r="G101" s="250"/>
      <c r="H101" s="250"/>
      <c r="I101" s="82"/>
      <c r="J101" s="250" t="s">
        <v>103</v>
      </c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43">
        <f>'SO 07 - Elektroinstalace'!J30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83" t="s">
        <v>83</v>
      </c>
      <c r="AR101" s="80"/>
      <c r="AS101" s="84">
        <v>0</v>
      </c>
      <c r="AT101" s="85">
        <f t="shared" si="1"/>
        <v>0</v>
      </c>
      <c r="AU101" s="86">
        <f>'SO 07 - Elektroinstalace'!P123</f>
        <v>0</v>
      </c>
      <c r="AV101" s="85">
        <f>'SO 07 - Elektroinstalace'!J33</f>
        <v>0</v>
      </c>
      <c r="AW101" s="85">
        <f>'SO 07 - Elektroinstalace'!J34</f>
        <v>0</v>
      </c>
      <c r="AX101" s="85">
        <f>'SO 07 - Elektroinstalace'!J35</f>
        <v>0</v>
      </c>
      <c r="AY101" s="85">
        <f>'SO 07 - Elektroinstalace'!J36</f>
        <v>0</v>
      </c>
      <c r="AZ101" s="85">
        <f>'SO 07 - Elektroinstalace'!F33</f>
        <v>0</v>
      </c>
      <c r="BA101" s="85">
        <f>'SO 07 - Elektroinstalace'!F34</f>
        <v>0</v>
      </c>
      <c r="BB101" s="85">
        <f>'SO 07 - Elektroinstalace'!F35</f>
        <v>0</v>
      </c>
      <c r="BC101" s="85">
        <f>'SO 07 - Elektroinstalace'!F36</f>
        <v>0</v>
      </c>
      <c r="BD101" s="87">
        <f>'SO 07 - Elektroinstalace'!F37</f>
        <v>0</v>
      </c>
      <c r="BT101" s="88" t="s">
        <v>84</v>
      </c>
      <c r="BV101" s="88" t="s">
        <v>78</v>
      </c>
      <c r="BW101" s="88" t="s">
        <v>104</v>
      </c>
      <c r="BX101" s="88" t="s">
        <v>4</v>
      </c>
      <c r="CL101" s="88" t="s">
        <v>1</v>
      </c>
      <c r="CM101" s="88" t="s">
        <v>86</v>
      </c>
    </row>
    <row r="102" spans="1:91" s="7" customFormat="1" ht="14.45" customHeight="1">
      <c r="A102" s="79" t="s">
        <v>80</v>
      </c>
      <c r="B102" s="80"/>
      <c r="C102" s="81"/>
      <c r="D102" s="250" t="s">
        <v>105</v>
      </c>
      <c r="E102" s="250"/>
      <c r="F102" s="250"/>
      <c r="G102" s="250"/>
      <c r="H102" s="250"/>
      <c r="I102" s="82"/>
      <c r="J102" s="250" t="s">
        <v>106</v>
      </c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43">
        <f>'VON - Vedlejší a ostatní ...'!J30</f>
        <v>0</v>
      </c>
      <c r="AH102" s="244"/>
      <c r="AI102" s="244"/>
      <c r="AJ102" s="244"/>
      <c r="AK102" s="244"/>
      <c r="AL102" s="244"/>
      <c r="AM102" s="244"/>
      <c r="AN102" s="243">
        <f t="shared" si="0"/>
        <v>0</v>
      </c>
      <c r="AO102" s="244"/>
      <c r="AP102" s="244"/>
      <c r="AQ102" s="83" t="s">
        <v>83</v>
      </c>
      <c r="AR102" s="80"/>
      <c r="AS102" s="89">
        <v>0</v>
      </c>
      <c r="AT102" s="90">
        <f t="shared" si="1"/>
        <v>0</v>
      </c>
      <c r="AU102" s="91">
        <f>'VON - Vedlejší a ostatní ...'!P120</f>
        <v>0</v>
      </c>
      <c r="AV102" s="90">
        <f>'VON - Vedlejší a ostatní ...'!J33</f>
        <v>0</v>
      </c>
      <c r="AW102" s="90">
        <f>'VON - Vedlejší a ostatní ...'!J34</f>
        <v>0</v>
      </c>
      <c r="AX102" s="90">
        <f>'VON - Vedlejší a ostatní ...'!J35</f>
        <v>0</v>
      </c>
      <c r="AY102" s="90">
        <f>'VON - Vedlejší a ostatní ...'!J36</f>
        <v>0</v>
      </c>
      <c r="AZ102" s="90">
        <f>'VON - Vedlejší a ostatní ...'!F33</f>
        <v>0</v>
      </c>
      <c r="BA102" s="90">
        <f>'VON - Vedlejší a ostatní ...'!F34</f>
        <v>0</v>
      </c>
      <c r="BB102" s="90">
        <f>'VON - Vedlejší a ostatní ...'!F35</f>
        <v>0</v>
      </c>
      <c r="BC102" s="90">
        <f>'VON - Vedlejší a ostatní ...'!F36</f>
        <v>0</v>
      </c>
      <c r="BD102" s="92">
        <f>'VON - Vedlejší a ostatní ...'!F37</f>
        <v>0</v>
      </c>
      <c r="BT102" s="88" t="s">
        <v>84</v>
      </c>
      <c r="BV102" s="88" t="s">
        <v>78</v>
      </c>
      <c r="BW102" s="88" t="s">
        <v>107</v>
      </c>
      <c r="BX102" s="88" t="s">
        <v>4</v>
      </c>
      <c r="CL102" s="88" t="s">
        <v>1</v>
      </c>
      <c r="CM102" s="88" t="s">
        <v>86</v>
      </c>
    </row>
    <row r="103" spans="1:57" s="2" customFormat="1" ht="30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70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 - Venkovní drenáž a...'!C2" display="/"/>
    <hyperlink ref="A96" location="'SO 02 - Injektáž'!C2" display="/"/>
    <hyperlink ref="A97" location="'SO 03 - Bourací a demontá...'!C2" display="/"/>
    <hyperlink ref="A98" location="'SO 04 - Stavební práce'!C2" display="/"/>
    <hyperlink ref="A99" location="'SO 05 - Zdravotechnické i...'!C2" display="/"/>
    <hyperlink ref="A100" location="'SO 06 - Topení'!C2" display="/"/>
    <hyperlink ref="A101" location="'SO 07 - Elektroinstalace'!C2" display="/"/>
    <hyperlink ref="A102" location="'VON - Vedlejší a ostatní 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0"/>
  <sheetViews>
    <sheetView showGridLines="0" workbookViewId="0" topLeftCell="A224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110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ROUND((SUM(BE129:BE329)),2)</f>
        <v>0</v>
      </c>
      <c r="G33" s="32"/>
      <c r="H33" s="32"/>
      <c r="I33" s="107">
        <v>0.21</v>
      </c>
      <c r="J33" s="106">
        <f>ROUND(((SUM(BE129:BE329))*I33),2)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ROUND((SUM(BF129:BF329)),2)</f>
        <v>0</v>
      </c>
      <c r="G34" s="32"/>
      <c r="H34" s="32"/>
      <c r="I34" s="107">
        <v>0.15</v>
      </c>
      <c r="J34" s="106">
        <f>ROUND(((SUM(BF129:BF329))*I34),2)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ROUND((SUM(BG129:BG329)),2)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ROUND((SUM(BH129:BH329)),2)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ROUND((SUM(BI129:BI329)),2)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01 - Venkovní drenáž a dešťová kanalizace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J130</f>
        <v>0</v>
      </c>
      <c r="L97" s="126"/>
    </row>
    <row r="98" spans="2:12" s="10" customFormat="1" ht="19.9" customHeight="1">
      <c r="B98" s="131"/>
      <c r="D98" s="132" t="s">
        <v>117</v>
      </c>
      <c r="E98" s="133"/>
      <c r="F98" s="133"/>
      <c r="G98" s="133"/>
      <c r="H98" s="133"/>
      <c r="I98" s="134"/>
      <c r="J98" s="135">
        <f>J131</f>
        <v>0</v>
      </c>
      <c r="L98" s="131"/>
    </row>
    <row r="99" spans="2:12" s="10" customFormat="1" ht="19.9" customHeight="1">
      <c r="B99" s="131"/>
      <c r="D99" s="132" t="s">
        <v>118</v>
      </c>
      <c r="E99" s="133"/>
      <c r="F99" s="133"/>
      <c r="G99" s="133"/>
      <c r="H99" s="133"/>
      <c r="I99" s="134"/>
      <c r="J99" s="135">
        <f>J165</f>
        <v>0</v>
      </c>
      <c r="L99" s="131"/>
    </row>
    <row r="100" spans="2:12" s="10" customFormat="1" ht="19.9" customHeight="1">
      <c r="B100" s="131"/>
      <c r="D100" s="132" t="s">
        <v>119</v>
      </c>
      <c r="E100" s="133"/>
      <c r="F100" s="133"/>
      <c r="G100" s="133"/>
      <c r="H100" s="133"/>
      <c r="I100" s="134"/>
      <c r="J100" s="135">
        <f>J200</f>
        <v>0</v>
      </c>
      <c r="L100" s="131"/>
    </row>
    <row r="101" spans="2:12" s="10" customFormat="1" ht="19.9" customHeight="1">
      <c r="B101" s="131"/>
      <c r="D101" s="132" t="s">
        <v>120</v>
      </c>
      <c r="E101" s="133"/>
      <c r="F101" s="133"/>
      <c r="G101" s="133"/>
      <c r="H101" s="133"/>
      <c r="I101" s="134"/>
      <c r="J101" s="135">
        <f>J214</f>
        <v>0</v>
      </c>
      <c r="L101" s="131"/>
    </row>
    <row r="102" spans="2:12" s="10" customFormat="1" ht="19.9" customHeight="1">
      <c r="B102" s="131"/>
      <c r="D102" s="132" t="s">
        <v>121</v>
      </c>
      <c r="E102" s="133"/>
      <c r="F102" s="133"/>
      <c r="G102" s="133"/>
      <c r="H102" s="133"/>
      <c r="I102" s="134"/>
      <c r="J102" s="135">
        <f>J235</f>
        <v>0</v>
      </c>
      <c r="L102" s="131"/>
    </row>
    <row r="103" spans="2:12" s="10" customFormat="1" ht="19.9" customHeight="1">
      <c r="B103" s="131"/>
      <c r="D103" s="132" t="s">
        <v>122</v>
      </c>
      <c r="E103" s="133"/>
      <c r="F103" s="133"/>
      <c r="G103" s="133"/>
      <c r="H103" s="133"/>
      <c r="I103" s="134"/>
      <c r="J103" s="135">
        <f>J264</f>
        <v>0</v>
      </c>
      <c r="L103" s="131"/>
    </row>
    <row r="104" spans="2:12" s="10" customFormat="1" ht="19.9" customHeight="1">
      <c r="B104" s="131"/>
      <c r="D104" s="132" t="s">
        <v>123</v>
      </c>
      <c r="E104" s="133"/>
      <c r="F104" s="133"/>
      <c r="G104" s="133"/>
      <c r="H104" s="133"/>
      <c r="I104" s="134"/>
      <c r="J104" s="135">
        <f>J271</f>
        <v>0</v>
      </c>
      <c r="L104" s="131"/>
    </row>
    <row r="105" spans="2:12" s="10" customFormat="1" ht="19.9" customHeight="1">
      <c r="B105" s="131"/>
      <c r="D105" s="132" t="s">
        <v>124</v>
      </c>
      <c r="E105" s="133"/>
      <c r="F105" s="133"/>
      <c r="G105" s="133"/>
      <c r="H105" s="133"/>
      <c r="I105" s="134"/>
      <c r="J105" s="135">
        <f>J290</f>
        <v>0</v>
      </c>
      <c r="L105" s="131"/>
    </row>
    <row r="106" spans="2:12" s="9" customFormat="1" ht="24.95" customHeight="1">
      <c r="B106" s="126"/>
      <c r="D106" s="127" t="s">
        <v>125</v>
      </c>
      <c r="E106" s="128"/>
      <c r="F106" s="128"/>
      <c r="G106" s="128"/>
      <c r="H106" s="128"/>
      <c r="I106" s="129"/>
      <c r="J106" s="130">
        <f>J293</f>
        <v>0</v>
      </c>
      <c r="L106" s="126"/>
    </row>
    <row r="107" spans="2:12" s="10" customFormat="1" ht="19.9" customHeight="1">
      <c r="B107" s="131"/>
      <c r="D107" s="132" t="s">
        <v>126</v>
      </c>
      <c r="E107" s="133"/>
      <c r="F107" s="133"/>
      <c r="G107" s="133"/>
      <c r="H107" s="133"/>
      <c r="I107" s="134"/>
      <c r="J107" s="135">
        <f>J294</f>
        <v>0</v>
      </c>
      <c r="L107" s="131"/>
    </row>
    <row r="108" spans="2:12" s="10" customFormat="1" ht="19.9" customHeight="1">
      <c r="B108" s="131"/>
      <c r="D108" s="132" t="s">
        <v>127</v>
      </c>
      <c r="E108" s="133"/>
      <c r="F108" s="133"/>
      <c r="G108" s="133"/>
      <c r="H108" s="133"/>
      <c r="I108" s="134"/>
      <c r="J108" s="135">
        <f>J310</f>
        <v>0</v>
      </c>
      <c r="L108" s="131"/>
    </row>
    <row r="109" spans="2:12" s="10" customFormat="1" ht="19.9" customHeight="1">
      <c r="B109" s="131"/>
      <c r="D109" s="132" t="s">
        <v>128</v>
      </c>
      <c r="E109" s="133"/>
      <c r="F109" s="133"/>
      <c r="G109" s="133"/>
      <c r="H109" s="133"/>
      <c r="I109" s="134"/>
      <c r="J109" s="135">
        <f>J317</f>
        <v>0</v>
      </c>
      <c r="L109" s="131"/>
    </row>
    <row r="110" spans="1:31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120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121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129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16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4.45" customHeight="1">
      <c r="A119" s="32"/>
      <c r="B119" s="33"/>
      <c r="C119" s="32"/>
      <c r="D119" s="32"/>
      <c r="E119" s="263" t="str">
        <f>E7</f>
        <v>Sanace 1. NP objektu školní družiny ZŠ Na Příkopech</v>
      </c>
      <c r="F119" s="264"/>
      <c r="G119" s="264"/>
      <c r="H119" s="264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109</v>
      </c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4.45" customHeight="1">
      <c r="A121" s="32"/>
      <c r="B121" s="33"/>
      <c r="C121" s="32"/>
      <c r="D121" s="32"/>
      <c r="E121" s="245" t="str">
        <f>E9</f>
        <v>SO 01 - Venkovní drenáž a dešťová kanalizace</v>
      </c>
      <c r="F121" s="262"/>
      <c r="G121" s="262"/>
      <c r="H121" s="26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F12</f>
        <v>Chomutov</v>
      </c>
      <c r="G123" s="32"/>
      <c r="H123" s="32"/>
      <c r="I123" s="97" t="s">
        <v>22</v>
      </c>
      <c r="J123" s="55" t="str">
        <f>IF(J12="","",J12)</f>
        <v>23. 5. 2020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6.45" customHeight="1">
      <c r="A125" s="32"/>
      <c r="B125" s="33"/>
      <c r="C125" s="27" t="s">
        <v>24</v>
      </c>
      <c r="D125" s="32"/>
      <c r="E125" s="32"/>
      <c r="F125" s="25" t="str">
        <f>E15</f>
        <v>Město Chomutov</v>
      </c>
      <c r="G125" s="32"/>
      <c r="H125" s="32"/>
      <c r="I125" s="97" t="s">
        <v>30</v>
      </c>
      <c r="J125" s="30" t="str">
        <f>E21</f>
        <v>Ing. Marian Zach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6" customHeight="1">
      <c r="A126" s="32"/>
      <c r="B126" s="33"/>
      <c r="C126" s="27" t="s">
        <v>28</v>
      </c>
      <c r="D126" s="32"/>
      <c r="E126" s="32"/>
      <c r="F126" s="25" t="str">
        <f>IF(E18="","",E18)</f>
        <v>Vyplň údaj</v>
      </c>
      <c r="G126" s="32"/>
      <c r="H126" s="32"/>
      <c r="I126" s="97" t="s">
        <v>33</v>
      </c>
      <c r="J126" s="30" t="str">
        <f>E24</f>
        <v>Pavel Šouta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36"/>
      <c r="B128" s="137"/>
      <c r="C128" s="138" t="s">
        <v>130</v>
      </c>
      <c r="D128" s="139" t="s">
        <v>61</v>
      </c>
      <c r="E128" s="139" t="s">
        <v>57</v>
      </c>
      <c r="F128" s="139" t="s">
        <v>58</v>
      </c>
      <c r="G128" s="139" t="s">
        <v>131</v>
      </c>
      <c r="H128" s="139" t="s">
        <v>132</v>
      </c>
      <c r="I128" s="140" t="s">
        <v>133</v>
      </c>
      <c r="J128" s="139" t="s">
        <v>113</v>
      </c>
      <c r="K128" s="141" t="s">
        <v>134</v>
      </c>
      <c r="L128" s="142"/>
      <c r="M128" s="62" t="s">
        <v>1</v>
      </c>
      <c r="N128" s="63" t="s">
        <v>40</v>
      </c>
      <c r="O128" s="63" t="s">
        <v>135</v>
      </c>
      <c r="P128" s="63" t="s">
        <v>136</v>
      </c>
      <c r="Q128" s="63" t="s">
        <v>137</v>
      </c>
      <c r="R128" s="63" t="s">
        <v>138</v>
      </c>
      <c r="S128" s="63" t="s">
        <v>139</v>
      </c>
      <c r="T128" s="64" t="s">
        <v>140</v>
      </c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</row>
    <row r="129" spans="1:63" s="2" customFormat="1" ht="22.9" customHeight="1">
      <c r="A129" s="32"/>
      <c r="B129" s="33"/>
      <c r="C129" s="69" t="s">
        <v>141</v>
      </c>
      <c r="D129" s="32"/>
      <c r="E129" s="32"/>
      <c r="F129" s="32"/>
      <c r="G129" s="32"/>
      <c r="H129" s="32"/>
      <c r="I129" s="96"/>
      <c r="J129" s="143">
        <f>BK129</f>
        <v>0</v>
      </c>
      <c r="K129" s="32"/>
      <c r="L129" s="33"/>
      <c r="M129" s="65"/>
      <c r="N129" s="56"/>
      <c r="O129" s="66"/>
      <c r="P129" s="144">
        <f>P130+P293</f>
        <v>0</v>
      </c>
      <c r="Q129" s="66"/>
      <c r="R129" s="144">
        <f>R130+R293</f>
        <v>20.144595499999998</v>
      </c>
      <c r="S129" s="66"/>
      <c r="T129" s="145">
        <f>T130+T293</f>
        <v>13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75</v>
      </c>
      <c r="AU129" s="17" t="s">
        <v>115</v>
      </c>
      <c r="BK129" s="146">
        <f>BK130+BK293</f>
        <v>0</v>
      </c>
    </row>
    <row r="130" spans="2:63" s="12" customFormat="1" ht="25.9" customHeight="1">
      <c r="B130" s="147"/>
      <c r="D130" s="148" t="s">
        <v>75</v>
      </c>
      <c r="E130" s="149" t="s">
        <v>142</v>
      </c>
      <c r="F130" s="149" t="s">
        <v>143</v>
      </c>
      <c r="I130" s="150"/>
      <c r="J130" s="151">
        <f>BK130</f>
        <v>0</v>
      </c>
      <c r="L130" s="147"/>
      <c r="M130" s="152"/>
      <c r="N130" s="153"/>
      <c r="O130" s="153"/>
      <c r="P130" s="154">
        <f>P131+P165+P200+P214+P235+P264+P271+P290</f>
        <v>0</v>
      </c>
      <c r="Q130" s="153"/>
      <c r="R130" s="154">
        <f>R131+R165+R200+R214+R235+R264+R271+R290</f>
        <v>19.9555555</v>
      </c>
      <c r="S130" s="153"/>
      <c r="T130" s="155">
        <f>T131+T165+T200+T214+T235+T264+T271+T290</f>
        <v>13</v>
      </c>
      <c r="AR130" s="148" t="s">
        <v>84</v>
      </c>
      <c r="AT130" s="156" t="s">
        <v>75</v>
      </c>
      <c r="AU130" s="156" t="s">
        <v>76</v>
      </c>
      <c r="AY130" s="148" t="s">
        <v>144</v>
      </c>
      <c r="BK130" s="157">
        <f>BK131+BK165+BK200+BK214+BK235+BK264+BK271+BK290</f>
        <v>0</v>
      </c>
    </row>
    <row r="131" spans="2:63" s="12" customFormat="1" ht="22.9" customHeight="1">
      <c r="B131" s="147"/>
      <c r="D131" s="148" t="s">
        <v>75</v>
      </c>
      <c r="E131" s="158" t="s">
        <v>84</v>
      </c>
      <c r="F131" s="158" t="s">
        <v>145</v>
      </c>
      <c r="I131" s="150"/>
      <c r="J131" s="159">
        <f>BK131</f>
        <v>0</v>
      </c>
      <c r="L131" s="147"/>
      <c r="M131" s="152"/>
      <c r="N131" s="153"/>
      <c r="O131" s="153"/>
      <c r="P131" s="154">
        <f>SUM(P132:P164)</f>
        <v>0</v>
      </c>
      <c r="Q131" s="153"/>
      <c r="R131" s="154">
        <f>SUM(R132:R164)</f>
        <v>0</v>
      </c>
      <c r="S131" s="153"/>
      <c r="T131" s="155">
        <f>SUM(T132:T164)</f>
        <v>13</v>
      </c>
      <c r="AR131" s="148" t="s">
        <v>84</v>
      </c>
      <c r="AT131" s="156" t="s">
        <v>75</v>
      </c>
      <c r="AU131" s="156" t="s">
        <v>84</v>
      </c>
      <c r="AY131" s="148" t="s">
        <v>144</v>
      </c>
      <c r="BK131" s="157">
        <f>SUM(BK132:BK164)</f>
        <v>0</v>
      </c>
    </row>
    <row r="132" spans="1:65" s="2" customFormat="1" ht="14.45" customHeight="1">
      <c r="A132" s="32"/>
      <c r="B132" s="160"/>
      <c r="C132" s="161" t="s">
        <v>84</v>
      </c>
      <c r="D132" s="161" t="s">
        <v>146</v>
      </c>
      <c r="E132" s="162" t="s">
        <v>147</v>
      </c>
      <c r="F132" s="163" t="s">
        <v>148</v>
      </c>
      <c r="G132" s="164" t="s">
        <v>149</v>
      </c>
      <c r="H132" s="165">
        <v>50</v>
      </c>
      <c r="I132" s="166"/>
      <c r="J132" s="167">
        <f>ROUND(I132*H132,2)</f>
        <v>0</v>
      </c>
      <c r="K132" s="163" t="s">
        <v>150</v>
      </c>
      <c r="L132" s="33"/>
      <c r="M132" s="168" t="s">
        <v>1</v>
      </c>
      <c r="N132" s="169" t="s">
        <v>41</v>
      </c>
      <c r="O132" s="58"/>
      <c r="P132" s="170">
        <f>O132*H132</f>
        <v>0</v>
      </c>
      <c r="Q132" s="170">
        <v>0</v>
      </c>
      <c r="R132" s="170">
        <f>Q132*H132</f>
        <v>0</v>
      </c>
      <c r="S132" s="170">
        <v>0.26</v>
      </c>
      <c r="T132" s="171">
        <f>S132*H132</f>
        <v>13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2" t="s">
        <v>151</v>
      </c>
      <c r="AT132" s="172" t="s">
        <v>146</v>
      </c>
      <c r="AU132" s="172" t="s">
        <v>86</v>
      </c>
      <c r="AY132" s="17" t="s">
        <v>144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7" t="s">
        <v>84</v>
      </c>
      <c r="BK132" s="173">
        <f>ROUND(I132*H132,2)</f>
        <v>0</v>
      </c>
      <c r="BL132" s="17" t="s">
        <v>151</v>
      </c>
      <c r="BM132" s="172" t="s">
        <v>152</v>
      </c>
    </row>
    <row r="133" spans="1:47" s="2" customFormat="1" ht="19.5">
      <c r="A133" s="32"/>
      <c r="B133" s="33"/>
      <c r="C133" s="32"/>
      <c r="D133" s="174" t="s">
        <v>153</v>
      </c>
      <c r="E133" s="32"/>
      <c r="F133" s="175" t="s">
        <v>154</v>
      </c>
      <c r="G133" s="32"/>
      <c r="H133" s="32"/>
      <c r="I133" s="96"/>
      <c r="J133" s="32"/>
      <c r="K133" s="32"/>
      <c r="L133" s="33"/>
      <c r="M133" s="176"/>
      <c r="N133" s="177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153</v>
      </c>
      <c r="AU133" s="17" t="s">
        <v>86</v>
      </c>
    </row>
    <row r="134" spans="2:51" s="13" customFormat="1" ht="12">
      <c r="B134" s="178"/>
      <c r="D134" s="174" t="s">
        <v>155</v>
      </c>
      <c r="E134" s="179" t="s">
        <v>1</v>
      </c>
      <c r="F134" s="180" t="s">
        <v>156</v>
      </c>
      <c r="H134" s="181">
        <v>50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155</v>
      </c>
      <c r="AU134" s="179" t="s">
        <v>86</v>
      </c>
      <c r="AV134" s="13" t="s">
        <v>86</v>
      </c>
      <c r="AW134" s="13" t="s">
        <v>32</v>
      </c>
      <c r="AX134" s="13" t="s">
        <v>76</v>
      </c>
      <c r="AY134" s="179" t="s">
        <v>144</v>
      </c>
    </row>
    <row r="135" spans="2:51" s="14" customFormat="1" ht="12">
      <c r="B135" s="186"/>
      <c r="D135" s="174" t="s">
        <v>155</v>
      </c>
      <c r="E135" s="187" t="s">
        <v>1</v>
      </c>
      <c r="F135" s="188" t="s">
        <v>157</v>
      </c>
      <c r="H135" s="189">
        <v>50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155</v>
      </c>
      <c r="AU135" s="187" t="s">
        <v>86</v>
      </c>
      <c r="AV135" s="14" t="s">
        <v>151</v>
      </c>
      <c r="AW135" s="14" t="s">
        <v>32</v>
      </c>
      <c r="AX135" s="14" t="s">
        <v>84</v>
      </c>
      <c r="AY135" s="187" t="s">
        <v>144</v>
      </c>
    </row>
    <row r="136" spans="2:51" s="15" customFormat="1" ht="12">
      <c r="B136" s="194"/>
      <c r="D136" s="174" t="s">
        <v>155</v>
      </c>
      <c r="E136" s="195" t="s">
        <v>1</v>
      </c>
      <c r="F136" s="196" t="s">
        <v>158</v>
      </c>
      <c r="H136" s="195" t="s">
        <v>1</v>
      </c>
      <c r="I136" s="197"/>
      <c r="L136" s="194"/>
      <c r="M136" s="198"/>
      <c r="N136" s="199"/>
      <c r="O136" s="199"/>
      <c r="P136" s="199"/>
      <c r="Q136" s="199"/>
      <c r="R136" s="199"/>
      <c r="S136" s="199"/>
      <c r="T136" s="200"/>
      <c r="AT136" s="195" t="s">
        <v>155</v>
      </c>
      <c r="AU136" s="195" t="s">
        <v>86</v>
      </c>
      <c r="AV136" s="15" t="s">
        <v>84</v>
      </c>
      <c r="AW136" s="15" t="s">
        <v>32</v>
      </c>
      <c r="AX136" s="15" t="s">
        <v>76</v>
      </c>
      <c r="AY136" s="195" t="s">
        <v>144</v>
      </c>
    </row>
    <row r="137" spans="1:65" s="2" customFormat="1" ht="14.45" customHeight="1">
      <c r="A137" s="32"/>
      <c r="B137" s="160"/>
      <c r="C137" s="161" t="s">
        <v>86</v>
      </c>
      <c r="D137" s="161" t="s">
        <v>146</v>
      </c>
      <c r="E137" s="162" t="s">
        <v>159</v>
      </c>
      <c r="F137" s="163" t="s">
        <v>160</v>
      </c>
      <c r="G137" s="164" t="s">
        <v>161</v>
      </c>
      <c r="H137" s="165">
        <v>23.1</v>
      </c>
      <c r="I137" s="166"/>
      <c r="J137" s="167">
        <f>ROUND(I137*H137,2)</f>
        <v>0</v>
      </c>
      <c r="K137" s="163" t="s">
        <v>150</v>
      </c>
      <c r="L137" s="33"/>
      <c r="M137" s="168" t="s">
        <v>1</v>
      </c>
      <c r="N137" s="169" t="s">
        <v>41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151</v>
      </c>
      <c r="AT137" s="172" t="s">
        <v>146</v>
      </c>
      <c r="AU137" s="172" t="s">
        <v>86</v>
      </c>
      <c r="AY137" s="17" t="s">
        <v>144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84</v>
      </c>
      <c r="BK137" s="173">
        <f>ROUND(I137*H137,2)</f>
        <v>0</v>
      </c>
      <c r="BL137" s="17" t="s">
        <v>151</v>
      </c>
      <c r="BM137" s="172" t="s">
        <v>162</v>
      </c>
    </row>
    <row r="138" spans="1:47" s="2" customFormat="1" ht="19.5">
      <c r="A138" s="32"/>
      <c r="B138" s="33"/>
      <c r="C138" s="32"/>
      <c r="D138" s="174" t="s">
        <v>153</v>
      </c>
      <c r="E138" s="32"/>
      <c r="F138" s="175" t="s">
        <v>163</v>
      </c>
      <c r="G138" s="32"/>
      <c r="H138" s="32"/>
      <c r="I138" s="96"/>
      <c r="J138" s="32"/>
      <c r="K138" s="32"/>
      <c r="L138" s="33"/>
      <c r="M138" s="176"/>
      <c r="N138" s="177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153</v>
      </c>
      <c r="AU138" s="17" t="s">
        <v>86</v>
      </c>
    </row>
    <row r="139" spans="2:51" s="13" customFormat="1" ht="12">
      <c r="B139" s="178"/>
      <c r="D139" s="174" t="s">
        <v>155</v>
      </c>
      <c r="E139" s="179" t="s">
        <v>1</v>
      </c>
      <c r="F139" s="180" t="s">
        <v>164</v>
      </c>
      <c r="H139" s="181">
        <v>23.1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155</v>
      </c>
      <c r="AU139" s="179" t="s">
        <v>86</v>
      </c>
      <c r="AV139" s="13" t="s">
        <v>86</v>
      </c>
      <c r="AW139" s="13" t="s">
        <v>32</v>
      </c>
      <c r="AX139" s="13" t="s">
        <v>76</v>
      </c>
      <c r="AY139" s="179" t="s">
        <v>144</v>
      </c>
    </row>
    <row r="140" spans="2:51" s="14" customFormat="1" ht="12">
      <c r="B140" s="186"/>
      <c r="D140" s="174" t="s">
        <v>155</v>
      </c>
      <c r="E140" s="187" t="s">
        <v>1</v>
      </c>
      <c r="F140" s="188" t="s">
        <v>157</v>
      </c>
      <c r="H140" s="189">
        <v>23.1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155</v>
      </c>
      <c r="AU140" s="187" t="s">
        <v>86</v>
      </c>
      <c r="AV140" s="14" t="s">
        <v>151</v>
      </c>
      <c r="AW140" s="14" t="s">
        <v>32</v>
      </c>
      <c r="AX140" s="14" t="s">
        <v>84</v>
      </c>
      <c r="AY140" s="187" t="s">
        <v>144</v>
      </c>
    </row>
    <row r="141" spans="1:65" s="2" customFormat="1" ht="19.9" customHeight="1">
      <c r="A141" s="32"/>
      <c r="B141" s="160"/>
      <c r="C141" s="161" t="s">
        <v>165</v>
      </c>
      <c r="D141" s="161" t="s">
        <v>146</v>
      </c>
      <c r="E141" s="162" t="s">
        <v>166</v>
      </c>
      <c r="F141" s="163" t="s">
        <v>167</v>
      </c>
      <c r="G141" s="164" t="s">
        <v>161</v>
      </c>
      <c r="H141" s="165">
        <v>23.1</v>
      </c>
      <c r="I141" s="166"/>
      <c r="J141" s="167">
        <f>ROUND(I141*H141,2)</f>
        <v>0</v>
      </c>
      <c r="K141" s="163" t="s">
        <v>150</v>
      </c>
      <c r="L141" s="33"/>
      <c r="M141" s="168" t="s">
        <v>1</v>
      </c>
      <c r="N141" s="169" t="s">
        <v>41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151</v>
      </c>
      <c r="AT141" s="172" t="s">
        <v>146</v>
      </c>
      <c r="AU141" s="172" t="s">
        <v>86</v>
      </c>
      <c r="AY141" s="17" t="s">
        <v>144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84</v>
      </c>
      <c r="BK141" s="173">
        <f>ROUND(I141*H141,2)</f>
        <v>0</v>
      </c>
      <c r="BL141" s="17" t="s">
        <v>151</v>
      </c>
      <c r="BM141" s="172" t="s">
        <v>168</v>
      </c>
    </row>
    <row r="142" spans="1:47" s="2" customFormat="1" ht="29.25">
      <c r="A142" s="32"/>
      <c r="B142" s="33"/>
      <c r="C142" s="32"/>
      <c r="D142" s="174" t="s">
        <v>153</v>
      </c>
      <c r="E142" s="32"/>
      <c r="F142" s="175" t="s">
        <v>169</v>
      </c>
      <c r="G142" s="32"/>
      <c r="H142" s="32"/>
      <c r="I142" s="96"/>
      <c r="J142" s="32"/>
      <c r="K142" s="32"/>
      <c r="L142" s="33"/>
      <c r="M142" s="176"/>
      <c r="N142" s="177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153</v>
      </c>
      <c r="AU142" s="17" t="s">
        <v>86</v>
      </c>
    </row>
    <row r="143" spans="2:51" s="13" customFormat="1" ht="12">
      <c r="B143" s="178"/>
      <c r="D143" s="174" t="s">
        <v>155</v>
      </c>
      <c r="E143" s="179" t="s">
        <v>1</v>
      </c>
      <c r="F143" s="180" t="s">
        <v>164</v>
      </c>
      <c r="H143" s="181">
        <v>23.1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155</v>
      </c>
      <c r="AU143" s="179" t="s">
        <v>86</v>
      </c>
      <c r="AV143" s="13" t="s">
        <v>86</v>
      </c>
      <c r="AW143" s="13" t="s">
        <v>32</v>
      </c>
      <c r="AX143" s="13" t="s">
        <v>76</v>
      </c>
      <c r="AY143" s="179" t="s">
        <v>144</v>
      </c>
    </row>
    <row r="144" spans="2:51" s="14" customFormat="1" ht="12">
      <c r="B144" s="186"/>
      <c r="D144" s="174" t="s">
        <v>155</v>
      </c>
      <c r="E144" s="187" t="s">
        <v>1</v>
      </c>
      <c r="F144" s="188" t="s">
        <v>157</v>
      </c>
      <c r="H144" s="189">
        <v>23.1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86</v>
      </c>
      <c r="AV144" s="14" t="s">
        <v>151</v>
      </c>
      <c r="AW144" s="14" t="s">
        <v>32</v>
      </c>
      <c r="AX144" s="14" t="s">
        <v>84</v>
      </c>
      <c r="AY144" s="187" t="s">
        <v>144</v>
      </c>
    </row>
    <row r="145" spans="1:65" s="2" customFormat="1" ht="19.9" customHeight="1">
      <c r="A145" s="32"/>
      <c r="B145" s="160"/>
      <c r="C145" s="161" t="s">
        <v>151</v>
      </c>
      <c r="D145" s="161" t="s">
        <v>146</v>
      </c>
      <c r="E145" s="162" t="s">
        <v>170</v>
      </c>
      <c r="F145" s="163" t="s">
        <v>171</v>
      </c>
      <c r="G145" s="164" t="s">
        <v>161</v>
      </c>
      <c r="H145" s="165">
        <v>231</v>
      </c>
      <c r="I145" s="166"/>
      <c r="J145" s="167">
        <f>ROUND(I145*H145,2)</f>
        <v>0</v>
      </c>
      <c r="K145" s="163" t="s">
        <v>150</v>
      </c>
      <c r="L145" s="33"/>
      <c r="M145" s="168" t="s">
        <v>1</v>
      </c>
      <c r="N145" s="169" t="s">
        <v>41</v>
      </c>
      <c r="O145" s="58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2" t="s">
        <v>151</v>
      </c>
      <c r="AT145" s="172" t="s">
        <v>146</v>
      </c>
      <c r="AU145" s="172" t="s">
        <v>86</v>
      </c>
      <c r="AY145" s="17" t="s">
        <v>144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7" t="s">
        <v>84</v>
      </c>
      <c r="BK145" s="173">
        <f>ROUND(I145*H145,2)</f>
        <v>0</v>
      </c>
      <c r="BL145" s="17" t="s">
        <v>151</v>
      </c>
      <c r="BM145" s="172" t="s">
        <v>172</v>
      </c>
    </row>
    <row r="146" spans="1:47" s="2" customFormat="1" ht="29.25">
      <c r="A146" s="32"/>
      <c r="B146" s="33"/>
      <c r="C146" s="32"/>
      <c r="D146" s="174" t="s">
        <v>153</v>
      </c>
      <c r="E146" s="32"/>
      <c r="F146" s="175" t="s">
        <v>173</v>
      </c>
      <c r="G146" s="32"/>
      <c r="H146" s="32"/>
      <c r="I146" s="96"/>
      <c r="J146" s="32"/>
      <c r="K146" s="32"/>
      <c r="L146" s="33"/>
      <c r="M146" s="176"/>
      <c r="N146" s="177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153</v>
      </c>
      <c r="AU146" s="17" t="s">
        <v>86</v>
      </c>
    </row>
    <row r="147" spans="2:51" s="13" customFormat="1" ht="12">
      <c r="B147" s="178"/>
      <c r="D147" s="174" t="s">
        <v>155</v>
      </c>
      <c r="E147" s="179" t="s">
        <v>1</v>
      </c>
      <c r="F147" s="180" t="s">
        <v>174</v>
      </c>
      <c r="H147" s="181">
        <v>231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155</v>
      </c>
      <c r="AU147" s="179" t="s">
        <v>86</v>
      </c>
      <c r="AV147" s="13" t="s">
        <v>86</v>
      </c>
      <c r="AW147" s="13" t="s">
        <v>32</v>
      </c>
      <c r="AX147" s="13" t="s">
        <v>76</v>
      </c>
      <c r="AY147" s="179" t="s">
        <v>144</v>
      </c>
    </row>
    <row r="148" spans="2:51" s="14" customFormat="1" ht="12">
      <c r="B148" s="186"/>
      <c r="D148" s="174" t="s">
        <v>155</v>
      </c>
      <c r="E148" s="187" t="s">
        <v>1</v>
      </c>
      <c r="F148" s="188" t="s">
        <v>157</v>
      </c>
      <c r="H148" s="189">
        <v>231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155</v>
      </c>
      <c r="AU148" s="187" t="s">
        <v>86</v>
      </c>
      <c r="AV148" s="14" t="s">
        <v>151</v>
      </c>
      <c r="AW148" s="14" t="s">
        <v>32</v>
      </c>
      <c r="AX148" s="14" t="s">
        <v>84</v>
      </c>
      <c r="AY148" s="187" t="s">
        <v>144</v>
      </c>
    </row>
    <row r="149" spans="1:65" s="2" customFormat="1" ht="14.45" customHeight="1">
      <c r="A149" s="32"/>
      <c r="B149" s="160"/>
      <c r="C149" s="161" t="s">
        <v>175</v>
      </c>
      <c r="D149" s="161" t="s">
        <v>146</v>
      </c>
      <c r="E149" s="162" t="s">
        <v>176</v>
      </c>
      <c r="F149" s="163" t="s">
        <v>177</v>
      </c>
      <c r="G149" s="164" t="s">
        <v>161</v>
      </c>
      <c r="H149" s="165">
        <v>23.1</v>
      </c>
      <c r="I149" s="166"/>
      <c r="J149" s="167">
        <f>ROUND(I149*H149,2)</f>
        <v>0</v>
      </c>
      <c r="K149" s="163" t="s">
        <v>150</v>
      </c>
      <c r="L149" s="33"/>
      <c r="M149" s="168" t="s">
        <v>1</v>
      </c>
      <c r="N149" s="169" t="s">
        <v>41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146</v>
      </c>
      <c r="AU149" s="172" t="s">
        <v>86</v>
      </c>
      <c r="AY149" s="17" t="s">
        <v>144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84</v>
      </c>
      <c r="BK149" s="173">
        <f>ROUND(I149*H149,2)</f>
        <v>0</v>
      </c>
      <c r="BL149" s="17" t="s">
        <v>151</v>
      </c>
      <c r="BM149" s="172" t="s">
        <v>178</v>
      </c>
    </row>
    <row r="150" spans="1:47" s="2" customFormat="1" ht="19.5">
      <c r="A150" s="32"/>
      <c r="B150" s="33"/>
      <c r="C150" s="32"/>
      <c r="D150" s="174" t="s">
        <v>153</v>
      </c>
      <c r="E150" s="32"/>
      <c r="F150" s="175" t="s">
        <v>179</v>
      </c>
      <c r="G150" s="32"/>
      <c r="H150" s="32"/>
      <c r="I150" s="96"/>
      <c r="J150" s="32"/>
      <c r="K150" s="32"/>
      <c r="L150" s="33"/>
      <c r="M150" s="176"/>
      <c r="N150" s="177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153</v>
      </c>
      <c r="AU150" s="17" t="s">
        <v>86</v>
      </c>
    </row>
    <row r="151" spans="2:51" s="13" customFormat="1" ht="12">
      <c r="B151" s="178"/>
      <c r="D151" s="174" t="s">
        <v>155</v>
      </c>
      <c r="E151" s="179" t="s">
        <v>1</v>
      </c>
      <c r="F151" s="180" t="s">
        <v>164</v>
      </c>
      <c r="H151" s="181">
        <v>23.1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155</v>
      </c>
      <c r="AU151" s="179" t="s">
        <v>86</v>
      </c>
      <c r="AV151" s="13" t="s">
        <v>86</v>
      </c>
      <c r="AW151" s="13" t="s">
        <v>32</v>
      </c>
      <c r="AX151" s="13" t="s">
        <v>76</v>
      </c>
      <c r="AY151" s="179" t="s">
        <v>144</v>
      </c>
    </row>
    <row r="152" spans="2:51" s="14" customFormat="1" ht="12">
      <c r="B152" s="186"/>
      <c r="D152" s="174" t="s">
        <v>155</v>
      </c>
      <c r="E152" s="187" t="s">
        <v>1</v>
      </c>
      <c r="F152" s="188" t="s">
        <v>157</v>
      </c>
      <c r="H152" s="189">
        <v>23.1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155</v>
      </c>
      <c r="AU152" s="187" t="s">
        <v>86</v>
      </c>
      <c r="AV152" s="14" t="s">
        <v>151</v>
      </c>
      <c r="AW152" s="14" t="s">
        <v>32</v>
      </c>
      <c r="AX152" s="14" t="s">
        <v>84</v>
      </c>
      <c r="AY152" s="187" t="s">
        <v>144</v>
      </c>
    </row>
    <row r="153" spans="1:65" s="2" customFormat="1" ht="14.45" customHeight="1">
      <c r="A153" s="32"/>
      <c r="B153" s="160"/>
      <c r="C153" s="161" t="s">
        <v>180</v>
      </c>
      <c r="D153" s="161" t="s">
        <v>146</v>
      </c>
      <c r="E153" s="162" t="s">
        <v>181</v>
      </c>
      <c r="F153" s="163" t="s">
        <v>182</v>
      </c>
      <c r="G153" s="164" t="s">
        <v>149</v>
      </c>
      <c r="H153" s="165">
        <v>33</v>
      </c>
      <c r="I153" s="166"/>
      <c r="J153" s="167">
        <f>ROUND(I153*H153,2)</f>
        <v>0</v>
      </c>
      <c r="K153" s="163" t="s">
        <v>150</v>
      </c>
      <c r="L153" s="33"/>
      <c r="M153" s="168" t="s">
        <v>1</v>
      </c>
      <c r="N153" s="169" t="s">
        <v>41</v>
      </c>
      <c r="O153" s="58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151</v>
      </c>
      <c r="AT153" s="172" t="s">
        <v>146</v>
      </c>
      <c r="AU153" s="172" t="s">
        <v>86</v>
      </c>
      <c r="AY153" s="17" t="s">
        <v>144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84</v>
      </c>
      <c r="BK153" s="173">
        <f>ROUND(I153*H153,2)</f>
        <v>0</v>
      </c>
      <c r="BL153" s="17" t="s">
        <v>151</v>
      </c>
      <c r="BM153" s="172" t="s">
        <v>183</v>
      </c>
    </row>
    <row r="154" spans="1:47" s="2" customFormat="1" ht="19.5">
      <c r="A154" s="32"/>
      <c r="B154" s="33"/>
      <c r="C154" s="32"/>
      <c r="D154" s="174" t="s">
        <v>153</v>
      </c>
      <c r="E154" s="32"/>
      <c r="F154" s="175" t="s">
        <v>184</v>
      </c>
      <c r="G154" s="32"/>
      <c r="H154" s="32"/>
      <c r="I154" s="96"/>
      <c r="J154" s="32"/>
      <c r="K154" s="32"/>
      <c r="L154" s="33"/>
      <c r="M154" s="176"/>
      <c r="N154" s="17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86</v>
      </c>
    </row>
    <row r="155" spans="2:51" s="13" customFormat="1" ht="12">
      <c r="B155" s="178"/>
      <c r="D155" s="174" t="s">
        <v>155</v>
      </c>
      <c r="E155" s="179" t="s">
        <v>1</v>
      </c>
      <c r="F155" s="180" t="s">
        <v>185</v>
      </c>
      <c r="H155" s="181">
        <v>33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155</v>
      </c>
      <c r="AU155" s="179" t="s">
        <v>86</v>
      </c>
      <c r="AV155" s="13" t="s">
        <v>86</v>
      </c>
      <c r="AW155" s="13" t="s">
        <v>32</v>
      </c>
      <c r="AX155" s="13" t="s">
        <v>76</v>
      </c>
      <c r="AY155" s="179" t="s">
        <v>144</v>
      </c>
    </row>
    <row r="156" spans="2:51" s="14" customFormat="1" ht="12">
      <c r="B156" s="186"/>
      <c r="D156" s="174" t="s">
        <v>155</v>
      </c>
      <c r="E156" s="187" t="s">
        <v>1</v>
      </c>
      <c r="F156" s="188" t="s">
        <v>157</v>
      </c>
      <c r="H156" s="189">
        <v>33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86</v>
      </c>
      <c r="AV156" s="14" t="s">
        <v>151</v>
      </c>
      <c r="AW156" s="14" t="s">
        <v>32</v>
      </c>
      <c r="AX156" s="14" t="s">
        <v>84</v>
      </c>
      <c r="AY156" s="187" t="s">
        <v>144</v>
      </c>
    </row>
    <row r="157" spans="1:65" s="2" customFormat="1" ht="14.45" customHeight="1">
      <c r="A157" s="32"/>
      <c r="B157" s="160"/>
      <c r="C157" s="161" t="s">
        <v>186</v>
      </c>
      <c r="D157" s="161" t="s">
        <v>146</v>
      </c>
      <c r="E157" s="162" t="s">
        <v>187</v>
      </c>
      <c r="F157" s="163" t="s">
        <v>188</v>
      </c>
      <c r="G157" s="164" t="s">
        <v>189</v>
      </c>
      <c r="H157" s="165">
        <v>48.51</v>
      </c>
      <c r="I157" s="166"/>
      <c r="J157" s="167">
        <f>ROUND(I157*H157,2)</f>
        <v>0</v>
      </c>
      <c r="K157" s="163" t="s">
        <v>150</v>
      </c>
      <c r="L157" s="33"/>
      <c r="M157" s="168" t="s">
        <v>1</v>
      </c>
      <c r="N157" s="169" t="s">
        <v>41</v>
      </c>
      <c r="O157" s="58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151</v>
      </c>
      <c r="AT157" s="172" t="s">
        <v>146</v>
      </c>
      <c r="AU157" s="172" t="s">
        <v>86</v>
      </c>
      <c r="AY157" s="17" t="s">
        <v>144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84</v>
      </c>
      <c r="BK157" s="173">
        <f>ROUND(I157*H157,2)</f>
        <v>0</v>
      </c>
      <c r="BL157" s="17" t="s">
        <v>151</v>
      </c>
      <c r="BM157" s="172" t="s">
        <v>190</v>
      </c>
    </row>
    <row r="158" spans="1:47" s="2" customFormat="1" ht="19.5">
      <c r="A158" s="32"/>
      <c r="B158" s="33"/>
      <c r="C158" s="32"/>
      <c r="D158" s="174" t="s">
        <v>153</v>
      </c>
      <c r="E158" s="32"/>
      <c r="F158" s="175" t="s">
        <v>191</v>
      </c>
      <c r="G158" s="32"/>
      <c r="H158" s="32"/>
      <c r="I158" s="96"/>
      <c r="J158" s="32"/>
      <c r="K158" s="32"/>
      <c r="L158" s="33"/>
      <c r="M158" s="176"/>
      <c r="N158" s="17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153</v>
      </c>
      <c r="AU158" s="17" t="s">
        <v>86</v>
      </c>
    </row>
    <row r="159" spans="2:51" s="13" customFormat="1" ht="12">
      <c r="B159" s="178"/>
      <c r="D159" s="174" t="s">
        <v>155</v>
      </c>
      <c r="E159" s="179" t="s">
        <v>1</v>
      </c>
      <c r="F159" s="180" t="s">
        <v>192</v>
      </c>
      <c r="H159" s="181">
        <v>48.51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155</v>
      </c>
      <c r="AU159" s="179" t="s">
        <v>86</v>
      </c>
      <c r="AV159" s="13" t="s">
        <v>86</v>
      </c>
      <c r="AW159" s="13" t="s">
        <v>32</v>
      </c>
      <c r="AX159" s="13" t="s">
        <v>76</v>
      </c>
      <c r="AY159" s="179" t="s">
        <v>144</v>
      </c>
    </row>
    <row r="160" spans="2:51" s="14" customFormat="1" ht="12">
      <c r="B160" s="186"/>
      <c r="D160" s="174" t="s">
        <v>155</v>
      </c>
      <c r="E160" s="187" t="s">
        <v>1</v>
      </c>
      <c r="F160" s="188" t="s">
        <v>157</v>
      </c>
      <c r="H160" s="189">
        <v>48.51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155</v>
      </c>
      <c r="AU160" s="187" t="s">
        <v>86</v>
      </c>
      <c r="AV160" s="14" t="s">
        <v>151</v>
      </c>
      <c r="AW160" s="14" t="s">
        <v>32</v>
      </c>
      <c r="AX160" s="14" t="s">
        <v>84</v>
      </c>
      <c r="AY160" s="187" t="s">
        <v>144</v>
      </c>
    </row>
    <row r="161" spans="1:65" s="2" customFormat="1" ht="14.45" customHeight="1">
      <c r="A161" s="32"/>
      <c r="B161" s="160"/>
      <c r="C161" s="161" t="s">
        <v>193</v>
      </c>
      <c r="D161" s="161" t="s">
        <v>146</v>
      </c>
      <c r="E161" s="162" t="s">
        <v>194</v>
      </c>
      <c r="F161" s="163" t="s">
        <v>195</v>
      </c>
      <c r="G161" s="164" t="s">
        <v>161</v>
      </c>
      <c r="H161" s="165">
        <v>23.1</v>
      </c>
      <c r="I161" s="166"/>
      <c r="J161" s="167">
        <f>ROUND(I161*H161,2)</f>
        <v>0</v>
      </c>
      <c r="K161" s="163" t="s">
        <v>150</v>
      </c>
      <c r="L161" s="33"/>
      <c r="M161" s="168" t="s">
        <v>1</v>
      </c>
      <c r="N161" s="169" t="s">
        <v>41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146</v>
      </c>
      <c r="AU161" s="172" t="s">
        <v>86</v>
      </c>
      <c r="AY161" s="17" t="s">
        <v>144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84</v>
      </c>
      <c r="BK161" s="173">
        <f>ROUND(I161*H161,2)</f>
        <v>0</v>
      </c>
      <c r="BL161" s="17" t="s">
        <v>151</v>
      </c>
      <c r="BM161" s="172" t="s">
        <v>196</v>
      </c>
    </row>
    <row r="162" spans="1:47" s="2" customFormat="1" ht="12">
      <c r="A162" s="32"/>
      <c r="B162" s="33"/>
      <c r="C162" s="32"/>
      <c r="D162" s="174" t="s">
        <v>153</v>
      </c>
      <c r="E162" s="32"/>
      <c r="F162" s="175" t="s">
        <v>197</v>
      </c>
      <c r="G162" s="32"/>
      <c r="H162" s="32"/>
      <c r="I162" s="96"/>
      <c r="J162" s="32"/>
      <c r="K162" s="32"/>
      <c r="L162" s="33"/>
      <c r="M162" s="176"/>
      <c r="N162" s="177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153</v>
      </c>
      <c r="AU162" s="17" t="s">
        <v>86</v>
      </c>
    </row>
    <row r="163" spans="2:51" s="13" customFormat="1" ht="12">
      <c r="B163" s="178"/>
      <c r="D163" s="174" t="s">
        <v>155</v>
      </c>
      <c r="E163" s="179" t="s">
        <v>1</v>
      </c>
      <c r="F163" s="180" t="s">
        <v>164</v>
      </c>
      <c r="H163" s="181">
        <v>23.1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155</v>
      </c>
      <c r="AU163" s="179" t="s">
        <v>86</v>
      </c>
      <c r="AV163" s="13" t="s">
        <v>86</v>
      </c>
      <c r="AW163" s="13" t="s">
        <v>32</v>
      </c>
      <c r="AX163" s="13" t="s">
        <v>76</v>
      </c>
      <c r="AY163" s="179" t="s">
        <v>144</v>
      </c>
    </row>
    <row r="164" spans="2:51" s="14" customFormat="1" ht="12">
      <c r="B164" s="186"/>
      <c r="D164" s="174" t="s">
        <v>155</v>
      </c>
      <c r="E164" s="187" t="s">
        <v>1</v>
      </c>
      <c r="F164" s="188" t="s">
        <v>157</v>
      </c>
      <c r="H164" s="189">
        <v>23.1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155</v>
      </c>
      <c r="AU164" s="187" t="s">
        <v>86</v>
      </c>
      <c r="AV164" s="14" t="s">
        <v>151</v>
      </c>
      <c r="AW164" s="14" t="s">
        <v>32</v>
      </c>
      <c r="AX164" s="14" t="s">
        <v>84</v>
      </c>
      <c r="AY164" s="187" t="s">
        <v>144</v>
      </c>
    </row>
    <row r="165" spans="2:63" s="12" customFormat="1" ht="22.9" customHeight="1">
      <c r="B165" s="147"/>
      <c r="D165" s="148" t="s">
        <v>75</v>
      </c>
      <c r="E165" s="158" t="s">
        <v>86</v>
      </c>
      <c r="F165" s="158" t="s">
        <v>198</v>
      </c>
      <c r="I165" s="150"/>
      <c r="J165" s="159">
        <f>BK165</f>
        <v>0</v>
      </c>
      <c r="L165" s="147"/>
      <c r="M165" s="152"/>
      <c r="N165" s="153"/>
      <c r="O165" s="153"/>
      <c r="P165" s="154">
        <f>SUM(P166:P199)</f>
        <v>0</v>
      </c>
      <c r="Q165" s="153"/>
      <c r="R165" s="154">
        <f>SUM(R166:R199)</f>
        <v>14.642965499999999</v>
      </c>
      <c r="S165" s="153"/>
      <c r="T165" s="155">
        <f>SUM(T166:T199)</f>
        <v>0</v>
      </c>
      <c r="AR165" s="148" t="s">
        <v>84</v>
      </c>
      <c r="AT165" s="156" t="s">
        <v>75</v>
      </c>
      <c r="AU165" s="156" t="s">
        <v>84</v>
      </c>
      <c r="AY165" s="148" t="s">
        <v>144</v>
      </c>
      <c r="BK165" s="157">
        <f>SUM(BK166:BK199)</f>
        <v>0</v>
      </c>
    </row>
    <row r="166" spans="1:65" s="2" customFormat="1" ht="14.45" customHeight="1">
      <c r="A166" s="32"/>
      <c r="B166" s="160"/>
      <c r="C166" s="161" t="s">
        <v>199</v>
      </c>
      <c r="D166" s="161" t="s">
        <v>146</v>
      </c>
      <c r="E166" s="162" t="s">
        <v>200</v>
      </c>
      <c r="F166" s="163" t="s">
        <v>201</v>
      </c>
      <c r="G166" s="164" t="s">
        <v>161</v>
      </c>
      <c r="H166" s="165">
        <v>10</v>
      </c>
      <c r="I166" s="166"/>
      <c r="J166" s="167">
        <f>ROUND(I166*H166,2)</f>
        <v>0</v>
      </c>
      <c r="K166" s="163" t="s">
        <v>150</v>
      </c>
      <c r="L166" s="33"/>
      <c r="M166" s="168" t="s">
        <v>1</v>
      </c>
      <c r="N166" s="169" t="s">
        <v>41</v>
      </c>
      <c r="O166" s="58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2" t="s">
        <v>151</v>
      </c>
      <c r="AT166" s="172" t="s">
        <v>146</v>
      </c>
      <c r="AU166" s="172" t="s">
        <v>86</v>
      </c>
      <c r="AY166" s="17" t="s">
        <v>144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7" t="s">
        <v>84</v>
      </c>
      <c r="BK166" s="173">
        <f>ROUND(I166*H166,2)</f>
        <v>0</v>
      </c>
      <c r="BL166" s="17" t="s">
        <v>151</v>
      </c>
      <c r="BM166" s="172" t="s">
        <v>202</v>
      </c>
    </row>
    <row r="167" spans="1:47" s="2" customFormat="1" ht="19.5">
      <c r="A167" s="32"/>
      <c r="B167" s="33"/>
      <c r="C167" s="32"/>
      <c r="D167" s="174" t="s">
        <v>153</v>
      </c>
      <c r="E167" s="32"/>
      <c r="F167" s="175" t="s">
        <v>203</v>
      </c>
      <c r="G167" s="32"/>
      <c r="H167" s="32"/>
      <c r="I167" s="96"/>
      <c r="J167" s="32"/>
      <c r="K167" s="32"/>
      <c r="L167" s="33"/>
      <c r="M167" s="176"/>
      <c r="N167" s="177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153</v>
      </c>
      <c r="AU167" s="17" t="s">
        <v>86</v>
      </c>
    </row>
    <row r="168" spans="2:51" s="13" customFormat="1" ht="12">
      <c r="B168" s="178"/>
      <c r="D168" s="174" t="s">
        <v>155</v>
      </c>
      <c r="E168" s="179" t="s">
        <v>1</v>
      </c>
      <c r="F168" s="180" t="s">
        <v>204</v>
      </c>
      <c r="H168" s="181">
        <v>10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155</v>
      </c>
      <c r="AU168" s="179" t="s">
        <v>86</v>
      </c>
      <c r="AV168" s="13" t="s">
        <v>86</v>
      </c>
      <c r="AW168" s="13" t="s">
        <v>32</v>
      </c>
      <c r="AX168" s="13" t="s">
        <v>76</v>
      </c>
      <c r="AY168" s="179" t="s">
        <v>144</v>
      </c>
    </row>
    <row r="169" spans="2:51" s="14" customFormat="1" ht="12">
      <c r="B169" s="186"/>
      <c r="D169" s="174" t="s">
        <v>155</v>
      </c>
      <c r="E169" s="187" t="s">
        <v>1</v>
      </c>
      <c r="F169" s="188" t="s">
        <v>157</v>
      </c>
      <c r="H169" s="189">
        <v>10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155</v>
      </c>
      <c r="AU169" s="187" t="s">
        <v>86</v>
      </c>
      <c r="AV169" s="14" t="s">
        <v>151</v>
      </c>
      <c r="AW169" s="14" t="s">
        <v>32</v>
      </c>
      <c r="AX169" s="14" t="s">
        <v>84</v>
      </c>
      <c r="AY169" s="187" t="s">
        <v>144</v>
      </c>
    </row>
    <row r="170" spans="2:51" s="15" customFormat="1" ht="12">
      <c r="B170" s="194"/>
      <c r="D170" s="174" t="s">
        <v>155</v>
      </c>
      <c r="E170" s="195" t="s">
        <v>1</v>
      </c>
      <c r="F170" s="196" t="s">
        <v>205</v>
      </c>
      <c r="H170" s="195" t="s">
        <v>1</v>
      </c>
      <c r="I170" s="197"/>
      <c r="L170" s="194"/>
      <c r="M170" s="198"/>
      <c r="N170" s="199"/>
      <c r="O170" s="199"/>
      <c r="P170" s="199"/>
      <c r="Q170" s="199"/>
      <c r="R170" s="199"/>
      <c r="S170" s="199"/>
      <c r="T170" s="200"/>
      <c r="AT170" s="195" t="s">
        <v>155</v>
      </c>
      <c r="AU170" s="195" t="s">
        <v>86</v>
      </c>
      <c r="AV170" s="15" t="s">
        <v>84</v>
      </c>
      <c r="AW170" s="15" t="s">
        <v>32</v>
      </c>
      <c r="AX170" s="15" t="s">
        <v>76</v>
      </c>
      <c r="AY170" s="195" t="s">
        <v>144</v>
      </c>
    </row>
    <row r="171" spans="1:65" s="2" customFormat="1" ht="19.9" customHeight="1">
      <c r="A171" s="32"/>
      <c r="B171" s="160"/>
      <c r="C171" s="161" t="s">
        <v>204</v>
      </c>
      <c r="D171" s="161" t="s">
        <v>146</v>
      </c>
      <c r="E171" s="162" t="s">
        <v>206</v>
      </c>
      <c r="F171" s="163" t="s">
        <v>207</v>
      </c>
      <c r="G171" s="164" t="s">
        <v>208</v>
      </c>
      <c r="H171" s="165">
        <v>58</v>
      </c>
      <c r="I171" s="166"/>
      <c r="J171" s="167">
        <f>ROUND(I171*H171,2)</f>
        <v>0</v>
      </c>
      <c r="K171" s="163" t="s">
        <v>150</v>
      </c>
      <c r="L171" s="33"/>
      <c r="M171" s="168" t="s">
        <v>1</v>
      </c>
      <c r="N171" s="169" t="s">
        <v>41</v>
      </c>
      <c r="O171" s="58"/>
      <c r="P171" s="170">
        <f>O171*H171</f>
        <v>0</v>
      </c>
      <c r="Q171" s="170">
        <v>0.20449</v>
      </c>
      <c r="R171" s="170">
        <f>Q171*H171</f>
        <v>11.86042</v>
      </c>
      <c r="S171" s="170">
        <v>0</v>
      </c>
      <c r="T171" s="17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2" t="s">
        <v>151</v>
      </c>
      <c r="AT171" s="172" t="s">
        <v>146</v>
      </c>
      <c r="AU171" s="172" t="s">
        <v>86</v>
      </c>
      <c r="AY171" s="17" t="s">
        <v>144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7" t="s">
        <v>84</v>
      </c>
      <c r="BK171" s="173">
        <f>ROUND(I171*H171,2)</f>
        <v>0</v>
      </c>
      <c r="BL171" s="17" t="s">
        <v>151</v>
      </c>
      <c r="BM171" s="172" t="s">
        <v>209</v>
      </c>
    </row>
    <row r="172" spans="1:47" s="2" customFormat="1" ht="29.25">
      <c r="A172" s="32"/>
      <c r="B172" s="33"/>
      <c r="C172" s="32"/>
      <c r="D172" s="174" t="s">
        <v>153</v>
      </c>
      <c r="E172" s="32"/>
      <c r="F172" s="175" t="s">
        <v>210</v>
      </c>
      <c r="G172" s="32"/>
      <c r="H172" s="32"/>
      <c r="I172" s="96"/>
      <c r="J172" s="32"/>
      <c r="K172" s="32"/>
      <c r="L172" s="33"/>
      <c r="M172" s="176"/>
      <c r="N172" s="177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153</v>
      </c>
      <c r="AU172" s="17" t="s">
        <v>86</v>
      </c>
    </row>
    <row r="173" spans="2:51" s="13" customFormat="1" ht="12">
      <c r="B173" s="178"/>
      <c r="D173" s="174" t="s">
        <v>155</v>
      </c>
      <c r="E173" s="179" t="s">
        <v>1</v>
      </c>
      <c r="F173" s="180" t="s">
        <v>211</v>
      </c>
      <c r="H173" s="181">
        <v>58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155</v>
      </c>
      <c r="AU173" s="179" t="s">
        <v>86</v>
      </c>
      <c r="AV173" s="13" t="s">
        <v>86</v>
      </c>
      <c r="AW173" s="13" t="s">
        <v>32</v>
      </c>
      <c r="AX173" s="13" t="s">
        <v>76</v>
      </c>
      <c r="AY173" s="179" t="s">
        <v>144</v>
      </c>
    </row>
    <row r="174" spans="2:51" s="14" customFormat="1" ht="12">
      <c r="B174" s="186"/>
      <c r="D174" s="174" t="s">
        <v>155</v>
      </c>
      <c r="E174" s="187" t="s">
        <v>1</v>
      </c>
      <c r="F174" s="188" t="s">
        <v>157</v>
      </c>
      <c r="H174" s="189">
        <v>58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155</v>
      </c>
      <c r="AU174" s="187" t="s">
        <v>86</v>
      </c>
      <c r="AV174" s="14" t="s">
        <v>151</v>
      </c>
      <c r="AW174" s="14" t="s">
        <v>32</v>
      </c>
      <c r="AX174" s="14" t="s">
        <v>84</v>
      </c>
      <c r="AY174" s="187" t="s">
        <v>144</v>
      </c>
    </row>
    <row r="175" spans="1:65" s="2" customFormat="1" ht="14.45" customHeight="1">
      <c r="A175" s="32"/>
      <c r="B175" s="160"/>
      <c r="C175" s="201" t="s">
        <v>212</v>
      </c>
      <c r="D175" s="201" t="s">
        <v>213</v>
      </c>
      <c r="E175" s="202" t="s">
        <v>214</v>
      </c>
      <c r="F175" s="203" t="s">
        <v>215</v>
      </c>
      <c r="G175" s="204" t="s">
        <v>216</v>
      </c>
      <c r="H175" s="205">
        <v>2</v>
      </c>
      <c r="I175" s="206"/>
      <c r="J175" s="207">
        <f>ROUND(I175*H175,2)</f>
        <v>0</v>
      </c>
      <c r="K175" s="203" t="s">
        <v>1</v>
      </c>
      <c r="L175" s="208"/>
      <c r="M175" s="209" t="s">
        <v>1</v>
      </c>
      <c r="N175" s="210" t="s">
        <v>41</v>
      </c>
      <c r="O175" s="58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193</v>
      </c>
      <c r="AT175" s="172" t="s">
        <v>213</v>
      </c>
      <c r="AU175" s="172" t="s">
        <v>86</v>
      </c>
      <c r="AY175" s="17" t="s">
        <v>144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84</v>
      </c>
      <c r="BK175" s="173">
        <f>ROUND(I175*H175,2)</f>
        <v>0</v>
      </c>
      <c r="BL175" s="17" t="s">
        <v>151</v>
      </c>
      <c r="BM175" s="172" t="s">
        <v>217</v>
      </c>
    </row>
    <row r="176" spans="1:47" s="2" customFormat="1" ht="12">
      <c r="A176" s="32"/>
      <c r="B176" s="33"/>
      <c r="C176" s="32"/>
      <c r="D176" s="174" t="s">
        <v>153</v>
      </c>
      <c r="E176" s="32"/>
      <c r="F176" s="175" t="s">
        <v>215</v>
      </c>
      <c r="G176" s="32"/>
      <c r="H176" s="32"/>
      <c r="I176" s="96"/>
      <c r="J176" s="32"/>
      <c r="K176" s="32"/>
      <c r="L176" s="33"/>
      <c r="M176" s="176"/>
      <c r="N176" s="177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153</v>
      </c>
      <c r="AU176" s="17" t="s">
        <v>86</v>
      </c>
    </row>
    <row r="177" spans="1:65" s="2" customFormat="1" ht="14.45" customHeight="1">
      <c r="A177" s="32"/>
      <c r="B177" s="160"/>
      <c r="C177" s="201" t="s">
        <v>218</v>
      </c>
      <c r="D177" s="201" t="s">
        <v>213</v>
      </c>
      <c r="E177" s="202" t="s">
        <v>219</v>
      </c>
      <c r="F177" s="203" t="s">
        <v>220</v>
      </c>
      <c r="G177" s="204" t="s">
        <v>216</v>
      </c>
      <c r="H177" s="205">
        <v>2</v>
      </c>
      <c r="I177" s="206"/>
      <c r="J177" s="207">
        <f>ROUND(I177*H177,2)</f>
        <v>0</v>
      </c>
      <c r="K177" s="203" t="s">
        <v>1</v>
      </c>
      <c r="L177" s="208"/>
      <c r="M177" s="209" t="s">
        <v>1</v>
      </c>
      <c r="N177" s="210" t="s">
        <v>41</v>
      </c>
      <c r="O177" s="58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2" t="s">
        <v>193</v>
      </c>
      <c r="AT177" s="172" t="s">
        <v>213</v>
      </c>
      <c r="AU177" s="172" t="s">
        <v>86</v>
      </c>
      <c r="AY177" s="17" t="s">
        <v>144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7" t="s">
        <v>84</v>
      </c>
      <c r="BK177" s="173">
        <f>ROUND(I177*H177,2)</f>
        <v>0</v>
      </c>
      <c r="BL177" s="17" t="s">
        <v>151</v>
      </c>
      <c r="BM177" s="172" t="s">
        <v>221</v>
      </c>
    </row>
    <row r="178" spans="1:47" s="2" customFormat="1" ht="12">
      <c r="A178" s="32"/>
      <c r="B178" s="33"/>
      <c r="C178" s="32"/>
      <c r="D178" s="174" t="s">
        <v>153</v>
      </c>
      <c r="E178" s="32"/>
      <c r="F178" s="175" t="s">
        <v>220</v>
      </c>
      <c r="G178" s="32"/>
      <c r="H178" s="32"/>
      <c r="I178" s="96"/>
      <c r="J178" s="32"/>
      <c r="K178" s="32"/>
      <c r="L178" s="33"/>
      <c r="M178" s="176"/>
      <c r="N178" s="177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153</v>
      </c>
      <c r="AU178" s="17" t="s">
        <v>86</v>
      </c>
    </row>
    <row r="179" spans="1:65" s="2" customFormat="1" ht="14.45" customHeight="1">
      <c r="A179" s="32"/>
      <c r="B179" s="160"/>
      <c r="C179" s="161" t="s">
        <v>222</v>
      </c>
      <c r="D179" s="161" t="s">
        <v>146</v>
      </c>
      <c r="E179" s="162" t="s">
        <v>223</v>
      </c>
      <c r="F179" s="163" t="s">
        <v>224</v>
      </c>
      <c r="G179" s="164" t="s">
        <v>149</v>
      </c>
      <c r="H179" s="165">
        <v>165</v>
      </c>
      <c r="I179" s="166"/>
      <c r="J179" s="167">
        <f>ROUND(I179*H179,2)</f>
        <v>0</v>
      </c>
      <c r="K179" s="163" t="s">
        <v>150</v>
      </c>
      <c r="L179" s="33"/>
      <c r="M179" s="168" t="s">
        <v>1</v>
      </c>
      <c r="N179" s="169" t="s">
        <v>41</v>
      </c>
      <c r="O179" s="58"/>
      <c r="P179" s="170">
        <f>O179*H179</f>
        <v>0</v>
      </c>
      <c r="Q179" s="170">
        <v>0.0001</v>
      </c>
      <c r="R179" s="170">
        <f>Q179*H179</f>
        <v>0.0165</v>
      </c>
      <c r="S179" s="170">
        <v>0</v>
      </c>
      <c r="T179" s="17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2" t="s">
        <v>151</v>
      </c>
      <c r="AT179" s="172" t="s">
        <v>146</v>
      </c>
      <c r="AU179" s="172" t="s">
        <v>86</v>
      </c>
      <c r="AY179" s="17" t="s">
        <v>144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7" t="s">
        <v>84</v>
      </c>
      <c r="BK179" s="173">
        <f>ROUND(I179*H179,2)</f>
        <v>0</v>
      </c>
      <c r="BL179" s="17" t="s">
        <v>151</v>
      </c>
      <c r="BM179" s="172" t="s">
        <v>225</v>
      </c>
    </row>
    <row r="180" spans="1:47" s="2" customFormat="1" ht="19.5">
      <c r="A180" s="32"/>
      <c r="B180" s="33"/>
      <c r="C180" s="32"/>
      <c r="D180" s="174" t="s">
        <v>153</v>
      </c>
      <c r="E180" s="32"/>
      <c r="F180" s="175" t="s">
        <v>226</v>
      </c>
      <c r="G180" s="32"/>
      <c r="H180" s="32"/>
      <c r="I180" s="96"/>
      <c r="J180" s="32"/>
      <c r="K180" s="32"/>
      <c r="L180" s="33"/>
      <c r="M180" s="176"/>
      <c r="N180" s="177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153</v>
      </c>
      <c r="AU180" s="17" t="s">
        <v>86</v>
      </c>
    </row>
    <row r="181" spans="2:51" s="13" customFormat="1" ht="12">
      <c r="B181" s="178"/>
      <c r="D181" s="174" t="s">
        <v>155</v>
      </c>
      <c r="E181" s="179" t="s">
        <v>1</v>
      </c>
      <c r="F181" s="180" t="s">
        <v>227</v>
      </c>
      <c r="H181" s="181">
        <v>165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155</v>
      </c>
      <c r="AU181" s="179" t="s">
        <v>86</v>
      </c>
      <c r="AV181" s="13" t="s">
        <v>86</v>
      </c>
      <c r="AW181" s="13" t="s">
        <v>32</v>
      </c>
      <c r="AX181" s="13" t="s">
        <v>76</v>
      </c>
      <c r="AY181" s="179" t="s">
        <v>144</v>
      </c>
    </row>
    <row r="182" spans="2:51" s="14" customFormat="1" ht="12">
      <c r="B182" s="186"/>
      <c r="D182" s="174" t="s">
        <v>155</v>
      </c>
      <c r="E182" s="187" t="s">
        <v>1</v>
      </c>
      <c r="F182" s="188" t="s">
        <v>157</v>
      </c>
      <c r="H182" s="189">
        <v>165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155</v>
      </c>
      <c r="AU182" s="187" t="s">
        <v>86</v>
      </c>
      <c r="AV182" s="14" t="s">
        <v>151</v>
      </c>
      <c r="AW182" s="14" t="s">
        <v>32</v>
      </c>
      <c r="AX182" s="14" t="s">
        <v>84</v>
      </c>
      <c r="AY182" s="187" t="s">
        <v>144</v>
      </c>
    </row>
    <row r="183" spans="1:65" s="2" customFormat="1" ht="14.45" customHeight="1">
      <c r="A183" s="32"/>
      <c r="B183" s="160"/>
      <c r="C183" s="201" t="s">
        <v>228</v>
      </c>
      <c r="D183" s="201" t="s">
        <v>213</v>
      </c>
      <c r="E183" s="202" t="s">
        <v>229</v>
      </c>
      <c r="F183" s="203" t="s">
        <v>230</v>
      </c>
      <c r="G183" s="204" t="s">
        <v>149</v>
      </c>
      <c r="H183" s="205">
        <v>189.75</v>
      </c>
      <c r="I183" s="206"/>
      <c r="J183" s="207">
        <f>ROUND(I183*H183,2)</f>
        <v>0</v>
      </c>
      <c r="K183" s="203" t="s">
        <v>150</v>
      </c>
      <c r="L183" s="208"/>
      <c r="M183" s="209" t="s">
        <v>1</v>
      </c>
      <c r="N183" s="210" t="s">
        <v>41</v>
      </c>
      <c r="O183" s="58"/>
      <c r="P183" s="170">
        <f>O183*H183</f>
        <v>0</v>
      </c>
      <c r="Q183" s="170">
        <v>0.00023</v>
      </c>
      <c r="R183" s="170">
        <f>Q183*H183</f>
        <v>0.0436425</v>
      </c>
      <c r="S183" s="170">
        <v>0</v>
      </c>
      <c r="T183" s="17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2" t="s">
        <v>193</v>
      </c>
      <c r="AT183" s="172" t="s">
        <v>213</v>
      </c>
      <c r="AU183" s="172" t="s">
        <v>86</v>
      </c>
      <c r="AY183" s="17" t="s">
        <v>144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7" t="s">
        <v>84</v>
      </c>
      <c r="BK183" s="173">
        <f>ROUND(I183*H183,2)</f>
        <v>0</v>
      </c>
      <c r="BL183" s="17" t="s">
        <v>151</v>
      </c>
      <c r="BM183" s="172" t="s">
        <v>231</v>
      </c>
    </row>
    <row r="184" spans="1:47" s="2" customFormat="1" ht="12">
      <c r="A184" s="32"/>
      <c r="B184" s="33"/>
      <c r="C184" s="32"/>
      <c r="D184" s="174" t="s">
        <v>153</v>
      </c>
      <c r="E184" s="32"/>
      <c r="F184" s="175" t="s">
        <v>230</v>
      </c>
      <c r="G184" s="32"/>
      <c r="H184" s="32"/>
      <c r="I184" s="96"/>
      <c r="J184" s="32"/>
      <c r="K184" s="32"/>
      <c r="L184" s="33"/>
      <c r="M184" s="176"/>
      <c r="N184" s="177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153</v>
      </c>
      <c r="AU184" s="17" t="s">
        <v>86</v>
      </c>
    </row>
    <row r="185" spans="2:51" s="13" customFormat="1" ht="12">
      <c r="B185" s="178"/>
      <c r="D185" s="174" t="s">
        <v>155</v>
      </c>
      <c r="F185" s="180" t="s">
        <v>232</v>
      </c>
      <c r="H185" s="181">
        <v>189.75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155</v>
      </c>
      <c r="AU185" s="179" t="s">
        <v>86</v>
      </c>
      <c r="AV185" s="13" t="s">
        <v>86</v>
      </c>
      <c r="AW185" s="13" t="s">
        <v>3</v>
      </c>
      <c r="AX185" s="13" t="s">
        <v>84</v>
      </c>
      <c r="AY185" s="179" t="s">
        <v>144</v>
      </c>
    </row>
    <row r="186" spans="1:65" s="2" customFormat="1" ht="14.45" customHeight="1">
      <c r="A186" s="32"/>
      <c r="B186" s="160"/>
      <c r="C186" s="161" t="s">
        <v>8</v>
      </c>
      <c r="D186" s="161" t="s">
        <v>146</v>
      </c>
      <c r="E186" s="162" t="s">
        <v>233</v>
      </c>
      <c r="F186" s="163" t="s">
        <v>234</v>
      </c>
      <c r="G186" s="164" t="s">
        <v>161</v>
      </c>
      <c r="H186" s="165">
        <v>1.2</v>
      </c>
      <c r="I186" s="166"/>
      <c r="J186" s="167">
        <f>ROUND(I186*H186,2)</f>
        <v>0</v>
      </c>
      <c r="K186" s="163" t="s">
        <v>150</v>
      </c>
      <c r="L186" s="33"/>
      <c r="M186" s="168" t="s">
        <v>1</v>
      </c>
      <c r="N186" s="169" t="s">
        <v>41</v>
      </c>
      <c r="O186" s="58"/>
      <c r="P186" s="170">
        <f>O186*H186</f>
        <v>0</v>
      </c>
      <c r="Q186" s="170">
        <v>2.25634</v>
      </c>
      <c r="R186" s="170">
        <f>Q186*H186</f>
        <v>2.7076079999999996</v>
      </c>
      <c r="S186" s="170">
        <v>0</v>
      </c>
      <c r="T186" s="17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2" t="s">
        <v>151</v>
      </c>
      <c r="AT186" s="172" t="s">
        <v>146</v>
      </c>
      <c r="AU186" s="172" t="s">
        <v>86</v>
      </c>
      <c r="AY186" s="17" t="s">
        <v>144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7" t="s">
        <v>84</v>
      </c>
      <c r="BK186" s="173">
        <f>ROUND(I186*H186,2)</f>
        <v>0</v>
      </c>
      <c r="BL186" s="17" t="s">
        <v>151</v>
      </c>
      <c r="BM186" s="172" t="s">
        <v>235</v>
      </c>
    </row>
    <row r="187" spans="1:47" s="2" customFormat="1" ht="12">
      <c r="A187" s="32"/>
      <c r="B187" s="33"/>
      <c r="C187" s="32"/>
      <c r="D187" s="174" t="s">
        <v>153</v>
      </c>
      <c r="E187" s="32"/>
      <c r="F187" s="175" t="s">
        <v>236</v>
      </c>
      <c r="G187" s="32"/>
      <c r="H187" s="32"/>
      <c r="I187" s="96"/>
      <c r="J187" s="32"/>
      <c r="K187" s="32"/>
      <c r="L187" s="33"/>
      <c r="M187" s="176"/>
      <c r="N187" s="177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153</v>
      </c>
      <c r="AU187" s="17" t="s">
        <v>86</v>
      </c>
    </row>
    <row r="188" spans="2:51" s="13" customFormat="1" ht="12">
      <c r="B188" s="178"/>
      <c r="D188" s="174" t="s">
        <v>155</v>
      </c>
      <c r="E188" s="179" t="s">
        <v>1</v>
      </c>
      <c r="F188" s="180" t="s">
        <v>237</v>
      </c>
      <c r="H188" s="181">
        <v>1.2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155</v>
      </c>
      <c r="AU188" s="179" t="s">
        <v>86</v>
      </c>
      <c r="AV188" s="13" t="s">
        <v>86</v>
      </c>
      <c r="AW188" s="13" t="s">
        <v>32</v>
      </c>
      <c r="AX188" s="13" t="s">
        <v>76</v>
      </c>
      <c r="AY188" s="179" t="s">
        <v>144</v>
      </c>
    </row>
    <row r="189" spans="2:51" s="14" customFormat="1" ht="12">
      <c r="B189" s="186"/>
      <c r="D189" s="174" t="s">
        <v>155</v>
      </c>
      <c r="E189" s="187" t="s">
        <v>1</v>
      </c>
      <c r="F189" s="188" t="s">
        <v>157</v>
      </c>
      <c r="H189" s="189">
        <v>1.2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7" t="s">
        <v>155</v>
      </c>
      <c r="AU189" s="187" t="s">
        <v>86</v>
      </c>
      <c r="AV189" s="14" t="s">
        <v>151</v>
      </c>
      <c r="AW189" s="14" t="s">
        <v>32</v>
      </c>
      <c r="AX189" s="14" t="s">
        <v>84</v>
      </c>
      <c r="AY189" s="187" t="s">
        <v>144</v>
      </c>
    </row>
    <row r="190" spans="1:65" s="2" customFormat="1" ht="14.45" customHeight="1">
      <c r="A190" s="32"/>
      <c r="B190" s="160"/>
      <c r="C190" s="161" t="s">
        <v>238</v>
      </c>
      <c r="D190" s="161" t="s">
        <v>146</v>
      </c>
      <c r="E190" s="162" t="s">
        <v>239</v>
      </c>
      <c r="F190" s="163" t="s">
        <v>240</v>
      </c>
      <c r="G190" s="164" t="s">
        <v>149</v>
      </c>
      <c r="H190" s="165">
        <v>5.5</v>
      </c>
      <c r="I190" s="166"/>
      <c r="J190" s="167">
        <f>ROUND(I190*H190,2)</f>
        <v>0</v>
      </c>
      <c r="K190" s="163" t="s">
        <v>150</v>
      </c>
      <c r="L190" s="33"/>
      <c r="M190" s="168" t="s">
        <v>1</v>
      </c>
      <c r="N190" s="169" t="s">
        <v>41</v>
      </c>
      <c r="O190" s="58"/>
      <c r="P190" s="170">
        <f>O190*H190</f>
        <v>0</v>
      </c>
      <c r="Q190" s="170">
        <v>0.00269</v>
      </c>
      <c r="R190" s="170">
        <f>Q190*H190</f>
        <v>0.014795</v>
      </c>
      <c r="S190" s="170">
        <v>0</v>
      </c>
      <c r="T190" s="17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2" t="s">
        <v>151</v>
      </c>
      <c r="AT190" s="172" t="s">
        <v>146</v>
      </c>
      <c r="AU190" s="172" t="s">
        <v>86</v>
      </c>
      <c r="AY190" s="17" t="s">
        <v>144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7" t="s">
        <v>84</v>
      </c>
      <c r="BK190" s="173">
        <f>ROUND(I190*H190,2)</f>
        <v>0</v>
      </c>
      <c r="BL190" s="17" t="s">
        <v>151</v>
      </c>
      <c r="BM190" s="172" t="s">
        <v>241</v>
      </c>
    </row>
    <row r="191" spans="1:47" s="2" customFormat="1" ht="12">
      <c r="A191" s="32"/>
      <c r="B191" s="33"/>
      <c r="C191" s="32"/>
      <c r="D191" s="174" t="s">
        <v>153</v>
      </c>
      <c r="E191" s="32"/>
      <c r="F191" s="175" t="s">
        <v>242</v>
      </c>
      <c r="G191" s="32"/>
      <c r="H191" s="32"/>
      <c r="I191" s="96"/>
      <c r="J191" s="32"/>
      <c r="K191" s="32"/>
      <c r="L191" s="33"/>
      <c r="M191" s="176"/>
      <c r="N191" s="177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153</v>
      </c>
      <c r="AU191" s="17" t="s">
        <v>86</v>
      </c>
    </row>
    <row r="192" spans="2:51" s="13" customFormat="1" ht="12">
      <c r="B192" s="178"/>
      <c r="D192" s="174" t="s">
        <v>155</v>
      </c>
      <c r="E192" s="179" t="s">
        <v>1</v>
      </c>
      <c r="F192" s="180" t="s">
        <v>243</v>
      </c>
      <c r="H192" s="181">
        <v>2.75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155</v>
      </c>
      <c r="AU192" s="179" t="s">
        <v>86</v>
      </c>
      <c r="AV192" s="13" t="s">
        <v>86</v>
      </c>
      <c r="AW192" s="13" t="s">
        <v>32</v>
      </c>
      <c r="AX192" s="13" t="s">
        <v>76</v>
      </c>
      <c r="AY192" s="179" t="s">
        <v>144</v>
      </c>
    </row>
    <row r="193" spans="2:51" s="13" customFormat="1" ht="12">
      <c r="B193" s="178"/>
      <c r="D193" s="174" t="s">
        <v>155</v>
      </c>
      <c r="E193" s="179" t="s">
        <v>1</v>
      </c>
      <c r="F193" s="180" t="s">
        <v>243</v>
      </c>
      <c r="H193" s="181">
        <v>2.75</v>
      </c>
      <c r="I193" s="182"/>
      <c r="L193" s="178"/>
      <c r="M193" s="183"/>
      <c r="N193" s="184"/>
      <c r="O193" s="184"/>
      <c r="P193" s="184"/>
      <c r="Q193" s="184"/>
      <c r="R193" s="184"/>
      <c r="S193" s="184"/>
      <c r="T193" s="185"/>
      <c r="AT193" s="179" t="s">
        <v>155</v>
      </c>
      <c r="AU193" s="179" t="s">
        <v>86</v>
      </c>
      <c r="AV193" s="13" t="s">
        <v>86</v>
      </c>
      <c r="AW193" s="13" t="s">
        <v>32</v>
      </c>
      <c r="AX193" s="13" t="s">
        <v>76</v>
      </c>
      <c r="AY193" s="179" t="s">
        <v>144</v>
      </c>
    </row>
    <row r="194" spans="2:51" s="14" customFormat="1" ht="12">
      <c r="B194" s="186"/>
      <c r="D194" s="174" t="s">
        <v>155</v>
      </c>
      <c r="E194" s="187" t="s">
        <v>1</v>
      </c>
      <c r="F194" s="188" t="s">
        <v>157</v>
      </c>
      <c r="H194" s="189">
        <v>5.5</v>
      </c>
      <c r="I194" s="190"/>
      <c r="L194" s="186"/>
      <c r="M194" s="191"/>
      <c r="N194" s="192"/>
      <c r="O194" s="192"/>
      <c r="P194" s="192"/>
      <c r="Q194" s="192"/>
      <c r="R194" s="192"/>
      <c r="S194" s="192"/>
      <c r="T194" s="193"/>
      <c r="AT194" s="187" t="s">
        <v>155</v>
      </c>
      <c r="AU194" s="187" t="s">
        <v>86</v>
      </c>
      <c r="AV194" s="14" t="s">
        <v>151</v>
      </c>
      <c r="AW194" s="14" t="s">
        <v>32</v>
      </c>
      <c r="AX194" s="14" t="s">
        <v>84</v>
      </c>
      <c r="AY194" s="187" t="s">
        <v>144</v>
      </c>
    </row>
    <row r="195" spans="1:65" s="2" customFormat="1" ht="14.45" customHeight="1">
      <c r="A195" s="32"/>
      <c r="B195" s="160"/>
      <c r="C195" s="161" t="s">
        <v>244</v>
      </c>
      <c r="D195" s="161" t="s">
        <v>146</v>
      </c>
      <c r="E195" s="162" t="s">
        <v>245</v>
      </c>
      <c r="F195" s="163" t="s">
        <v>246</v>
      </c>
      <c r="G195" s="164" t="s">
        <v>149</v>
      </c>
      <c r="H195" s="165">
        <v>5.5</v>
      </c>
      <c r="I195" s="166"/>
      <c r="J195" s="167">
        <f>ROUND(I195*H195,2)</f>
        <v>0</v>
      </c>
      <c r="K195" s="163" t="s">
        <v>150</v>
      </c>
      <c r="L195" s="33"/>
      <c r="M195" s="168" t="s">
        <v>1</v>
      </c>
      <c r="N195" s="169" t="s">
        <v>41</v>
      </c>
      <c r="O195" s="58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2" t="s">
        <v>151</v>
      </c>
      <c r="AT195" s="172" t="s">
        <v>146</v>
      </c>
      <c r="AU195" s="172" t="s">
        <v>86</v>
      </c>
      <c r="AY195" s="17" t="s">
        <v>144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7" t="s">
        <v>84</v>
      </c>
      <c r="BK195" s="173">
        <f>ROUND(I195*H195,2)</f>
        <v>0</v>
      </c>
      <c r="BL195" s="17" t="s">
        <v>151</v>
      </c>
      <c r="BM195" s="172" t="s">
        <v>247</v>
      </c>
    </row>
    <row r="196" spans="1:47" s="2" customFormat="1" ht="12">
      <c r="A196" s="32"/>
      <c r="B196" s="33"/>
      <c r="C196" s="32"/>
      <c r="D196" s="174" t="s">
        <v>153</v>
      </c>
      <c r="E196" s="32"/>
      <c r="F196" s="175" t="s">
        <v>248</v>
      </c>
      <c r="G196" s="32"/>
      <c r="H196" s="32"/>
      <c r="I196" s="96"/>
      <c r="J196" s="32"/>
      <c r="K196" s="32"/>
      <c r="L196" s="33"/>
      <c r="M196" s="176"/>
      <c r="N196" s="177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153</v>
      </c>
      <c r="AU196" s="17" t="s">
        <v>86</v>
      </c>
    </row>
    <row r="197" spans="2:51" s="13" customFormat="1" ht="12">
      <c r="B197" s="178"/>
      <c r="D197" s="174" t="s">
        <v>155</v>
      </c>
      <c r="E197" s="179" t="s">
        <v>1</v>
      </c>
      <c r="F197" s="180" t="s">
        <v>243</v>
      </c>
      <c r="H197" s="181">
        <v>2.75</v>
      </c>
      <c r="I197" s="182"/>
      <c r="L197" s="178"/>
      <c r="M197" s="183"/>
      <c r="N197" s="184"/>
      <c r="O197" s="184"/>
      <c r="P197" s="184"/>
      <c r="Q197" s="184"/>
      <c r="R197" s="184"/>
      <c r="S197" s="184"/>
      <c r="T197" s="185"/>
      <c r="AT197" s="179" t="s">
        <v>155</v>
      </c>
      <c r="AU197" s="179" t="s">
        <v>86</v>
      </c>
      <c r="AV197" s="13" t="s">
        <v>86</v>
      </c>
      <c r="AW197" s="13" t="s">
        <v>32</v>
      </c>
      <c r="AX197" s="13" t="s">
        <v>76</v>
      </c>
      <c r="AY197" s="179" t="s">
        <v>144</v>
      </c>
    </row>
    <row r="198" spans="2:51" s="13" customFormat="1" ht="12">
      <c r="B198" s="178"/>
      <c r="D198" s="174" t="s">
        <v>155</v>
      </c>
      <c r="E198" s="179" t="s">
        <v>1</v>
      </c>
      <c r="F198" s="180" t="s">
        <v>243</v>
      </c>
      <c r="H198" s="181">
        <v>2.75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155</v>
      </c>
      <c r="AU198" s="179" t="s">
        <v>86</v>
      </c>
      <c r="AV198" s="13" t="s">
        <v>86</v>
      </c>
      <c r="AW198" s="13" t="s">
        <v>32</v>
      </c>
      <c r="AX198" s="13" t="s">
        <v>76</v>
      </c>
      <c r="AY198" s="179" t="s">
        <v>144</v>
      </c>
    </row>
    <row r="199" spans="2:51" s="14" customFormat="1" ht="12">
      <c r="B199" s="186"/>
      <c r="D199" s="174" t="s">
        <v>155</v>
      </c>
      <c r="E199" s="187" t="s">
        <v>1</v>
      </c>
      <c r="F199" s="188" t="s">
        <v>157</v>
      </c>
      <c r="H199" s="189">
        <v>5.5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155</v>
      </c>
      <c r="AU199" s="187" t="s">
        <v>86</v>
      </c>
      <c r="AV199" s="14" t="s">
        <v>151</v>
      </c>
      <c r="AW199" s="14" t="s">
        <v>32</v>
      </c>
      <c r="AX199" s="14" t="s">
        <v>84</v>
      </c>
      <c r="AY199" s="187" t="s">
        <v>144</v>
      </c>
    </row>
    <row r="200" spans="2:63" s="12" customFormat="1" ht="22.9" customHeight="1">
      <c r="B200" s="147"/>
      <c r="D200" s="148" t="s">
        <v>75</v>
      </c>
      <c r="E200" s="158" t="s">
        <v>151</v>
      </c>
      <c r="F200" s="158" t="s">
        <v>249</v>
      </c>
      <c r="I200" s="150"/>
      <c r="J200" s="159">
        <f>BK200</f>
        <v>0</v>
      </c>
      <c r="L200" s="147"/>
      <c r="M200" s="152"/>
      <c r="N200" s="153"/>
      <c r="O200" s="153"/>
      <c r="P200" s="154">
        <f>SUM(P201:P213)</f>
        <v>0</v>
      </c>
      <c r="Q200" s="153"/>
      <c r="R200" s="154">
        <f>SUM(R201:R213)</f>
        <v>0.02528</v>
      </c>
      <c r="S200" s="153"/>
      <c r="T200" s="155">
        <f>SUM(T201:T213)</f>
        <v>0</v>
      </c>
      <c r="AR200" s="148" t="s">
        <v>84</v>
      </c>
      <c r="AT200" s="156" t="s">
        <v>75</v>
      </c>
      <c r="AU200" s="156" t="s">
        <v>84</v>
      </c>
      <c r="AY200" s="148" t="s">
        <v>144</v>
      </c>
      <c r="BK200" s="157">
        <f>SUM(BK201:BK213)</f>
        <v>0</v>
      </c>
    </row>
    <row r="201" spans="1:65" s="2" customFormat="1" ht="14.45" customHeight="1">
      <c r="A201" s="32"/>
      <c r="B201" s="160"/>
      <c r="C201" s="161" t="s">
        <v>250</v>
      </c>
      <c r="D201" s="161" t="s">
        <v>146</v>
      </c>
      <c r="E201" s="162" t="s">
        <v>251</v>
      </c>
      <c r="F201" s="163" t="s">
        <v>252</v>
      </c>
      <c r="G201" s="164" t="s">
        <v>161</v>
      </c>
      <c r="H201" s="165">
        <v>2.4</v>
      </c>
      <c r="I201" s="166"/>
      <c r="J201" s="167">
        <f>ROUND(I201*H201,2)</f>
        <v>0</v>
      </c>
      <c r="K201" s="163" t="s">
        <v>150</v>
      </c>
      <c r="L201" s="33"/>
      <c r="M201" s="168" t="s">
        <v>1</v>
      </c>
      <c r="N201" s="169" t="s">
        <v>41</v>
      </c>
      <c r="O201" s="58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2" t="s">
        <v>151</v>
      </c>
      <c r="AT201" s="172" t="s">
        <v>146</v>
      </c>
      <c r="AU201" s="172" t="s">
        <v>86</v>
      </c>
      <c r="AY201" s="17" t="s">
        <v>144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17" t="s">
        <v>84</v>
      </c>
      <c r="BK201" s="173">
        <f>ROUND(I201*H201,2)</f>
        <v>0</v>
      </c>
      <c r="BL201" s="17" t="s">
        <v>151</v>
      </c>
      <c r="BM201" s="172" t="s">
        <v>253</v>
      </c>
    </row>
    <row r="202" spans="1:47" s="2" customFormat="1" ht="12">
      <c r="A202" s="32"/>
      <c r="B202" s="33"/>
      <c r="C202" s="32"/>
      <c r="D202" s="174" t="s">
        <v>153</v>
      </c>
      <c r="E202" s="32"/>
      <c r="F202" s="175" t="s">
        <v>254</v>
      </c>
      <c r="G202" s="32"/>
      <c r="H202" s="32"/>
      <c r="I202" s="96"/>
      <c r="J202" s="32"/>
      <c r="K202" s="32"/>
      <c r="L202" s="33"/>
      <c r="M202" s="176"/>
      <c r="N202" s="177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153</v>
      </c>
      <c r="AU202" s="17" t="s">
        <v>86</v>
      </c>
    </row>
    <row r="203" spans="2:51" s="13" customFormat="1" ht="12">
      <c r="B203" s="178"/>
      <c r="D203" s="174" t="s">
        <v>155</v>
      </c>
      <c r="E203" s="179" t="s">
        <v>1</v>
      </c>
      <c r="F203" s="180" t="s">
        <v>255</v>
      </c>
      <c r="H203" s="181">
        <v>2.4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155</v>
      </c>
      <c r="AU203" s="179" t="s">
        <v>86</v>
      </c>
      <c r="AV203" s="13" t="s">
        <v>86</v>
      </c>
      <c r="AW203" s="13" t="s">
        <v>32</v>
      </c>
      <c r="AX203" s="13" t="s">
        <v>76</v>
      </c>
      <c r="AY203" s="179" t="s">
        <v>144</v>
      </c>
    </row>
    <row r="204" spans="2:51" s="14" customFormat="1" ht="12">
      <c r="B204" s="186"/>
      <c r="D204" s="174" t="s">
        <v>155</v>
      </c>
      <c r="E204" s="187" t="s">
        <v>1</v>
      </c>
      <c r="F204" s="188" t="s">
        <v>157</v>
      </c>
      <c r="H204" s="189">
        <v>2.4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7" t="s">
        <v>155</v>
      </c>
      <c r="AU204" s="187" t="s">
        <v>86</v>
      </c>
      <c r="AV204" s="14" t="s">
        <v>151</v>
      </c>
      <c r="AW204" s="14" t="s">
        <v>32</v>
      </c>
      <c r="AX204" s="14" t="s">
        <v>84</v>
      </c>
      <c r="AY204" s="187" t="s">
        <v>144</v>
      </c>
    </row>
    <row r="205" spans="1:65" s="2" customFormat="1" ht="14.45" customHeight="1">
      <c r="A205" s="32"/>
      <c r="B205" s="160"/>
      <c r="C205" s="161" t="s">
        <v>256</v>
      </c>
      <c r="D205" s="161" t="s">
        <v>146</v>
      </c>
      <c r="E205" s="162" t="s">
        <v>257</v>
      </c>
      <c r="F205" s="163" t="s">
        <v>258</v>
      </c>
      <c r="G205" s="164" t="s">
        <v>161</v>
      </c>
      <c r="H205" s="165">
        <v>3</v>
      </c>
      <c r="I205" s="166"/>
      <c r="J205" s="167">
        <f>ROUND(I205*H205,2)</f>
        <v>0</v>
      </c>
      <c r="K205" s="163" t="s">
        <v>150</v>
      </c>
      <c r="L205" s="33"/>
      <c r="M205" s="168" t="s">
        <v>1</v>
      </c>
      <c r="N205" s="169" t="s">
        <v>41</v>
      </c>
      <c r="O205" s="58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151</v>
      </c>
      <c r="AT205" s="172" t="s">
        <v>146</v>
      </c>
      <c r="AU205" s="172" t="s">
        <v>86</v>
      </c>
      <c r="AY205" s="17" t="s">
        <v>144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84</v>
      </c>
      <c r="BK205" s="173">
        <f>ROUND(I205*H205,2)</f>
        <v>0</v>
      </c>
      <c r="BL205" s="17" t="s">
        <v>151</v>
      </c>
      <c r="BM205" s="172" t="s">
        <v>259</v>
      </c>
    </row>
    <row r="206" spans="1:47" s="2" customFormat="1" ht="19.5">
      <c r="A206" s="32"/>
      <c r="B206" s="33"/>
      <c r="C206" s="32"/>
      <c r="D206" s="174" t="s">
        <v>153</v>
      </c>
      <c r="E206" s="32"/>
      <c r="F206" s="175" t="s">
        <v>260</v>
      </c>
      <c r="G206" s="32"/>
      <c r="H206" s="32"/>
      <c r="I206" s="96"/>
      <c r="J206" s="32"/>
      <c r="K206" s="32"/>
      <c r="L206" s="33"/>
      <c r="M206" s="176"/>
      <c r="N206" s="177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153</v>
      </c>
      <c r="AU206" s="17" t="s">
        <v>86</v>
      </c>
    </row>
    <row r="207" spans="2:51" s="13" customFormat="1" ht="12">
      <c r="B207" s="178"/>
      <c r="D207" s="174" t="s">
        <v>155</v>
      </c>
      <c r="E207" s="179" t="s">
        <v>1</v>
      </c>
      <c r="F207" s="180" t="s">
        <v>261</v>
      </c>
      <c r="H207" s="181">
        <v>3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155</v>
      </c>
      <c r="AU207" s="179" t="s">
        <v>86</v>
      </c>
      <c r="AV207" s="13" t="s">
        <v>86</v>
      </c>
      <c r="AW207" s="13" t="s">
        <v>32</v>
      </c>
      <c r="AX207" s="13" t="s">
        <v>76</v>
      </c>
      <c r="AY207" s="179" t="s">
        <v>144</v>
      </c>
    </row>
    <row r="208" spans="2:51" s="14" customFormat="1" ht="12">
      <c r="B208" s="186"/>
      <c r="D208" s="174" t="s">
        <v>155</v>
      </c>
      <c r="E208" s="187" t="s">
        <v>1</v>
      </c>
      <c r="F208" s="188" t="s">
        <v>157</v>
      </c>
      <c r="H208" s="189">
        <v>3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155</v>
      </c>
      <c r="AU208" s="187" t="s">
        <v>86</v>
      </c>
      <c r="AV208" s="14" t="s">
        <v>151</v>
      </c>
      <c r="AW208" s="14" t="s">
        <v>32</v>
      </c>
      <c r="AX208" s="14" t="s">
        <v>84</v>
      </c>
      <c r="AY208" s="187" t="s">
        <v>144</v>
      </c>
    </row>
    <row r="209" spans="2:51" s="15" customFormat="1" ht="12">
      <c r="B209" s="194"/>
      <c r="D209" s="174" t="s">
        <v>155</v>
      </c>
      <c r="E209" s="195" t="s">
        <v>1</v>
      </c>
      <c r="F209" s="196" t="s">
        <v>262</v>
      </c>
      <c r="H209" s="195" t="s">
        <v>1</v>
      </c>
      <c r="I209" s="197"/>
      <c r="L209" s="194"/>
      <c r="M209" s="198"/>
      <c r="N209" s="199"/>
      <c r="O209" s="199"/>
      <c r="P209" s="199"/>
      <c r="Q209" s="199"/>
      <c r="R209" s="199"/>
      <c r="S209" s="199"/>
      <c r="T209" s="200"/>
      <c r="AT209" s="195" t="s">
        <v>155</v>
      </c>
      <c r="AU209" s="195" t="s">
        <v>86</v>
      </c>
      <c r="AV209" s="15" t="s">
        <v>84</v>
      </c>
      <c r="AW209" s="15" t="s">
        <v>32</v>
      </c>
      <c r="AX209" s="15" t="s">
        <v>76</v>
      </c>
      <c r="AY209" s="195" t="s">
        <v>144</v>
      </c>
    </row>
    <row r="210" spans="1:65" s="2" customFormat="1" ht="14.45" customHeight="1">
      <c r="A210" s="32"/>
      <c r="B210" s="160"/>
      <c r="C210" s="161" t="s">
        <v>263</v>
      </c>
      <c r="D210" s="161" t="s">
        <v>146</v>
      </c>
      <c r="E210" s="162" t="s">
        <v>264</v>
      </c>
      <c r="F210" s="163" t="s">
        <v>265</v>
      </c>
      <c r="G210" s="164" t="s">
        <v>149</v>
      </c>
      <c r="H210" s="165">
        <v>4</v>
      </c>
      <c r="I210" s="166"/>
      <c r="J210" s="167">
        <f>ROUND(I210*H210,2)</f>
        <v>0</v>
      </c>
      <c r="K210" s="163" t="s">
        <v>150</v>
      </c>
      <c r="L210" s="33"/>
      <c r="M210" s="168" t="s">
        <v>1</v>
      </c>
      <c r="N210" s="169" t="s">
        <v>41</v>
      </c>
      <c r="O210" s="58"/>
      <c r="P210" s="170">
        <f>O210*H210</f>
        <v>0</v>
      </c>
      <c r="Q210" s="170">
        <v>0.00632</v>
      </c>
      <c r="R210" s="170">
        <f>Q210*H210</f>
        <v>0.02528</v>
      </c>
      <c r="S210" s="170">
        <v>0</v>
      </c>
      <c r="T210" s="17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2" t="s">
        <v>151</v>
      </c>
      <c r="AT210" s="172" t="s">
        <v>146</v>
      </c>
      <c r="AU210" s="172" t="s">
        <v>86</v>
      </c>
      <c r="AY210" s="17" t="s">
        <v>144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7" t="s">
        <v>84</v>
      </c>
      <c r="BK210" s="173">
        <f>ROUND(I210*H210,2)</f>
        <v>0</v>
      </c>
      <c r="BL210" s="17" t="s">
        <v>151</v>
      </c>
      <c r="BM210" s="172" t="s">
        <v>266</v>
      </c>
    </row>
    <row r="211" spans="1:47" s="2" customFormat="1" ht="19.5">
      <c r="A211" s="32"/>
      <c r="B211" s="33"/>
      <c r="C211" s="32"/>
      <c r="D211" s="174" t="s">
        <v>153</v>
      </c>
      <c r="E211" s="32"/>
      <c r="F211" s="175" t="s">
        <v>267</v>
      </c>
      <c r="G211" s="32"/>
      <c r="H211" s="32"/>
      <c r="I211" s="96"/>
      <c r="J211" s="32"/>
      <c r="K211" s="32"/>
      <c r="L211" s="33"/>
      <c r="M211" s="176"/>
      <c r="N211" s="177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153</v>
      </c>
      <c r="AU211" s="17" t="s">
        <v>86</v>
      </c>
    </row>
    <row r="212" spans="2:51" s="13" customFormat="1" ht="12">
      <c r="B212" s="178"/>
      <c r="D212" s="174" t="s">
        <v>155</v>
      </c>
      <c r="E212" s="179" t="s">
        <v>1</v>
      </c>
      <c r="F212" s="180" t="s">
        <v>151</v>
      </c>
      <c r="H212" s="181">
        <v>4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155</v>
      </c>
      <c r="AU212" s="179" t="s">
        <v>86</v>
      </c>
      <c r="AV212" s="13" t="s">
        <v>86</v>
      </c>
      <c r="AW212" s="13" t="s">
        <v>32</v>
      </c>
      <c r="AX212" s="13" t="s">
        <v>76</v>
      </c>
      <c r="AY212" s="179" t="s">
        <v>144</v>
      </c>
    </row>
    <row r="213" spans="2:51" s="14" customFormat="1" ht="12">
      <c r="B213" s="186"/>
      <c r="D213" s="174" t="s">
        <v>155</v>
      </c>
      <c r="E213" s="187" t="s">
        <v>1</v>
      </c>
      <c r="F213" s="188" t="s">
        <v>157</v>
      </c>
      <c r="H213" s="189">
        <v>4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155</v>
      </c>
      <c r="AU213" s="187" t="s">
        <v>86</v>
      </c>
      <c r="AV213" s="14" t="s">
        <v>151</v>
      </c>
      <c r="AW213" s="14" t="s">
        <v>32</v>
      </c>
      <c r="AX213" s="14" t="s">
        <v>84</v>
      </c>
      <c r="AY213" s="187" t="s">
        <v>144</v>
      </c>
    </row>
    <row r="214" spans="2:63" s="12" customFormat="1" ht="22.9" customHeight="1">
      <c r="B214" s="147"/>
      <c r="D214" s="148" t="s">
        <v>75</v>
      </c>
      <c r="E214" s="158" t="s">
        <v>175</v>
      </c>
      <c r="F214" s="158" t="s">
        <v>268</v>
      </c>
      <c r="I214" s="150"/>
      <c r="J214" s="159">
        <f>BK214</f>
        <v>0</v>
      </c>
      <c r="L214" s="147"/>
      <c r="M214" s="152"/>
      <c r="N214" s="153"/>
      <c r="O214" s="153"/>
      <c r="P214" s="154">
        <f>SUM(P215:P234)</f>
        <v>0</v>
      </c>
      <c r="Q214" s="153"/>
      <c r="R214" s="154">
        <f>SUM(R215:R234)</f>
        <v>5.0600000000000005</v>
      </c>
      <c r="S214" s="153"/>
      <c r="T214" s="155">
        <f>SUM(T215:T234)</f>
        <v>0</v>
      </c>
      <c r="AR214" s="148" t="s">
        <v>84</v>
      </c>
      <c r="AT214" s="156" t="s">
        <v>75</v>
      </c>
      <c r="AU214" s="156" t="s">
        <v>84</v>
      </c>
      <c r="AY214" s="148" t="s">
        <v>144</v>
      </c>
      <c r="BK214" s="157">
        <f>SUM(BK215:BK234)</f>
        <v>0</v>
      </c>
    </row>
    <row r="215" spans="1:65" s="2" customFormat="1" ht="14.45" customHeight="1">
      <c r="A215" s="32"/>
      <c r="B215" s="160"/>
      <c r="C215" s="161" t="s">
        <v>7</v>
      </c>
      <c r="D215" s="161" t="s">
        <v>146</v>
      </c>
      <c r="E215" s="162" t="s">
        <v>269</v>
      </c>
      <c r="F215" s="163" t="s">
        <v>270</v>
      </c>
      <c r="G215" s="164" t="s">
        <v>149</v>
      </c>
      <c r="H215" s="165">
        <v>50</v>
      </c>
      <c r="I215" s="166"/>
      <c r="J215" s="167">
        <f>ROUND(I215*H215,2)</f>
        <v>0</v>
      </c>
      <c r="K215" s="163" t="s">
        <v>150</v>
      </c>
      <c r="L215" s="33"/>
      <c r="M215" s="168" t="s">
        <v>1</v>
      </c>
      <c r="N215" s="169" t="s">
        <v>41</v>
      </c>
      <c r="O215" s="58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2" t="s">
        <v>151</v>
      </c>
      <c r="AT215" s="172" t="s">
        <v>146</v>
      </c>
      <c r="AU215" s="172" t="s">
        <v>86</v>
      </c>
      <c r="AY215" s="17" t="s">
        <v>144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17" t="s">
        <v>84</v>
      </c>
      <c r="BK215" s="173">
        <f>ROUND(I215*H215,2)</f>
        <v>0</v>
      </c>
      <c r="BL215" s="17" t="s">
        <v>151</v>
      </c>
      <c r="BM215" s="172" t="s">
        <v>271</v>
      </c>
    </row>
    <row r="216" spans="1:47" s="2" customFormat="1" ht="12">
      <c r="A216" s="32"/>
      <c r="B216" s="33"/>
      <c r="C216" s="32"/>
      <c r="D216" s="174" t="s">
        <v>153</v>
      </c>
      <c r="E216" s="32"/>
      <c r="F216" s="175" t="s">
        <v>272</v>
      </c>
      <c r="G216" s="32"/>
      <c r="H216" s="32"/>
      <c r="I216" s="96"/>
      <c r="J216" s="32"/>
      <c r="K216" s="32"/>
      <c r="L216" s="33"/>
      <c r="M216" s="176"/>
      <c r="N216" s="177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153</v>
      </c>
      <c r="AU216" s="17" t="s">
        <v>86</v>
      </c>
    </row>
    <row r="217" spans="2:51" s="13" customFormat="1" ht="12">
      <c r="B217" s="178"/>
      <c r="D217" s="174" t="s">
        <v>155</v>
      </c>
      <c r="E217" s="179" t="s">
        <v>1</v>
      </c>
      <c r="F217" s="180" t="s">
        <v>156</v>
      </c>
      <c r="H217" s="181">
        <v>50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155</v>
      </c>
      <c r="AU217" s="179" t="s">
        <v>86</v>
      </c>
      <c r="AV217" s="13" t="s">
        <v>86</v>
      </c>
      <c r="AW217" s="13" t="s">
        <v>32</v>
      </c>
      <c r="AX217" s="13" t="s">
        <v>76</v>
      </c>
      <c r="AY217" s="179" t="s">
        <v>144</v>
      </c>
    </row>
    <row r="218" spans="2:51" s="14" customFormat="1" ht="12">
      <c r="B218" s="186"/>
      <c r="D218" s="174" t="s">
        <v>155</v>
      </c>
      <c r="E218" s="187" t="s">
        <v>1</v>
      </c>
      <c r="F218" s="188" t="s">
        <v>157</v>
      </c>
      <c r="H218" s="189">
        <v>50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155</v>
      </c>
      <c r="AU218" s="187" t="s">
        <v>86</v>
      </c>
      <c r="AV218" s="14" t="s">
        <v>151</v>
      </c>
      <c r="AW218" s="14" t="s">
        <v>32</v>
      </c>
      <c r="AX218" s="14" t="s">
        <v>84</v>
      </c>
      <c r="AY218" s="187" t="s">
        <v>144</v>
      </c>
    </row>
    <row r="219" spans="1:65" s="2" customFormat="1" ht="14.45" customHeight="1">
      <c r="A219" s="32"/>
      <c r="B219" s="160"/>
      <c r="C219" s="161" t="s">
        <v>273</v>
      </c>
      <c r="D219" s="161" t="s">
        <v>146</v>
      </c>
      <c r="E219" s="162" t="s">
        <v>274</v>
      </c>
      <c r="F219" s="163" t="s">
        <v>275</v>
      </c>
      <c r="G219" s="164" t="s">
        <v>149</v>
      </c>
      <c r="H219" s="165">
        <v>50</v>
      </c>
      <c r="I219" s="166"/>
      <c r="J219" s="167">
        <f>ROUND(I219*H219,2)</f>
        <v>0</v>
      </c>
      <c r="K219" s="163" t="s">
        <v>150</v>
      </c>
      <c r="L219" s="33"/>
      <c r="M219" s="168" t="s">
        <v>1</v>
      </c>
      <c r="N219" s="169" t="s">
        <v>41</v>
      </c>
      <c r="O219" s="58"/>
      <c r="P219" s="170">
        <f>O219*H219</f>
        <v>0</v>
      </c>
      <c r="Q219" s="170">
        <v>0</v>
      </c>
      <c r="R219" s="170">
        <f>Q219*H219</f>
        <v>0</v>
      </c>
      <c r="S219" s="170">
        <v>0</v>
      </c>
      <c r="T219" s="17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2" t="s">
        <v>151</v>
      </c>
      <c r="AT219" s="172" t="s">
        <v>146</v>
      </c>
      <c r="AU219" s="172" t="s">
        <v>86</v>
      </c>
      <c r="AY219" s="17" t="s">
        <v>144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7" t="s">
        <v>84</v>
      </c>
      <c r="BK219" s="173">
        <f>ROUND(I219*H219,2)</f>
        <v>0</v>
      </c>
      <c r="BL219" s="17" t="s">
        <v>151</v>
      </c>
      <c r="BM219" s="172" t="s">
        <v>276</v>
      </c>
    </row>
    <row r="220" spans="1:47" s="2" customFormat="1" ht="19.5">
      <c r="A220" s="32"/>
      <c r="B220" s="33"/>
      <c r="C220" s="32"/>
      <c r="D220" s="174" t="s">
        <v>153</v>
      </c>
      <c r="E220" s="32"/>
      <c r="F220" s="175" t="s">
        <v>277</v>
      </c>
      <c r="G220" s="32"/>
      <c r="H220" s="32"/>
      <c r="I220" s="96"/>
      <c r="J220" s="32"/>
      <c r="K220" s="32"/>
      <c r="L220" s="33"/>
      <c r="M220" s="176"/>
      <c r="N220" s="177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153</v>
      </c>
      <c r="AU220" s="17" t="s">
        <v>86</v>
      </c>
    </row>
    <row r="221" spans="2:51" s="13" customFormat="1" ht="12">
      <c r="B221" s="178"/>
      <c r="D221" s="174" t="s">
        <v>155</v>
      </c>
      <c r="E221" s="179" t="s">
        <v>1</v>
      </c>
      <c r="F221" s="180" t="s">
        <v>156</v>
      </c>
      <c r="H221" s="181">
        <v>50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155</v>
      </c>
      <c r="AU221" s="179" t="s">
        <v>86</v>
      </c>
      <c r="AV221" s="13" t="s">
        <v>86</v>
      </c>
      <c r="AW221" s="13" t="s">
        <v>32</v>
      </c>
      <c r="AX221" s="13" t="s">
        <v>76</v>
      </c>
      <c r="AY221" s="179" t="s">
        <v>144</v>
      </c>
    </row>
    <row r="222" spans="2:51" s="14" customFormat="1" ht="12">
      <c r="B222" s="186"/>
      <c r="D222" s="174" t="s">
        <v>155</v>
      </c>
      <c r="E222" s="187" t="s">
        <v>1</v>
      </c>
      <c r="F222" s="188" t="s">
        <v>157</v>
      </c>
      <c r="H222" s="189">
        <v>50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155</v>
      </c>
      <c r="AU222" s="187" t="s">
        <v>86</v>
      </c>
      <c r="AV222" s="14" t="s">
        <v>151</v>
      </c>
      <c r="AW222" s="14" t="s">
        <v>32</v>
      </c>
      <c r="AX222" s="14" t="s">
        <v>84</v>
      </c>
      <c r="AY222" s="187" t="s">
        <v>144</v>
      </c>
    </row>
    <row r="223" spans="1:65" s="2" customFormat="1" ht="14.45" customHeight="1">
      <c r="A223" s="32"/>
      <c r="B223" s="160"/>
      <c r="C223" s="161" t="s">
        <v>278</v>
      </c>
      <c r="D223" s="161" t="s">
        <v>146</v>
      </c>
      <c r="E223" s="162" t="s">
        <v>279</v>
      </c>
      <c r="F223" s="163" t="s">
        <v>280</v>
      </c>
      <c r="G223" s="164" t="s">
        <v>149</v>
      </c>
      <c r="H223" s="165">
        <v>50</v>
      </c>
      <c r="I223" s="166"/>
      <c r="J223" s="167">
        <f>ROUND(I223*H223,2)</f>
        <v>0</v>
      </c>
      <c r="K223" s="163" t="s">
        <v>150</v>
      </c>
      <c r="L223" s="33"/>
      <c r="M223" s="168" t="s">
        <v>1</v>
      </c>
      <c r="N223" s="169" t="s">
        <v>41</v>
      </c>
      <c r="O223" s="58"/>
      <c r="P223" s="170">
        <f>O223*H223</f>
        <v>0</v>
      </c>
      <c r="Q223" s="170">
        <v>0.08425</v>
      </c>
      <c r="R223" s="170">
        <f>Q223*H223</f>
        <v>4.2125</v>
      </c>
      <c r="S223" s="170">
        <v>0</v>
      </c>
      <c r="T223" s="17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2" t="s">
        <v>151</v>
      </c>
      <c r="AT223" s="172" t="s">
        <v>146</v>
      </c>
      <c r="AU223" s="172" t="s">
        <v>86</v>
      </c>
      <c r="AY223" s="17" t="s">
        <v>144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7" t="s">
        <v>84</v>
      </c>
      <c r="BK223" s="173">
        <f>ROUND(I223*H223,2)</f>
        <v>0</v>
      </c>
      <c r="BL223" s="17" t="s">
        <v>151</v>
      </c>
      <c r="BM223" s="172" t="s">
        <v>281</v>
      </c>
    </row>
    <row r="224" spans="1:47" s="2" customFormat="1" ht="29.25">
      <c r="A224" s="32"/>
      <c r="B224" s="33"/>
      <c r="C224" s="32"/>
      <c r="D224" s="174" t="s">
        <v>153</v>
      </c>
      <c r="E224" s="32"/>
      <c r="F224" s="175" t="s">
        <v>282</v>
      </c>
      <c r="G224" s="32"/>
      <c r="H224" s="32"/>
      <c r="I224" s="96"/>
      <c r="J224" s="32"/>
      <c r="K224" s="32"/>
      <c r="L224" s="33"/>
      <c r="M224" s="176"/>
      <c r="N224" s="177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153</v>
      </c>
      <c r="AU224" s="17" t="s">
        <v>86</v>
      </c>
    </row>
    <row r="225" spans="2:51" s="13" customFormat="1" ht="12">
      <c r="B225" s="178"/>
      <c r="D225" s="174" t="s">
        <v>155</v>
      </c>
      <c r="E225" s="179" t="s">
        <v>1</v>
      </c>
      <c r="F225" s="180" t="s">
        <v>156</v>
      </c>
      <c r="H225" s="181">
        <v>50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79" t="s">
        <v>155</v>
      </c>
      <c r="AU225" s="179" t="s">
        <v>86</v>
      </c>
      <c r="AV225" s="13" t="s">
        <v>86</v>
      </c>
      <c r="AW225" s="13" t="s">
        <v>32</v>
      </c>
      <c r="AX225" s="13" t="s">
        <v>76</v>
      </c>
      <c r="AY225" s="179" t="s">
        <v>144</v>
      </c>
    </row>
    <row r="226" spans="2:51" s="14" customFormat="1" ht="12">
      <c r="B226" s="186"/>
      <c r="D226" s="174" t="s">
        <v>155</v>
      </c>
      <c r="E226" s="187" t="s">
        <v>1</v>
      </c>
      <c r="F226" s="188" t="s">
        <v>157</v>
      </c>
      <c r="H226" s="189">
        <v>50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155</v>
      </c>
      <c r="AU226" s="187" t="s">
        <v>86</v>
      </c>
      <c r="AV226" s="14" t="s">
        <v>151</v>
      </c>
      <c r="AW226" s="14" t="s">
        <v>32</v>
      </c>
      <c r="AX226" s="14" t="s">
        <v>84</v>
      </c>
      <c r="AY226" s="187" t="s">
        <v>144</v>
      </c>
    </row>
    <row r="227" spans="2:51" s="15" customFormat="1" ht="12">
      <c r="B227" s="194"/>
      <c r="D227" s="174" t="s">
        <v>155</v>
      </c>
      <c r="E227" s="195" t="s">
        <v>1</v>
      </c>
      <c r="F227" s="196" t="s">
        <v>158</v>
      </c>
      <c r="H227" s="195" t="s">
        <v>1</v>
      </c>
      <c r="I227" s="197"/>
      <c r="L227" s="194"/>
      <c r="M227" s="198"/>
      <c r="N227" s="199"/>
      <c r="O227" s="199"/>
      <c r="P227" s="199"/>
      <c r="Q227" s="199"/>
      <c r="R227" s="199"/>
      <c r="S227" s="199"/>
      <c r="T227" s="200"/>
      <c r="AT227" s="195" t="s">
        <v>155</v>
      </c>
      <c r="AU227" s="195" t="s">
        <v>86</v>
      </c>
      <c r="AV227" s="15" t="s">
        <v>84</v>
      </c>
      <c r="AW227" s="15" t="s">
        <v>32</v>
      </c>
      <c r="AX227" s="15" t="s">
        <v>76</v>
      </c>
      <c r="AY227" s="195" t="s">
        <v>144</v>
      </c>
    </row>
    <row r="228" spans="1:65" s="2" customFormat="1" ht="14.45" customHeight="1">
      <c r="A228" s="32"/>
      <c r="B228" s="160"/>
      <c r="C228" s="201" t="s">
        <v>283</v>
      </c>
      <c r="D228" s="201" t="s">
        <v>213</v>
      </c>
      <c r="E228" s="202" t="s">
        <v>284</v>
      </c>
      <c r="F228" s="203" t="s">
        <v>285</v>
      </c>
      <c r="G228" s="204" t="s">
        <v>149</v>
      </c>
      <c r="H228" s="205">
        <v>7.5</v>
      </c>
      <c r="I228" s="206"/>
      <c r="J228" s="207">
        <f>ROUND(I228*H228,2)</f>
        <v>0</v>
      </c>
      <c r="K228" s="203" t="s">
        <v>150</v>
      </c>
      <c r="L228" s="208"/>
      <c r="M228" s="209" t="s">
        <v>1</v>
      </c>
      <c r="N228" s="210" t="s">
        <v>41</v>
      </c>
      <c r="O228" s="58"/>
      <c r="P228" s="170">
        <f>O228*H228</f>
        <v>0</v>
      </c>
      <c r="Q228" s="170">
        <v>0.113</v>
      </c>
      <c r="R228" s="170">
        <f>Q228*H228</f>
        <v>0.8475</v>
      </c>
      <c r="S228" s="170">
        <v>0</v>
      </c>
      <c r="T228" s="17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2" t="s">
        <v>193</v>
      </c>
      <c r="AT228" s="172" t="s">
        <v>213</v>
      </c>
      <c r="AU228" s="172" t="s">
        <v>86</v>
      </c>
      <c r="AY228" s="17" t="s">
        <v>144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7" t="s">
        <v>84</v>
      </c>
      <c r="BK228" s="173">
        <f>ROUND(I228*H228,2)</f>
        <v>0</v>
      </c>
      <c r="BL228" s="17" t="s">
        <v>151</v>
      </c>
      <c r="BM228" s="172" t="s">
        <v>286</v>
      </c>
    </row>
    <row r="229" spans="1:47" s="2" customFormat="1" ht="12">
      <c r="A229" s="32"/>
      <c r="B229" s="33"/>
      <c r="C229" s="32"/>
      <c r="D229" s="174" t="s">
        <v>153</v>
      </c>
      <c r="E229" s="32"/>
      <c r="F229" s="175" t="s">
        <v>285</v>
      </c>
      <c r="G229" s="32"/>
      <c r="H229" s="32"/>
      <c r="I229" s="96"/>
      <c r="J229" s="32"/>
      <c r="K229" s="32"/>
      <c r="L229" s="33"/>
      <c r="M229" s="176"/>
      <c r="N229" s="177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153</v>
      </c>
      <c r="AU229" s="17" t="s">
        <v>86</v>
      </c>
    </row>
    <row r="230" spans="2:51" s="13" customFormat="1" ht="12">
      <c r="B230" s="178"/>
      <c r="D230" s="174" t="s">
        <v>155</v>
      </c>
      <c r="E230" s="179" t="s">
        <v>1</v>
      </c>
      <c r="F230" s="180" t="s">
        <v>287</v>
      </c>
      <c r="H230" s="181">
        <v>7.5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155</v>
      </c>
      <c r="AU230" s="179" t="s">
        <v>86</v>
      </c>
      <c r="AV230" s="13" t="s">
        <v>86</v>
      </c>
      <c r="AW230" s="13" t="s">
        <v>32</v>
      </c>
      <c r="AX230" s="13" t="s">
        <v>76</v>
      </c>
      <c r="AY230" s="179" t="s">
        <v>144</v>
      </c>
    </row>
    <row r="231" spans="2:51" s="14" customFormat="1" ht="12">
      <c r="B231" s="186"/>
      <c r="D231" s="174" t="s">
        <v>155</v>
      </c>
      <c r="E231" s="187" t="s">
        <v>1</v>
      </c>
      <c r="F231" s="188" t="s">
        <v>157</v>
      </c>
      <c r="H231" s="189">
        <v>7.5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155</v>
      </c>
      <c r="AU231" s="187" t="s">
        <v>86</v>
      </c>
      <c r="AV231" s="14" t="s">
        <v>151</v>
      </c>
      <c r="AW231" s="14" t="s">
        <v>32</v>
      </c>
      <c r="AX231" s="14" t="s">
        <v>84</v>
      </c>
      <c r="AY231" s="187" t="s">
        <v>144</v>
      </c>
    </row>
    <row r="232" spans="2:51" s="15" customFormat="1" ht="12">
      <c r="B232" s="194"/>
      <c r="D232" s="174" t="s">
        <v>155</v>
      </c>
      <c r="E232" s="195" t="s">
        <v>1</v>
      </c>
      <c r="F232" s="196" t="s">
        <v>288</v>
      </c>
      <c r="H232" s="195" t="s">
        <v>1</v>
      </c>
      <c r="I232" s="197"/>
      <c r="L232" s="194"/>
      <c r="M232" s="198"/>
      <c r="N232" s="199"/>
      <c r="O232" s="199"/>
      <c r="P232" s="199"/>
      <c r="Q232" s="199"/>
      <c r="R232" s="199"/>
      <c r="S232" s="199"/>
      <c r="T232" s="200"/>
      <c r="AT232" s="195" t="s">
        <v>155</v>
      </c>
      <c r="AU232" s="195" t="s">
        <v>86</v>
      </c>
      <c r="AV232" s="15" t="s">
        <v>84</v>
      </c>
      <c r="AW232" s="15" t="s">
        <v>32</v>
      </c>
      <c r="AX232" s="15" t="s">
        <v>76</v>
      </c>
      <c r="AY232" s="195" t="s">
        <v>144</v>
      </c>
    </row>
    <row r="233" spans="1:65" s="2" customFormat="1" ht="14.45" customHeight="1">
      <c r="A233" s="32"/>
      <c r="B233" s="160"/>
      <c r="C233" s="201" t="s">
        <v>289</v>
      </c>
      <c r="D233" s="201" t="s">
        <v>213</v>
      </c>
      <c r="E233" s="202" t="s">
        <v>290</v>
      </c>
      <c r="F233" s="203" t="s">
        <v>291</v>
      </c>
      <c r="G233" s="204" t="s">
        <v>149</v>
      </c>
      <c r="H233" s="205">
        <v>5</v>
      </c>
      <c r="I233" s="206"/>
      <c r="J233" s="207">
        <f>ROUND(I233*H233,2)</f>
        <v>0</v>
      </c>
      <c r="K233" s="203" t="s">
        <v>1</v>
      </c>
      <c r="L233" s="208"/>
      <c r="M233" s="209" t="s">
        <v>1</v>
      </c>
      <c r="N233" s="210" t="s">
        <v>41</v>
      </c>
      <c r="O233" s="58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2" t="s">
        <v>193</v>
      </c>
      <c r="AT233" s="172" t="s">
        <v>213</v>
      </c>
      <c r="AU233" s="172" t="s">
        <v>86</v>
      </c>
      <c r="AY233" s="17" t="s">
        <v>144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7" t="s">
        <v>84</v>
      </c>
      <c r="BK233" s="173">
        <f>ROUND(I233*H233,2)</f>
        <v>0</v>
      </c>
      <c r="BL233" s="17" t="s">
        <v>151</v>
      </c>
      <c r="BM233" s="172" t="s">
        <v>292</v>
      </c>
    </row>
    <row r="234" spans="1:47" s="2" customFormat="1" ht="12">
      <c r="A234" s="32"/>
      <c r="B234" s="33"/>
      <c r="C234" s="32"/>
      <c r="D234" s="174" t="s">
        <v>153</v>
      </c>
      <c r="E234" s="32"/>
      <c r="F234" s="175" t="s">
        <v>291</v>
      </c>
      <c r="G234" s="32"/>
      <c r="H234" s="32"/>
      <c r="I234" s="96"/>
      <c r="J234" s="32"/>
      <c r="K234" s="32"/>
      <c r="L234" s="33"/>
      <c r="M234" s="176"/>
      <c r="N234" s="177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153</v>
      </c>
      <c r="AU234" s="17" t="s">
        <v>86</v>
      </c>
    </row>
    <row r="235" spans="2:63" s="12" customFormat="1" ht="22.9" customHeight="1">
      <c r="B235" s="147"/>
      <c r="D235" s="148" t="s">
        <v>75</v>
      </c>
      <c r="E235" s="158" t="s">
        <v>193</v>
      </c>
      <c r="F235" s="158" t="s">
        <v>293</v>
      </c>
      <c r="I235" s="150"/>
      <c r="J235" s="159">
        <f>BK235</f>
        <v>0</v>
      </c>
      <c r="L235" s="147"/>
      <c r="M235" s="152"/>
      <c r="N235" s="153"/>
      <c r="O235" s="153"/>
      <c r="P235" s="154">
        <f>SUM(P236:P263)</f>
        <v>0</v>
      </c>
      <c r="Q235" s="153"/>
      <c r="R235" s="154">
        <f>SUM(R236:R263)</f>
        <v>0.22731</v>
      </c>
      <c r="S235" s="153"/>
      <c r="T235" s="155">
        <f>SUM(T236:T263)</f>
        <v>0</v>
      </c>
      <c r="AR235" s="148" t="s">
        <v>84</v>
      </c>
      <c r="AT235" s="156" t="s">
        <v>75</v>
      </c>
      <c r="AU235" s="156" t="s">
        <v>84</v>
      </c>
      <c r="AY235" s="148" t="s">
        <v>144</v>
      </c>
      <c r="BK235" s="157">
        <f>SUM(BK236:BK263)</f>
        <v>0</v>
      </c>
    </row>
    <row r="236" spans="1:65" s="2" customFormat="1" ht="14.45" customHeight="1">
      <c r="A236" s="32"/>
      <c r="B236" s="160"/>
      <c r="C236" s="161" t="s">
        <v>294</v>
      </c>
      <c r="D236" s="161" t="s">
        <v>146</v>
      </c>
      <c r="E236" s="162" t="s">
        <v>295</v>
      </c>
      <c r="F236" s="163" t="s">
        <v>296</v>
      </c>
      <c r="G236" s="164" t="s">
        <v>208</v>
      </c>
      <c r="H236" s="165">
        <v>15</v>
      </c>
      <c r="I236" s="166"/>
      <c r="J236" s="167">
        <f>ROUND(I236*H236,2)</f>
        <v>0</v>
      </c>
      <c r="K236" s="163" t="s">
        <v>150</v>
      </c>
      <c r="L236" s="33"/>
      <c r="M236" s="168" t="s">
        <v>1</v>
      </c>
      <c r="N236" s="169" t="s">
        <v>41</v>
      </c>
      <c r="O236" s="58"/>
      <c r="P236" s="170">
        <f>O236*H236</f>
        <v>0</v>
      </c>
      <c r="Q236" s="170">
        <v>0.00144</v>
      </c>
      <c r="R236" s="170">
        <f>Q236*H236</f>
        <v>0.0216</v>
      </c>
      <c r="S236" s="170">
        <v>0</v>
      </c>
      <c r="T236" s="17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2" t="s">
        <v>151</v>
      </c>
      <c r="AT236" s="172" t="s">
        <v>146</v>
      </c>
      <c r="AU236" s="172" t="s">
        <v>86</v>
      </c>
      <c r="AY236" s="17" t="s">
        <v>144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17" t="s">
        <v>84</v>
      </c>
      <c r="BK236" s="173">
        <f>ROUND(I236*H236,2)</f>
        <v>0</v>
      </c>
      <c r="BL236" s="17" t="s">
        <v>151</v>
      </c>
      <c r="BM236" s="172" t="s">
        <v>297</v>
      </c>
    </row>
    <row r="237" spans="1:47" s="2" customFormat="1" ht="19.5">
      <c r="A237" s="32"/>
      <c r="B237" s="33"/>
      <c r="C237" s="32"/>
      <c r="D237" s="174" t="s">
        <v>153</v>
      </c>
      <c r="E237" s="32"/>
      <c r="F237" s="175" t="s">
        <v>298</v>
      </c>
      <c r="G237" s="32"/>
      <c r="H237" s="32"/>
      <c r="I237" s="96"/>
      <c r="J237" s="32"/>
      <c r="K237" s="32"/>
      <c r="L237" s="33"/>
      <c r="M237" s="176"/>
      <c r="N237" s="177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153</v>
      </c>
      <c r="AU237" s="17" t="s">
        <v>86</v>
      </c>
    </row>
    <row r="238" spans="2:51" s="13" customFormat="1" ht="12">
      <c r="B238" s="178"/>
      <c r="D238" s="174" t="s">
        <v>155</v>
      </c>
      <c r="E238" s="179" t="s">
        <v>1</v>
      </c>
      <c r="F238" s="180" t="s">
        <v>204</v>
      </c>
      <c r="H238" s="181">
        <v>10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155</v>
      </c>
      <c r="AU238" s="179" t="s">
        <v>86</v>
      </c>
      <c r="AV238" s="13" t="s">
        <v>86</v>
      </c>
      <c r="AW238" s="13" t="s">
        <v>32</v>
      </c>
      <c r="AX238" s="13" t="s">
        <v>76</v>
      </c>
      <c r="AY238" s="179" t="s">
        <v>144</v>
      </c>
    </row>
    <row r="239" spans="2:51" s="13" customFormat="1" ht="12">
      <c r="B239" s="178"/>
      <c r="D239" s="174" t="s">
        <v>155</v>
      </c>
      <c r="E239" s="179" t="s">
        <v>1</v>
      </c>
      <c r="F239" s="180" t="s">
        <v>175</v>
      </c>
      <c r="H239" s="181">
        <v>5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155</v>
      </c>
      <c r="AU239" s="179" t="s">
        <v>86</v>
      </c>
      <c r="AV239" s="13" t="s">
        <v>86</v>
      </c>
      <c r="AW239" s="13" t="s">
        <v>32</v>
      </c>
      <c r="AX239" s="13" t="s">
        <v>76</v>
      </c>
      <c r="AY239" s="179" t="s">
        <v>144</v>
      </c>
    </row>
    <row r="240" spans="2:51" s="14" customFormat="1" ht="12">
      <c r="B240" s="186"/>
      <c r="D240" s="174" t="s">
        <v>155</v>
      </c>
      <c r="E240" s="187" t="s">
        <v>1</v>
      </c>
      <c r="F240" s="188" t="s">
        <v>157</v>
      </c>
      <c r="H240" s="189">
        <v>15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155</v>
      </c>
      <c r="AU240" s="187" t="s">
        <v>86</v>
      </c>
      <c r="AV240" s="14" t="s">
        <v>151</v>
      </c>
      <c r="AW240" s="14" t="s">
        <v>32</v>
      </c>
      <c r="AX240" s="14" t="s">
        <v>84</v>
      </c>
      <c r="AY240" s="187" t="s">
        <v>144</v>
      </c>
    </row>
    <row r="241" spans="1:65" s="2" customFormat="1" ht="14.45" customHeight="1">
      <c r="A241" s="32"/>
      <c r="B241" s="160"/>
      <c r="C241" s="161" t="s">
        <v>299</v>
      </c>
      <c r="D241" s="161" t="s">
        <v>146</v>
      </c>
      <c r="E241" s="162" t="s">
        <v>300</v>
      </c>
      <c r="F241" s="163" t="s">
        <v>301</v>
      </c>
      <c r="G241" s="164" t="s">
        <v>302</v>
      </c>
      <c r="H241" s="165">
        <v>7</v>
      </c>
      <c r="I241" s="166"/>
      <c r="J241" s="167">
        <f>ROUND(I241*H241,2)</f>
        <v>0</v>
      </c>
      <c r="K241" s="163" t="s">
        <v>150</v>
      </c>
      <c r="L241" s="33"/>
      <c r="M241" s="168" t="s">
        <v>1</v>
      </c>
      <c r="N241" s="169" t="s">
        <v>41</v>
      </c>
      <c r="O241" s="58"/>
      <c r="P241" s="170">
        <f>O241*H241</f>
        <v>0</v>
      </c>
      <c r="Q241" s="170">
        <v>0</v>
      </c>
      <c r="R241" s="170">
        <f>Q241*H241</f>
        <v>0</v>
      </c>
      <c r="S241" s="170">
        <v>0</v>
      </c>
      <c r="T241" s="171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2" t="s">
        <v>151</v>
      </c>
      <c r="AT241" s="172" t="s">
        <v>146</v>
      </c>
      <c r="AU241" s="172" t="s">
        <v>86</v>
      </c>
      <c r="AY241" s="17" t="s">
        <v>144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17" t="s">
        <v>84</v>
      </c>
      <c r="BK241" s="173">
        <f>ROUND(I241*H241,2)</f>
        <v>0</v>
      </c>
      <c r="BL241" s="17" t="s">
        <v>151</v>
      </c>
      <c r="BM241" s="172" t="s">
        <v>303</v>
      </c>
    </row>
    <row r="242" spans="1:47" s="2" customFormat="1" ht="12">
      <c r="A242" s="32"/>
      <c r="B242" s="33"/>
      <c r="C242" s="32"/>
      <c r="D242" s="174" t="s">
        <v>153</v>
      </c>
      <c r="E242" s="32"/>
      <c r="F242" s="175" t="s">
        <v>304</v>
      </c>
      <c r="G242" s="32"/>
      <c r="H242" s="32"/>
      <c r="I242" s="96"/>
      <c r="J242" s="32"/>
      <c r="K242" s="32"/>
      <c r="L242" s="33"/>
      <c r="M242" s="176"/>
      <c r="N242" s="177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153</v>
      </c>
      <c r="AU242" s="17" t="s">
        <v>86</v>
      </c>
    </row>
    <row r="243" spans="2:51" s="13" customFormat="1" ht="12">
      <c r="B243" s="178"/>
      <c r="D243" s="174" t="s">
        <v>155</v>
      </c>
      <c r="E243" s="179" t="s">
        <v>1</v>
      </c>
      <c r="F243" s="180" t="s">
        <v>86</v>
      </c>
      <c r="H243" s="181">
        <v>2</v>
      </c>
      <c r="I243" s="182"/>
      <c r="L243" s="178"/>
      <c r="M243" s="183"/>
      <c r="N243" s="184"/>
      <c r="O243" s="184"/>
      <c r="P243" s="184"/>
      <c r="Q243" s="184"/>
      <c r="R243" s="184"/>
      <c r="S243" s="184"/>
      <c r="T243" s="185"/>
      <c r="AT243" s="179" t="s">
        <v>155</v>
      </c>
      <c r="AU243" s="179" t="s">
        <v>86</v>
      </c>
      <c r="AV243" s="13" t="s">
        <v>86</v>
      </c>
      <c r="AW243" s="13" t="s">
        <v>32</v>
      </c>
      <c r="AX243" s="13" t="s">
        <v>76</v>
      </c>
      <c r="AY243" s="179" t="s">
        <v>144</v>
      </c>
    </row>
    <row r="244" spans="2:51" s="13" customFormat="1" ht="12">
      <c r="B244" s="178"/>
      <c r="D244" s="174" t="s">
        <v>155</v>
      </c>
      <c r="E244" s="179" t="s">
        <v>1</v>
      </c>
      <c r="F244" s="180" t="s">
        <v>175</v>
      </c>
      <c r="H244" s="181">
        <v>5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155</v>
      </c>
      <c r="AU244" s="179" t="s">
        <v>86</v>
      </c>
      <c r="AV244" s="13" t="s">
        <v>86</v>
      </c>
      <c r="AW244" s="13" t="s">
        <v>32</v>
      </c>
      <c r="AX244" s="13" t="s">
        <v>76</v>
      </c>
      <c r="AY244" s="179" t="s">
        <v>144</v>
      </c>
    </row>
    <row r="245" spans="2:51" s="14" customFormat="1" ht="12">
      <c r="B245" s="186"/>
      <c r="D245" s="174" t="s">
        <v>155</v>
      </c>
      <c r="E245" s="187" t="s">
        <v>1</v>
      </c>
      <c r="F245" s="188" t="s">
        <v>157</v>
      </c>
      <c r="H245" s="189">
        <v>7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155</v>
      </c>
      <c r="AU245" s="187" t="s">
        <v>86</v>
      </c>
      <c r="AV245" s="14" t="s">
        <v>151</v>
      </c>
      <c r="AW245" s="14" t="s">
        <v>32</v>
      </c>
      <c r="AX245" s="14" t="s">
        <v>84</v>
      </c>
      <c r="AY245" s="187" t="s">
        <v>144</v>
      </c>
    </row>
    <row r="246" spans="1:65" s="2" customFormat="1" ht="14.45" customHeight="1">
      <c r="A246" s="32"/>
      <c r="B246" s="160"/>
      <c r="C246" s="201" t="s">
        <v>305</v>
      </c>
      <c r="D246" s="201" t="s">
        <v>213</v>
      </c>
      <c r="E246" s="202" t="s">
        <v>306</v>
      </c>
      <c r="F246" s="203" t="s">
        <v>307</v>
      </c>
      <c r="G246" s="204" t="s">
        <v>302</v>
      </c>
      <c r="H246" s="205">
        <v>7</v>
      </c>
      <c r="I246" s="206"/>
      <c r="J246" s="207">
        <f>ROUND(I246*H246,2)</f>
        <v>0</v>
      </c>
      <c r="K246" s="203" t="s">
        <v>150</v>
      </c>
      <c r="L246" s="208"/>
      <c r="M246" s="209" t="s">
        <v>1</v>
      </c>
      <c r="N246" s="210" t="s">
        <v>41</v>
      </c>
      <c r="O246" s="58"/>
      <c r="P246" s="170">
        <f>O246*H246</f>
        <v>0</v>
      </c>
      <c r="Q246" s="170">
        <v>0.0005</v>
      </c>
      <c r="R246" s="170">
        <f>Q246*H246</f>
        <v>0.0035</v>
      </c>
      <c r="S246" s="170">
        <v>0</v>
      </c>
      <c r="T246" s="17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2" t="s">
        <v>193</v>
      </c>
      <c r="AT246" s="172" t="s">
        <v>213</v>
      </c>
      <c r="AU246" s="172" t="s">
        <v>86</v>
      </c>
      <c r="AY246" s="17" t="s">
        <v>144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7" t="s">
        <v>84</v>
      </c>
      <c r="BK246" s="173">
        <f>ROUND(I246*H246,2)</f>
        <v>0</v>
      </c>
      <c r="BL246" s="17" t="s">
        <v>151</v>
      </c>
      <c r="BM246" s="172" t="s">
        <v>308</v>
      </c>
    </row>
    <row r="247" spans="1:47" s="2" customFormat="1" ht="12">
      <c r="A247" s="32"/>
      <c r="B247" s="33"/>
      <c r="C247" s="32"/>
      <c r="D247" s="174" t="s">
        <v>153</v>
      </c>
      <c r="E247" s="32"/>
      <c r="F247" s="175" t="s">
        <v>307</v>
      </c>
      <c r="G247" s="32"/>
      <c r="H247" s="32"/>
      <c r="I247" s="96"/>
      <c r="J247" s="32"/>
      <c r="K247" s="32"/>
      <c r="L247" s="33"/>
      <c r="M247" s="176"/>
      <c r="N247" s="177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153</v>
      </c>
      <c r="AU247" s="17" t="s">
        <v>86</v>
      </c>
    </row>
    <row r="248" spans="1:65" s="2" customFormat="1" ht="14.45" customHeight="1">
      <c r="A248" s="32"/>
      <c r="B248" s="160"/>
      <c r="C248" s="161" t="s">
        <v>309</v>
      </c>
      <c r="D248" s="161" t="s">
        <v>146</v>
      </c>
      <c r="E248" s="162" t="s">
        <v>310</v>
      </c>
      <c r="F248" s="163" t="s">
        <v>311</v>
      </c>
      <c r="G248" s="164" t="s">
        <v>302</v>
      </c>
      <c r="H248" s="165">
        <v>6</v>
      </c>
      <c r="I248" s="166"/>
      <c r="J248" s="167">
        <f>ROUND(I248*H248,2)</f>
        <v>0</v>
      </c>
      <c r="K248" s="163" t="s">
        <v>150</v>
      </c>
      <c r="L248" s="33"/>
      <c r="M248" s="168" t="s">
        <v>1</v>
      </c>
      <c r="N248" s="169" t="s">
        <v>41</v>
      </c>
      <c r="O248" s="58"/>
      <c r="P248" s="170">
        <f>O248*H248</f>
        <v>0</v>
      </c>
      <c r="Q248" s="170">
        <v>0.02639</v>
      </c>
      <c r="R248" s="170">
        <f>Q248*H248</f>
        <v>0.15834</v>
      </c>
      <c r="S248" s="170">
        <v>0</v>
      </c>
      <c r="T248" s="17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151</v>
      </c>
      <c r="AT248" s="172" t="s">
        <v>146</v>
      </c>
      <c r="AU248" s="172" t="s">
        <v>86</v>
      </c>
      <c r="AY248" s="17" t="s">
        <v>144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84</v>
      </c>
      <c r="BK248" s="173">
        <f>ROUND(I248*H248,2)</f>
        <v>0</v>
      </c>
      <c r="BL248" s="17" t="s">
        <v>151</v>
      </c>
      <c r="BM248" s="172" t="s">
        <v>312</v>
      </c>
    </row>
    <row r="249" spans="1:47" s="2" customFormat="1" ht="19.5">
      <c r="A249" s="32"/>
      <c r="B249" s="33"/>
      <c r="C249" s="32"/>
      <c r="D249" s="174" t="s">
        <v>153</v>
      </c>
      <c r="E249" s="32"/>
      <c r="F249" s="175" t="s">
        <v>313</v>
      </c>
      <c r="G249" s="32"/>
      <c r="H249" s="32"/>
      <c r="I249" s="96"/>
      <c r="J249" s="32"/>
      <c r="K249" s="32"/>
      <c r="L249" s="33"/>
      <c r="M249" s="176"/>
      <c r="N249" s="177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153</v>
      </c>
      <c r="AU249" s="17" t="s">
        <v>86</v>
      </c>
    </row>
    <row r="250" spans="2:51" s="13" customFormat="1" ht="12">
      <c r="B250" s="178"/>
      <c r="D250" s="174" t="s">
        <v>155</v>
      </c>
      <c r="E250" s="179" t="s">
        <v>1</v>
      </c>
      <c r="F250" s="180" t="s">
        <v>180</v>
      </c>
      <c r="H250" s="181">
        <v>6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155</v>
      </c>
      <c r="AU250" s="179" t="s">
        <v>86</v>
      </c>
      <c r="AV250" s="13" t="s">
        <v>86</v>
      </c>
      <c r="AW250" s="13" t="s">
        <v>32</v>
      </c>
      <c r="AX250" s="13" t="s">
        <v>76</v>
      </c>
      <c r="AY250" s="179" t="s">
        <v>144</v>
      </c>
    </row>
    <row r="251" spans="2:51" s="14" customFormat="1" ht="12">
      <c r="B251" s="186"/>
      <c r="D251" s="174" t="s">
        <v>155</v>
      </c>
      <c r="E251" s="187" t="s">
        <v>1</v>
      </c>
      <c r="F251" s="188" t="s">
        <v>157</v>
      </c>
      <c r="H251" s="189">
        <v>6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155</v>
      </c>
      <c r="AU251" s="187" t="s">
        <v>86</v>
      </c>
      <c r="AV251" s="14" t="s">
        <v>151</v>
      </c>
      <c r="AW251" s="14" t="s">
        <v>32</v>
      </c>
      <c r="AX251" s="14" t="s">
        <v>84</v>
      </c>
      <c r="AY251" s="187" t="s">
        <v>144</v>
      </c>
    </row>
    <row r="252" spans="1:65" s="2" customFormat="1" ht="19.9" customHeight="1">
      <c r="A252" s="32"/>
      <c r="B252" s="160"/>
      <c r="C252" s="161" t="s">
        <v>314</v>
      </c>
      <c r="D252" s="161" t="s">
        <v>146</v>
      </c>
      <c r="E252" s="162" t="s">
        <v>315</v>
      </c>
      <c r="F252" s="163" t="s">
        <v>316</v>
      </c>
      <c r="G252" s="164" t="s">
        <v>302</v>
      </c>
      <c r="H252" s="165">
        <v>6</v>
      </c>
      <c r="I252" s="166"/>
      <c r="J252" s="167">
        <f>ROUND(I252*H252,2)</f>
        <v>0</v>
      </c>
      <c r="K252" s="163" t="s">
        <v>150</v>
      </c>
      <c r="L252" s="33"/>
      <c r="M252" s="168" t="s">
        <v>1</v>
      </c>
      <c r="N252" s="169" t="s">
        <v>41</v>
      </c>
      <c r="O252" s="58"/>
      <c r="P252" s="170">
        <f>O252*H252</f>
        <v>0</v>
      </c>
      <c r="Q252" s="170">
        <v>0.00646</v>
      </c>
      <c r="R252" s="170">
        <f>Q252*H252</f>
        <v>0.038759999999999996</v>
      </c>
      <c r="S252" s="170">
        <v>0</v>
      </c>
      <c r="T252" s="17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2" t="s">
        <v>151</v>
      </c>
      <c r="AT252" s="172" t="s">
        <v>146</v>
      </c>
      <c r="AU252" s="172" t="s">
        <v>86</v>
      </c>
      <c r="AY252" s="17" t="s">
        <v>144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7" t="s">
        <v>84</v>
      </c>
      <c r="BK252" s="173">
        <f>ROUND(I252*H252,2)</f>
        <v>0</v>
      </c>
      <c r="BL252" s="17" t="s">
        <v>151</v>
      </c>
      <c r="BM252" s="172" t="s">
        <v>317</v>
      </c>
    </row>
    <row r="253" spans="1:47" s="2" customFormat="1" ht="12">
      <c r="A253" s="32"/>
      <c r="B253" s="33"/>
      <c r="C253" s="32"/>
      <c r="D253" s="174" t="s">
        <v>153</v>
      </c>
      <c r="E253" s="32"/>
      <c r="F253" s="175" t="s">
        <v>318</v>
      </c>
      <c r="G253" s="32"/>
      <c r="H253" s="32"/>
      <c r="I253" s="96"/>
      <c r="J253" s="32"/>
      <c r="K253" s="32"/>
      <c r="L253" s="33"/>
      <c r="M253" s="176"/>
      <c r="N253" s="177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153</v>
      </c>
      <c r="AU253" s="17" t="s">
        <v>86</v>
      </c>
    </row>
    <row r="254" spans="2:51" s="13" customFormat="1" ht="12">
      <c r="B254" s="178"/>
      <c r="D254" s="174" t="s">
        <v>155</v>
      </c>
      <c r="E254" s="179" t="s">
        <v>1</v>
      </c>
      <c r="F254" s="180" t="s">
        <v>180</v>
      </c>
      <c r="H254" s="181">
        <v>6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155</v>
      </c>
      <c r="AU254" s="179" t="s">
        <v>86</v>
      </c>
      <c r="AV254" s="13" t="s">
        <v>86</v>
      </c>
      <c r="AW254" s="13" t="s">
        <v>32</v>
      </c>
      <c r="AX254" s="13" t="s">
        <v>76</v>
      </c>
      <c r="AY254" s="179" t="s">
        <v>144</v>
      </c>
    </row>
    <row r="255" spans="2:51" s="14" customFormat="1" ht="12">
      <c r="B255" s="186"/>
      <c r="D255" s="174" t="s">
        <v>155</v>
      </c>
      <c r="E255" s="187" t="s">
        <v>1</v>
      </c>
      <c r="F255" s="188" t="s">
        <v>157</v>
      </c>
      <c r="H255" s="189">
        <v>6</v>
      </c>
      <c r="I255" s="190"/>
      <c r="L255" s="186"/>
      <c r="M255" s="191"/>
      <c r="N255" s="192"/>
      <c r="O255" s="192"/>
      <c r="P255" s="192"/>
      <c r="Q255" s="192"/>
      <c r="R255" s="192"/>
      <c r="S255" s="192"/>
      <c r="T255" s="193"/>
      <c r="AT255" s="187" t="s">
        <v>155</v>
      </c>
      <c r="AU255" s="187" t="s">
        <v>86</v>
      </c>
      <c r="AV255" s="14" t="s">
        <v>151</v>
      </c>
      <c r="AW255" s="14" t="s">
        <v>32</v>
      </c>
      <c r="AX255" s="14" t="s">
        <v>84</v>
      </c>
      <c r="AY255" s="187" t="s">
        <v>144</v>
      </c>
    </row>
    <row r="256" spans="1:65" s="2" customFormat="1" ht="14.45" customHeight="1">
      <c r="A256" s="32"/>
      <c r="B256" s="160"/>
      <c r="C256" s="161" t="s">
        <v>319</v>
      </c>
      <c r="D256" s="161" t="s">
        <v>146</v>
      </c>
      <c r="E256" s="162" t="s">
        <v>320</v>
      </c>
      <c r="F256" s="163" t="s">
        <v>321</v>
      </c>
      <c r="G256" s="164" t="s">
        <v>208</v>
      </c>
      <c r="H256" s="165">
        <v>73</v>
      </c>
      <c r="I256" s="166"/>
      <c r="J256" s="167">
        <f>ROUND(I256*H256,2)</f>
        <v>0</v>
      </c>
      <c r="K256" s="163" t="s">
        <v>150</v>
      </c>
      <c r="L256" s="33"/>
      <c r="M256" s="168" t="s">
        <v>1</v>
      </c>
      <c r="N256" s="169" t="s">
        <v>41</v>
      </c>
      <c r="O256" s="58"/>
      <c r="P256" s="170">
        <f>O256*H256</f>
        <v>0</v>
      </c>
      <c r="Q256" s="170">
        <v>7E-05</v>
      </c>
      <c r="R256" s="170">
        <f>Q256*H256</f>
        <v>0.00511</v>
      </c>
      <c r="S256" s="170">
        <v>0</v>
      </c>
      <c r="T256" s="171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2" t="s">
        <v>151</v>
      </c>
      <c r="AT256" s="172" t="s">
        <v>146</v>
      </c>
      <c r="AU256" s="172" t="s">
        <v>86</v>
      </c>
      <c r="AY256" s="17" t="s">
        <v>144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7" t="s">
        <v>84</v>
      </c>
      <c r="BK256" s="173">
        <f>ROUND(I256*H256,2)</f>
        <v>0</v>
      </c>
      <c r="BL256" s="17" t="s">
        <v>151</v>
      </c>
      <c r="BM256" s="172" t="s">
        <v>322</v>
      </c>
    </row>
    <row r="257" spans="1:47" s="2" customFormat="1" ht="12">
      <c r="A257" s="32"/>
      <c r="B257" s="33"/>
      <c r="C257" s="32"/>
      <c r="D257" s="174" t="s">
        <v>153</v>
      </c>
      <c r="E257" s="32"/>
      <c r="F257" s="175" t="s">
        <v>323</v>
      </c>
      <c r="G257" s="32"/>
      <c r="H257" s="32"/>
      <c r="I257" s="96"/>
      <c r="J257" s="32"/>
      <c r="K257" s="32"/>
      <c r="L257" s="33"/>
      <c r="M257" s="176"/>
      <c r="N257" s="177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153</v>
      </c>
      <c r="AU257" s="17" t="s">
        <v>86</v>
      </c>
    </row>
    <row r="258" spans="2:51" s="13" customFormat="1" ht="12">
      <c r="B258" s="178"/>
      <c r="D258" s="174" t="s">
        <v>155</v>
      </c>
      <c r="E258" s="179" t="s">
        <v>1</v>
      </c>
      <c r="F258" s="180" t="s">
        <v>211</v>
      </c>
      <c r="H258" s="181">
        <v>58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155</v>
      </c>
      <c r="AU258" s="179" t="s">
        <v>86</v>
      </c>
      <c r="AV258" s="13" t="s">
        <v>86</v>
      </c>
      <c r="AW258" s="13" t="s">
        <v>32</v>
      </c>
      <c r="AX258" s="13" t="s">
        <v>76</v>
      </c>
      <c r="AY258" s="179" t="s">
        <v>144</v>
      </c>
    </row>
    <row r="259" spans="2:51" s="13" customFormat="1" ht="12">
      <c r="B259" s="178"/>
      <c r="D259" s="174" t="s">
        <v>155</v>
      </c>
      <c r="E259" s="179" t="s">
        <v>1</v>
      </c>
      <c r="F259" s="180" t="s">
        <v>175</v>
      </c>
      <c r="H259" s="181">
        <v>5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155</v>
      </c>
      <c r="AU259" s="179" t="s">
        <v>86</v>
      </c>
      <c r="AV259" s="13" t="s">
        <v>86</v>
      </c>
      <c r="AW259" s="13" t="s">
        <v>32</v>
      </c>
      <c r="AX259" s="13" t="s">
        <v>76</v>
      </c>
      <c r="AY259" s="179" t="s">
        <v>144</v>
      </c>
    </row>
    <row r="260" spans="2:51" s="13" customFormat="1" ht="12">
      <c r="B260" s="178"/>
      <c r="D260" s="174" t="s">
        <v>155</v>
      </c>
      <c r="E260" s="179" t="s">
        <v>1</v>
      </c>
      <c r="F260" s="180" t="s">
        <v>204</v>
      </c>
      <c r="H260" s="181">
        <v>10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155</v>
      </c>
      <c r="AU260" s="179" t="s">
        <v>86</v>
      </c>
      <c r="AV260" s="13" t="s">
        <v>86</v>
      </c>
      <c r="AW260" s="13" t="s">
        <v>32</v>
      </c>
      <c r="AX260" s="13" t="s">
        <v>76</v>
      </c>
      <c r="AY260" s="179" t="s">
        <v>144</v>
      </c>
    </row>
    <row r="261" spans="2:51" s="14" customFormat="1" ht="12">
      <c r="B261" s="186"/>
      <c r="D261" s="174" t="s">
        <v>155</v>
      </c>
      <c r="E261" s="187" t="s">
        <v>1</v>
      </c>
      <c r="F261" s="188" t="s">
        <v>157</v>
      </c>
      <c r="H261" s="189">
        <v>73</v>
      </c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155</v>
      </c>
      <c r="AU261" s="187" t="s">
        <v>86</v>
      </c>
      <c r="AV261" s="14" t="s">
        <v>151</v>
      </c>
      <c r="AW261" s="14" t="s">
        <v>32</v>
      </c>
      <c r="AX261" s="14" t="s">
        <v>84</v>
      </c>
      <c r="AY261" s="187" t="s">
        <v>144</v>
      </c>
    </row>
    <row r="262" spans="1:65" s="2" customFormat="1" ht="19.9" customHeight="1">
      <c r="A262" s="32"/>
      <c r="B262" s="160"/>
      <c r="C262" s="201" t="s">
        <v>324</v>
      </c>
      <c r="D262" s="201" t="s">
        <v>213</v>
      </c>
      <c r="E262" s="202" t="s">
        <v>325</v>
      </c>
      <c r="F262" s="203" t="s">
        <v>326</v>
      </c>
      <c r="G262" s="204" t="s">
        <v>216</v>
      </c>
      <c r="H262" s="205">
        <v>2</v>
      </c>
      <c r="I262" s="206"/>
      <c r="J262" s="207">
        <f>ROUND(I262*H262,2)</f>
        <v>0</v>
      </c>
      <c r="K262" s="203" t="s">
        <v>1</v>
      </c>
      <c r="L262" s="208"/>
      <c r="M262" s="209" t="s">
        <v>1</v>
      </c>
      <c r="N262" s="210" t="s">
        <v>41</v>
      </c>
      <c r="O262" s="58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2" t="s">
        <v>193</v>
      </c>
      <c r="AT262" s="172" t="s">
        <v>213</v>
      </c>
      <c r="AU262" s="172" t="s">
        <v>86</v>
      </c>
      <c r="AY262" s="17" t="s">
        <v>144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7" t="s">
        <v>84</v>
      </c>
      <c r="BK262" s="173">
        <f>ROUND(I262*H262,2)</f>
        <v>0</v>
      </c>
      <c r="BL262" s="17" t="s">
        <v>151</v>
      </c>
      <c r="BM262" s="172" t="s">
        <v>327</v>
      </c>
    </row>
    <row r="263" spans="1:47" s="2" customFormat="1" ht="12">
      <c r="A263" s="32"/>
      <c r="B263" s="33"/>
      <c r="C263" s="32"/>
      <c r="D263" s="174" t="s">
        <v>153</v>
      </c>
      <c r="E263" s="32"/>
      <c r="F263" s="175" t="s">
        <v>326</v>
      </c>
      <c r="G263" s="32"/>
      <c r="H263" s="32"/>
      <c r="I263" s="96"/>
      <c r="J263" s="32"/>
      <c r="K263" s="32"/>
      <c r="L263" s="33"/>
      <c r="M263" s="176"/>
      <c r="N263" s="177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153</v>
      </c>
      <c r="AU263" s="17" t="s">
        <v>86</v>
      </c>
    </row>
    <row r="264" spans="2:63" s="12" customFormat="1" ht="22.9" customHeight="1">
      <c r="B264" s="147"/>
      <c r="D264" s="148" t="s">
        <v>75</v>
      </c>
      <c r="E264" s="158" t="s">
        <v>199</v>
      </c>
      <c r="F264" s="158" t="s">
        <v>328</v>
      </c>
      <c r="I264" s="150"/>
      <c r="J264" s="159">
        <f>BK264</f>
        <v>0</v>
      </c>
      <c r="L264" s="147"/>
      <c r="M264" s="152"/>
      <c r="N264" s="153"/>
      <c r="O264" s="153"/>
      <c r="P264" s="154">
        <f>SUM(P265:P270)</f>
        <v>0</v>
      </c>
      <c r="Q264" s="153"/>
      <c r="R264" s="154">
        <f>SUM(R265:R270)</f>
        <v>0</v>
      </c>
      <c r="S264" s="153"/>
      <c r="T264" s="155">
        <f>SUM(T265:T270)</f>
        <v>0</v>
      </c>
      <c r="AR264" s="148" t="s">
        <v>84</v>
      </c>
      <c r="AT264" s="156" t="s">
        <v>75</v>
      </c>
      <c r="AU264" s="156" t="s">
        <v>84</v>
      </c>
      <c r="AY264" s="148" t="s">
        <v>144</v>
      </c>
      <c r="BK264" s="157">
        <f>SUM(BK265:BK270)</f>
        <v>0</v>
      </c>
    </row>
    <row r="265" spans="1:65" s="2" customFormat="1" ht="14.45" customHeight="1">
      <c r="A265" s="32"/>
      <c r="B265" s="160"/>
      <c r="C265" s="161" t="s">
        <v>329</v>
      </c>
      <c r="D265" s="161" t="s">
        <v>146</v>
      </c>
      <c r="E265" s="162" t="s">
        <v>330</v>
      </c>
      <c r="F265" s="163" t="s">
        <v>331</v>
      </c>
      <c r="G265" s="164" t="s">
        <v>149</v>
      </c>
      <c r="H265" s="165">
        <v>33</v>
      </c>
      <c r="I265" s="166"/>
      <c r="J265" s="167">
        <f>ROUND(I265*H265,2)</f>
        <v>0</v>
      </c>
      <c r="K265" s="163" t="s">
        <v>150</v>
      </c>
      <c r="L265" s="33"/>
      <c r="M265" s="168" t="s">
        <v>1</v>
      </c>
      <c r="N265" s="169" t="s">
        <v>41</v>
      </c>
      <c r="O265" s="58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2" t="s">
        <v>151</v>
      </c>
      <c r="AT265" s="172" t="s">
        <v>146</v>
      </c>
      <c r="AU265" s="172" t="s">
        <v>86</v>
      </c>
      <c r="AY265" s="17" t="s">
        <v>144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7" t="s">
        <v>84</v>
      </c>
      <c r="BK265" s="173">
        <f>ROUND(I265*H265,2)</f>
        <v>0</v>
      </c>
      <c r="BL265" s="17" t="s">
        <v>151</v>
      </c>
      <c r="BM265" s="172" t="s">
        <v>332</v>
      </c>
    </row>
    <row r="266" spans="1:47" s="2" customFormat="1" ht="12">
      <c r="A266" s="32"/>
      <c r="B266" s="33"/>
      <c r="C266" s="32"/>
      <c r="D266" s="174" t="s">
        <v>153</v>
      </c>
      <c r="E266" s="32"/>
      <c r="F266" s="175" t="s">
        <v>331</v>
      </c>
      <c r="G266" s="32"/>
      <c r="H266" s="32"/>
      <c r="I266" s="96"/>
      <c r="J266" s="32"/>
      <c r="K266" s="32"/>
      <c r="L266" s="33"/>
      <c r="M266" s="176"/>
      <c r="N266" s="177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153</v>
      </c>
      <c r="AU266" s="17" t="s">
        <v>86</v>
      </c>
    </row>
    <row r="267" spans="2:51" s="13" customFormat="1" ht="12">
      <c r="B267" s="178"/>
      <c r="D267" s="174" t="s">
        <v>155</v>
      </c>
      <c r="E267" s="179" t="s">
        <v>1</v>
      </c>
      <c r="F267" s="180" t="s">
        <v>185</v>
      </c>
      <c r="H267" s="181">
        <v>33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155</v>
      </c>
      <c r="AU267" s="179" t="s">
        <v>86</v>
      </c>
      <c r="AV267" s="13" t="s">
        <v>86</v>
      </c>
      <c r="AW267" s="13" t="s">
        <v>32</v>
      </c>
      <c r="AX267" s="13" t="s">
        <v>76</v>
      </c>
      <c r="AY267" s="179" t="s">
        <v>144</v>
      </c>
    </row>
    <row r="268" spans="2:51" s="14" customFormat="1" ht="12">
      <c r="B268" s="186"/>
      <c r="D268" s="174" t="s">
        <v>155</v>
      </c>
      <c r="E268" s="187" t="s">
        <v>1</v>
      </c>
      <c r="F268" s="188" t="s">
        <v>157</v>
      </c>
      <c r="H268" s="189">
        <v>33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155</v>
      </c>
      <c r="AU268" s="187" t="s">
        <v>86</v>
      </c>
      <c r="AV268" s="14" t="s">
        <v>151</v>
      </c>
      <c r="AW268" s="14" t="s">
        <v>32</v>
      </c>
      <c r="AX268" s="14" t="s">
        <v>84</v>
      </c>
      <c r="AY268" s="187" t="s">
        <v>144</v>
      </c>
    </row>
    <row r="269" spans="1:65" s="2" customFormat="1" ht="14.45" customHeight="1">
      <c r="A269" s="32"/>
      <c r="B269" s="160"/>
      <c r="C269" s="201" t="s">
        <v>333</v>
      </c>
      <c r="D269" s="201" t="s">
        <v>213</v>
      </c>
      <c r="E269" s="202" t="s">
        <v>334</v>
      </c>
      <c r="F269" s="203" t="s">
        <v>335</v>
      </c>
      <c r="G269" s="204" t="s">
        <v>149</v>
      </c>
      <c r="H269" s="205">
        <v>33</v>
      </c>
      <c r="I269" s="206"/>
      <c r="J269" s="207">
        <f>ROUND(I269*H269,2)</f>
        <v>0</v>
      </c>
      <c r="K269" s="203" t="s">
        <v>1</v>
      </c>
      <c r="L269" s="208"/>
      <c r="M269" s="209" t="s">
        <v>1</v>
      </c>
      <c r="N269" s="210" t="s">
        <v>41</v>
      </c>
      <c r="O269" s="58"/>
      <c r="P269" s="170">
        <f>O269*H269</f>
        <v>0</v>
      </c>
      <c r="Q269" s="170">
        <v>0</v>
      </c>
      <c r="R269" s="170">
        <f>Q269*H269</f>
        <v>0</v>
      </c>
      <c r="S269" s="170">
        <v>0</v>
      </c>
      <c r="T269" s="171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2" t="s">
        <v>193</v>
      </c>
      <c r="AT269" s="172" t="s">
        <v>213</v>
      </c>
      <c r="AU269" s="172" t="s">
        <v>86</v>
      </c>
      <c r="AY269" s="17" t="s">
        <v>144</v>
      </c>
      <c r="BE269" s="173">
        <f>IF(N269="základní",J269,0)</f>
        <v>0</v>
      </c>
      <c r="BF269" s="173">
        <f>IF(N269="snížená",J269,0)</f>
        <v>0</v>
      </c>
      <c r="BG269" s="173">
        <f>IF(N269="zákl. přenesená",J269,0)</f>
        <v>0</v>
      </c>
      <c r="BH269" s="173">
        <f>IF(N269="sníž. přenesená",J269,0)</f>
        <v>0</v>
      </c>
      <c r="BI269" s="173">
        <f>IF(N269="nulová",J269,0)</f>
        <v>0</v>
      </c>
      <c r="BJ269" s="17" t="s">
        <v>84</v>
      </c>
      <c r="BK269" s="173">
        <f>ROUND(I269*H269,2)</f>
        <v>0</v>
      </c>
      <c r="BL269" s="17" t="s">
        <v>151</v>
      </c>
      <c r="BM269" s="172" t="s">
        <v>336</v>
      </c>
    </row>
    <row r="270" spans="1:47" s="2" customFormat="1" ht="12">
      <c r="A270" s="32"/>
      <c r="B270" s="33"/>
      <c r="C270" s="32"/>
      <c r="D270" s="174" t="s">
        <v>153</v>
      </c>
      <c r="E270" s="32"/>
      <c r="F270" s="175" t="s">
        <v>335</v>
      </c>
      <c r="G270" s="32"/>
      <c r="H270" s="32"/>
      <c r="I270" s="96"/>
      <c r="J270" s="32"/>
      <c r="K270" s="32"/>
      <c r="L270" s="33"/>
      <c r="M270" s="176"/>
      <c r="N270" s="177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153</v>
      </c>
      <c r="AU270" s="17" t="s">
        <v>86</v>
      </c>
    </row>
    <row r="271" spans="2:63" s="12" customFormat="1" ht="22.9" customHeight="1">
      <c r="B271" s="147"/>
      <c r="D271" s="148" t="s">
        <v>75</v>
      </c>
      <c r="E271" s="158" t="s">
        <v>337</v>
      </c>
      <c r="F271" s="158" t="s">
        <v>338</v>
      </c>
      <c r="I271" s="150"/>
      <c r="J271" s="159">
        <f>BK271</f>
        <v>0</v>
      </c>
      <c r="L271" s="147"/>
      <c r="M271" s="152"/>
      <c r="N271" s="153"/>
      <c r="O271" s="153"/>
      <c r="P271" s="154">
        <f>SUM(P272:P289)</f>
        <v>0</v>
      </c>
      <c r="Q271" s="153"/>
      <c r="R271" s="154">
        <f>SUM(R272:R289)</f>
        <v>0</v>
      </c>
      <c r="S271" s="153"/>
      <c r="T271" s="155">
        <f>SUM(T272:T289)</f>
        <v>0</v>
      </c>
      <c r="AR271" s="148" t="s">
        <v>84</v>
      </c>
      <c r="AT271" s="156" t="s">
        <v>75</v>
      </c>
      <c r="AU271" s="156" t="s">
        <v>84</v>
      </c>
      <c r="AY271" s="148" t="s">
        <v>144</v>
      </c>
      <c r="BK271" s="157">
        <f>SUM(BK272:BK289)</f>
        <v>0</v>
      </c>
    </row>
    <row r="272" spans="1:65" s="2" customFormat="1" ht="19.9" customHeight="1">
      <c r="A272" s="32"/>
      <c r="B272" s="160"/>
      <c r="C272" s="161" t="s">
        <v>339</v>
      </c>
      <c r="D272" s="161" t="s">
        <v>146</v>
      </c>
      <c r="E272" s="162" t="s">
        <v>340</v>
      </c>
      <c r="F272" s="163" t="s">
        <v>341</v>
      </c>
      <c r="G272" s="164" t="s">
        <v>189</v>
      </c>
      <c r="H272" s="165">
        <v>3.25</v>
      </c>
      <c r="I272" s="166"/>
      <c r="J272" s="167">
        <f>ROUND(I272*H272,2)</f>
        <v>0</v>
      </c>
      <c r="K272" s="163" t="s">
        <v>150</v>
      </c>
      <c r="L272" s="33"/>
      <c r="M272" s="168" t="s">
        <v>1</v>
      </c>
      <c r="N272" s="169" t="s">
        <v>41</v>
      </c>
      <c r="O272" s="58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2" t="s">
        <v>151</v>
      </c>
      <c r="AT272" s="172" t="s">
        <v>146</v>
      </c>
      <c r="AU272" s="172" t="s">
        <v>86</v>
      </c>
      <c r="AY272" s="17" t="s">
        <v>144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17" t="s">
        <v>84</v>
      </c>
      <c r="BK272" s="173">
        <f>ROUND(I272*H272,2)</f>
        <v>0</v>
      </c>
      <c r="BL272" s="17" t="s">
        <v>151</v>
      </c>
      <c r="BM272" s="172" t="s">
        <v>342</v>
      </c>
    </row>
    <row r="273" spans="1:47" s="2" customFormat="1" ht="19.5">
      <c r="A273" s="32"/>
      <c r="B273" s="33"/>
      <c r="C273" s="32"/>
      <c r="D273" s="174" t="s">
        <v>153</v>
      </c>
      <c r="E273" s="32"/>
      <c r="F273" s="175" t="s">
        <v>343</v>
      </c>
      <c r="G273" s="32"/>
      <c r="H273" s="32"/>
      <c r="I273" s="96"/>
      <c r="J273" s="32"/>
      <c r="K273" s="32"/>
      <c r="L273" s="33"/>
      <c r="M273" s="176"/>
      <c r="N273" s="177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153</v>
      </c>
      <c r="AU273" s="17" t="s">
        <v>86</v>
      </c>
    </row>
    <row r="274" spans="2:51" s="13" customFormat="1" ht="12">
      <c r="B274" s="178"/>
      <c r="D274" s="174" t="s">
        <v>155</v>
      </c>
      <c r="E274" s="179" t="s">
        <v>1</v>
      </c>
      <c r="F274" s="180" t="s">
        <v>344</v>
      </c>
      <c r="H274" s="181">
        <v>3.25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155</v>
      </c>
      <c r="AU274" s="179" t="s">
        <v>86</v>
      </c>
      <c r="AV274" s="13" t="s">
        <v>86</v>
      </c>
      <c r="AW274" s="13" t="s">
        <v>32</v>
      </c>
      <c r="AX274" s="13" t="s">
        <v>76</v>
      </c>
      <c r="AY274" s="179" t="s">
        <v>144</v>
      </c>
    </row>
    <row r="275" spans="2:51" s="14" customFormat="1" ht="12">
      <c r="B275" s="186"/>
      <c r="D275" s="174" t="s">
        <v>155</v>
      </c>
      <c r="E275" s="187" t="s">
        <v>1</v>
      </c>
      <c r="F275" s="188" t="s">
        <v>157</v>
      </c>
      <c r="H275" s="189">
        <v>3.25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155</v>
      </c>
      <c r="AU275" s="187" t="s">
        <v>86</v>
      </c>
      <c r="AV275" s="14" t="s">
        <v>151</v>
      </c>
      <c r="AW275" s="14" t="s">
        <v>32</v>
      </c>
      <c r="AX275" s="14" t="s">
        <v>84</v>
      </c>
      <c r="AY275" s="187" t="s">
        <v>144</v>
      </c>
    </row>
    <row r="276" spans="2:51" s="15" customFormat="1" ht="12">
      <c r="B276" s="194"/>
      <c r="D276" s="174" t="s">
        <v>155</v>
      </c>
      <c r="E276" s="195" t="s">
        <v>1</v>
      </c>
      <c r="F276" s="196" t="s">
        <v>345</v>
      </c>
      <c r="H276" s="195" t="s">
        <v>1</v>
      </c>
      <c r="I276" s="197"/>
      <c r="L276" s="194"/>
      <c r="M276" s="198"/>
      <c r="N276" s="199"/>
      <c r="O276" s="199"/>
      <c r="P276" s="199"/>
      <c r="Q276" s="199"/>
      <c r="R276" s="199"/>
      <c r="S276" s="199"/>
      <c r="T276" s="200"/>
      <c r="AT276" s="195" t="s">
        <v>155</v>
      </c>
      <c r="AU276" s="195" t="s">
        <v>86</v>
      </c>
      <c r="AV276" s="15" t="s">
        <v>84</v>
      </c>
      <c r="AW276" s="15" t="s">
        <v>32</v>
      </c>
      <c r="AX276" s="15" t="s">
        <v>76</v>
      </c>
      <c r="AY276" s="195" t="s">
        <v>144</v>
      </c>
    </row>
    <row r="277" spans="1:65" s="2" customFormat="1" ht="14.45" customHeight="1">
      <c r="A277" s="32"/>
      <c r="B277" s="160"/>
      <c r="C277" s="161" t="s">
        <v>346</v>
      </c>
      <c r="D277" s="161" t="s">
        <v>146</v>
      </c>
      <c r="E277" s="162" t="s">
        <v>347</v>
      </c>
      <c r="F277" s="163" t="s">
        <v>348</v>
      </c>
      <c r="G277" s="164" t="s">
        <v>189</v>
      </c>
      <c r="H277" s="165">
        <v>3.25</v>
      </c>
      <c r="I277" s="166"/>
      <c r="J277" s="167">
        <f>ROUND(I277*H277,2)</f>
        <v>0</v>
      </c>
      <c r="K277" s="163" t="s">
        <v>150</v>
      </c>
      <c r="L277" s="33"/>
      <c r="M277" s="168" t="s">
        <v>1</v>
      </c>
      <c r="N277" s="169" t="s">
        <v>41</v>
      </c>
      <c r="O277" s="58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2" t="s">
        <v>151</v>
      </c>
      <c r="AT277" s="172" t="s">
        <v>146</v>
      </c>
      <c r="AU277" s="172" t="s">
        <v>86</v>
      </c>
      <c r="AY277" s="17" t="s">
        <v>144</v>
      </c>
      <c r="BE277" s="173">
        <f>IF(N277="základní",J277,0)</f>
        <v>0</v>
      </c>
      <c r="BF277" s="173">
        <f>IF(N277="snížená",J277,0)</f>
        <v>0</v>
      </c>
      <c r="BG277" s="173">
        <f>IF(N277="zákl. přenesená",J277,0)</f>
        <v>0</v>
      </c>
      <c r="BH277" s="173">
        <f>IF(N277="sníž. přenesená",J277,0)</f>
        <v>0</v>
      </c>
      <c r="BI277" s="173">
        <f>IF(N277="nulová",J277,0)</f>
        <v>0</v>
      </c>
      <c r="BJ277" s="17" t="s">
        <v>84</v>
      </c>
      <c r="BK277" s="173">
        <f>ROUND(I277*H277,2)</f>
        <v>0</v>
      </c>
      <c r="BL277" s="17" t="s">
        <v>151</v>
      </c>
      <c r="BM277" s="172" t="s">
        <v>349</v>
      </c>
    </row>
    <row r="278" spans="1:47" s="2" customFormat="1" ht="12">
      <c r="A278" s="32"/>
      <c r="B278" s="33"/>
      <c r="C278" s="32"/>
      <c r="D278" s="174" t="s">
        <v>153</v>
      </c>
      <c r="E278" s="32"/>
      <c r="F278" s="175" t="s">
        <v>350</v>
      </c>
      <c r="G278" s="32"/>
      <c r="H278" s="32"/>
      <c r="I278" s="96"/>
      <c r="J278" s="32"/>
      <c r="K278" s="32"/>
      <c r="L278" s="33"/>
      <c r="M278" s="176"/>
      <c r="N278" s="177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153</v>
      </c>
      <c r="AU278" s="17" t="s">
        <v>86</v>
      </c>
    </row>
    <row r="279" spans="2:51" s="13" customFormat="1" ht="12">
      <c r="B279" s="178"/>
      <c r="D279" s="174" t="s">
        <v>155</v>
      </c>
      <c r="E279" s="179" t="s">
        <v>1</v>
      </c>
      <c r="F279" s="180" t="s">
        <v>344</v>
      </c>
      <c r="H279" s="181">
        <v>3.25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155</v>
      </c>
      <c r="AU279" s="179" t="s">
        <v>86</v>
      </c>
      <c r="AV279" s="13" t="s">
        <v>86</v>
      </c>
      <c r="AW279" s="13" t="s">
        <v>32</v>
      </c>
      <c r="AX279" s="13" t="s">
        <v>76</v>
      </c>
      <c r="AY279" s="179" t="s">
        <v>144</v>
      </c>
    </row>
    <row r="280" spans="2:51" s="14" customFormat="1" ht="12">
      <c r="B280" s="186"/>
      <c r="D280" s="174" t="s">
        <v>155</v>
      </c>
      <c r="E280" s="187" t="s">
        <v>1</v>
      </c>
      <c r="F280" s="188" t="s">
        <v>157</v>
      </c>
      <c r="H280" s="189">
        <v>3.25</v>
      </c>
      <c r="I280" s="190"/>
      <c r="L280" s="186"/>
      <c r="M280" s="191"/>
      <c r="N280" s="192"/>
      <c r="O280" s="192"/>
      <c r="P280" s="192"/>
      <c r="Q280" s="192"/>
      <c r="R280" s="192"/>
      <c r="S280" s="192"/>
      <c r="T280" s="193"/>
      <c r="AT280" s="187" t="s">
        <v>155</v>
      </c>
      <c r="AU280" s="187" t="s">
        <v>86</v>
      </c>
      <c r="AV280" s="14" t="s">
        <v>151</v>
      </c>
      <c r="AW280" s="14" t="s">
        <v>32</v>
      </c>
      <c r="AX280" s="14" t="s">
        <v>84</v>
      </c>
      <c r="AY280" s="187" t="s">
        <v>144</v>
      </c>
    </row>
    <row r="281" spans="2:51" s="15" customFormat="1" ht="12">
      <c r="B281" s="194"/>
      <c r="D281" s="174" t="s">
        <v>155</v>
      </c>
      <c r="E281" s="195" t="s">
        <v>1</v>
      </c>
      <c r="F281" s="196" t="s">
        <v>345</v>
      </c>
      <c r="H281" s="195" t="s">
        <v>1</v>
      </c>
      <c r="I281" s="197"/>
      <c r="L281" s="194"/>
      <c r="M281" s="198"/>
      <c r="N281" s="199"/>
      <c r="O281" s="199"/>
      <c r="P281" s="199"/>
      <c r="Q281" s="199"/>
      <c r="R281" s="199"/>
      <c r="S281" s="199"/>
      <c r="T281" s="200"/>
      <c r="AT281" s="195" t="s">
        <v>155</v>
      </c>
      <c r="AU281" s="195" t="s">
        <v>86</v>
      </c>
      <c r="AV281" s="15" t="s">
        <v>84</v>
      </c>
      <c r="AW281" s="15" t="s">
        <v>32</v>
      </c>
      <c r="AX281" s="15" t="s">
        <v>76</v>
      </c>
      <c r="AY281" s="195" t="s">
        <v>144</v>
      </c>
    </row>
    <row r="282" spans="1:65" s="2" customFormat="1" ht="14.45" customHeight="1">
      <c r="A282" s="32"/>
      <c r="B282" s="160"/>
      <c r="C282" s="161" t="s">
        <v>351</v>
      </c>
      <c r="D282" s="161" t="s">
        <v>146</v>
      </c>
      <c r="E282" s="162" t="s">
        <v>352</v>
      </c>
      <c r="F282" s="163" t="s">
        <v>353</v>
      </c>
      <c r="G282" s="164" t="s">
        <v>189</v>
      </c>
      <c r="H282" s="165">
        <v>65</v>
      </c>
      <c r="I282" s="166"/>
      <c r="J282" s="167">
        <f>ROUND(I282*H282,2)</f>
        <v>0</v>
      </c>
      <c r="K282" s="163" t="s">
        <v>150</v>
      </c>
      <c r="L282" s="33"/>
      <c r="M282" s="168" t="s">
        <v>1</v>
      </c>
      <c r="N282" s="169" t="s">
        <v>41</v>
      </c>
      <c r="O282" s="58"/>
      <c r="P282" s="170">
        <f>O282*H282</f>
        <v>0</v>
      </c>
      <c r="Q282" s="170">
        <v>0</v>
      </c>
      <c r="R282" s="170">
        <f>Q282*H282</f>
        <v>0</v>
      </c>
      <c r="S282" s="170">
        <v>0</v>
      </c>
      <c r="T282" s="171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2" t="s">
        <v>151</v>
      </c>
      <c r="AT282" s="172" t="s">
        <v>146</v>
      </c>
      <c r="AU282" s="172" t="s">
        <v>86</v>
      </c>
      <c r="AY282" s="17" t="s">
        <v>144</v>
      </c>
      <c r="BE282" s="173">
        <f>IF(N282="základní",J282,0)</f>
        <v>0</v>
      </c>
      <c r="BF282" s="173">
        <f>IF(N282="snížená",J282,0)</f>
        <v>0</v>
      </c>
      <c r="BG282" s="173">
        <f>IF(N282="zákl. přenesená",J282,0)</f>
        <v>0</v>
      </c>
      <c r="BH282" s="173">
        <f>IF(N282="sníž. přenesená",J282,0)</f>
        <v>0</v>
      </c>
      <c r="BI282" s="173">
        <f>IF(N282="nulová",J282,0)</f>
        <v>0</v>
      </c>
      <c r="BJ282" s="17" t="s">
        <v>84</v>
      </c>
      <c r="BK282" s="173">
        <f>ROUND(I282*H282,2)</f>
        <v>0</v>
      </c>
      <c r="BL282" s="17" t="s">
        <v>151</v>
      </c>
      <c r="BM282" s="172" t="s">
        <v>354</v>
      </c>
    </row>
    <row r="283" spans="1:47" s="2" customFormat="1" ht="19.5">
      <c r="A283" s="32"/>
      <c r="B283" s="33"/>
      <c r="C283" s="32"/>
      <c r="D283" s="174" t="s">
        <v>153</v>
      </c>
      <c r="E283" s="32"/>
      <c r="F283" s="175" t="s">
        <v>355</v>
      </c>
      <c r="G283" s="32"/>
      <c r="H283" s="32"/>
      <c r="I283" s="96"/>
      <c r="J283" s="32"/>
      <c r="K283" s="32"/>
      <c r="L283" s="33"/>
      <c r="M283" s="176"/>
      <c r="N283" s="177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153</v>
      </c>
      <c r="AU283" s="17" t="s">
        <v>86</v>
      </c>
    </row>
    <row r="284" spans="2:51" s="13" customFormat="1" ht="12">
      <c r="B284" s="178"/>
      <c r="D284" s="174" t="s">
        <v>155</v>
      </c>
      <c r="E284" s="179" t="s">
        <v>1</v>
      </c>
      <c r="F284" s="180" t="s">
        <v>356</v>
      </c>
      <c r="H284" s="181">
        <v>65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155</v>
      </c>
      <c r="AU284" s="179" t="s">
        <v>86</v>
      </c>
      <c r="AV284" s="13" t="s">
        <v>86</v>
      </c>
      <c r="AW284" s="13" t="s">
        <v>32</v>
      </c>
      <c r="AX284" s="13" t="s">
        <v>76</v>
      </c>
      <c r="AY284" s="179" t="s">
        <v>144</v>
      </c>
    </row>
    <row r="285" spans="2:51" s="14" customFormat="1" ht="12">
      <c r="B285" s="186"/>
      <c r="D285" s="174" t="s">
        <v>155</v>
      </c>
      <c r="E285" s="187" t="s">
        <v>1</v>
      </c>
      <c r="F285" s="188" t="s">
        <v>157</v>
      </c>
      <c r="H285" s="189">
        <v>65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155</v>
      </c>
      <c r="AU285" s="187" t="s">
        <v>86</v>
      </c>
      <c r="AV285" s="14" t="s">
        <v>151</v>
      </c>
      <c r="AW285" s="14" t="s">
        <v>32</v>
      </c>
      <c r="AX285" s="14" t="s">
        <v>84</v>
      </c>
      <c r="AY285" s="187" t="s">
        <v>144</v>
      </c>
    </row>
    <row r="286" spans="2:51" s="15" customFormat="1" ht="12">
      <c r="B286" s="194"/>
      <c r="D286" s="174" t="s">
        <v>155</v>
      </c>
      <c r="E286" s="195" t="s">
        <v>1</v>
      </c>
      <c r="F286" s="196" t="s">
        <v>345</v>
      </c>
      <c r="H286" s="195" t="s">
        <v>1</v>
      </c>
      <c r="I286" s="197"/>
      <c r="L286" s="194"/>
      <c r="M286" s="198"/>
      <c r="N286" s="199"/>
      <c r="O286" s="199"/>
      <c r="P286" s="199"/>
      <c r="Q286" s="199"/>
      <c r="R286" s="199"/>
      <c r="S286" s="199"/>
      <c r="T286" s="200"/>
      <c r="AT286" s="195" t="s">
        <v>155</v>
      </c>
      <c r="AU286" s="195" t="s">
        <v>86</v>
      </c>
      <c r="AV286" s="15" t="s">
        <v>84</v>
      </c>
      <c r="AW286" s="15" t="s">
        <v>32</v>
      </c>
      <c r="AX286" s="15" t="s">
        <v>76</v>
      </c>
      <c r="AY286" s="195" t="s">
        <v>144</v>
      </c>
    </row>
    <row r="287" spans="2:51" s="15" customFormat="1" ht="12">
      <c r="B287" s="194"/>
      <c r="D287" s="174" t="s">
        <v>155</v>
      </c>
      <c r="E287" s="195" t="s">
        <v>1</v>
      </c>
      <c r="F287" s="196" t="s">
        <v>357</v>
      </c>
      <c r="H287" s="195" t="s">
        <v>1</v>
      </c>
      <c r="I287" s="197"/>
      <c r="L287" s="194"/>
      <c r="M287" s="198"/>
      <c r="N287" s="199"/>
      <c r="O287" s="199"/>
      <c r="P287" s="199"/>
      <c r="Q287" s="199"/>
      <c r="R287" s="199"/>
      <c r="S287" s="199"/>
      <c r="T287" s="200"/>
      <c r="AT287" s="195" t="s">
        <v>155</v>
      </c>
      <c r="AU287" s="195" t="s">
        <v>86</v>
      </c>
      <c r="AV287" s="15" t="s">
        <v>84</v>
      </c>
      <c r="AW287" s="15" t="s">
        <v>32</v>
      </c>
      <c r="AX287" s="15" t="s">
        <v>76</v>
      </c>
      <c r="AY287" s="195" t="s">
        <v>144</v>
      </c>
    </row>
    <row r="288" spans="1:65" s="2" customFormat="1" ht="19.9" customHeight="1">
      <c r="A288" s="32"/>
      <c r="B288" s="160"/>
      <c r="C288" s="161" t="s">
        <v>358</v>
      </c>
      <c r="D288" s="161" t="s">
        <v>146</v>
      </c>
      <c r="E288" s="162" t="s">
        <v>359</v>
      </c>
      <c r="F288" s="163" t="s">
        <v>360</v>
      </c>
      <c r="G288" s="164" t="s">
        <v>189</v>
      </c>
      <c r="H288" s="165">
        <v>3.25</v>
      </c>
      <c r="I288" s="166"/>
      <c r="J288" s="167">
        <f>ROUND(I288*H288,2)</f>
        <v>0</v>
      </c>
      <c r="K288" s="163" t="s">
        <v>150</v>
      </c>
      <c r="L288" s="33"/>
      <c r="M288" s="168" t="s">
        <v>1</v>
      </c>
      <c r="N288" s="169" t="s">
        <v>41</v>
      </c>
      <c r="O288" s="58"/>
      <c r="P288" s="170">
        <f>O288*H288</f>
        <v>0</v>
      </c>
      <c r="Q288" s="170">
        <v>0</v>
      </c>
      <c r="R288" s="170">
        <f>Q288*H288</f>
        <v>0</v>
      </c>
      <c r="S288" s="170">
        <v>0</v>
      </c>
      <c r="T288" s="171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2" t="s">
        <v>151</v>
      </c>
      <c r="AT288" s="172" t="s">
        <v>146</v>
      </c>
      <c r="AU288" s="172" t="s">
        <v>86</v>
      </c>
      <c r="AY288" s="17" t="s">
        <v>144</v>
      </c>
      <c r="BE288" s="173">
        <f>IF(N288="základní",J288,0)</f>
        <v>0</v>
      </c>
      <c r="BF288" s="173">
        <f>IF(N288="snížená",J288,0)</f>
        <v>0</v>
      </c>
      <c r="BG288" s="173">
        <f>IF(N288="zákl. přenesená",J288,0)</f>
        <v>0</v>
      </c>
      <c r="BH288" s="173">
        <f>IF(N288="sníž. přenesená",J288,0)</f>
        <v>0</v>
      </c>
      <c r="BI288" s="173">
        <f>IF(N288="nulová",J288,0)</f>
        <v>0</v>
      </c>
      <c r="BJ288" s="17" t="s">
        <v>84</v>
      </c>
      <c r="BK288" s="173">
        <f>ROUND(I288*H288,2)</f>
        <v>0</v>
      </c>
      <c r="BL288" s="17" t="s">
        <v>151</v>
      </c>
      <c r="BM288" s="172" t="s">
        <v>361</v>
      </c>
    </row>
    <row r="289" spans="1:47" s="2" customFormat="1" ht="19.5">
      <c r="A289" s="32"/>
      <c r="B289" s="33"/>
      <c r="C289" s="32"/>
      <c r="D289" s="174" t="s">
        <v>153</v>
      </c>
      <c r="E289" s="32"/>
      <c r="F289" s="175" t="s">
        <v>362</v>
      </c>
      <c r="G289" s="32"/>
      <c r="H289" s="32"/>
      <c r="I289" s="96"/>
      <c r="J289" s="32"/>
      <c r="K289" s="32"/>
      <c r="L289" s="33"/>
      <c r="M289" s="176"/>
      <c r="N289" s="177"/>
      <c r="O289" s="58"/>
      <c r="P289" s="58"/>
      <c r="Q289" s="58"/>
      <c r="R289" s="58"/>
      <c r="S289" s="58"/>
      <c r="T289" s="5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7" t="s">
        <v>153</v>
      </c>
      <c r="AU289" s="17" t="s">
        <v>86</v>
      </c>
    </row>
    <row r="290" spans="2:63" s="12" customFormat="1" ht="22.9" customHeight="1">
      <c r="B290" s="147"/>
      <c r="D290" s="148" t="s">
        <v>75</v>
      </c>
      <c r="E290" s="158" t="s">
        <v>363</v>
      </c>
      <c r="F290" s="158" t="s">
        <v>364</v>
      </c>
      <c r="I290" s="150"/>
      <c r="J290" s="159">
        <f>BK290</f>
        <v>0</v>
      </c>
      <c r="L290" s="147"/>
      <c r="M290" s="152"/>
      <c r="N290" s="153"/>
      <c r="O290" s="153"/>
      <c r="P290" s="154">
        <f>SUM(P291:P292)</f>
        <v>0</v>
      </c>
      <c r="Q290" s="153"/>
      <c r="R290" s="154">
        <f>SUM(R291:R292)</f>
        <v>0</v>
      </c>
      <c r="S290" s="153"/>
      <c r="T290" s="155">
        <f>SUM(T291:T292)</f>
        <v>0</v>
      </c>
      <c r="AR290" s="148" t="s">
        <v>84</v>
      </c>
      <c r="AT290" s="156" t="s">
        <v>75</v>
      </c>
      <c r="AU290" s="156" t="s">
        <v>84</v>
      </c>
      <c r="AY290" s="148" t="s">
        <v>144</v>
      </c>
      <c r="BK290" s="157">
        <f>SUM(BK291:BK292)</f>
        <v>0</v>
      </c>
    </row>
    <row r="291" spans="1:65" s="2" customFormat="1" ht="14.45" customHeight="1">
      <c r="A291" s="32"/>
      <c r="B291" s="160"/>
      <c r="C291" s="161" t="s">
        <v>365</v>
      </c>
      <c r="D291" s="161" t="s">
        <v>146</v>
      </c>
      <c r="E291" s="162" t="s">
        <v>366</v>
      </c>
      <c r="F291" s="163" t="s">
        <v>367</v>
      </c>
      <c r="G291" s="164" t="s">
        <v>189</v>
      </c>
      <c r="H291" s="165">
        <v>19.956</v>
      </c>
      <c r="I291" s="166"/>
      <c r="J291" s="167">
        <f>ROUND(I291*H291,2)</f>
        <v>0</v>
      </c>
      <c r="K291" s="163" t="s">
        <v>150</v>
      </c>
      <c r="L291" s="33"/>
      <c r="M291" s="168" t="s">
        <v>1</v>
      </c>
      <c r="N291" s="169" t="s">
        <v>41</v>
      </c>
      <c r="O291" s="58"/>
      <c r="P291" s="170">
        <f>O291*H291</f>
        <v>0</v>
      </c>
      <c r="Q291" s="170">
        <v>0</v>
      </c>
      <c r="R291" s="170">
        <f>Q291*H291</f>
        <v>0</v>
      </c>
      <c r="S291" s="170">
        <v>0</v>
      </c>
      <c r="T291" s="171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2" t="s">
        <v>151</v>
      </c>
      <c r="AT291" s="172" t="s">
        <v>146</v>
      </c>
      <c r="AU291" s="172" t="s">
        <v>86</v>
      </c>
      <c r="AY291" s="17" t="s">
        <v>144</v>
      </c>
      <c r="BE291" s="173">
        <f>IF(N291="základní",J291,0)</f>
        <v>0</v>
      </c>
      <c r="BF291" s="173">
        <f>IF(N291="snížená",J291,0)</f>
        <v>0</v>
      </c>
      <c r="BG291" s="173">
        <f>IF(N291="zákl. přenesená",J291,0)</f>
        <v>0</v>
      </c>
      <c r="BH291" s="173">
        <f>IF(N291="sníž. přenesená",J291,0)</f>
        <v>0</v>
      </c>
      <c r="BI291" s="173">
        <f>IF(N291="nulová",J291,0)</f>
        <v>0</v>
      </c>
      <c r="BJ291" s="17" t="s">
        <v>84</v>
      </c>
      <c r="BK291" s="173">
        <f>ROUND(I291*H291,2)</f>
        <v>0</v>
      </c>
      <c r="BL291" s="17" t="s">
        <v>151</v>
      </c>
      <c r="BM291" s="172" t="s">
        <v>368</v>
      </c>
    </row>
    <row r="292" spans="1:47" s="2" customFormat="1" ht="19.5">
      <c r="A292" s="32"/>
      <c r="B292" s="33"/>
      <c r="C292" s="32"/>
      <c r="D292" s="174" t="s">
        <v>153</v>
      </c>
      <c r="E292" s="32"/>
      <c r="F292" s="175" t="s">
        <v>369</v>
      </c>
      <c r="G292" s="32"/>
      <c r="H292" s="32"/>
      <c r="I292" s="96"/>
      <c r="J292" s="32"/>
      <c r="K292" s="32"/>
      <c r="L292" s="33"/>
      <c r="M292" s="176"/>
      <c r="N292" s="177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153</v>
      </c>
      <c r="AU292" s="17" t="s">
        <v>86</v>
      </c>
    </row>
    <row r="293" spans="2:63" s="12" customFormat="1" ht="25.9" customHeight="1">
      <c r="B293" s="147"/>
      <c r="D293" s="148" t="s">
        <v>75</v>
      </c>
      <c r="E293" s="149" t="s">
        <v>370</v>
      </c>
      <c r="F293" s="149" t="s">
        <v>371</v>
      </c>
      <c r="I293" s="150"/>
      <c r="J293" s="151">
        <f>BK293</f>
        <v>0</v>
      </c>
      <c r="L293" s="147"/>
      <c r="M293" s="152"/>
      <c r="N293" s="153"/>
      <c r="O293" s="153"/>
      <c r="P293" s="154">
        <f>P294+P310+P317</f>
        <v>0</v>
      </c>
      <c r="Q293" s="153"/>
      <c r="R293" s="154">
        <f>R294+R310+R317</f>
        <v>0.18903999999999999</v>
      </c>
      <c r="S293" s="153"/>
      <c r="T293" s="155">
        <f>T294+T310+T317</f>
        <v>0</v>
      </c>
      <c r="AR293" s="148" t="s">
        <v>86</v>
      </c>
      <c r="AT293" s="156" t="s">
        <v>75</v>
      </c>
      <c r="AU293" s="156" t="s">
        <v>76</v>
      </c>
      <c r="AY293" s="148" t="s">
        <v>144</v>
      </c>
      <c r="BK293" s="157">
        <f>BK294+BK310+BK317</f>
        <v>0</v>
      </c>
    </row>
    <row r="294" spans="2:63" s="12" customFormat="1" ht="22.9" customHeight="1">
      <c r="B294" s="147"/>
      <c r="D294" s="148" t="s">
        <v>75</v>
      </c>
      <c r="E294" s="158" t="s">
        <v>372</v>
      </c>
      <c r="F294" s="158" t="s">
        <v>373</v>
      </c>
      <c r="I294" s="150"/>
      <c r="J294" s="159">
        <f>BK294</f>
        <v>0</v>
      </c>
      <c r="L294" s="147"/>
      <c r="M294" s="152"/>
      <c r="N294" s="153"/>
      <c r="O294" s="153"/>
      <c r="P294" s="154">
        <f>SUM(P295:P309)</f>
        <v>0</v>
      </c>
      <c r="Q294" s="153"/>
      <c r="R294" s="154">
        <f>SUM(R295:R309)</f>
        <v>0.0578</v>
      </c>
      <c r="S294" s="153"/>
      <c r="T294" s="155">
        <f>SUM(T295:T309)</f>
        <v>0</v>
      </c>
      <c r="AR294" s="148" t="s">
        <v>86</v>
      </c>
      <c r="AT294" s="156" t="s">
        <v>75</v>
      </c>
      <c r="AU294" s="156" t="s">
        <v>84</v>
      </c>
      <c r="AY294" s="148" t="s">
        <v>144</v>
      </c>
      <c r="BK294" s="157">
        <f>SUM(BK295:BK309)</f>
        <v>0</v>
      </c>
    </row>
    <row r="295" spans="1:65" s="2" customFormat="1" ht="14.45" customHeight="1">
      <c r="A295" s="32"/>
      <c r="B295" s="160"/>
      <c r="C295" s="161" t="s">
        <v>374</v>
      </c>
      <c r="D295" s="161" t="s">
        <v>146</v>
      </c>
      <c r="E295" s="162" t="s">
        <v>375</v>
      </c>
      <c r="F295" s="163" t="s">
        <v>376</v>
      </c>
      <c r="G295" s="164" t="s">
        <v>149</v>
      </c>
      <c r="H295" s="165">
        <v>60</v>
      </c>
      <c r="I295" s="166"/>
      <c r="J295" s="167">
        <f>ROUND(I295*H295,2)</f>
        <v>0</v>
      </c>
      <c r="K295" s="163" t="s">
        <v>150</v>
      </c>
      <c r="L295" s="33"/>
      <c r="M295" s="168" t="s">
        <v>1</v>
      </c>
      <c r="N295" s="169" t="s">
        <v>41</v>
      </c>
      <c r="O295" s="58"/>
      <c r="P295" s="170">
        <f>O295*H295</f>
        <v>0</v>
      </c>
      <c r="Q295" s="170">
        <v>0.00075</v>
      </c>
      <c r="R295" s="170">
        <f>Q295*H295</f>
        <v>0.045</v>
      </c>
      <c r="S295" s="170">
        <v>0</v>
      </c>
      <c r="T295" s="171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2" t="s">
        <v>238</v>
      </c>
      <c r="AT295" s="172" t="s">
        <v>146</v>
      </c>
      <c r="AU295" s="172" t="s">
        <v>86</v>
      </c>
      <c r="AY295" s="17" t="s">
        <v>144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7" t="s">
        <v>84</v>
      </c>
      <c r="BK295" s="173">
        <f>ROUND(I295*H295,2)</f>
        <v>0</v>
      </c>
      <c r="BL295" s="17" t="s">
        <v>238</v>
      </c>
      <c r="BM295" s="172" t="s">
        <v>377</v>
      </c>
    </row>
    <row r="296" spans="1:47" s="2" customFormat="1" ht="19.5">
      <c r="A296" s="32"/>
      <c r="B296" s="33"/>
      <c r="C296" s="32"/>
      <c r="D296" s="174" t="s">
        <v>153</v>
      </c>
      <c r="E296" s="32"/>
      <c r="F296" s="175" t="s">
        <v>378</v>
      </c>
      <c r="G296" s="32"/>
      <c r="H296" s="32"/>
      <c r="I296" s="96"/>
      <c r="J296" s="32"/>
      <c r="K296" s="32"/>
      <c r="L296" s="33"/>
      <c r="M296" s="176"/>
      <c r="N296" s="177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153</v>
      </c>
      <c r="AU296" s="17" t="s">
        <v>86</v>
      </c>
    </row>
    <row r="297" spans="2:51" s="13" customFormat="1" ht="12">
      <c r="B297" s="178"/>
      <c r="D297" s="174" t="s">
        <v>155</v>
      </c>
      <c r="E297" s="179" t="s">
        <v>1</v>
      </c>
      <c r="F297" s="180" t="s">
        <v>379</v>
      </c>
      <c r="H297" s="181">
        <v>60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155</v>
      </c>
      <c r="AU297" s="179" t="s">
        <v>86</v>
      </c>
      <c r="AV297" s="13" t="s">
        <v>86</v>
      </c>
      <c r="AW297" s="13" t="s">
        <v>32</v>
      </c>
      <c r="AX297" s="13" t="s">
        <v>76</v>
      </c>
      <c r="AY297" s="179" t="s">
        <v>144</v>
      </c>
    </row>
    <row r="298" spans="2:51" s="14" customFormat="1" ht="12">
      <c r="B298" s="186"/>
      <c r="D298" s="174" t="s">
        <v>155</v>
      </c>
      <c r="E298" s="187" t="s">
        <v>1</v>
      </c>
      <c r="F298" s="188" t="s">
        <v>157</v>
      </c>
      <c r="H298" s="189">
        <v>60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155</v>
      </c>
      <c r="AU298" s="187" t="s">
        <v>86</v>
      </c>
      <c r="AV298" s="14" t="s">
        <v>151</v>
      </c>
      <c r="AW298" s="14" t="s">
        <v>32</v>
      </c>
      <c r="AX298" s="14" t="s">
        <v>84</v>
      </c>
      <c r="AY298" s="187" t="s">
        <v>144</v>
      </c>
    </row>
    <row r="299" spans="1:65" s="2" customFormat="1" ht="14.45" customHeight="1">
      <c r="A299" s="32"/>
      <c r="B299" s="160"/>
      <c r="C299" s="161" t="s">
        <v>380</v>
      </c>
      <c r="D299" s="161" t="s">
        <v>146</v>
      </c>
      <c r="E299" s="162" t="s">
        <v>381</v>
      </c>
      <c r="F299" s="163" t="s">
        <v>382</v>
      </c>
      <c r="G299" s="164" t="s">
        <v>208</v>
      </c>
      <c r="H299" s="165">
        <v>30</v>
      </c>
      <c r="I299" s="166"/>
      <c r="J299" s="167">
        <f>ROUND(I299*H299,2)</f>
        <v>0</v>
      </c>
      <c r="K299" s="163" t="s">
        <v>150</v>
      </c>
      <c r="L299" s="33"/>
      <c r="M299" s="168" t="s">
        <v>1</v>
      </c>
      <c r="N299" s="169" t="s">
        <v>41</v>
      </c>
      <c r="O299" s="58"/>
      <c r="P299" s="170">
        <f>O299*H299</f>
        <v>0</v>
      </c>
      <c r="Q299" s="170">
        <v>0.00016</v>
      </c>
      <c r="R299" s="170">
        <f>Q299*H299</f>
        <v>0.0048000000000000004</v>
      </c>
      <c r="S299" s="170">
        <v>0</v>
      </c>
      <c r="T299" s="171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2" t="s">
        <v>238</v>
      </c>
      <c r="AT299" s="172" t="s">
        <v>146</v>
      </c>
      <c r="AU299" s="172" t="s">
        <v>86</v>
      </c>
      <c r="AY299" s="17" t="s">
        <v>144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7" t="s">
        <v>84</v>
      </c>
      <c r="BK299" s="173">
        <f>ROUND(I299*H299,2)</f>
        <v>0</v>
      </c>
      <c r="BL299" s="17" t="s">
        <v>238</v>
      </c>
      <c r="BM299" s="172" t="s">
        <v>383</v>
      </c>
    </row>
    <row r="300" spans="1:47" s="2" customFormat="1" ht="12">
      <c r="A300" s="32"/>
      <c r="B300" s="33"/>
      <c r="C300" s="32"/>
      <c r="D300" s="174" t="s">
        <v>153</v>
      </c>
      <c r="E300" s="32"/>
      <c r="F300" s="175" t="s">
        <v>384</v>
      </c>
      <c r="G300" s="32"/>
      <c r="H300" s="32"/>
      <c r="I300" s="96"/>
      <c r="J300" s="32"/>
      <c r="K300" s="32"/>
      <c r="L300" s="33"/>
      <c r="M300" s="176"/>
      <c r="N300" s="177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153</v>
      </c>
      <c r="AU300" s="17" t="s">
        <v>86</v>
      </c>
    </row>
    <row r="301" spans="2:51" s="13" customFormat="1" ht="12">
      <c r="B301" s="178"/>
      <c r="D301" s="174" t="s">
        <v>155</v>
      </c>
      <c r="E301" s="179" t="s">
        <v>1</v>
      </c>
      <c r="F301" s="180" t="s">
        <v>314</v>
      </c>
      <c r="H301" s="181">
        <v>30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155</v>
      </c>
      <c r="AU301" s="179" t="s">
        <v>86</v>
      </c>
      <c r="AV301" s="13" t="s">
        <v>86</v>
      </c>
      <c r="AW301" s="13" t="s">
        <v>32</v>
      </c>
      <c r="AX301" s="13" t="s">
        <v>76</v>
      </c>
      <c r="AY301" s="179" t="s">
        <v>144</v>
      </c>
    </row>
    <row r="302" spans="2:51" s="14" customFormat="1" ht="12">
      <c r="B302" s="186"/>
      <c r="D302" s="174" t="s">
        <v>155</v>
      </c>
      <c r="E302" s="187" t="s">
        <v>1</v>
      </c>
      <c r="F302" s="188" t="s">
        <v>157</v>
      </c>
      <c r="H302" s="189">
        <v>30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7" t="s">
        <v>155</v>
      </c>
      <c r="AU302" s="187" t="s">
        <v>86</v>
      </c>
      <c r="AV302" s="14" t="s">
        <v>151</v>
      </c>
      <c r="AW302" s="14" t="s">
        <v>32</v>
      </c>
      <c r="AX302" s="14" t="s">
        <v>84</v>
      </c>
      <c r="AY302" s="187" t="s">
        <v>144</v>
      </c>
    </row>
    <row r="303" spans="1:65" s="2" customFormat="1" ht="14.45" customHeight="1">
      <c r="A303" s="32"/>
      <c r="B303" s="160"/>
      <c r="C303" s="161" t="s">
        <v>385</v>
      </c>
      <c r="D303" s="161" t="s">
        <v>146</v>
      </c>
      <c r="E303" s="162" t="s">
        <v>386</v>
      </c>
      <c r="F303" s="163" t="s">
        <v>387</v>
      </c>
      <c r="G303" s="164" t="s">
        <v>208</v>
      </c>
      <c r="H303" s="165">
        <v>80</v>
      </c>
      <c r="I303" s="166"/>
      <c r="J303" s="167">
        <f>ROUND(I303*H303,2)</f>
        <v>0</v>
      </c>
      <c r="K303" s="163" t="s">
        <v>150</v>
      </c>
      <c r="L303" s="33"/>
      <c r="M303" s="168" t="s">
        <v>1</v>
      </c>
      <c r="N303" s="169" t="s">
        <v>41</v>
      </c>
      <c r="O303" s="58"/>
      <c r="P303" s="170">
        <f>O303*H303</f>
        <v>0</v>
      </c>
      <c r="Q303" s="170">
        <v>0.0001</v>
      </c>
      <c r="R303" s="170">
        <f>Q303*H303</f>
        <v>0.008</v>
      </c>
      <c r="S303" s="170">
        <v>0</v>
      </c>
      <c r="T303" s="171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2" t="s">
        <v>238</v>
      </c>
      <c r="AT303" s="172" t="s">
        <v>146</v>
      </c>
      <c r="AU303" s="172" t="s">
        <v>86</v>
      </c>
      <c r="AY303" s="17" t="s">
        <v>144</v>
      </c>
      <c r="BE303" s="173">
        <f>IF(N303="základní",J303,0)</f>
        <v>0</v>
      </c>
      <c r="BF303" s="173">
        <f>IF(N303="snížená",J303,0)</f>
        <v>0</v>
      </c>
      <c r="BG303" s="173">
        <f>IF(N303="zákl. přenesená",J303,0)</f>
        <v>0</v>
      </c>
      <c r="BH303" s="173">
        <f>IF(N303="sníž. přenesená",J303,0)</f>
        <v>0</v>
      </c>
      <c r="BI303" s="173">
        <f>IF(N303="nulová",J303,0)</f>
        <v>0</v>
      </c>
      <c r="BJ303" s="17" t="s">
        <v>84</v>
      </c>
      <c r="BK303" s="173">
        <f>ROUND(I303*H303,2)</f>
        <v>0</v>
      </c>
      <c r="BL303" s="17" t="s">
        <v>238</v>
      </c>
      <c r="BM303" s="172" t="s">
        <v>388</v>
      </c>
    </row>
    <row r="304" spans="1:47" s="2" customFormat="1" ht="12">
      <c r="A304" s="32"/>
      <c r="B304" s="33"/>
      <c r="C304" s="32"/>
      <c r="D304" s="174" t="s">
        <v>153</v>
      </c>
      <c r="E304" s="32"/>
      <c r="F304" s="175" t="s">
        <v>389</v>
      </c>
      <c r="G304" s="32"/>
      <c r="H304" s="32"/>
      <c r="I304" s="96"/>
      <c r="J304" s="32"/>
      <c r="K304" s="32"/>
      <c r="L304" s="33"/>
      <c r="M304" s="176"/>
      <c r="N304" s="177"/>
      <c r="O304" s="58"/>
      <c r="P304" s="58"/>
      <c r="Q304" s="58"/>
      <c r="R304" s="58"/>
      <c r="S304" s="58"/>
      <c r="T304" s="59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153</v>
      </c>
      <c r="AU304" s="17" t="s">
        <v>86</v>
      </c>
    </row>
    <row r="305" spans="2:51" s="13" customFormat="1" ht="12">
      <c r="B305" s="178"/>
      <c r="D305" s="174" t="s">
        <v>155</v>
      </c>
      <c r="E305" s="179" t="s">
        <v>1</v>
      </c>
      <c r="F305" s="180" t="s">
        <v>314</v>
      </c>
      <c r="H305" s="181">
        <v>30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155</v>
      </c>
      <c r="AU305" s="179" t="s">
        <v>86</v>
      </c>
      <c r="AV305" s="13" t="s">
        <v>86</v>
      </c>
      <c r="AW305" s="13" t="s">
        <v>32</v>
      </c>
      <c r="AX305" s="13" t="s">
        <v>76</v>
      </c>
      <c r="AY305" s="179" t="s">
        <v>144</v>
      </c>
    </row>
    <row r="306" spans="2:51" s="13" customFormat="1" ht="12">
      <c r="B306" s="178"/>
      <c r="D306" s="174" t="s">
        <v>155</v>
      </c>
      <c r="E306" s="179" t="s">
        <v>1</v>
      </c>
      <c r="F306" s="180" t="s">
        <v>156</v>
      </c>
      <c r="H306" s="181">
        <v>50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155</v>
      </c>
      <c r="AU306" s="179" t="s">
        <v>86</v>
      </c>
      <c r="AV306" s="13" t="s">
        <v>86</v>
      </c>
      <c r="AW306" s="13" t="s">
        <v>32</v>
      </c>
      <c r="AX306" s="13" t="s">
        <v>76</v>
      </c>
      <c r="AY306" s="179" t="s">
        <v>144</v>
      </c>
    </row>
    <row r="307" spans="2:51" s="14" customFormat="1" ht="12">
      <c r="B307" s="186"/>
      <c r="D307" s="174" t="s">
        <v>155</v>
      </c>
      <c r="E307" s="187" t="s">
        <v>1</v>
      </c>
      <c r="F307" s="188" t="s">
        <v>157</v>
      </c>
      <c r="H307" s="189">
        <v>80</v>
      </c>
      <c r="I307" s="190"/>
      <c r="L307" s="186"/>
      <c r="M307" s="191"/>
      <c r="N307" s="192"/>
      <c r="O307" s="192"/>
      <c r="P307" s="192"/>
      <c r="Q307" s="192"/>
      <c r="R307" s="192"/>
      <c r="S307" s="192"/>
      <c r="T307" s="193"/>
      <c r="AT307" s="187" t="s">
        <v>155</v>
      </c>
      <c r="AU307" s="187" t="s">
        <v>86</v>
      </c>
      <c r="AV307" s="14" t="s">
        <v>151</v>
      </c>
      <c r="AW307" s="14" t="s">
        <v>32</v>
      </c>
      <c r="AX307" s="14" t="s">
        <v>84</v>
      </c>
      <c r="AY307" s="187" t="s">
        <v>144</v>
      </c>
    </row>
    <row r="308" spans="1:65" s="2" customFormat="1" ht="14.45" customHeight="1">
      <c r="A308" s="32"/>
      <c r="B308" s="160"/>
      <c r="C308" s="161" t="s">
        <v>390</v>
      </c>
      <c r="D308" s="161" t="s">
        <v>146</v>
      </c>
      <c r="E308" s="162" t="s">
        <v>391</v>
      </c>
      <c r="F308" s="163" t="s">
        <v>392</v>
      </c>
      <c r="G308" s="164" t="s">
        <v>393</v>
      </c>
      <c r="H308" s="211"/>
      <c r="I308" s="166"/>
      <c r="J308" s="167">
        <f>ROUND(I308*H308,2)</f>
        <v>0</v>
      </c>
      <c r="K308" s="163" t="s">
        <v>150</v>
      </c>
      <c r="L308" s="33"/>
      <c r="M308" s="168" t="s">
        <v>1</v>
      </c>
      <c r="N308" s="169" t="s">
        <v>41</v>
      </c>
      <c r="O308" s="58"/>
      <c r="P308" s="170">
        <f>O308*H308</f>
        <v>0</v>
      </c>
      <c r="Q308" s="170">
        <v>0</v>
      </c>
      <c r="R308" s="170">
        <f>Q308*H308</f>
        <v>0</v>
      </c>
      <c r="S308" s="170">
        <v>0</v>
      </c>
      <c r="T308" s="171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2" t="s">
        <v>238</v>
      </c>
      <c r="AT308" s="172" t="s">
        <v>146</v>
      </c>
      <c r="AU308" s="172" t="s">
        <v>86</v>
      </c>
      <c r="AY308" s="17" t="s">
        <v>144</v>
      </c>
      <c r="BE308" s="173">
        <f>IF(N308="základní",J308,0)</f>
        <v>0</v>
      </c>
      <c r="BF308" s="173">
        <f>IF(N308="snížená",J308,0)</f>
        <v>0</v>
      </c>
      <c r="BG308" s="173">
        <f>IF(N308="zákl. přenesená",J308,0)</f>
        <v>0</v>
      </c>
      <c r="BH308" s="173">
        <f>IF(N308="sníž. přenesená",J308,0)</f>
        <v>0</v>
      </c>
      <c r="BI308" s="173">
        <f>IF(N308="nulová",J308,0)</f>
        <v>0</v>
      </c>
      <c r="BJ308" s="17" t="s">
        <v>84</v>
      </c>
      <c r="BK308" s="173">
        <f>ROUND(I308*H308,2)</f>
        <v>0</v>
      </c>
      <c r="BL308" s="17" t="s">
        <v>238</v>
      </c>
      <c r="BM308" s="172" t="s">
        <v>394</v>
      </c>
    </row>
    <row r="309" spans="1:47" s="2" customFormat="1" ht="19.5">
      <c r="A309" s="32"/>
      <c r="B309" s="33"/>
      <c r="C309" s="32"/>
      <c r="D309" s="174" t="s">
        <v>153</v>
      </c>
      <c r="E309" s="32"/>
      <c r="F309" s="175" t="s">
        <v>395</v>
      </c>
      <c r="G309" s="32"/>
      <c r="H309" s="32"/>
      <c r="I309" s="96"/>
      <c r="J309" s="32"/>
      <c r="K309" s="32"/>
      <c r="L309" s="33"/>
      <c r="M309" s="176"/>
      <c r="N309" s="177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153</v>
      </c>
      <c r="AU309" s="17" t="s">
        <v>86</v>
      </c>
    </row>
    <row r="310" spans="2:63" s="12" customFormat="1" ht="22.9" customHeight="1">
      <c r="B310" s="147"/>
      <c r="D310" s="148" t="s">
        <v>75</v>
      </c>
      <c r="E310" s="158" t="s">
        <v>396</v>
      </c>
      <c r="F310" s="158" t="s">
        <v>397</v>
      </c>
      <c r="I310" s="150"/>
      <c r="J310" s="159">
        <f>BK310</f>
        <v>0</v>
      </c>
      <c r="L310" s="147"/>
      <c r="M310" s="152"/>
      <c r="N310" s="153"/>
      <c r="O310" s="153"/>
      <c r="P310" s="154">
        <f>SUM(P311:P316)</f>
        <v>0</v>
      </c>
      <c r="Q310" s="153"/>
      <c r="R310" s="154">
        <f>SUM(R311:R316)</f>
        <v>0.003</v>
      </c>
      <c r="S310" s="153"/>
      <c r="T310" s="155">
        <f>SUM(T311:T316)</f>
        <v>0</v>
      </c>
      <c r="AR310" s="148" t="s">
        <v>86</v>
      </c>
      <c r="AT310" s="156" t="s">
        <v>75</v>
      </c>
      <c r="AU310" s="156" t="s">
        <v>84</v>
      </c>
      <c r="AY310" s="148" t="s">
        <v>144</v>
      </c>
      <c r="BK310" s="157">
        <f>SUM(BK311:BK316)</f>
        <v>0</v>
      </c>
    </row>
    <row r="311" spans="1:65" s="2" customFormat="1" ht="14.45" customHeight="1">
      <c r="A311" s="32"/>
      <c r="B311" s="160"/>
      <c r="C311" s="161" t="s">
        <v>398</v>
      </c>
      <c r="D311" s="161" t="s">
        <v>146</v>
      </c>
      <c r="E311" s="162" t="s">
        <v>399</v>
      </c>
      <c r="F311" s="163" t="s">
        <v>400</v>
      </c>
      <c r="G311" s="164" t="s">
        <v>302</v>
      </c>
      <c r="H311" s="165">
        <v>2</v>
      </c>
      <c r="I311" s="166"/>
      <c r="J311" s="167">
        <f>ROUND(I311*H311,2)</f>
        <v>0</v>
      </c>
      <c r="K311" s="163" t="s">
        <v>150</v>
      </c>
      <c r="L311" s="33"/>
      <c r="M311" s="168" t="s">
        <v>1</v>
      </c>
      <c r="N311" s="169" t="s">
        <v>41</v>
      </c>
      <c r="O311" s="58"/>
      <c r="P311" s="170">
        <f>O311*H311</f>
        <v>0</v>
      </c>
      <c r="Q311" s="170">
        <v>0.0015</v>
      </c>
      <c r="R311" s="170">
        <f>Q311*H311</f>
        <v>0.003</v>
      </c>
      <c r="S311" s="170">
        <v>0</v>
      </c>
      <c r="T311" s="171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2" t="s">
        <v>238</v>
      </c>
      <c r="AT311" s="172" t="s">
        <v>146</v>
      </c>
      <c r="AU311" s="172" t="s">
        <v>86</v>
      </c>
      <c r="AY311" s="17" t="s">
        <v>144</v>
      </c>
      <c r="BE311" s="173">
        <f>IF(N311="základní",J311,0)</f>
        <v>0</v>
      </c>
      <c r="BF311" s="173">
        <f>IF(N311="snížená",J311,0)</f>
        <v>0</v>
      </c>
      <c r="BG311" s="173">
        <f>IF(N311="zákl. přenesená",J311,0)</f>
        <v>0</v>
      </c>
      <c r="BH311" s="173">
        <f>IF(N311="sníž. přenesená",J311,0)</f>
        <v>0</v>
      </c>
      <c r="BI311" s="173">
        <f>IF(N311="nulová",J311,0)</f>
        <v>0</v>
      </c>
      <c r="BJ311" s="17" t="s">
        <v>84</v>
      </c>
      <c r="BK311" s="173">
        <f>ROUND(I311*H311,2)</f>
        <v>0</v>
      </c>
      <c r="BL311" s="17" t="s">
        <v>238</v>
      </c>
      <c r="BM311" s="172" t="s">
        <v>401</v>
      </c>
    </row>
    <row r="312" spans="1:47" s="2" customFormat="1" ht="12">
      <c r="A312" s="32"/>
      <c r="B312" s="33"/>
      <c r="C312" s="32"/>
      <c r="D312" s="174" t="s">
        <v>153</v>
      </c>
      <c r="E312" s="32"/>
      <c r="F312" s="175" t="s">
        <v>402</v>
      </c>
      <c r="G312" s="32"/>
      <c r="H312" s="32"/>
      <c r="I312" s="96"/>
      <c r="J312" s="32"/>
      <c r="K312" s="32"/>
      <c r="L312" s="33"/>
      <c r="M312" s="176"/>
      <c r="N312" s="177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153</v>
      </c>
      <c r="AU312" s="17" t="s">
        <v>86</v>
      </c>
    </row>
    <row r="313" spans="2:51" s="13" customFormat="1" ht="12">
      <c r="B313" s="178"/>
      <c r="D313" s="174" t="s">
        <v>155</v>
      </c>
      <c r="E313" s="179" t="s">
        <v>1</v>
      </c>
      <c r="F313" s="180" t="s">
        <v>86</v>
      </c>
      <c r="H313" s="181">
        <v>2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155</v>
      </c>
      <c r="AU313" s="179" t="s">
        <v>86</v>
      </c>
      <c r="AV313" s="13" t="s">
        <v>86</v>
      </c>
      <c r="AW313" s="13" t="s">
        <v>32</v>
      </c>
      <c r="AX313" s="13" t="s">
        <v>76</v>
      </c>
      <c r="AY313" s="179" t="s">
        <v>144</v>
      </c>
    </row>
    <row r="314" spans="2:51" s="14" customFormat="1" ht="12">
      <c r="B314" s="186"/>
      <c r="D314" s="174" t="s">
        <v>155</v>
      </c>
      <c r="E314" s="187" t="s">
        <v>1</v>
      </c>
      <c r="F314" s="188" t="s">
        <v>157</v>
      </c>
      <c r="H314" s="189">
        <v>2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155</v>
      </c>
      <c r="AU314" s="187" t="s">
        <v>86</v>
      </c>
      <c r="AV314" s="14" t="s">
        <v>151</v>
      </c>
      <c r="AW314" s="14" t="s">
        <v>32</v>
      </c>
      <c r="AX314" s="14" t="s">
        <v>84</v>
      </c>
      <c r="AY314" s="187" t="s">
        <v>144</v>
      </c>
    </row>
    <row r="315" spans="1:65" s="2" customFormat="1" ht="14.45" customHeight="1">
      <c r="A315" s="32"/>
      <c r="B315" s="160"/>
      <c r="C315" s="161" t="s">
        <v>403</v>
      </c>
      <c r="D315" s="161" t="s">
        <v>146</v>
      </c>
      <c r="E315" s="162" t="s">
        <v>404</v>
      </c>
      <c r="F315" s="163" t="s">
        <v>405</v>
      </c>
      <c r="G315" s="164" t="s">
        <v>393</v>
      </c>
      <c r="H315" s="211"/>
      <c r="I315" s="166"/>
      <c r="J315" s="167">
        <f>ROUND(I315*H315,2)</f>
        <v>0</v>
      </c>
      <c r="K315" s="163" t="s">
        <v>150</v>
      </c>
      <c r="L315" s="33"/>
      <c r="M315" s="168" t="s">
        <v>1</v>
      </c>
      <c r="N315" s="169" t="s">
        <v>41</v>
      </c>
      <c r="O315" s="58"/>
      <c r="P315" s="170">
        <f>O315*H315</f>
        <v>0</v>
      </c>
      <c r="Q315" s="170">
        <v>0</v>
      </c>
      <c r="R315" s="170">
        <f>Q315*H315</f>
        <v>0</v>
      </c>
      <c r="S315" s="170">
        <v>0</v>
      </c>
      <c r="T315" s="17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2" t="s">
        <v>238</v>
      </c>
      <c r="AT315" s="172" t="s">
        <v>146</v>
      </c>
      <c r="AU315" s="172" t="s">
        <v>86</v>
      </c>
      <c r="AY315" s="17" t="s">
        <v>144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7" t="s">
        <v>84</v>
      </c>
      <c r="BK315" s="173">
        <f>ROUND(I315*H315,2)</f>
        <v>0</v>
      </c>
      <c r="BL315" s="17" t="s">
        <v>238</v>
      </c>
      <c r="BM315" s="172" t="s">
        <v>406</v>
      </c>
    </row>
    <row r="316" spans="1:47" s="2" customFormat="1" ht="19.5">
      <c r="A316" s="32"/>
      <c r="B316" s="33"/>
      <c r="C316" s="32"/>
      <c r="D316" s="174" t="s">
        <v>153</v>
      </c>
      <c r="E316" s="32"/>
      <c r="F316" s="175" t="s">
        <v>407</v>
      </c>
      <c r="G316" s="32"/>
      <c r="H316" s="32"/>
      <c r="I316" s="96"/>
      <c r="J316" s="32"/>
      <c r="K316" s="32"/>
      <c r="L316" s="33"/>
      <c r="M316" s="176"/>
      <c r="N316" s="177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153</v>
      </c>
      <c r="AU316" s="17" t="s">
        <v>86</v>
      </c>
    </row>
    <row r="317" spans="2:63" s="12" customFormat="1" ht="22.9" customHeight="1">
      <c r="B317" s="147"/>
      <c r="D317" s="148" t="s">
        <v>75</v>
      </c>
      <c r="E317" s="158" t="s">
        <v>408</v>
      </c>
      <c r="F317" s="158" t="s">
        <v>409</v>
      </c>
      <c r="I317" s="150"/>
      <c r="J317" s="159">
        <f>BK317</f>
        <v>0</v>
      </c>
      <c r="L317" s="147"/>
      <c r="M317" s="152"/>
      <c r="N317" s="153"/>
      <c r="O317" s="153"/>
      <c r="P317" s="154">
        <f>SUM(P318:P329)</f>
        <v>0</v>
      </c>
      <c r="Q317" s="153"/>
      <c r="R317" s="154">
        <f>SUM(R318:R329)</f>
        <v>0.12824</v>
      </c>
      <c r="S317" s="153"/>
      <c r="T317" s="155">
        <f>SUM(T318:T329)</f>
        <v>0</v>
      </c>
      <c r="AR317" s="148" t="s">
        <v>86</v>
      </c>
      <c r="AT317" s="156" t="s">
        <v>75</v>
      </c>
      <c r="AU317" s="156" t="s">
        <v>84</v>
      </c>
      <c r="AY317" s="148" t="s">
        <v>144</v>
      </c>
      <c r="BK317" s="157">
        <f>SUM(BK318:BK329)</f>
        <v>0</v>
      </c>
    </row>
    <row r="318" spans="1:65" s="2" customFormat="1" ht="19.9" customHeight="1">
      <c r="A318" s="32"/>
      <c r="B318" s="160"/>
      <c r="C318" s="161" t="s">
        <v>410</v>
      </c>
      <c r="D318" s="161" t="s">
        <v>146</v>
      </c>
      <c r="E318" s="162" t="s">
        <v>411</v>
      </c>
      <c r="F318" s="163" t="s">
        <v>412</v>
      </c>
      <c r="G318" s="164" t="s">
        <v>208</v>
      </c>
      <c r="H318" s="165">
        <v>26</v>
      </c>
      <c r="I318" s="166"/>
      <c r="J318" s="167">
        <f>ROUND(I318*H318,2)</f>
        <v>0</v>
      </c>
      <c r="K318" s="163" t="s">
        <v>150</v>
      </c>
      <c r="L318" s="33"/>
      <c r="M318" s="168" t="s">
        <v>1</v>
      </c>
      <c r="N318" s="169" t="s">
        <v>41</v>
      </c>
      <c r="O318" s="58"/>
      <c r="P318" s="170">
        <f>O318*H318</f>
        <v>0</v>
      </c>
      <c r="Q318" s="170">
        <v>0.00124</v>
      </c>
      <c r="R318" s="170">
        <f>Q318*H318</f>
        <v>0.03224</v>
      </c>
      <c r="S318" s="170">
        <v>0</v>
      </c>
      <c r="T318" s="171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2" t="s">
        <v>238</v>
      </c>
      <c r="AT318" s="172" t="s">
        <v>146</v>
      </c>
      <c r="AU318" s="172" t="s">
        <v>86</v>
      </c>
      <c r="AY318" s="17" t="s">
        <v>144</v>
      </c>
      <c r="BE318" s="173">
        <f>IF(N318="základní",J318,0)</f>
        <v>0</v>
      </c>
      <c r="BF318" s="173">
        <f>IF(N318="snížená",J318,0)</f>
        <v>0</v>
      </c>
      <c r="BG318" s="173">
        <f>IF(N318="zákl. přenesená",J318,0)</f>
        <v>0</v>
      </c>
      <c r="BH318" s="173">
        <f>IF(N318="sníž. přenesená",J318,0)</f>
        <v>0</v>
      </c>
      <c r="BI318" s="173">
        <f>IF(N318="nulová",J318,0)</f>
        <v>0</v>
      </c>
      <c r="BJ318" s="17" t="s">
        <v>84</v>
      </c>
      <c r="BK318" s="173">
        <f>ROUND(I318*H318,2)</f>
        <v>0</v>
      </c>
      <c r="BL318" s="17" t="s">
        <v>238</v>
      </c>
      <c r="BM318" s="172" t="s">
        <v>413</v>
      </c>
    </row>
    <row r="319" spans="1:47" s="2" customFormat="1" ht="19.5">
      <c r="A319" s="32"/>
      <c r="B319" s="33"/>
      <c r="C319" s="32"/>
      <c r="D319" s="174" t="s">
        <v>153</v>
      </c>
      <c r="E319" s="32"/>
      <c r="F319" s="175" t="s">
        <v>414</v>
      </c>
      <c r="G319" s="32"/>
      <c r="H319" s="32"/>
      <c r="I319" s="96"/>
      <c r="J319" s="32"/>
      <c r="K319" s="32"/>
      <c r="L319" s="33"/>
      <c r="M319" s="176"/>
      <c r="N319" s="177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153</v>
      </c>
      <c r="AU319" s="17" t="s">
        <v>86</v>
      </c>
    </row>
    <row r="320" spans="2:51" s="13" customFormat="1" ht="12">
      <c r="B320" s="178"/>
      <c r="D320" s="174" t="s">
        <v>155</v>
      </c>
      <c r="E320" s="179" t="s">
        <v>1</v>
      </c>
      <c r="F320" s="180" t="s">
        <v>294</v>
      </c>
      <c r="H320" s="181">
        <v>26</v>
      </c>
      <c r="I320" s="182"/>
      <c r="L320" s="178"/>
      <c r="M320" s="183"/>
      <c r="N320" s="184"/>
      <c r="O320" s="184"/>
      <c r="P320" s="184"/>
      <c r="Q320" s="184"/>
      <c r="R320" s="184"/>
      <c r="S320" s="184"/>
      <c r="T320" s="185"/>
      <c r="AT320" s="179" t="s">
        <v>155</v>
      </c>
      <c r="AU320" s="179" t="s">
        <v>86</v>
      </c>
      <c r="AV320" s="13" t="s">
        <v>86</v>
      </c>
      <c r="AW320" s="13" t="s">
        <v>32</v>
      </c>
      <c r="AX320" s="13" t="s">
        <v>76</v>
      </c>
      <c r="AY320" s="179" t="s">
        <v>144</v>
      </c>
    </row>
    <row r="321" spans="2:51" s="14" customFormat="1" ht="12">
      <c r="B321" s="186"/>
      <c r="D321" s="174" t="s">
        <v>155</v>
      </c>
      <c r="E321" s="187" t="s">
        <v>1</v>
      </c>
      <c r="F321" s="188" t="s">
        <v>157</v>
      </c>
      <c r="H321" s="189">
        <v>26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155</v>
      </c>
      <c r="AU321" s="187" t="s">
        <v>86</v>
      </c>
      <c r="AV321" s="14" t="s">
        <v>151</v>
      </c>
      <c r="AW321" s="14" t="s">
        <v>32</v>
      </c>
      <c r="AX321" s="14" t="s">
        <v>84</v>
      </c>
      <c r="AY321" s="187" t="s">
        <v>144</v>
      </c>
    </row>
    <row r="322" spans="2:51" s="15" customFormat="1" ht="12">
      <c r="B322" s="194"/>
      <c r="D322" s="174" t="s">
        <v>155</v>
      </c>
      <c r="E322" s="195" t="s">
        <v>1</v>
      </c>
      <c r="F322" s="196" t="s">
        <v>415</v>
      </c>
      <c r="H322" s="195" t="s">
        <v>1</v>
      </c>
      <c r="I322" s="197"/>
      <c r="L322" s="194"/>
      <c r="M322" s="198"/>
      <c r="N322" s="199"/>
      <c r="O322" s="199"/>
      <c r="P322" s="199"/>
      <c r="Q322" s="199"/>
      <c r="R322" s="199"/>
      <c r="S322" s="199"/>
      <c r="T322" s="200"/>
      <c r="AT322" s="195" t="s">
        <v>155</v>
      </c>
      <c r="AU322" s="195" t="s">
        <v>86</v>
      </c>
      <c r="AV322" s="15" t="s">
        <v>84</v>
      </c>
      <c r="AW322" s="15" t="s">
        <v>32</v>
      </c>
      <c r="AX322" s="15" t="s">
        <v>76</v>
      </c>
      <c r="AY322" s="195" t="s">
        <v>144</v>
      </c>
    </row>
    <row r="323" spans="1:65" s="2" customFormat="1" ht="14.45" customHeight="1">
      <c r="A323" s="32"/>
      <c r="B323" s="160"/>
      <c r="C323" s="161" t="s">
        <v>416</v>
      </c>
      <c r="D323" s="161" t="s">
        <v>146</v>
      </c>
      <c r="E323" s="162" t="s">
        <v>417</v>
      </c>
      <c r="F323" s="163" t="s">
        <v>418</v>
      </c>
      <c r="G323" s="164" t="s">
        <v>208</v>
      </c>
      <c r="H323" s="165">
        <v>48</v>
      </c>
      <c r="I323" s="166"/>
      <c r="J323" s="167">
        <f>ROUND(I323*H323,2)</f>
        <v>0</v>
      </c>
      <c r="K323" s="163" t="s">
        <v>150</v>
      </c>
      <c r="L323" s="33"/>
      <c r="M323" s="168" t="s">
        <v>1</v>
      </c>
      <c r="N323" s="169" t="s">
        <v>41</v>
      </c>
      <c r="O323" s="58"/>
      <c r="P323" s="170">
        <f>O323*H323</f>
        <v>0</v>
      </c>
      <c r="Q323" s="170">
        <v>0.002</v>
      </c>
      <c r="R323" s="170">
        <f>Q323*H323</f>
        <v>0.096</v>
      </c>
      <c r="S323" s="170">
        <v>0</v>
      </c>
      <c r="T323" s="171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2" t="s">
        <v>238</v>
      </c>
      <c r="AT323" s="172" t="s">
        <v>146</v>
      </c>
      <c r="AU323" s="172" t="s">
        <v>86</v>
      </c>
      <c r="AY323" s="17" t="s">
        <v>144</v>
      </c>
      <c r="BE323" s="173">
        <f>IF(N323="základní",J323,0)</f>
        <v>0</v>
      </c>
      <c r="BF323" s="173">
        <f>IF(N323="snížená",J323,0)</f>
        <v>0</v>
      </c>
      <c r="BG323" s="173">
        <f>IF(N323="zákl. přenesená",J323,0)</f>
        <v>0</v>
      </c>
      <c r="BH323" s="173">
        <f>IF(N323="sníž. přenesená",J323,0)</f>
        <v>0</v>
      </c>
      <c r="BI323" s="173">
        <f>IF(N323="nulová",J323,0)</f>
        <v>0</v>
      </c>
      <c r="BJ323" s="17" t="s">
        <v>84</v>
      </c>
      <c r="BK323" s="173">
        <f>ROUND(I323*H323,2)</f>
        <v>0</v>
      </c>
      <c r="BL323" s="17" t="s">
        <v>238</v>
      </c>
      <c r="BM323" s="172" t="s">
        <v>419</v>
      </c>
    </row>
    <row r="324" spans="1:47" s="2" customFormat="1" ht="19.5">
      <c r="A324" s="32"/>
      <c r="B324" s="33"/>
      <c r="C324" s="32"/>
      <c r="D324" s="174" t="s">
        <v>153</v>
      </c>
      <c r="E324" s="32"/>
      <c r="F324" s="175" t="s">
        <v>420</v>
      </c>
      <c r="G324" s="32"/>
      <c r="H324" s="32"/>
      <c r="I324" s="96"/>
      <c r="J324" s="32"/>
      <c r="K324" s="32"/>
      <c r="L324" s="33"/>
      <c r="M324" s="176"/>
      <c r="N324" s="177"/>
      <c r="O324" s="58"/>
      <c r="P324" s="58"/>
      <c r="Q324" s="58"/>
      <c r="R324" s="58"/>
      <c r="S324" s="58"/>
      <c r="T324" s="59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153</v>
      </c>
      <c r="AU324" s="17" t="s">
        <v>86</v>
      </c>
    </row>
    <row r="325" spans="2:51" s="13" customFormat="1" ht="12">
      <c r="B325" s="178"/>
      <c r="D325" s="174" t="s">
        <v>155</v>
      </c>
      <c r="E325" s="179" t="s">
        <v>1</v>
      </c>
      <c r="F325" s="180" t="s">
        <v>421</v>
      </c>
      <c r="H325" s="181">
        <v>24</v>
      </c>
      <c r="I325" s="182"/>
      <c r="L325" s="178"/>
      <c r="M325" s="183"/>
      <c r="N325" s="184"/>
      <c r="O325" s="184"/>
      <c r="P325" s="184"/>
      <c r="Q325" s="184"/>
      <c r="R325" s="184"/>
      <c r="S325" s="184"/>
      <c r="T325" s="185"/>
      <c r="AT325" s="179" t="s">
        <v>155</v>
      </c>
      <c r="AU325" s="179" t="s">
        <v>86</v>
      </c>
      <c r="AV325" s="13" t="s">
        <v>86</v>
      </c>
      <c r="AW325" s="13" t="s">
        <v>32</v>
      </c>
      <c r="AX325" s="13" t="s">
        <v>76</v>
      </c>
      <c r="AY325" s="179" t="s">
        <v>144</v>
      </c>
    </row>
    <row r="326" spans="2:51" s="13" customFormat="1" ht="12">
      <c r="B326" s="178"/>
      <c r="D326" s="174" t="s">
        <v>155</v>
      </c>
      <c r="E326" s="179" t="s">
        <v>1</v>
      </c>
      <c r="F326" s="180" t="s">
        <v>421</v>
      </c>
      <c r="H326" s="181">
        <v>24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155</v>
      </c>
      <c r="AU326" s="179" t="s">
        <v>86</v>
      </c>
      <c r="AV326" s="13" t="s">
        <v>86</v>
      </c>
      <c r="AW326" s="13" t="s">
        <v>32</v>
      </c>
      <c r="AX326" s="13" t="s">
        <v>76</v>
      </c>
      <c r="AY326" s="179" t="s">
        <v>144</v>
      </c>
    </row>
    <row r="327" spans="2:51" s="14" customFormat="1" ht="12">
      <c r="B327" s="186"/>
      <c r="D327" s="174" t="s">
        <v>155</v>
      </c>
      <c r="E327" s="187" t="s">
        <v>1</v>
      </c>
      <c r="F327" s="188" t="s">
        <v>157</v>
      </c>
      <c r="H327" s="189">
        <v>48</v>
      </c>
      <c r="I327" s="190"/>
      <c r="L327" s="186"/>
      <c r="M327" s="191"/>
      <c r="N327" s="192"/>
      <c r="O327" s="192"/>
      <c r="P327" s="192"/>
      <c r="Q327" s="192"/>
      <c r="R327" s="192"/>
      <c r="S327" s="192"/>
      <c r="T327" s="193"/>
      <c r="AT327" s="187" t="s">
        <v>155</v>
      </c>
      <c r="AU327" s="187" t="s">
        <v>86</v>
      </c>
      <c r="AV327" s="14" t="s">
        <v>151</v>
      </c>
      <c r="AW327" s="14" t="s">
        <v>32</v>
      </c>
      <c r="AX327" s="14" t="s">
        <v>84</v>
      </c>
      <c r="AY327" s="187" t="s">
        <v>144</v>
      </c>
    </row>
    <row r="328" spans="1:65" s="2" customFormat="1" ht="14.45" customHeight="1">
      <c r="A328" s="32"/>
      <c r="B328" s="160"/>
      <c r="C328" s="161" t="s">
        <v>422</v>
      </c>
      <c r="D328" s="161" t="s">
        <v>146</v>
      </c>
      <c r="E328" s="162" t="s">
        <v>423</v>
      </c>
      <c r="F328" s="163" t="s">
        <v>424</v>
      </c>
      <c r="G328" s="164" t="s">
        <v>393</v>
      </c>
      <c r="H328" s="211"/>
      <c r="I328" s="166"/>
      <c r="J328" s="167">
        <f>ROUND(I328*H328,2)</f>
        <v>0</v>
      </c>
      <c r="K328" s="163" t="s">
        <v>150</v>
      </c>
      <c r="L328" s="33"/>
      <c r="M328" s="168" t="s">
        <v>1</v>
      </c>
      <c r="N328" s="169" t="s">
        <v>41</v>
      </c>
      <c r="O328" s="58"/>
      <c r="P328" s="170">
        <f>O328*H328</f>
        <v>0</v>
      </c>
      <c r="Q328" s="170">
        <v>0</v>
      </c>
      <c r="R328" s="170">
        <f>Q328*H328</f>
        <v>0</v>
      </c>
      <c r="S328" s="170">
        <v>0</v>
      </c>
      <c r="T328" s="171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2" t="s">
        <v>238</v>
      </c>
      <c r="AT328" s="172" t="s">
        <v>146</v>
      </c>
      <c r="AU328" s="172" t="s">
        <v>86</v>
      </c>
      <c r="AY328" s="17" t="s">
        <v>144</v>
      </c>
      <c r="BE328" s="173">
        <f>IF(N328="základní",J328,0)</f>
        <v>0</v>
      </c>
      <c r="BF328" s="173">
        <f>IF(N328="snížená",J328,0)</f>
        <v>0</v>
      </c>
      <c r="BG328" s="173">
        <f>IF(N328="zákl. přenesená",J328,0)</f>
        <v>0</v>
      </c>
      <c r="BH328" s="173">
        <f>IF(N328="sníž. přenesená",J328,0)</f>
        <v>0</v>
      </c>
      <c r="BI328" s="173">
        <f>IF(N328="nulová",J328,0)</f>
        <v>0</v>
      </c>
      <c r="BJ328" s="17" t="s">
        <v>84</v>
      </c>
      <c r="BK328" s="173">
        <f>ROUND(I328*H328,2)</f>
        <v>0</v>
      </c>
      <c r="BL328" s="17" t="s">
        <v>238</v>
      </c>
      <c r="BM328" s="172" t="s">
        <v>425</v>
      </c>
    </row>
    <row r="329" spans="1:47" s="2" customFormat="1" ht="19.5">
      <c r="A329" s="32"/>
      <c r="B329" s="33"/>
      <c r="C329" s="32"/>
      <c r="D329" s="174" t="s">
        <v>153</v>
      </c>
      <c r="E329" s="32"/>
      <c r="F329" s="175" t="s">
        <v>426</v>
      </c>
      <c r="G329" s="32"/>
      <c r="H329" s="32"/>
      <c r="I329" s="96"/>
      <c r="J329" s="32"/>
      <c r="K329" s="32"/>
      <c r="L329" s="33"/>
      <c r="M329" s="212"/>
      <c r="N329" s="213"/>
      <c r="O329" s="214"/>
      <c r="P329" s="214"/>
      <c r="Q329" s="214"/>
      <c r="R329" s="214"/>
      <c r="S329" s="214"/>
      <c r="T329" s="215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153</v>
      </c>
      <c r="AU329" s="17" t="s">
        <v>86</v>
      </c>
    </row>
    <row r="330" spans="1:31" s="2" customFormat="1" ht="6.95" customHeight="1">
      <c r="A330" s="32"/>
      <c r="B330" s="47"/>
      <c r="C330" s="48"/>
      <c r="D330" s="48"/>
      <c r="E330" s="48"/>
      <c r="F330" s="48"/>
      <c r="G330" s="48"/>
      <c r="H330" s="48"/>
      <c r="I330" s="120"/>
      <c r="J330" s="48"/>
      <c r="K330" s="48"/>
      <c r="L330" s="33"/>
      <c r="M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</row>
  </sheetData>
  <autoFilter ref="C128:K329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427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ROUND((SUM(BE122:BE187)),2)</f>
        <v>0</v>
      </c>
      <c r="G33" s="32"/>
      <c r="H33" s="32"/>
      <c r="I33" s="107">
        <v>0.21</v>
      </c>
      <c r="J33" s="106">
        <f>ROUND(((SUM(BE122:BE187))*I33),2)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ROUND((SUM(BF122:BF187)),2)</f>
        <v>0</v>
      </c>
      <c r="G34" s="32"/>
      <c r="H34" s="32"/>
      <c r="I34" s="107">
        <v>0.15</v>
      </c>
      <c r="J34" s="106">
        <f>ROUND(((SUM(BF122:BF187))*I34),2)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ROUND((SUM(BG122:BG187)),2)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ROUND((SUM(BH122:BH187)),2)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ROUND((SUM(BI122:BI187)),2)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02 - Injektáž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J123</f>
        <v>0</v>
      </c>
      <c r="L97" s="126"/>
    </row>
    <row r="98" spans="2:12" s="10" customFormat="1" ht="19.9" customHeight="1">
      <c r="B98" s="131"/>
      <c r="D98" s="132" t="s">
        <v>428</v>
      </c>
      <c r="E98" s="133"/>
      <c r="F98" s="133"/>
      <c r="G98" s="133"/>
      <c r="H98" s="133"/>
      <c r="I98" s="134"/>
      <c r="J98" s="135">
        <f>J124</f>
        <v>0</v>
      </c>
      <c r="L98" s="131"/>
    </row>
    <row r="99" spans="2:12" s="10" customFormat="1" ht="19.9" customHeight="1">
      <c r="B99" s="131"/>
      <c r="D99" s="132" t="s">
        <v>429</v>
      </c>
      <c r="E99" s="133"/>
      <c r="F99" s="133"/>
      <c r="G99" s="133"/>
      <c r="H99" s="133"/>
      <c r="I99" s="134"/>
      <c r="J99" s="135">
        <f>J157</f>
        <v>0</v>
      </c>
      <c r="L99" s="131"/>
    </row>
    <row r="100" spans="2:12" s="10" customFormat="1" ht="19.9" customHeight="1">
      <c r="B100" s="131"/>
      <c r="D100" s="132" t="s">
        <v>122</v>
      </c>
      <c r="E100" s="133"/>
      <c r="F100" s="133"/>
      <c r="G100" s="133"/>
      <c r="H100" s="133"/>
      <c r="I100" s="134"/>
      <c r="J100" s="135">
        <f>J170</f>
        <v>0</v>
      </c>
      <c r="L100" s="131"/>
    </row>
    <row r="101" spans="2:12" s="10" customFormat="1" ht="19.9" customHeight="1">
      <c r="B101" s="131"/>
      <c r="D101" s="132" t="s">
        <v>123</v>
      </c>
      <c r="E101" s="133"/>
      <c r="F101" s="133"/>
      <c r="G101" s="133"/>
      <c r="H101" s="133"/>
      <c r="I101" s="134"/>
      <c r="J101" s="135">
        <f>J175</f>
        <v>0</v>
      </c>
      <c r="L101" s="131"/>
    </row>
    <row r="102" spans="2:12" s="10" customFormat="1" ht="19.9" customHeight="1">
      <c r="B102" s="131"/>
      <c r="D102" s="132" t="s">
        <v>124</v>
      </c>
      <c r="E102" s="133"/>
      <c r="F102" s="133"/>
      <c r="G102" s="133"/>
      <c r="H102" s="133"/>
      <c r="I102" s="134"/>
      <c r="J102" s="135">
        <f>J185</f>
        <v>0</v>
      </c>
      <c r="L102" s="131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96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120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121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129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5" customHeight="1">
      <c r="A112" s="32"/>
      <c r="B112" s="33"/>
      <c r="C112" s="32"/>
      <c r="D112" s="32"/>
      <c r="E112" s="263" t="str">
        <f>E7</f>
        <v>Sanace 1. NP objektu školní družiny ZŠ Na Příkopech</v>
      </c>
      <c r="F112" s="264"/>
      <c r="G112" s="264"/>
      <c r="H112" s="264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109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4.45" customHeight="1">
      <c r="A114" s="32"/>
      <c r="B114" s="33"/>
      <c r="C114" s="32"/>
      <c r="D114" s="32"/>
      <c r="E114" s="245" t="str">
        <f>E9</f>
        <v>SO 02 - Injektáž</v>
      </c>
      <c r="F114" s="262"/>
      <c r="G114" s="262"/>
      <c r="H114" s="26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Chomutov</v>
      </c>
      <c r="G116" s="32"/>
      <c r="H116" s="32"/>
      <c r="I116" s="97" t="s">
        <v>22</v>
      </c>
      <c r="J116" s="55" t="str">
        <f>IF(J12="","",J12)</f>
        <v>23. 5. 2020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6.45" customHeight="1">
      <c r="A118" s="32"/>
      <c r="B118" s="33"/>
      <c r="C118" s="27" t="s">
        <v>24</v>
      </c>
      <c r="D118" s="32"/>
      <c r="E118" s="32"/>
      <c r="F118" s="25" t="str">
        <f>E15</f>
        <v>Město Chomutov</v>
      </c>
      <c r="G118" s="32"/>
      <c r="H118" s="32"/>
      <c r="I118" s="97" t="s">
        <v>30</v>
      </c>
      <c r="J118" s="30" t="str">
        <f>E21</f>
        <v>Ing. Marian Zach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6" customHeight="1">
      <c r="A119" s="32"/>
      <c r="B119" s="33"/>
      <c r="C119" s="27" t="s">
        <v>28</v>
      </c>
      <c r="D119" s="32"/>
      <c r="E119" s="32"/>
      <c r="F119" s="25" t="str">
        <f>IF(E18="","",E18)</f>
        <v>Vyplň údaj</v>
      </c>
      <c r="G119" s="32"/>
      <c r="H119" s="32"/>
      <c r="I119" s="97" t="s">
        <v>33</v>
      </c>
      <c r="J119" s="30" t="str">
        <f>E24</f>
        <v>Pavel Šouta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36"/>
      <c r="B121" s="137"/>
      <c r="C121" s="138" t="s">
        <v>130</v>
      </c>
      <c r="D121" s="139" t="s">
        <v>61</v>
      </c>
      <c r="E121" s="139" t="s">
        <v>57</v>
      </c>
      <c r="F121" s="139" t="s">
        <v>58</v>
      </c>
      <c r="G121" s="139" t="s">
        <v>131</v>
      </c>
      <c r="H121" s="139" t="s">
        <v>132</v>
      </c>
      <c r="I121" s="140" t="s">
        <v>133</v>
      </c>
      <c r="J121" s="139" t="s">
        <v>113</v>
      </c>
      <c r="K121" s="141" t="s">
        <v>134</v>
      </c>
      <c r="L121" s="142"/>
      <c r="M121" s="62" t="s">
        <v>1</v>
      </c>
      <c r="N121" s="63" t="s">
        <v>40</v>
      </c>
      <c r="O121" s="63" t="s">
        <v>135</v>
      </c>
      <c r="P121" s="63" t="s">
        <v>136</v>
      </c>
      <c r="Q121" s="63" t="s">
        <v>137</v>
      </c>
      <c r="R121" s="63" t="s">
        <v>138</v>
      </c>
      <c r="S121" s="63" t="s">
        <v>139</v>
      </c>
      <c r="T121" s="64" t="s">
        <v>140</v>
      </c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</row>
    <row r="122" spans="1:63" s="2" customFormat="1" ht="22.9" customHeight="1">
      <c r="A122" s="32"/>
      <c r="B122" s="33"/>
      <c r="C122" s="69" t="s">
        <v>141</v>
      </c>
      <c r="D122" s="32"/>
      <c r="E122" s="32"/>
      <c r="F122" s="32"/>
      <c r="G122" s="32"/>
      <c r="H122" s="32"/>
      <c r="I122" s="96"/>
      <c r="J122" s="143">
        <f>BK122</f>
        <v>0</v>
      </c>
      <c r="K122" s="32"/>
      <c r="L122" s="33"/>
      <c r="M122" s="65"/>
      <c r="N122" s="56"/>
      <c r="O122" s="66"/>
      <c r="P122" s="144">
        <f>P123</f>
        <v>0</v>
      </c>
      <c r="Q122" s="66"/>
      <c r="R122" s="144">
        <f>R123</f>
        <v>0.18693714000000003</v>
      </c>
      <c r="S122" s="66"/>
      <c r="T122" s="145">
        <f>T123</f>
        <v>0.0012761800000000002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115</v>
      </c>
      <c r="BK122" s="146">
        <f>BK123</f>
        <v>0</v>
      </c>
    </row>
    <row r="123" spans="2:63" s="12" customFormat="1" ht="25.9" customHeight="1">
      <c r="B123" s="147"/>
      <c r="D123" s="148" t="s">
        <v>75</v>
      </c>
      <c r="E123" s="149" t="s">
        <v>142</v>
      </c>
      <c r="F123" s="149" t="s">
        <v>143</v>
      </c>
      <c r="I123" s="150"/>
      <c r="J123" s="151">
        <f>BK123</f>
        <v>0</v>
      </c>
      <c r="L123" s="147"/>
      <c r="M123" s="152"/>
      <c r="N123" s="153"/>
      <c r="O123" s="153"/>
      <c r="P123" s="154">
        <f>P124+P157+P170+P175+P185</f>
        <v>0</v>
      </c>
      <c r="Q123" s="153"/>
      <c r="R123" s="154">
        <f>R124+R157+R170+R175+R185</f>
        <v>0.18693714000000003</v>
      </c>
      <c r="S123" s="153"/>
      <c r="T123" s="155">
        <f>T124+T157+T170+T175+T185</f>
        <v>0.0012761800000000002</v>
      </c>
      <c r="AR123" s="148" t="s">
        <v>84</v>
      </c>
      <c r="AT123" s="156" t="s">
        <v>75</v>
      </c>
      <c r="AU123" s="156" t="s">
        <v>76</v>
      </c>
      <c r="AY123" s="148" t="s">
        <v>144</v>
      </c>
      <c r="BK123" s="157">
        <f>BK124+BK157+BK170+BK175+BK185</f>
        <v>0</v>
      </c>
    </row>
    <row r="124" spans="2:63" s="12" customFormat="1" ht="22.9" customHeight="1">
      <c r="B124" s="147"/>
      <c r="D124" s="148" t="s">
        <v>75</v>
      </c>
      <c r="E124" s="158" t="s">
        <v>165</v>
      </c>
      <c r="F124" s="158" t="s">
        <v>430</v>
      </c>
      <c r="I124" s="150"/>
      <c r="J124" s="159">
        <f>BK124</f>
        <v>0</v>
      </c>
      <c r="L124" s="147"/>
      <c r="M124" s="152"/>
      <c r="N124" s="153"/>
      <c r="O124" s="153"/>
      <c r="P124" s="154">
        <f>SUM(P125:P156)</f>
        <v>0</v>
      </c>
      <c r="Q124" s="153"/>
      <c r="R124" s="154">
        <f>SUM(R125:R156)</f>
        <v>0.18417714000000002</v>
      </c>
      <c r="S124" s="153"/>
      <c r="T124" s="155">
        <f>SUM(T125:T156)</f>
        <v>0.0012761800000000002</v>
      </c>
      <c r="AR124" s="148" t="s">
        <v>84</v>
      </c>
      <c r="AT124" s="156" t="s">
        <v>75</v>
      </c>
      <c r="AU124" s="156" t="s">
        <v>84</v>
      </c>
      <c r="AY124" s="148" t="s">
        <v>144</v>
      </c>
      <c r="BK124" s="157">
        <f>SUM(BK125:BK156)</f>
        <v>0</v>
      </c>
    </row>
    <row r="125" spans="1:65" s="2" customFormat="1" ht="14.45" customHeight="1">
      <c r="A125" s="32"/>
      <c r="B125" s="160"/>
      <c r="C125" s="161" t="s">
        <v>84</v>
      </c>
      <c r="D125" s="161" t="s">
        <v>146</v>
      </c>
      <c r="E125" s="162" t="s">
        <v>431</v>
      </c>
      <c r="F125" s="163" t="s">
        <v>432</v>
      </c>
      <c r="G125" s="164" t="s">
        <v>208</v>
      </c>
      <c r="H125" s="165">
        <v>13.9</v>
      </c>
      <c r="I125" s="166"/>
      <c r="J125" s="167">
        <f>ROUND(I125*H125,2)</f>
        <v>0</v>
      </c>
      <c r="K125" s="163" t="s">
        <v>150</v>
      </c>
      <c r="L125" s="33"/>
      <c r="M125" s="168" t="s">
        <v>1</v>
      </c>
      <c r="N125" s="169" t="s">
        <v>41</v>
      </c>
      <c r="O125" s="58"/>
      <c r="P125" s="170">
        <f>O125*H125</f>
        <v>0</v>
      </c>
      <c r="Q125" s="170">
        <v>0.00059</v>
      </c>
      <c r="R125" s="170">
        <f>Q125*H125</f>
        <v>0.008201</v>
      </c>
      <c r="S125" s="170">
        <v>1E-05</v>
      </c>
      <c r="T125" s="171">
        <f>S125*H125</f>
        <v>0.00013900000000000002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2" t="s">
        <v>151</v>
      </c>
      <c r="AT125" s="172" t="s">
        <v>146</v>
      </c>
      <c r="AU125" s="172" t="s">
        <v>86</v>
      </c>
      <c r="AY125" s="17" t="s">
        <v>144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7" t="s">
        <v>84</v>
      </c>
      <c r="BK125" s="173">
        <f>ROUND(I125*H125,2)</f>
        <v>0</v>
      </c>
      <c r="BL125" s="17" t="s">
        <v>151</v>
      </c>
      <c r="BM125" s="172" t="s">
        <v>433</v>
      </c>
    </row>
    <row r="126" spans="1:47" s="2" customFormat="1" ht="12">
      <c r="A126" s="32"/>
      <c r="B126" s="33"/>
      <c r="C126" s="32"/>
      <c r="D126" s="174" t="s">
        <v>153</v>
      </c>
      <c r="E126" s="32"/>
      <c r="F126" s="175" t="s">
        <v>434</v>
      </c>
      <c r="G126" s="32"/>
      <c r="H126" s="32"/>
      <c r="I126" s="96"/>
      <c r="J126" s="32"/>
      <c r="K126" s="32"/>
      <c r="L126" s="33"/>
      <c r="M126" s="176"/>
      <c r="N126" s="177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153</v>
      </c>
      <c r="AU126" s="17" t="s">
        <v>86</v>
      </c>
    </row>
    <row r="127" spans="2:51" s="13" customFormat="1" ht="12">
      <c r="B127" s="178"/>
      <c r="D127" s="174" t="s">
        <v>155</v>
      </c>
      <c r="E127" s="179" t="s">
        <v>1</v>
      </c>
      <c r="F127" s="180" t="s">
        <v>435</v>
      </c>
      <c r="H127" s="181">
        <v>9.01</v>
      </c>
      <c r="I127" s="182"/>
      <c r="L127" s="178"/>
      <c r="M127" s="183"/>
      <c r="N127" s="184"/>
      <c r="O127" s="184"/>
      <c r="P127" s="184"/>
      <c r="Q127" s="184"/>
      <c r="R127" s="184"/>
      <c r="S127" s="184"/>
      <c r="T127" s="185"/>
      <c r="AT127" s="179" t="s">
        <v>155</v>
      </c>
      <c r="AU127" s="179" t="s">
        <v>86</v>
      </c>
      <c r="AV127" s="13" t="s">
        <v>86</v>
      </c>
      <c r="AW127" s="13" t="s">
        <v>32</v>
      </c>
      <c r="AX127" s="13" t="s">
        <v>76</v>
      </c>
      <c r="AY127" s="179" t="s">
        <v>144</v>
      </c>
    </row>
    <row r="128" spans="2:51" s="13" customFormat="1" ht="12">
      <c r="B128" s="178"/>
      <c r="D128" s="174" t="s">
        <v>155</v>
      </c>
      <c r="E128" s="179" t="s">
        <v>1</v>
      </c>
      <c r="F128" s="180" t="s">
        <v>436</v>
      </c>
      <c r="H128" s="181">
        <v>4.89</v>
      </c>
      <c r="I128" s="182"/>
      <c r="L128" s="178"/>
      <c r="M128" s="183"/>
      <c r="N128" s="184"/>
      <c r="O128" s="184"/>
      <c r="P128" s="184"/>
      <c r="Q128" s="184"/>
      <c r="R128" s="184"/>
      <c r="S128" s="184"/>
      <c r="T128" s="185"/>
      <c r="AT128" s="179" t="s">
        <v>155</v>
      </c>
      <c r="AU128" s="179" t="s">
        <v>86</v>
      </c>
      <c r="AV128" s="13" t="s">
        <v>86</v>
      </c>
      <c r="AW128" s="13" t="s">
        <v>32</v>
      </c>
      <c r="AX128" s="13" t="s">
        <v>76</v>
      </c>
      <c r="AY128" s="179" t="s">
        <v>144</v>
      </c>
    </row>
    <row r="129" spans="2:51" s="14" customFormat="1" ht="12">
      <c r="B129" s="186"/>
      <c r="D129" s="174" t="s">
        <v>155</v>
      </c>
      <c r="E129" s="187" t="s">
        <v>1</v>
      </c>
      <c r="F129" s="188" t="s">
        <v>157</v>
      </c>
      <c r="H129" s="189">
        <v>13.9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155</v>
      </c>
      <c r="AU129" s="187" t="s">
        <v>86</v>
      </c>
      <c r="AV129" s="14" t="s">
        <v>151</v>
      </c>
      <c r="AW129" s="14" t="s">
        <v>32</v>
      </c>
      <c r="AX129" s="14" t="s">
        <v>84</v>
      </c>
      <c r="AY129" s="187" t="s">
        <v>144</v>
      </c>
    </row>
    <row r="130" spans="1:65" s="2" customFormat="1" ht="14.45" customHeight="1">
      <c r="A130" s="32"/>
      <c r="B130" s="160"/>
      <c r="C130" s="161" t="s">
        <v>86</v>
      </c>
      <c r="D130" s="161" t="s">
        <v>146</v>
      </c>
      <c r="E130" s="162" t="s">
        <v>437</v>
      </c>
      <c r="F130" s="163" t="s">
        <v>438</v>
      </c>
      <c r="G130" s="164" t="s">
        <v>208</v>
      </c>
      <c r="H130" s="165">
        <v>9.45</v>
      </c>
      <c r="I130" s="166"/>
      <c r="J130" s="167">
        <f>ROUND(I130*H130,2)</f>
        <v>0</v>
      </c>
      <c r="K130" s="163" t="s">
        <v>150</v>
      </c>
      <c r="L130" s="33"/>
      <c r="M130" s="168" t="s">
        <v>1</v>
      </c>
      <c r="N130" s="169" t="s">
        <v>41</v>
      </c>
      <c r="O130" s="58"/>
      <c r="P130" s="170">
        <f>O130*H130</f>
        <v>0</v>
      </c>
      <c r="Q130" s="170">
        <v>0.00079</v>
      </c>
      <c r="R130" s="170">
        <f>Q130*H130</f>
        <v>0.0074655</v>
      </c>
      <c r="S130" s="170">
        <v>1E-05</v>
      </c>
      <c r="T130" s="171">
        <f>S130*H130</f>
        <v>9.45E-05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2" t="s">
        <v>151</v>
      </c>
      <c r="AT130" s="172" t="s">
        <v>146</v>
      </c>
      <c r="AU130" s="172" t="s">
        <v>86</v>
      </c>
      <c r="AY130" s="17" t="s">
        <v>144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7" t="s">
        <v>84</v>
      </c>
      <c r="BK130" s="173">
        <f>ROUND(I130*H130,2)</f>
        <v>0</v>
      </c>
      <c r="BL130" s="17" t="s">
        <v>151</v>
      </c>
      <c r="BM130" s="172" t="s">
        <v>439</v>
      </c>
    </row>
    <row r="131" spans="1:47" s="2" customFormat="1" ht="12">
      <c r="A131" s="32"/>
      <c r="B131" s="33"/>
      <c r="C131" s="32"/>
      <c r="D131" s="174" t="s">
        <v>153</v>
      </c>
      <c r="E131" s="32"/>
      <c r="F131" s="175" t="s">
        <v>440</v>
      </c>
      <c r="G131" s="32"/>
      <c r="H131" s="32"/>
      <c r="I131" s="96"/>
      <c r="J131" s="32"/>
      <c r="K131" s="32"/>
      <c r="L131" s="33"/>
      <c r="M131" s="176"/>
      <c r="N131" s="177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153</v>
      </c>
      <c r="AU131" s="17" t="s">
        <v>86</v>
      </c>
    </row>
    <row r="132" spans="2:51" s="13" customFormat="1" ht="12">
      <c r="B132" s="178"/>
      <c r="D132" s="174" t="s">
        <v>155</v>
      </c>
      <c r="E132" s="179" t="s">
        <v>1</v>
      </c>
      <c r="F132" s="180" t="s">
        <v>441</v>
      </c>
      <c r="H132" s="181">
        <v>4.725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79" t="s">
        <v>155</v>
      </c>
      <c r="AU132" s="179" t="s">
        <v>86</v>
      </c>
      <c r="AV132" s="13" t="s">
        <v>86</v>
      </c>
      <c r="AW132" s="13" t="s">
        <v>32</v>
      </c>
      <c r="AX132" s="13" t="s">
        <v>76</v>
      </c>
      <c r="AY132" s="179" t="s">
        <v>144</v>
      </c>
    </row>
    <row r="133" spans="2:51" s="13" customFormat="1" ht="12">
      <c r="B133" s="178"/>
      <c r="D133" s="174" t="s">
        <v>155</v>
      </c>
      <c r="E133" s="179" t="s">
        <v>1</v>
      </c>
      <c r="F133" s="180" t="s">
        <v>441</v>
      </c>
      <c r="H133" s="181">
        <v>4.725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155</v>
      </c>
      <c r="AU133" s="179" t="s">
        <v>86</v>
      </c>
      <c r="AV133" s="13" t="s">
        <v>86</v>
      </c>
      <c r="AW133" s="13" t="s">
        <v>32</v>
      </c>
      <c r="AX133" s="13" t="s">
        <v>76</v>
      </c>
      <c r="AY133" s="179" t="s">
        <v>144</v>
      </c>
    </row>
    <row r="134" spans="2:51" s="14" customFormat="1" ht="12">
      <c r="B134" s="186"/>
      <c r="D134" s="174" t="s">
        <v>155</v>
      </c>
      <c r="E134" s="187" t="s">
        <v>1</v>
      </c>
      <c r="F134" s="188" t="s">
        <v>157</v>
      </c>
      <c r="H134" s="189">
        <v>9.45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155</v>
      </c>
      <c r="AU134" s="187" t="s">
        <v>86</v>
      </c>
      <c r="AV134" s="14" t="s">
        <v>151</v>
      </c>
      <c r="AW134" s="14" t="s">
        <v>32</v>
      </c>
      <c r="AX134" s="14" t="s">
        <v>84</v>
      </c>
      <c r="AY134" s="187" t="s">
        <v>144</v>
      </c>
    </row>
    <row r="135" spans="1:65" s="2" customFormat="1" ht="14.45" customHeight="1">
      <c r="A135" s="32"/>
      <c r="B135" s="160"/>
      <c r="C135" s="161" t="s">
        <v>165</v>
      </c>
      <c r="D135" s="161" t="s">
        <v>146</v>
      </c>
      <c r="E135" s="162" t="s">
        <v>442</v>
      </c>
      <c r="F135" s="163" t="s">
        <v>443</v>
      </c>
      <c r="G135" s="164" t="s">
        <v>208</v>
      </c>
      <c r="H135" s="165">
        <v>28.96</v>
      </c>
      <c r="I135" s="166"/>
      <c r="J135" s="167">
        <f>ROUND(I135*H135,2)</f>
        <v>0</v>
      </c>
      <c r="K135" s="163" t="s">
        <v>150</v>
      </c>
      <c r="L135" s="33"/>
      <c r="M135" s="168" t="s">
        <v>1</v>
      </c>
      <c r="N135" s="169" t="s">
        <v>41</v>
      </c>
      <c r="O135" s="58"/>
      <c r="P135" s="170">
        <f>O135*H135</f>
        <v>0</v>
      </c>
      <c r="Q135" s="170">
        <v>0.00119</v>
      </c>
      <c r="R135" s="170">
        <f>Q135*H135</f>
        <v>0.034462400000000004</v>
      </c>
      <c r="S135" s="170">
        <v>1E-05</v>
      </c>
      <c r="T135" s="171">
        <f>S135*H135</f>
        <v>0.00028960000000000005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151</v>
      </c>
      <c r="AT135" s="172" t="s">
        <v>146</v>
      </c>
      <c r="AU135" s="172" t="s">
        <v>86</v>
      </c>
      <c r="AY135" s="17" t="s">
        <v>144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84</v>
      </c>
      <c r="BK135" s="173">
        <f>ROUND(I135*H135,2)</f>
        <v>0</v>
      </c>
      <c r="BL135" s="17" t="s">
        <v>151</v>
      </c>
      <c r="BM135" s="172" t="s">
        <v>444</v>
      </c>
    </row>
    <row r="136" spans="1:47" s="2" customFormat="1" ht="12">
      <c r="A136" s="32"/>
      <c r="B136" s="33"/>
      <c r="C136" s="32"/>
      <c r="D136" s="174" t="s">
        <v>153</v>
      </c>
      <c r="E136" s="32"/>
      <c r="F136" s="175" t="s">
        <v>445</v>
      </c>
      <c r="G136" s="32"/>
      <c r="H136" s="32"/>
      <c r="I136" s="96"/>
      <c r="J136" s="32"/>
      <c r="K136" s="32"/>
      <c r="L136" s="33"/>
      <c r="M136" s="176"/>
      <c r="N136" s="17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153</v>
      </c>
      <c r="AU136" s="17" t="s">
        <v>86</v>
      </c>
    </row>
    <row r="137" spans="2:51" s="13" customFormat="1" ht="12">
      <c r="B137" s="178"/>
      <c r="D137" s="174" t="s">
        <v>155</v>
      </c>
      <c r="E137" s="179" t="s">
        <v>1</v>
      </c>
      <c r="F137" s="180" t="s">
        <v>446</v>
      </c>
      <c r="H137" s="181">
        <v>15.32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155</v>
      </c>
      <c r="AU137" s="179" t="s">
        <v>86</v>
      </c>
      <c r="AV137" s="13" t="s">
        <v>86</v>
      </c>
      <c r="AW137" s="13" t="s">
        <v>32</v>
      </c>
      <c r="AX137" s="13" t="s">
        <v>76</v>
      </c>
      <c r="AY137" s="179" t="s">
        <v>144</v>
      </c>
    </row>
    <row r="138" spans="2:51" s="13" customFormat="1" ht="12">
      <c r="B138" s="178"/>
      <c r="D138" s="174" t="s">
        <v>155</v>
      </c>
      <c r="E138" s="179" t="s">
        <v>1</v>
      </c>
      <c r="F138" s="180" t="s">
        <v>447</v>
      </c>
      <c r="H138" s="181">
        <v>13.64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155</v>
      </c>
      <c r="AU138" s="179" t="s">
        <v>86</v>
      </c>
      <c r="AV138" s="13" t="s">
        <v>86</v>
      </c>
      <c r="AW138" s="13" t="s">
        <v>32</v>
      </c>
      <c r="AX138" s="13" t="s">
        <v>76</v>
      </c>
      <c r="AY138" s="179" t="s">
        <v>144</v>
      </c>
    </row>
    <row r="139" spans="2:51" s="14" customFormat="1" ht="12">
      <c r="B139" s="186"/>
      <c r="D139" s="174" t="s">
        <v>155</v>
      </c>
      <c r="E139" s="187" t="s">
        <v>1</v>
      </c>
      <c r="F139" s="188" t="s">
        <v>157</v>
      </c>
      <c r="H139" s="189">
        <v>28.96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155</v>
      </c>
      <c r="AU139" s="187" t="s">
        <v>86</v>
      </c>
      <c r="AV139" s="14" t="s">
        <v>151</v>
      </c>
      <c r="AW139" s="14" t="s">
        <v>32</v>
      </c>
      <c r="AX139" s="14" t="s">
        <v>84</v>
      </c>
      <c r="AY139" s="187" t="s">
        <v>144</v>
      </c>
    </row>
    <row r="140" spans="1:65" s="2" customFormat="1" ht="14.45" customHeight="1">
      <c r="A140" s="32"/>
      <c r="B140" s="160"/>
      <c r="C140" s="161" t="s">
        <v>151</v>
      </c>
      <c r="D140" s="161" t="s">
        <v>146</v>
      </c>
      <c r="E140" s="162" t="s">
        <v>448</v>
      </c>
      <c r="F140" s="163" t="s">
        <v>449</v>
      </c>
      <c r="G140" s="164" t="s">
        <v>208</v>
      </c>
      <c r="H140" s="165">
        <v>75.308</v>
      </c>
      <c r="I140" s="166"/>
      <c r="J140" s="167">
        <f>ROUND(I140*H140,2)</f>
        <v>0</v>
      </c>
      <c r="K140" s="163" t="s">
        <v>150</v>
      </c>
      <c r="L140" s="33"/>
      <c r="M140" s="168" t="s">
        <v>1</v>
      </c>
      <c r="N140" s="169" t="s">
        <v>41</v>
      </c>
      <c r="O140" s="58"/>
      <c r="P140" s="170">
        <f>O140*H140</f>
        <v>0</v>
      </c>
      <c r="Q140" s="170">
        <v>0.00178</v>
      </c>
      <c r="R140" s="170">
        <f>Q140*H140</f>
        <v>0.13404824</v>
      </c>
      <c r="S140" s="170">
        <v>1E-05</v>
      </c>
      <c r="T140" s="171">
        <f>S140*H140</f>
        <v>0.0007530800000000002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2" t="s">
        <v>151</v>
      </c>
      <c r="AT140" s="172" t="s">
        <v>146</v>
      </c>
      <c r="AU140" s="172" t="s">
        <v>86</v>
      </c>
      <c r="AY140" s="17" t="s">
        <v>144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7" t="s">
        <v>84</v>
      </c>
      <c r="BK140" s="173">
        <f>ROUND(I140*H140,2)</f>
        <v>0</v>
      </c>
      <c r="BL140" s="17" t="s">
        <v>151</v>
      </c>
      <c r="BM140" s="172" t="s">
        <v>450</v>
      </c>
    </row>
    <row r="141" spans="1:47" s="2" customFormat="1" ht="12">
      <c r="A141" s="32"/>
      <c r="B141" s="33"/>
      <c r="C141" s="32"/>
      <c r="D141" s="174" t="s">
        <v>153</v>
      </c>
      <c r="E141" s="32"/>
      <c r="F141" s="175" t="s">
        <v>451</v>
      </c>
      <c r="G141" s="32"/>
      <c r="H141" s="32"/>
      <c r="I141" s="96"/>
      <c r="J141" s="32"/>
      <c r="K141" s="32"/>
      <c r="L141" s="33"/>
      <c r="M141" s="176"/>
      <c r="N141" s="177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153</v>
      </c>
      <c r="AU141" s="17" t="s">
        <v>86</v>
      </c>
    </row>
    <row r="142" spans="2:51" s="13" customFormat="1" ht="12">
      <c r="B142" s="178"/>
      <c r="D142" s="174" t="s">
        <v>155</v>
      </c>
      <c r="E142" s="179" t="s">
        <v>1</v>
      </c>
      <c r="F142" s="180" t="s">
        <v>452</v>
      </c>
      <c r="H142" s="181">
        <v>16.855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155</v>
      </c>
      <c r="AU142" s="179" t="s">
        <v>86</v>
      </c>
      <c r="AV142" s="13" t="s">
        <v>86</v>
      </c>
      <c r="AW142" s="13" t="s">
        <v>32</v>
      </c>
      <c r="AX142" s="13" t="s">
        <v>76</v>
      </c>
      <c r="AY142" s="179" t="s">
        <v>144</v>
      </c>
    </row>
    <row r="143" spans="2:51" s="13" customFormat="1" ht="12">
      <c r="B143" s="178"/>
      <c r="D143" s="174" t="s">
        <v>155</v>
      </c>
      <c r="E143" s="179" t="s">
        <v>1</v>
      </c>
      <c r="F143" s="180" t="s">
        <v>452</v>
      </c>
      <c r="H143" s="181">
        <v>16.855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155</v>
      </c>
      <c r="AU143" s="179" t="s">
        <v>86</v>
      </c>
      <c r="AV143" s="13" t="s">
        <v>86</v>
      </c>
      <c r="AW143" s="13" t="s">
        <v>32</v>
      </c>
      <c r="AX143" s="13" t="s">
        <v>76</v>
      </c>
      <c r="AY143" s="179" t="s">
        <v>144</v>
      </c>
    </row>
    <row r="144" spans="2:51" s="13" customFormat="1" ht="12">
      <c r="B144" s="178"/>
      <c r="D144" s="174" t="s">
        <v>155</v>
      </c>
      <c r="E144" s="179" t="s">
        <v>1</v>
      </c>
      <c r="F144" s="180" t="s">
        <v>453</v>
      </c>
      <c r="H144" s="181">
        <v>7.25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155</v>
      </c>
      <c r="AU144" s="179" t="s">
        <v>86</v>
      </c>
      <c r="AV144" s="13" t="s">
        <v>86</v>
      </c>
      <c r="AW144" s="13" t="s">
        <v>32</v>
      </c>
      <c r="AX144" s="13" t="s">
        <v>76</v>
      </c>
      <c r="AY144" s="179" t="s">
        <v>144</v>
      </c>
    </row>
    <row r="145" spans="2:51" s="13" customFormat="1" ht="12">
      <c r="B145" s="178"/>
      <c r="D145" s="174" t="s">
        <v>155</v>
      </c>
      <c r="E145" s="179" t="s">
        <v>1</v>
      </c>
      <c r="F145" s="180" t="s">
        <v>454</v>
      </c>
      <c r="H145" s="181">
        <v>5.859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155</v>
      </c>
      <c r="AU145" s="179" t="s">
        <v>86</v>
      </c>
      <c r="AV145" s="13" t="s">
        <v>86</v>
      </c>
      <c r="AW145" s="13" t="s">
        <v>32</v>
      </c>
      <c r="AX145" s="13" t="s">
        <v>76</v>
      </c>
      <c r="AY145" s="179" t="s">
        <v>144</v>
      </c>
    </row>
    <row r="146" spans="2:51" s="13" customFormat="1" ht="12">
      <c r="B146" s="178"/>
      <c r="D146" s="174" t="s">
        <v>155</v>
      </c>
      <c r="E146" s="179" t="s">
        <v>1</v>
      </c>
      <c r="F146" s="180" t="s">
        <v>453</v>
      </c>
      <c r="H146" s="181">
        <v>7.25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155</v>
      </c>
      <c r="AU146" s="179" t="s">
        <v>86</v>
      </c>
      <c r="AV146" s="13" t="s">
        <v>86</v>
      </c>
      <c r="AW146" s="13" t="s">
        <v>32</v>
      </c>
      <c r="AX146" s="13" t="s">
        <v>76</v>
      </c>
      <c r="AY146" s="179" t="s">
        <v>144</v>
      </c>
    </row>
    <row r="147" spans="2:51" s="13" customFormat="1" ht="12">
      <c r="B147" s="178"/>
      <c r="D147" s="174" t="s">
        <v>155</v>
      </c>
      <c r="E147" s="179" t="s">
        <v>1</v>
      </c>
      <c r="F147" s="180" t="s">
        <v>454</v>
      </c>
      <c r="H147" s="181">
        <v>5.859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155</v>
      </c>
      <c r="AU147" s="179" t="s">
        <v>86</v>
      </c>
      <c r="AV147" s="13" t="s">
        <v>86</v>
      </c>
      <c r="AW147" s="13" t="s">
        <v>32</v>
      </c>
      <c r="AX147" s="13" t="s">
        <v>76</v>
      </c>
      <c r="AY147" s="179" t="s">
        <v>144</v>
      </c>
    </row>
    <row r="148" spans="2:51" s="13" customFormat="1" ht="12">
      <c r="B148" s="178"/>
      <c r="D148" s="174" t="s">
        <v>155</v>
      </c>
      <c r="E148" s="179" t="s">
        <v>1</v>
      </c>
      <c r="F148" s="180" t="s">
        <v>455</v>
      </c>
      <c r="H148" s="181">
        <v>15.38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155</v>
      </c>
      <c r="AU148" s="179" t="s">
        <v>86</v>
      </c>
      <c r="AV148" s="13" t="s">
        <v>86</v>
      </c>
      <c r="AW148" s="13" t="s">
        <v>32</v>
      </c>
      <c r="AX148" s="13" t="s">
        <v>76</v>
      </c>
      <c r="AY148" s="179" t="s">
        <v>144</v>
      </c>
    </row>
    <row r="149" spans="2:51" s="14" customFormat="1" ht="12">
      <c r="B149" s="186"/>
      <c r="D149" s="174" t="s">
        <v>155</v>
      </c>
      <c r="E149" s="187" t="s">
        <v>1</v>
      </c>
      <c r="F149" s="188" t="s">
        <v>157</v>
      </c>
      <c r="H149" s="189">
        <v>75.308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155</v>
      </c>
      <c r="AU149" s="187" t="s">
        <v>86</v>
      </c>
      <c r="AV149" s="14" t="s">
        <v>151</v>
      </c>
      <c r="AW149" s="14" t="s">
        <v>32</v>
      </c>
      <c r="AX149" s="14" t="s">
        <v>84</v>
      </c>
      <c r="AY149" s="187" t="s">
        <v>144</v>
      </c>
    </row>
    <row r="150" spans="1:65" s="2" customFormat="1" ht="14.45" customHeight="1">
      <c r="A150" s="32"/>
      <c r="B150" s="160"/>
      <c r="C150" s="201" t="s">
        <v>175</v>
      </c>
      <c r="D150" s="201" t="s">
        <v>213</v>
      </c>
      <c r="E150" s="202" t="s">
        <v>456</v>
      </c>
      <c r="F150" s="203" t="s">
        <v>457</v>
      </c>
      <c r="G150" s="204" t="s">
        <v>208</v>
      </c>
      <c r="H150" s="205">
        <v>127.69</v>
      </c>
      <c r="I150" s="206"/>
      <c r="J150" s="207">
        <f>ROUND(I150*H150,2)</f>
        <v>0</v>
      </c>
      <c r="K150" s="203" t="s">
        <v>1</v>
      </c>
      <c r="L150" s="208"/>
      <c r="M150" s="209" t="s">
        <v>1</v>
      </c>
      <c r="N150" s="210" t="s">
        <v>41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193</v>
      </c>
      <c r="AT150" s="172" t="s">
        <v>213</v>
      </c>
      <c r="AU150" s="172" t="s">
        <v>86</v>
      </c>
      <c r="AY150" s="17" t="s">
        <v>144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84</v>
      </c>
      <c r="BK150" s="173">
        <f>ROUND(I150*H150,2)</f>
        <v>0</v>
      </c>
      <c r="BL150" s="17" t="s">
        <v>151</v>
      </c>
      <c r="BM150" s="172" t="s">
        <v>458</v>
      </c>
    </row>
    <row r="151" spans="1:47" s="2" customFormat="1" ht="12">
      <c r="A151" s="32"/>
      <c r="B151" s="33"/>
      <c r="C151" s="32"/>
      <c r="D151" s="174" t="s">
        <v>153</v>
      </c>
      <c r="E151" s="32"/>
      <c r="F151" s="175" t="s">
        <v>457</v>
      </c>
      <c r="G151" s="32"/>
      <c r="H151" s="32"/>
      <c r="I151" s="96"/>
      <c r="J151" s="32"/>
      <c r="K151" s="32"/>
      <c r="L151" s="33"/>
      <c r="M151" s="176"/>
      <c r="N151" s="177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153</v>
      </c>
      <c r="AU151" s="17" t="s">
        <v>86</v>
      </c>
    </row>
    <row r="152" spans="2:51" s="13" customFormat="1" ht="12">
      <c r="B152" s="178"/>
      <c r="D152" s="174" t="s">
        <v>155</v>
      </c>
      <c r="E152" s="179" t="s">
        <v>1</v>
      </c>
      <c r="F152" s="180" t="s">
        <v>459</v>
      </c>
      <c r="H152" s="181">
        <v>13.9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155</v>
      </c>
      <c r="AU152" s="179" t="s">
        <v>86</v>
      </c>
      <c r="AV152" s="13" t="s">
        <v>86</v>
      </c>
      <c r="AW152" s="13" t="s">
        <v>32</v>
      </c>
      <c r="AX152" s="13" t="s">
        <v>76</v>
      </c>
      <c r="AY152" s="179" t="s">
        <v>144</v>
      </c>
    </row>
    <row r="153" spans="2:51" s="13" customFormat="1" ht="12">
      <c r="B153" s="178"/>
      <c r="D153" s="174" t="s">
        <v>155</v>
      </c>
      <c r="E153" s="179" t="s">
        <v>1</v>
      </c>
      <c r="F153" s="180" t="s">
        <v>460</v>
      </c>
      <c r="H153" s="181">
        <v>9.45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155</v>
      </c>
      <c r="AU153" s="179" t="s">
        <v>86</v>
      </c>
      <c r="AV153" s="13" t="s">
        <v>86</v>
      </c>
      <c r="AW153" s="13" t="s">
        <v>32</v>
      </c>
      <c r="AX153" s="13" t="s">
        <v>76</v>
      </c>
      <c r="AY153" s="179" t="s">
        <v>144</v>
      </c>
    </row>
    <row r="154" spans="2:51" s="13" customFormat="1" ht="12">
      <c r="B154" s="178"/>
      <c r="D154" s="174" t="s">
        <v>155</v>
      </c>
      <c r="E154" s="179" t="s">
        <v>1</v>
      </c>
      <c r="F154" s="180" t="s">
        <v>461</v>
      </c>
      <c r="H154" s="181">
        <v>28.96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155</v>
      </c>
      <c r="AU154" s="179" t="s">
        <v>86</v>
      </c>
      <c r="AV154" s="13" t="s">
        <v>86</v>
      </c>
      <c r="AW154" s="13" t="s">
        <v>32</v>
      </c>
      <c r="AX154" s="13" t="s">
        <v>76</v>
      </c>
      <c r="AY154" s="179" t="s">
        <v>144</v>
      </c>
    </row>
    <row r="155" spans="2:51" s="13" customFormat="1" ht="12">
      <c r="B155" s="178"/>
      <c r="D155" s="174" t="s">
        <v>155</v>
      </c>
      <c r="E155" s="179" t="s">
        <v>1</v>
      </c>
      <c r="F155" s="180" t="s">
        <v>462</v>
      </c>
      <c r="H155" s="181">
        <v>75.38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155</v>
      </c>
      <c r="AU155" s="179" t="s">
        <v>86</v>
      </c>
      <c r="AV155" s="13" t="s">
        <v>86</v>
      </c>
      <c r="AW155" s="13" t="s">
        <v>32</v>
      </c>
      <c r="AX155" s="13" t="s">
        <v>76</v>
      </c>
      <c r="AY155" s="179" t="s">
        <v>144</v>
      </c>
    </row>
    <row r="156" spans="2:51" s="14" customFormat="1" ht="12">
      <c r="B156" s="186"/>
      <c r="D156" s="174" t="s">
        <v>155</v>
      </c>
      <c r="E156" s="187" t="s">
        <v>1</v>
      </c>
      <c r="F156" s="188" t="s">
        <v>157</v>
      </c>
      <c r="H156" s="189">
        <v>127.69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86</v>
      </c>
      <c r="AV156" s="14" t="s">
        <v>151</v>
      </c>
      <c r="AW156" s="14" t="s">
        <v>32</v>
      </c>
      <c r="AX156" s="14" t="s">
        <v>84</v>
      </c>
      <c r="AY156" s="187" t="s">
        <v>144</v>
      </c>
    </row>
    <row r="157" spans="2:63" s="12" customFormat="1" ht="22.9" customHeight="1">
      <c r="B157" s="147"/>
      <c r="D157" s="148" t="s">
        <v>75</v>
      </c>
      <c r="E157" s="158" t="s">
        <v>180</v>
      </c>
      <c r="F157" s="158" t="s">
        <v>463</v>
      </c>
      <c r="I157" s="150"/>
      <c r="J157" s="159">
        <f>BK157</f>
        <v>0</v>
      </c>
      <c r="L157" s="147"/>
      <c r="M157" s="152"/>
      <c r="N157" s="153"/>
      <c r="O157" s="153"/>
      <c r="P157" s="154">
        <f>SUM(P158:P169)</f>
        <v>0</v>
      </c>
      <c r="Q157" s="153"/>
      <c r="R157" s="154">
        <f>SUM(R158:R169)</f>
        <v>0</v>
      </c>
      <c r="S157" s="153"/>
      <c r="T157" s="155">
        <f>SUM(T158:T169)</f>
        <v>0</v>
      </c>
      <c r="AR157" s="148" t="s">
        <v>84</v>
      </c>
      <c r="AT157" s="156" t="s">
        <v>75</v>
      </c>
      <c r="AU157" s="156" t="s">
        <v>84</v>
      </c>
      <c r="AY157" s="148" t="s">
        <v>144</v>
      </c>
      <c r="BK157" s="157">
        <f>SUM(BK158:BK169)</f>
        <v>0</v>
      </c>
    </row>
    <row r="158" spans="1:65" s="2" customFormat="1" ht="14.45" customHeight="1">
      <c r="A158" s="32"/>
      <c r="B158" s="160"/>
      <c r="C158" s="161" t="s">
        <v>180</v>
      </c>
      <c r="D158" s="161" t="s">
        <v>146</v>
      </c>
      <c r="E158" s="162" t="s">
        <v>464</v>
      </c>
      <c r="F158" s="163" t="s">
        <v>465</v>
      </c>
      <c r="G158" s="164" t="s">
        <v>149</v>
      </c>
      <c r="H158" s="165">
        <v>69</v>
      </c>
      <c r="I158" s="166"/>
      <c r="J158" s="167">
        <f>ROUND(I158*H158,2)</f>
        <v>0</v>
      </c>
      <c r="K158" s="163" t="s">
        <v>150</v>
      </c>
      <c r="L158" s="33"/>
      <c r="M158" s="168" t="s">
        <v>1</v>
      </c>
      <c r="N158" s="169" t="s">
        <v>41</v>
      </c>
      <c r="O158" s="58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2" t="s">
        <v>151</v>
      </c>
      <c r="AT158" s="172" t="s">
        <v>146</v>
      </c>
      <c r="AU158" s="172" t="s">
        <v>86</v>
      </c>
      <c r="AY158" s="17" t="s">
        <v>144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7" t="s">
        <v>84</v>
      </c>
      <c r="BK158" s="173">
        <f>ROUND(I158*H158,2)</f>
        <v>0</v>
      </c>
      <c r="BL158" s="17" t="s">
        <v>151</v>
      </c>
      <c r="BM158" s="172" t="s">
        <v>466</v>
      </c>
    </row>
    <row r="159" spans="1:47" s="2" customFormat="1" ht="12">
      <c r="A159" s="32"/>
      <c r="B159" s="33"/>
      <c r="C159" s="32"/>
      <c r="D159" s="174" t="s">
        <v>153</v>
      </c>
      <c r="E159" s="32"/>
      <c r="F159" s="175" t="s">
        <v>467</v>
      </c>
      <c r="G159" s="32"/>
      <c r="H159" s="32"/>
      <c r="I159" s="96"/>
      <c r="J159" s="32"/>
      <c r="K159" s="32"/>
      <c r="L159" s="33"/>
      <c r="M159" s="176"/>
      <c r="N159" s="177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153</v>
      </c>
      <c r="AU159" s="17" t="s">
        <v>86</v>
      </c>
    </row>
    <row r="160" spans="2:51" s="13" customFormat="1" ht="12">
      <c r="B160" s="178"/>
      <c r="D160" s="174" t="s">
        <v>155</v>
      </c>
      <c r="E160" s="179" t="s">
        <v>1</v>
      </c>
      <c r="F160" s="180" t="s">
        <v>468</v>
      </c>
      <c r="H160" s="181">
        <v>69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155</v>
      </c>
      <c r="AU160" s="179" t="s">
        <v>86</v>
      </c>
      <c r="AV160" s="13" t="s">
        <v>86</v>
      </c>
      <c r="AW160" s="13" t="s">
        <v>32</v>
      </c>
      <c r="AX160" s="13" t="s">
        <v>76</v>
      </c>
      <c r="AY160" s="179" t="s">
        <v>144</v>
      </c>
    </row>
    <row r="161" spans="2:51" s="14" customFormat="1" ht="12">
      <c r="B161" s="186"/>
      <c r="D161" s="174" t="s">
        <v>155</v>
      </c>
      <c r="E161" s="187" t="s">
        <v>1</v>
      </c>
      <c r="F161" s="188" t="s">
        <v>157</v>
      </c>
      <c r="H161" s="189">
        <v>69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155</v>
      </c>
      <c r="AU161" s="187" t="s">
        <v>86</v>
      </c>
      <c r="AV161" s="14" t="s">
        <v>151</v>
      </c>
      <c r="AW161" s="14" t="s">
        <v>32</v>
      </c>
      <c r="AX161" s="14" t="s">
        <v>84</v>
      </c>
      <c r="AY161" s="187" t="s">
        <v>144</v>
      </c>
    </row>
    <row r="162" spans="1:65" s="2" customFormat="1" ht="14.45" customHeight="1">
      <c r="A162" s="32"/>
      <c r="B162" s="160"/>
      <c r="C162" s="201" t="s">
        <v>186</v>
      </c>
      <c r="D162" s="201" t="s">
        <v>213</v>
      </c>
      <c r="E162" s="202" t="s">
        <v>469</v>
      </c>
      <c r="F162" s="203" t="s">
        <v>470</v>
      </c>
      <c r="G162" s="204" t="s">
        <v>149</v>
      </c>
      <c r="H162" s="205">
        <v>69</v>
      </c>
      <c r="I162" s="206"/>
      <c r="J162" s="207">
        <f>ROUND(I162*H162,2)</f>
        <v>0</v>
      </c>
      <c r="K162" s="203" t="s">
        <v>1</v>
      </c>
      <c r="L162" s="208"/>
      <c r="M162" s="209" t="s">
        <v>1</v>
      </c>
      <c r="N162" s="210" t="s">
        <v>41</v>
      </c>
      <c r="O162" s="58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2" t="s">
        <v>193</v>
      </c>
      <c r="AT162" s="172" t="s">
        <v>213</v>
      </c>
      <c r="AU162" s="172" t="s">
        <v>86</v>
      </c>
      <c r="AY162" s="17" t="s">
        <v>144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7" t="s">
        <v>84</v>
      </c>
      <c r="BK162" s="173">
        <f>ROUND(I162*H162,2)</f>
        <v>0</v>
      </c>
      <c r="BL162" s="17" t="s">
        <v>151</v>
      </c>
      <c r="BM162" s="172" t="s">
        <v>471</v>
      </c>
    </row>
    <row r="163" spans="1:47" s="2" customFormat="1" ht="12">
      <c r="A163" s="32"/>
      <c r="B163" s="33"/>
      <c r="C163" s="32"/>
      <c r="D163" s="174" t="s">
        <v>153</v>
      </c>
      <c r="E163" s="32"/>
      <c r="F163" s="175" t="s">
        <v>470</v>
      </c>
      <c r="G163" s="32"/>
      <c r="H163" s="32"/>
      <c r="I163" s="96"/>
      <c r="J163" s="32"/>
      <c r="K163" s="32"/>
      <c r="L163" s="33"/>
      <c r="M163" s="176"/>
      <c r="N163" s="177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153</v>
      </c>
      <c r="AU163" s="17" t="s">
        <v>86</v>
      </c>
    </row>
    <row r="164" spans="1:65" s="2" customFormat="1" ht="14.45" customHeight="1">
      <c r="A164" s="32"/>
      <c r="B164" s="160"/>
      <c r="C164" s="161" t="s">
        <v>193</v>
      </c>
      <c r="D164" s="161" t="s">
        <v>146</v>
      </c>
      <c r="E164" s="162" t="s">
        <v>472</v>
      </c>
      <c r="F164" s="163" t="s">
        <v>473</v>
      </c>
      <c r="G164" s="164" t="s">
        <v>149</v>
      </c>
      <c r="H164" s="165">
        <v>150</v>
      </c>
      <c r="I164" s="166"/>
      <c r="J164" s="167">
        <f>ROUND(I164*H164,2)</f>
        <v>0</v>
      </c>
      <c r="K164" s="163" t="s">
        <v>150</v>
      </c>
      <c r="L164" s="33"/>
      <c r="M164" s="168" t="s">
        <v>1</v>
      </c>
      <c r="N164" s="169" t="s">
        <v>41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151</v>
      </c>
      <c r="AT164" s="172" t="s">
        <v>146</v>
      </c>
      <c r="AU164" s="172" t="s">
        <v>86</v>
      </c>
      <c r="AY164" s="17" t="s">
        <v>144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84</v>
      </c>
      <c r="BK164" s="173">
        <f>ROUND(I164*H164,2)</f>
        <v>0</v>
      </c>
      <c r="BL164" s="17" t="s">
        <v>151</v>
      </c>
      <c r="BM164" s="172" t="s">
        <v>474</v>
      </c>
    </row>
    <row r="165" spans="1:47" s="2" customFormat="1" ht="19.5">
      <c r="A165" s="32"/>
      <c r="B165" s="33"/>
      <c r="C165" s="32"/>
      <c r="D165" s="174" t="s">
        <v>153</v>
      </c>
      <c r="E165" s="32"/>
      <c r="F165" s="175" t="s">
        <v>475</v>
      </c>
      <c r="G165" s="32"/>
      <c r="H165" s="32"/>
      <c r="I165" s="96"/>
      <c r="J165" s="32"/>
      <c r="K165" s="32"/>
      <c r="L165" s="33"/>
      <c r="M165" s="176"/>
      <c r="N165" s="177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153</v>
      </c>
      <c r="AU165" s="17" t="s">
        <v>86</v>
      </c>
    </row>
    <row r="166" spans="2:51" s="13" customFormat="1" ht="12">
      <c r="B166" s="178"/>
      <c r="D166" s="174" t="s">
        <v>155</v>
      </c>
      <c r="E166" s="179" t="s">
        <v>1</v>
      </c>
      <c r="F166" s="180" t="s">
        <v>476</v>
      </c>
      <c r="H166" s="181">
        <v>150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155</v>
      </c>
      <c r="AU166" s="179" t="s">
        <v>86</v>
      </c>
      <c r="AV166" s="13" t="s">
        <v>86</v>
      </c>
      <c r="AW166" s="13" t="s">
        <v>32</v>
      </c>
      <c r="AX166" s="13" t="s">
        <v>76</v>
      </c>
      <c r="AY166" s="179" t="s">
        <v>144</v>
      </c>
    </row>
    <row r="167" spans="2:51" s="14" customFormat="1" ht="12">
      <c r="B167" s="186"/>
      <c r="D167" s="174" t="s">
        <v>155</v>
      </c>
      <c r="E167" s="187" t="s">
        <v>1</v>
      </c>
      <c r="F167" s="188" t="s">
        <v>157</v>
      </c>
      <c r="H167" s="189">
        <v>150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86</v>
      </c>
      <c r="AV167" s="14" t="s">
        <v>151</v>
      </c>
      <c r="AW167" s="14" t="s">
        <v>32</v>
      </c>
      <c r="AX167" s="14" t="s">
        <v>84</v>
      </c>
      <c r="AY167" s="187" t="s">
        <v>144</v>
      </c>
    </row>
    <row r="168" spans="1:65" s="2" customFormat="1" ht="14.45" customHeight="1">
      <c r="A168" s="32"/>
      <c r="B168" s="160"/>
      <c r="C168" s="201" t="s">
        <v>199</v>
      </c>
      <c r="D168" s="201" t="s">
        <v>213</v>
      </c>
      <c r="E168" s="202" t="s">
        <v>477</v>
      </c>
      <c r="F168" s="203" t="s">
        <v>478</v>
      </c>
      <c r="G168" s="204" t="s">
        <v>208</v>
      </c>
      <c r="H168" s="205">
        <v>11.5</v>
      </c>
      <c r="I168" s="206"/>
      <c r="J168" s="207">
        <f>ROUND(I168*H168,2)</f>
        <v>0</v>
      </c>
      <c r="K168" s="203" t="s">
        <v>1</v>
      </c>
      <c r="L168" s="208"/>
      <c r="M168" s="209" t="s">
        <v>1</v>
      </c>
      <c r="N168" s="210" t="s">
        <v>41</v>
      </c>
      <c r="O168" s="58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193</v>
      </c>
      <c r="AT168" s="172" t="s">
        <v>213</v>
      </c>
      <c r="AU168" s="172" t="s">
        <v>86</v>
      </c>
      <c r="AY168" s="17" t="s">
        <v>144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84</v>
      </c>
      <c r="BK168" s="173">
        <f>ROUND(I168*H168,2)</f>
        <v>0</v>
      </c>
      <c r="BL168" s="17" t="s">
        <v>151</v>
      </c>
      <c r="BM168" s="172" t="s">
        <v>479</v>
      </c>
    </row>
    <row r="169" spans="1:47" s="2" customFormat="1" ht="12">
      <c r="A169" s="32"/>
      <c r="B169" s="33"/>
      <c r="C169" s="32"/>
      <c r="D169" s="174" t="s">
        <v>153</v>
      </c>
      <c r="E169" s="32"/>
      <c r="F169" s="175" t="s">
        <v>478</v>
      </c>
      <c r="G169" s="32"/>
      <c r="H169" s="32"/>
      <c r="I169" s="96"/>
      <c r="J169" s="32"/>
      <c r="K169" s="32"/>
      <c r="L169" s="33"/>
      <c r="M169" s="176"/>
      <c r="N169" s="177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153</v>
      </c>
      <c r="AU169" s="17" t="s">
        <v>86</v>
      </c>
    </row>
    <row r="170" spans="2:63" s="12" customFormat="1" ht="22.9" customHeight="1">
      <c r="B170" s="147"/>
      <c r="D170" s="148" t="s">
        <v>75</v>
      </c>
      <c r="E170" s="158" t="s">
        <v>199</v>
      </c>
      <c r="F170" s="158" t="s">
        <v>328</v>
      </c>
      <c r="I170" s="150"/>
      <c r="J170" s="159">
        <f>BK170</f>
        <v>0</v>
      </c>
      <c r="L170" s="147"/>
      <c r="M170" s="152"/>
      <c r="N170" s="153"/>
      <c r="O170" s="153"/>
      <c r="P170" s="154">
        <f>SUM(P171:P174)</f>
        <v>0</v>
      </c>
      <c r="Q170" s="153"/>
      <c r="R170" s="154">
        <f>SUM(R171:R174)</f>
        <v>0.0027600000000000003</v>
      </c>
      <c r="S170" s="153"/>
      <c r="T170" s="155">
        <f>SUM(T171:T174)</f>
        <v>0</v>
      </c>
      <c r="AR170" s="148" t="s">
        <v>84</v>
      </c>
      <c r="AT170" s="156" t="s">
        <v>75</v>
      </c>
      <c r="AU170" s="156" t="s">
        <v>84</v>
      </c>
      <c r="AY170" s="148" t="s">
        <v>144</v>
      </c>
      <c r="BK170" s="157">
        <f>SUM(BK171:BK174)</f>
        <v>0</v>
      </c>
    </row>
    <row r="171" spans="1:65" s="2" customFormat="1" ht="14.45" customHeight="1">
      <c r="A171" s="32"/>
      <c r="B171" s="160"/>
      <c r="C171" s="161" t="s">
        <v>204</v>
      </c>
      <c r="D171" s="161" t="s">
        <v>146</v>
      </c>
      <c r="E171" s="162" t="s">
        <v>480</v>
      </c>
      <c r="F171" s="163" t="s">
        <v>481</v>
      </c>
      <c r="G171" s="164" t="s">
        <v>149</v>
      </c>
      <c r="H171" s="165">
        <v>69</v>
      </c>
      <c r="I171" s="166"/>
      <c r="J171" s="167">
        <f>ROUND(I171*H171,2)</f>
        <v>0</v>
      </c>
      <c r="K171" s="163" t="s">
        <v>150</v>
      </c>
      <c r="L171" s="33"/>
      <c r="M171" s="168" t="s">
        <v>1</v>
      </c>
      <c r="N171" s="169" t="s">
        <v>41</v>
      </c>
      <c r="O171" s="58"/>
      <c r="P171" s="170">
        <f>O171*H171</f>
        <v>0</v>
      </c>
      <c r="Q171" s="170">
        <v>4E-05</v>
      </c>
      <c r="R171" s="170">
        <f>Q171*H171</f>
        <v>0.0027600000000000003</v>
      </c>
      <c r="S171" s="170">
        <v>0</v>
      </c>
      <c r="T171" s="17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2" t="s">
        <v>151</v>
      </c>
      <c r="AT171" s="172" t="s">
        <v>146</v>
      </c>
      <c r="AU171" s="172" t="s">
        <v>86</v>
      </c>
      <c r="AY171" s="17" t="s">
        <v>144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7" t="s">
        <v>84</v>
      </c>
      <c r="BK171" s="173">
        <f>ROUND(I171*H171,2)</f>
        <v>0</v>
      </c>
      <c r="BL171" s="17" t="s">
        <v>151</v>
      </c>
      <c r="BM171" s="172" t="s">
        <v>482</v>
      </c>
    </row>
    <row r="172" spans="1:47" s="2" customFormat="1" ht="19.5">
      <c r="A172" s="32"/>
      <c r="B172" s="33"/>
      <c r="C172" s="32"/>
      <c r="D172" s="174" t="s">
        <v>153</v>
      </c>
      <c r="E172" s="32"/>
      <c r="F172" s="175" t="s">
        <v>483</v>
      </c>
      <c r="G172" s="32"/>
      <c r="H172" s="32"/>
      <c r="I172" s="96"/>
      <c r="J172" s="32"/>
      <c r="K172" s="32"/>
      <c r="L172" s="33"/>
      <c r="M172" s="176"/>
      <c r="N172" s="177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153</v>
      </c>
      <c r="AU172" s="17" t="s">
        <v>86</v>
      </c>
    </row>
    <row r="173" spans="2:51" s="13" customFormat="1" ht="12">
      <c r="B173" s="178"/>
      <c r="D173" s="174" t="s">
        <v>155</v>
      </c>
      <c r="E173" s="179" t="s">
        <v>1</v>
      </c>
      <c r="F173" s="180" t="s">
        <v>468</v>
      </c>
      <c r="H173" s="181">
        <v>69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155</v>
      </c>
      <c r="AU173" s="179" t="s">
        <v>86</v>
      </c>
      <c r="AV173" s="13" t="s">
        <v>86</v>
      </c>
      <c r="AW173" s="13" t="s">
        <v>32</v>
      </c>
      <c r="AX173" s="13" t="s">
        <v>76</v>
      </c>
      <c r="AY173" s="179" t="s">
        <v>144</v>
      </c>
    </row>
    <row r="174" spans="2:51" s="14" customFormat="1" ht="12">
      <c r="B174" s="186"/>
      <c r="D174" s="174" t="s">
        <v>155</v>
      </c>
      <c r="E174" s="187" t="s">
        <v>1</v>
      </c>
      <c r="F174" s="188" t="s">
        <v>157</v>
      </c>
      <c r="H174" s="189">
        <v>69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155</v>
      </c>
      <c r="AU174" s="187" t="s">
        <v>86</v>
      </c>
      <c r="AV174" s="14" t="s">
        <v>151</v>
      </c>
      <c r="AW174" s="14" t="s">
        <v>32</v>
      </c>
      <c r="AX174" s="14" t="s">
        <v>84</v>
      </c>
      <c r="AY174" s="187" t="s">
        <v>144</v>
      </c>
    </row>
    <row r="175" spans="2:63" s="12" customFormat="1" ht="22.9" customHeight="1">
      <c r="B175" s="147"/>
      <c r="D175" s="148" t="s">
        <v>75</v>
      </c>
      <c r="E175" s="158" t="s">
        <v>337</v>
      </c>
      <c r="F175" s="158" t="s">
        <v>338</v>
      </c>
      <c r="I175" s="150"/>
      <c r="J175" s="159">
        <f>BK175</f>
        <v>0</v>
      </c>
      <c r="L175" s="147"/>
      <c r="M175" s="152"/>
      <c r="N175" s="153"/>
      <c r="O175" s="153"/>
      <c r="P175" s="154">
        <f>SUM(P176:P184)</f>
        <v>0</v>
      </c>
      <c r="Q175" s="153"/>
      <c r="R175" s="154">
        <f>SUM(R176:R184)</f>
        <v>0</v>
      </c>
      <c r="S175" s="153"/>
      <c r="T175" s="155">
        <f>SUM(T176:T184)</f>
        <v>0</v>
      </c>
      <c r="AR175" s="148" t="s">
        <v>84</v>
      </c>
      <c r="AT175" s="156" t="s">
        <v>75</v>
      </c>
      <c r="AU175" s="156" t="s">
        <v>84</v>
      </c>
      <c r="AY175" s="148" t="s">
        <v>144</v>
      </c>
      <c r="BK175" s="157">
        <f>SUM(BK176:BK184)</f>
        <v>0</v>
      </c>
    </row>
    <row r="176" spans="1:65" s="2" customFormat="1" ht="14.45" customHeight="1">
      <c r="A176" s="32"/>
      <c r="B176" s="160"/>
      <c r="C176" s="161" t="s">
        <v>212</v>
      </c>
      <c r="D176" s="161" t="s">
        <v>146</v>
      </c>
      <c r="E176" s="162" t="s">
        <v>484</v>
      </c>
      <c r="F176" s="163" t="s">
        <v>485</v>
      </c>
      <c r="G176" s="164" t="s">
        <v>189</v>
      </c>
      <c r="H176" s="165">
        <v>0.001</v>
      </c>
      <c r="I176" s="166"/>
      <c r="J176" s="167">
        <f>ROUND(I176*H176,2)</f>
        <v>0</v>
      </c>
      <c r="K176" s="163" t="s">
        <v>150</v>
      </c>
      <c r="L176" s="33"/>
      <c r="M176" s="168" t="s">
        <v>1</v>
      </c>
      <c r="N176" s="169" t="s">
        <v>41</v>
      </c>
      <c r="O176" s="58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151</v>
      </c>
      <c r="AT176" s="172" t="s">
        <v>146</v>
      </c>
      <c r="AU176" s="172" t="s">
        <v>86</v>
      </c>
      <c r="AY176" s="17" t="s">
        <v>144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84</v>
      </c>
      <c r="BK176" s="173">
        <f>ROUND(I176*H176,2)</f>
        <v>0</v>
      </c>
      <c r="BL176" s="17" t="s">
        <v>151</v>
      </c>
      <c r="BM176" s="172" t="s">
        <v>486</v>
      </c>
    </row>
    <row r="177" spans="1:47" s="2" customFormat="1" ht="19.5">
      <c r="A177" s="32"/>
      <c r="B177" s="33"/>
      <c r="C177" s="32"/>
      <c r="D177" s="174" t="s">
        <v>153</v>
      </c>
      <c r="E177" s="32"/>
      <c r="F177" s="175" t="s">
        <v>487</v>
      </c>
      <c r="G177" s="32"/>
      <c r="H177" s="32"/>
      <c r="I177" s="96"/>
      <c r="J177" s="32"/>
      <c r="K177" s="32"/>
      <c r="L177" s="33"/>
      <c r="M177" s="176"/>
      <c r="N177" s="177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153</v>
      </c>
      <c r="AU177" s="17" t="s">
        <v>86</v>
      </c>
    </row>
    <row r="178" spans="1:65" s="2" customFormat="1" ht="14.45" customHeight="1">
      <c r="A178" s="32"/>
      <c r="B178" s="160"/>
      <c r="C178" s="161" t="s">
        <v>218</v>
      </c>
      <c r="D178" s="161" t="s">
        <v>146</v>
      </c>
      <c r="E178" s="162" t="s">
        <v>347</v>
      </c>
      <c r="F178" s="163" t="s">
        <v>348</v>
      </c>
      <c r="G178" s="164" t="s">
        <v>189</v>
      </c>
      <c r="H178" s="165">
        <v>0.001</v>
      </c>
      <c r="I178" s="166"/>
      <c r="J178" s="167">
        <f>ROUND(I178*H178,2)</f>
        <v>0</v>
      </c>
      <c r="K178" s="163" t="s">
        <v>150</v>
      </c>
      <c r="L178" s="33"/>
      <c r="M178" s="168" t="s">
        <v>1</v>
      </c>
      <c r="N178" s="169" t="s">
        <v>41</v>
      </c>
      <c r="O178" s="58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151</v>
      </c>
      <c r="AT178" s="172" t="s">
        <v>146</v>
      </c>
      <c r="AU178" s="172" t="s">
        <v>86</v>
      </c>
      <c r="AY178" s="17" t="s">
        <v>144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84</v>
      </c>
      <c r="BK178" s="173">
        <f>ROUND(I178*H178,2)</f>
        <v>0</v>
      </c>
      <c r="BL178" s="17" t="s">
        <v>151</v>
      </c>
      <c r="BM178" s="172" t="s">
        <v>488</v>
      </c>
    </row>
    <row r="179" spans="1:47" s="2" customFormat="1" ht="12">
      <c r="A179" s="32"/>
      <c r="B179" s="33"/>
      <c r="C179" s="32"/>
      <c r="D179" s="174" t="s">
        <v>153</v>
      </c>
      <c r="E179" s="32"/>
      <c r="F179" s="175" t="s">
        <v>350</v>
      </c>
      <c r="G179" s="32"/>
      <c r="H179" s="32"/>
      <c r="I179" s="96"/>
      <c r="J179" s="32"/>
      <c r="K179" s="32"/>
      <c r="L179" s="33"/>
      <c r="M179" s="176"/>
      <c r="N179" s="177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153</v>
      </c>
      <c r="AU179" s="17" t="s">
        <v>86</v>
      </c>
    </row>
    <row r="180" spans="1:65" s="2" customFormat="1" ht="14.45" customHeight="1">
      <c r="A180" s="32"/>
      <c r="B180" s="160"/>
      <c r="C180" s="161" t="s">
        <v>222</v>
      </c>
      <c r="D180" s="161" t="s">
        <v>146</v>
      </c>
      <c r="E180" s="162" t="s">
        <v>352</v>
      </c>
      <c r="F180" s="163" t="s">
        <v>353</v>
      </c>
      <c r="G180" s="164" t="s">
        <v>189</v>
      </c>
      <c r="H180" s="165">
        <v>0.02</v>
      </c>
      <c r="I180" s="166"/>
      <c r="J180" s="167">
        <f>ROUND(I180*H180,2)</f>
        <v>0</v>
      </c>
      <c r="K180" s="163" t="s">
        <v>150</v>
      </c>
      <c r="L180" s="33"/>
      <c r="M180" s="168" t="s">
        <v>1</v>
      </c>
      <c r="N180" s="169" t="s">
        <v>41</v>
      </c>
      <c r="O180" s="58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151</v>
      </c>
      <c r="AT180" s="172" t="s">
        <v>146</v>
      </c>
      <c r="AU180" s="172" t="s">
        <v>86</v>
      </c>
      <c r="AY180" s="17" t="s">
        <v>144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84</v>
      </c>
      <c r="BK180" s="173">
        <f>ROUND(I180*H180,2)</f>
        <v>0</v>
      </c>
      <c r="BL180" s="17" t="s">
        <v>151</v>
      </c>
      <c r="BM180" s="172" t="s">
        <v>489</v>
      </c>
    </row>
    <row r="181" spans="1:47" s="2" customFormat="1" ht="19.5">
      <c r="A181" s="32"/>
      <c r="B181" s="33"/>
      <c r="C181" s="32"/>
      <c r="D181" s="174" t="s">
        <v>153</v>
      </c>
      <c r="E181" s="32"/>
      <c r="F181" s="175" t="s">
        <v>355</v>
      </c>
      <c r="G181" s="32"/>
      <c r="H181" s="32"/>
      <c r="I181" s="96"/>
      <c r="J181" s="32"/>
      <c r="K181" s="32"/>
      <c r="L181" s="33"/>
      <c r="M181" s="176"/>
      <c r="N181" s="177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153</v>
      </c>
      <c r="AU181" s="17" t="s">
        <v>86</v>
      </c>
    </row>
    <row r="182" spans="2:51" s="13" customFormat="1" ht="12">
      <c r="B182" s="178"/>
      <c r="D182" s="174" t="s">
        <v>155</v>
      </c>
      <c r="F182" s="180" t="s">
        <v>490</v>
      </c>
      <c r="H182" s="181">
        <v>0.02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155</v>
      </c>
      <c r="AU182" s="179" t="s">
        <v>86</v>
      </c>
      <c r="AV182" s="13" t="s">
        <v>86</v>
      </c>
      <c r="AW182" s="13" t="s">
        <v>3</v>
      </c>
      <c r="AX182" s="13" t="s">
        <v>84</v>
      </c>
      <c r="AY182" s="179" t="s">
        <v>144</v>
      </c>
    </row>
    <row r="183" spans="1:65" s="2" customFormat="1" ht="19.9" customHeight="1">
      <c r="A183" s="32"/>
      <c r="B183" s="160"/>
      <c r="C183" s="161" t="s">
        <v>228</v>
      </c>
      <c r="D183" s="161" t="s">
        <v>146</v>
      </c>
      <c r="E183" s="162" t="s">
        <v>491</v>
      </c>
      <c r="F183" s="163" t="s">
        <v>492</v>
      </c>
      <c r="G183" s="164" t="s">
        <v>189</v>
      </c>
      <c r="H183" s="165">
        <v>0.001</v>
      </c>
      <c r="I183" s="166"/>
      <c r="J183" s="167">
        <f>ROUND(I183*H183,2)</f>
        <v>0</v>
      </c>
      <c r="K183" s="163" t="s">
        <v>150</v>
      </c>
      <c r="L183" s="33"/>
      <c r="M183" s="168" t="s">
        <v>1</v>
      </c>
      <c r="N183" s="169" t="s">
        <v>41</v>
      </c>
      <c r="O183" s="58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2" t="s">
        <v>151</v>
      </c>
      <c r="AT183" s="172" t="s">
        <v>146</v>
      </c>
      <c r="AU183" s="172" t="s">
        <v>86</v>
      </c>
      <c r="AY183" s="17" t="s">
        <v>144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7" t="s">
        <v>84</v>
      </c>
      <c r="BK183" s="173">
        <f>ROUND(I183*H183,2)</f>
        <v>0</v>
      </c>
      <c r="BL183" s="17" t="s">
        <v>151</v>
      </c>
      <c r="BM183" s="172" t="s">
        <v>493</v>
      </c>
    </row>
    <row r="184" spans="1:47" s="2" customFormat="1" ht="19.5">
      <c r="A184" s="32"/>
      <c r="B184" s="33"/>
      <c r="C184" s="32"/>
      <c r="D184" s="174" t="s">
        <v>153</v>
      </c>
      <c r="E184" s="32"/>
      <c r="F184" s="175" t="s">
        <v>494</v>
      </c>
      <c r="G184" s="32"/>
      <c r="H184" s="32"/>
      <c r="I184" s="96"/>
      <c r="J184" s="32"/>
      <c r="K184" s="32"/>
      <c r="L184" s="33"/>
      <c r="M184" s="176"/>
      <c r="N184" s="177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153</v>
      </c>
      <c r="AU184" s="17" t="s">
        <v>86</v>
      </c>
    </row>
    <row r="185" spans="2:63" s="12" customFormat="1" ht="22.9" customHeight="1">
      <c r="B185" s="147"/>
      <c r="D185" s="148" t="s">
        <v>75</v>
      </c>
      <c r="E185" s="158" t="s">
        <v>363</v>
      </c>
      <c r="F185" s="158" t="s">
        <v>364</v>
      </c>
      <c r="I185" s="150"/>
      <c r="J185" s="159">
        <f>BK185</f>
        <v>0</v>
      </c>
      <c r="L185" s="147"/>
      <c r="M185" s="152"/>
      <c r="N185" s="153"/>
      <c r="O185" s="153"/>
      <c r="P185" s="154">
        <f>SUM(P186:P187)</f>
        <v>0</v>
      </c>
      <c r="Q185" s="153"/>
      <c r="R185" s="154">
        <f>SUM(R186:R187)</f>
        <v>0</v>
      </c>
      <c r="S185" s="153"/>
      <c r="T185" s="155">
        <f>SUM(T186:T187)</f>
        <v>0</v>
      </c>
      <c r="AR185" s="148" t="s">
        <v>84</v>
      </c>
      <c r="AT185" s="156" t="s">
        <v>75</v>
      </c>
      <c r="AU185" s="156" t="s">
        <v>84</v>
      </c>
      <c r="AY185" s="148" t="s">
        <v>144</v>
      </c>
      <c r="BK185" s="157">
        <f>SUM(BK186:BK187)</f>
        <v>0</v>
      </c>
    </row>
    <row r="186" spans="1:65" s="2" customFormat="1" ht="14.45" customHeight="1">
      <c r="A186" s="32"/>
      <c r="B186" s="160"/>
      <c r="C186" s="161" t="s">
        <v>8</v>
      </c>
      <c r="D186" s="161" t="s">
        <v>146</v>
      </c>
      <c r="E186" s="162" t="s">
        <v>366</v>
      </c>
      <c r="F186" s="163" t="s">
        <v>367</v>
      </c>
      <c r="G186" s="164" t="s">
        <v>189</v>
      </c>
      <c r="H186" s="165">
        <v>0.187</v>
      </c>
      <c r="I186" s="166"/>
      <c r="J186" s="167">
        <f>ROUND(I186*H186,2)</f>
        <v>0</v>
      </c>
      <c r="K186" s="163" t="s">
        <v>150</v>
      </c>
      <c r="L186" s="33"/>
      <c r="M186" s="168" t="s">
        <v>1</v>
      </c>
      <c r="N186" s="169" t="s">
        <v>41</v>
      </c>
      <c r="O186" s="58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2" t="s">
        <v>151</v>
      </c>
      <c r="AT186" s="172" t="s">
        <v>146</v>
      </c>
      <c r="AU186" s="172" t="s">
        <v>86</v>
      </c>
      <c r="AY186" s="17" t="s">
        <v>144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7" t="s">
        <v>84</v>
      </c>
      <c r="BK186" s="173">
        <f>ROUND(I186*H186,2)</f>
        <v>0</v>
      </c>
      <c r="BL186" s="17" t="s">
        <v>151</v>
      </c>
      <c r="BM186" s="172" t="s">
        <v>495</v>
      </c>
    </row>
    <row r="187" spans="1:47" s="2" customFormat="1" ht="19.5">
      <c r="A187" s="32"/>
      <c r="B187" s="33"/>
      <c r="C187" s="32"/>
      <c r="D187" s="174" t="s">
        <v>153</v>
      </c>
      <c r="E187" s="32"/>
      <c r="F187" s="175" t="s">
        <v>369</v>
      </c>
      <c r="G187" s="32"/>
      <c r="H187" s="32"/>
      <c r="I187" s="96"/>
      <c r="J187" s="32"/>
      <c r="K187" s="32"/>
      <c r="L187" s="33"/>
      <c r="M187" s="212"/>
      <c r="N187" s="213"/>
      <c r="O187" s="214"/>
      <c r="P187" s="214"/>
      <c r="Q187" s="214"/>
      <c r="R187" s="214"/>
      <c r="S187" s="214"/>
      <c r="T187" s="215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153</v>
      </c>
      <c r="AU187" s="17" t="s">
        <v>86</v>
      </c>
    </row>
    <row r="188" spans="1:31" s="2" customFormat="1" ht="6.95" customHeight="1">
      <c r="A188" s="32"/>
      <c r="B188" s="47"/>
      <c r="C188" s="48"/>
      <c r="D188" s="48"/>
      <c r="E188" s="48"/>
      <c r="F188" s="48"/>
      <c r="G188" s="48"/>
      <c r="H188" s="48"/>
      <c r="I188" s="120"/>
      <c r="J188" s="48"/>
      <c r="K188" s="48"/>
      <c r="L188" s="33"/>
      <c r="M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</sheetData>
  <autoFilter ref="C121:K18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99"/>
  <sheetViews>
    <sheetView showGridLines="0" workbookViewId="0" topLeftCell="A347">
      <selection activeCell="H372" sqref="H372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496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ROUND((SUM(BE126:BE498)),2)</f>
        <v>0</v>
      </c>
      <c r="G33" s="32"/>
      <c r="H33" s="32"/>
      <c r="I33" s="107">
        <v>0.21</v>
      </c>
      <c r="J33" s="106">
        <f>ROUND(((SUM(BE126:BE498))*I33),2)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ROUND((SUM(BF126:BF498)),2)</f>
        <v>0</v>
      </c>
      <c r="G34" s="32"/>
      <c r="H34" s="32"/>
      <c r="I34" s="107">
        <v>0.15</v>
      </c>
      <c r="J34" s="106">
        <f>ROUND(((SUM(BF126:BF498))*I34),2)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ROUND((SUM(BG126:BG498)),2)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ROUND((SUM(BH126:BH498)),2)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ROUND((SUM(BI126:BI498)),2)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03 - Bourací a demontážní práce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2:12" s="10" customFormat="1" ht="19.9" customHeight="1">
      <c r="B98" s="131"/>
      <c r="D98" s="132" t="s">
        <v>117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2:12" s="10" customFormat="1" ht="19.9" customHeight="1">
      <c r="B99" s="131"/>
      <c r="D99" s="132" t="s">
        <v>429</v>
      </c>
      <c r="E99" s="133"/>
      <c r="F99" s="133"/>
      <c r="G99" s="133"/>
      <c r="H99" s="133"/>
      <c r="I99" s="134"/>
      <c r="J99" s="135">
        <f>J193</f>
        <v>0</v>
      </c>
      <c r="L99" s="131"/>
    </row>
    <row r="100" spans="2:12" s="10" customFormat="1" ht="19.9" customHeight="1">
      <c r="B100" s="131"/>
      <c r="D100" s="132" t="s">
        <v>122</v>
      </c>
      <c r="E100" s="133"/>
      <c r="F100" s="133"/>
      <c r="G100" s="133"/>
      <c r="H100" s="133"/>
      <c r="I100" s="134"/>
      <c r="J100" s="135">
        <f>J200</f>
        <v>0</v>
      </c>
      <c r="L100" s="131"/>
    </row>
    <row r="101" spans="2:12" s="10" customFormat="1" ht="19.9" customHeight="1">
      <c r="B101" s="131"/>
      <c r="D101" s="132" t="s">
        <v>123</v>
      </c>
      <c r="E101" s="133"/>
      <c r="F101" s="133"/>
      <c r="G101" s="133"/>
      <c r="H101" s="133"/>
      <c r="I101" s="134"/>
      <c r="J101" s="135">
        <f>J389</f>
        <v>0</v>
      </c>
      <c r="L101" s="131"/>
    </row>
    <row r="102" spans="2:12" s="9" customFormat="1" ht="24.95" customHeight="1">
      <c r="B102" s="126"/>
      <c r="D102" s="127" t="s">
        <v>125</v>
      </c>
      <c r="E102" s="128"/>
      <c r="F102" s="128"/>
      <c r="G102" s="128"/>
      <c r="H102" s="128"/>
      <c r="I102" s="129"/>
      <c r="J102" s="130">
        <f>J436</f>
        <v>0</v>
      </c>
      <c r="L102" s="126"/>
    </row>
    <row r="103" spans="2:12" s="10" customFormat="1" ht="19.9" customHeight="1">
      <c r="B103" s="131"/>
      <c r="D103" s="132" t="s">
        <v>126</v>
      </c>
      <c r="E103" s="133"/>
      <c r="F103" s="133"/>
      <c r="G103" s="133"/>
      <c r="H103" s="133"/>
      <c r="I103" s="134"/>
      <c r="J103" s="135">
        <f>J437</f>
        <v>0</v>
      </c>
      <c r="L103" s="131"/>
    </row>
    <row r="104" spans="2:12" s="10" customFormat="1" ht="19.9" customHeight="1">
      <c r="B104" s="131"/>
      <c r="D104" s="132" t="s">
        <v>497</v>
      </c>
      <c r="E104" s="133"/>
      <c r="F104" s="133"/>
      <c r="G104" s="133"/>
      <c r="H104" s="133"/>
      <c r="I104" s="134"/>
      <c r="J104" s="135">
        <f>J446</f>
        <v>0</v>
      </c>
      <c r="L104" s="131"/>
    </row>
    <row r="105" spans="2:12" s="10" customFormat="1" ht="19.9" customHeight="1">
      <c r="B105" s="131"/>
      <c r="D105" s="132" t="s">
        <v>498</v>
      </c>
      <c r="E105" s="133"/>
      <c r="F105" s="133"/>
      <c r="G105" s="133"/>
      <c r="H105" s="133"/>
      <c r="I105" s="134"/>
      <c r="J105" s="135">
        <f>J455</f>
        <v>0</v>
      </c>
      <c r="L105" s="131"/>
    </row>
    <row r="106" spans="2:12" s="10" customFormat="1" ht="19.9" customHeight="1">
      <c r="B106" s="131"/>
      <c r="D106" s="132" t="s">
        <v>499</v>
      </c>
      <c r="E106" s="133"/>
      <c r="F106" s="133"/>
      <c r="G106" s="133"/>
      <c r="H106" s="133"/>
      <c r="I106" s="134"/>
      <c r="J106" s="135">
        <f>J482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129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4.45" customHeight="1">
      <c r="A116" s="32"/>
      <c r="B116" s="33"/>
      <c r="C116" s="32"/>
      <c r="D116" s="32"/>
      <c r="E116" s="263" t="str">
        <f>E7</f>
        <v>Sanace 1. NP objektu školní družiny ZŠ Na Příkopech</v>
      </c>
      <c r="F116" s="264"/>
      <c r="G116" s="264"/>
      <c r="H116" s="264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109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4.45" customHeight="1">
      <c r="A118" s="32"/>
      <c r="B118" s="33"/>
      <c r="C118" s="32"/>
      <c r="D118" s="32"/>
      <c r="E118" s="245" t="str">
        <f>E9</f>
        <v>SO 03 - Bourací a demontážní práce</v>
      </c>
      <c r="F118" s="262"/>
      <c r="G118" s="262"/>
      <c r="H118" s="26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>Chomutov</v>
      </c>
      <c r="G120" s="32"/>
      <c r="H120" s="32"/>
      <c r="I120" s="97" t="s">
        <v>22</v>
      </c>
      <c r="J120" s="55" t="str">
        <f>IF(J12="","",J12)</f>
        <v>23. 5. 2020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6.45" customHeight="1">
      <c r="A122" s="32"/>
      <c r="B122" s="33"/>
      <c r="C122" s="27" t="s">
        <v>24</v>
      </c>
      <c r="D122" s="32"/>
      <c r="E122" s="32"/>
      <c r="F122" s="25" t="str">
        <f>E15</f>
        <v>Město Chomutov</v>
      </c>
      <c r="G122" s="32"/>
      <c r="H122" s="32"/>
      <c r="I122" s="97" t="s">
        <v>30</v>
      </c>
      <c r="J122" s="30" t="str">
        <f>E21</f>
        <v>Ing. Marian Zach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6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97" t="s">
        <v>33</v>
      </c>
      <c r="J123" s="30" t="str">
        <f>E24</f>
        <v>Pavel Šouta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6"/>
      <c r="B125" s="137"/>
      <c r="C125" s="138" t="s">
        <v>130</v>
      </c>
      <c r="D125" s="139" t="s">
        <v>61</v>
      </c>
      <c r="E125" s="139" t="s">
        <v>57</v>
      </c>
      <c r="F125" s="139" t="s">
        <v>58</v>
      </c>
      <c r="G125" s="139" t="s">
        <v>131</v>
      </c>
      <c r="H125" s="139" t="s">
        <v>132</v>
      </c>
      <c r="I125" s="140" t="s">
        <v>133</v>
      </c>
      <c r="J125" s="139" t="s">
        <v>113</v>
      </c>
      <c r="K125" s="141" t="s">
        <v>134</v>
      </c>
      <c r="L125" s="142"/>
      <c r="M125" s="62" t="s">
        <v>1</v>
      </c>
      <c r="N125" s="63" t="s">
        <v>40</v>
      </c>
      <c r="O125" s="63" t="s">
        <v>135</v>
      </c>
      <c r="P125" s="63" t="s">
        <v>136</v>
      </c>
      <c r="Q125" s="63" t="s">
        <v>137</v>
      </c>
      <c r="R125" s="63" t="s">
        <v>138</v>
      </c>
      <c r="S125" s="63" t="s">
        <v>139</v>
      </c>
      <c r="T125" s="64" t="s">
        <v>140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9" customHeight="1">
      <c r="A126" s="32"/>
      <c r="B126" s="33"/>
      <c r="C126" s="69" t="s">
        <v>141</v>
      </c>
      <c r="D126" s="32"/>
      <c r="E126" s="32"/>
      <c r="F126" s="32"/>
      <c r="G126" s="32"/>
      <c r="H126" s="32"/>
      <c r="I126" s="96"/>
      <c r="J126" s="143">
        <f>BK126</f>
        <v>0</v>
      </c>
      <c r="K126" s="32"/>
      <c r="L126" s="33"/>
      <c r="M126" s="65"/>
      <c r="N126" s="56"/>
      <c r="O126" s="66"/>
      <c r="P126" s="144">
        <f>P127+P436</f>
        <v>0</v>
      </c>
      <c r="Q126" s="66"/>
      <c r="R126" s="144">
        <f>R127+R436</f>
        <v>0.815331</v>
      </c>
      <c r="S126" s="66"/>
      <c r="T126" s="145">
        <f>T127+T436</f>
        <v>116.27396908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75</v>
      </c>
      <c r="AU126" s="17" t="s">
        <v>115</v>
      </c>
      <c r="BK126" s="146">
        <f>BK127+BK436</f>
        <v>0</v>
      </c>
    </row>
    <row r="127" spans="2:63" s="12" customFormat="1" ht="25.9" customHeight="1">
      <c r="B127" s="147"/>
      <c r="D127" s="148" t="s">
        <v>75</v>
      </c>
      <c r="E127" s="149" t="s">
        <v>142</v>
      </c>
      <c r="F127" s="149" t="s">
        <v>143</v>
      </c>
      <c r="I127" s="150"/>
      <c r="J127" s="151">
        <f>BK127</f>
        <v>0</v>
      </c>
      <c r="L127" s="147"/>
      <c r="M127" s="152"/>
      <c r="N127" s="153"/>
      <c r="O127" s="153"/>
      <c r="P127" s="154">
        <f>P128+P193+P200+P389</f>
        <v>0</v>
      </c>
      <c r="Q127" s="153"/>
      <c r="R127" s="154">
        <f>R128+R193+R200+R389</f>
        <v>0.328363</v>
      </c>
      <c r="S127" s="153"/>
      <c r="T127" s="155">
        <f>T128+T193+T200+T389</f>
        <v>113.901049</v>
      </c>
      <c r="AR127" s="148" t="s">
        <v>84</v>
      </c>
      <c r="AT127" s="156" t="s">
        <v>75</v>
      </c>
      <c r="AU127" s="156" t="s">
        <v>76</v>
      </c>
      <c r="AY127" s="148" t="s">
        <v>144</v>
      </c>
      <c r="BK127" s="157">
        <f>BK128+BK193+BK200+BK389</f>
        <v>0</v>
      </c>
    </row>
    <row r="128" spans="2:63" s="12" customFormat="1" ht="22.9" customHeight="1">
      <c r="B128" s="147"/>
      <c r="D128" s="148" t="s">
        <v>75</v>
      </c>
      <c r="E128" s="158" t="s">
        <v>84</v>
      </c>
      <c r="F128" s="158" t="s">
        <v>145</v>
      </c>
      <c r="I128" s="150"/>
      <c r="J128" s="159">
        <f>BK128</f>
        <v>0</v>
      </c>
      <c r="L128" s="147"/>
      <c r="M128" s="152"/>
      <c r="N128" s="153"/>
      <c r="O128" s="153"/>
      <c r="P128" s="154">
        <f>SUM(P129:P192)</f>
        <v>0</v>
      </c>
      <c r="Q128" s="153"/>
      <c r="R128" s="154">
        <f>SUM(R129:R192)</f>
        <v>0</v>
      </c>
      <c r="S128" s="153"/>
      <c r="T128" s="155">
        <f>SUM(T129:T192)</f>
        <v>0</v>
      </c>
      <c r="AR128" s="148" t="s">
        <v>84</v>
      </c>
      <c r="AT128" s="156" t="s">
        <v>75</v>
      </c>
      <c r="AU128" s="156" t="s">
        <v>84</v>
      </c>
      <c r="AY128" s="148" t="s">
        <v>144</v>
      </c>
      <c r="BK128" s="157">
        <f>SUM(BK129:BK192)</f>
        <v>0</v>
      </c>
    </row>
    <row r="129" spans="1:65" s="2" customFormat="1" ht="14.45" customHeight="1">
      <c r="A129" s="32"/>
      <c r="B129" s="160"/>
      <c r="C129" s="161" t="s">
        <v>84</v>
      </c>
      <c r="D129" s="161" t="s">
        <v>146</v>
      </c>
      <c r="E129" s="162" t="s">
        <v>500</v>
      </c>
      <c r="F129" s="163" t="s">
        <v>501</v>
      </c>
      <c r="G129" s="164" t="s">
        <v>161</v>
      </c>
      <c r="H129" s="165">
        <v>36.696</v>
      </c>
      <c r="I129" s="166"/>
      <c r="J129" s="167">
        <f>ROUND(I129*H129,2)</f>
        <v>0</v>
      </c>
      <c r="K129" s="163" t="s">
        <v>150</v>
      </c>
      <c r="L129" s="33"/>
      <c r="M129" s="168" t="s">
        <v>1</v>
      </c>
      <c r="N129" s="169" t="s">
        <v>41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151</v>
      </c>
      <c r="AT129" s="172" t="s">
        <v>146</v>
      </c>
      <c r="AU129" s="172" t="s">
        <v>86</v>
      </c>
      <c r="AY129" s="17" t="s">
        <v>144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84</v>
      </c>
      <c r="BK129" s="173">
        <f>ROUND(I129*H129,2)</f>
        <v>0</v>
      </c>
      <c r="BL129" s="17" t="s">
        <v>151</v>
      </c>
      <c r="BM129" s="172" t="s">
        <v>502</v>
      </c>
    </row>
    <row r="130" spans="1:47" s="2" customFormat="1" ht="12">
      <c r="A130" s="32"/>
      <c r="B130" s="33"/>
      <c r="C130" s="32"/>
      <c r="D130" s="174" t="s">
        <v>153</v>
      </c>
      <c r="E130" s="32"/>
      <c r="F130" s="175" t="s">
        <v>503</v>
      </c>
      <c r="G130" s="32"/>
      <c r="H130" s="32"/>
      <c r="I130" s="96"/>
      <c r="J130" s="32"/>
      <c r="K130" s="32"/>
      <c r="L130" s="33"/>
      <c r="M130" s="176"/>
      <c r="N130" s="177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153</v>
      </c>
      <c r="AU130" s="17" t="s">
        <v>86</v>
      </c>
    </row>
    <row r="131" spans="2:51" s="13" customFormat="1" ht="12">
      <c r="B131" s="178"/>
      <c r="D131" s="174" t="s">
        <v>155</v>
      </c>
      <c r="E131" s="179" t="s">
        <v>1</v>
      </c>
      <c r="F131" s="180" t="s">
        <v>504</v>
      </c>
      <c r="H131" s="181">
        <v>6.17</v>
      </c>
      <c r="I131" s="182"/>
      <c r="L131" s="178"/>
      <c r="M131" s="183"/>
      <c r="N131" s="184"/>
      <c r="O131" s="184"/>
      <c r="P131" s="184"/>
      <c r="Q131" s="184"/>
      <c r="R131" s="184"/>
      <c r="S131" s="184"/>
      <c r="T131" s="185"/>
      <c r="AT131" s="179" t="s">
        <v>155</v>
      </c>
      <c r="AU131" s="179" t="s">
        <v>86</v>
      </c>
      <c r="AV131" s="13" t="s">
        <v>86</v>
      </c>
      <c r="AW131" s="13" t="s">
        <v>32</v>
      </c>
      <c r="AX131" s="13" t="s">
        <v>76</v>
      </c>
      <c r="AY131" s="179" t="s">
        <v>144</v>
      </c>
    </row>
    <row r="132" spans="2:51" s="13" customFormat="1" ht="12">
      <c r="B132" s="178"/>
      <c r="D132" s="174" t="s">
        <v>155</v>
      </c>
      <c r="E132" s="179" t="s">
        <v>1</v>
      </c>
      <c r="F132" s="180" t="s">
        <v>505</v>
      </c>
      <c r="H132" s="181">
        <v>11.623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79" t="s">
        <v>155</v>
      </c>
      <c r="AU132" s="179" t="s">
        <v>86</v>
      </c>
      <c r="AV132" s="13" t="s">
        <v>86</v>
      </c>
      <c r="AW132" s="13" t="s">
        <v>32</v>
      </c>
      <c r="AX132" s="13" t="s">
        <v>76</v>
      </c>
      <c r="AY132" s="179" t="s">
        <v>144</v>
      </c>
    </row>
    <row r="133" spans="2:51" s="13" customFormat="1" ht="12">
      <c r="B133" s="178"/>
      <c r="D133" s="174" t="s">
        <v>155</v>
      </c>
      <c r="E133" s="179" t="s">
        <v>1</v>
      </c>
      <c r="F133" s="180" t="s">
        <v>506</v>
      </c>
      <c r="H133" s="181">
        <v>8.68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155</v>
      </c>
      <c r="AU133" s="179" t="s">
        <v>86</v>
      </c>
      <c r="AV133" s="13" t="s">
        <v>86</v>
      </c>
      <c r="AW133" s="13" t="s">
        <v>32</v>
      </c>
      <c r="AX133" s="13" t="s">
        <v>76</v>
      </c>
      <c r="AY133" s="179" t="s">
        <v>144</v>
      </c>
    </row>
    <row r="134" spans="2:51" s="13" customFormat="1" ht="12">
      <c r="B134" s="178"/>
      <c r="D134" s="174" t="s">
        <v>155</v>
      </c>
      <c r="E134" s="179" t="s">
        <v>1</v>
      </c>
      <c r="F134" s="180" t="s">
        <v>507</v>
      </c>
      <c r="H134" s="181">
        <v>8.598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155</v>
      </c>
      <c r="AU134" s="179" t="s">
        <v>86</v>
      </c>
      <c r="AV134" s="13" t="s">
        <v>86</v>
      </c>
      <c r="AW134" s="13" t="s">
        <v>32</v>
      </c>
      <c r="AX134" s="13" t="s">
        <v>76</v>
      </c>
      <c r="AY134" s="179" t="s">
        <v>144</v>
      </c>
    </row>
    <row r="135" spans="2:51" s="13" customFormat="1" ht="12">
      <c r="B135" s="178"/>
      <c r="D135" s="174" t="s">
        <v>155</v>
      </c>
      <c r="E135" s="179" t="s">
        <v>1</v>
      </c>
      <c r="F135" s="180" t="s">
        <v>508</v>
      </c>
      <c r="H135" s="181">
        <v>1.625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155</v>
      </c>
      <c r="AU135" s="179" t="s">
        <v>86</v>
      </c>
      <c r="AV135" s="13" t="s">
        <v>86</v>
      </c>
      <c r="AW135" s="13" t="s">
        <v>32</v>
      </c>
      <c r="AX135" s="13" t="s">
        <v>76</v>
      </c>
      <c r="AY135" s="179" t="s">
        <v>144</v>
      </c>
    </row>
    <row r="136" spans="2:51" s="14" customFormat="1" ht="12">
      <c r="B136" s="186"/>
      <c r="D136" s="174" t="s">
        <v>155</v>
      </c>
      <c r="E136" s="187" t="s">
        <v>1</v>
      </c>
      <c r="F136" s="188" t="s">
        <v>157</v>
      </c>
      <c r="H136" s="189">
        <v>36.696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155</v>
      </c>
      <c r="AU136" s="187" t="s">
        <v>86</v>
      </c>
      <c r="AV136" s="14" t="s">
        <v>151</v>
      </c>
      <c r="AW136" s="14" t="s">
        <v>32</v>
      </c>
      <c r="AX136" s="14" t="s">
        <v>84</v>
      </c>
      <c r="AY136" s="187" t="s">
        <v>144</v>
      </c>
    </row>
    <row r="137" spans="1:65" s="2" customFormat="1" ht="19.9" customHeight="1">
      <c r="A137" s="32"/>
      <c r="B137" s="160"/>
      <c r="C137" s="161" t="s">
        <v>86</v>
      </c>
      <c r="D137" s="161" t="s">
        <v>146</v>
      </c>
      <c r="E137" s="162" t="s">
        <v>509</v>
      </c>
      <c r="F137" s="163" t="s">
        <v>510</v>
      </c>
      <c r="G137" s="164" t="s">
        <v>161</v>
      </c>
      <c r="H137" s="165">
        <v>36.696</v>
      </c>
      <c r="I137" s="166"/>
      <c r="J137" s="167">
        <f>ROUND(I137*H137,2)</f>
        <v>0</v>
      </c>
      <c r="K137" s="163" t="s">
        <v>150</v>
      </c>
      <c r="L137" s="33"/>
      <c r="M137" s="168" t="s">
        <v>1</v>
      </c>
      <c r="N137" s="169" t="s">
        <v>41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151</v>
      </c>
      <c r="AT137" s="172" t="s">
        <v>146</v>
      </c>
      <c r="AU137" s="172" t="s">
        <v>86</v>
      </c>
      <c r="AY137" s="17" t="s">
        <v>144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84</v>
      </c>
      <c r="BK137" s="173">
        <f>ROUND(I137*H137,2)</f>
        <v>0</v>
      </c>
      <c r="BL137" s="17" t="s">
        <v>151</v>
      </c>
      <c r="BM137" s="172" t="s">
        <v>511</v>
      </c>
    </row>
    <row r="138" spans="1:47" s="2" customFormat="1" ht="19.5">
      <c r="A138" s="32"/>
      <c r="B138" s="33"/>
      <c r="C138" s="32"/>
      <c r="D138" s="174" t="s">
        <v>153</v>
      </c>
      <c r="E138" s="32"/>
      <c r="F138" s="175" t="s">
        <v>512</v>
      </c>
      <c r="G138" s="32"/>
      <c r="H138" s="32"/>
      <c r="I138" s="96"/>
      <c r="J138" s="32"/>
      <c r="K138" s="32"/>
      <c r="L138" s="33"/>
      <c r="M138" s="176"/>
      <c r="N138" s="177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153</v>
      </c>
      <c r="AU138" s="17" t="s">
        <v>86</v>
      </c>
    </row>
    <row r="139" spans="2:51" s="13" customFormat="1" ht="12">
      <c r="B139" s="178"/>
      <c r="D139" s="174" t="s">
        <v>155</v>
      </c>
      <c r="E139" s="179" t="s">
        <v>1</v>
      </c>
      <c r="F139" s="180" t="s">
        <v>504</v>
      </c>
      <c r="H139" s="181">
        <v>6.17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155</v>
      </c>
      <c r="AU139" s="179" t="s">
        <v>86</v>
      </c>
      <c r="AV139" s="13" t="s">
        <v>86</v>
      </c>
      <c r="AW139" s="13" t="s">
        <v>32</v>
      </c>
      <c r="AX139" s="13" t="s">
        <v>76</v>
      </c>
      <c r="AY139" s="179" t="s">
        <v>144</v>
      </c>
    </row>
    <row r="140" spans="2:51" s="13" customFormat="1" ht="12">
      <c r="B140" s="178"/>
      <c r="D140" s="174" t="s">
        <v>155</v>
      </c>
      <c r="E140" s="179" t="s">
        <v>1</v>
      </c>
      <c r="F140" s="180" t="s">
        <v>505</v>
      </c>
      <c r="H140" s="181">
        <v>11.623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155</v>
      </c>
      <c r="AU140" s="179" t="s">
        <v>86</v>
      </c>
      <c r="AV140" s="13" t="s">
        <v>86</v>
      </c>
      <c r="AW140" s="13" t="s">
        <v>32</v>
      </c>
      <c r="AX140" s="13" t="s">
        <v>76</v>
      </c>
      <c r="AY140" s="179" t="s">
        <v>144</v>
      </c>
    </row>
    <row r="141" spans="2:51" s="13" customFormat="1" ht="12">
      <c r="B141" s="178"/>
      <c r="D141" s="174" t="s">
        <v>155</v>
      </c>
      <c r="E141" s="179" t="s">
        <v>1</v>
      </c>
      <c r="F141" s="180" t="s">
        <v>506</v>
      </c>
      <c r="H141" s="181">
        <v>8.68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155</v>
      </c>
      <c r="AU141" s="179" t="s">
        <v>86</v>
      </c>
      <c r="AV141" s="13" t="s">
        <v>86</v>
      </c>
      <c r="AW141" s="13" t="s">
        <v>32</v>
      </c>
      <c r="AX141" s="13" t="s">
        <v>76</v>
      </c>
      <c r="AY141" s="179" t="s">
        <v>144</v>
      </c>
    </row>
    <row r="142" spans="2:51" s="13" customFormat="1" ht="12">
      <c r="B142" s="178"/>
      <c r="D142" s="174" t="s">
        <v>155</v>
      </c>
      <c r="E142" s="179" t="s">
        <v>1</v>
      </c>
      <c r="F142" s="180" t="s">
        <v>507</v>
      </c>
      <c r="H142" s="181">
        <v>8.598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155</v>
      </c>
      <c r="AU142" s="179" t="s">
        <v>86</v>
      </c>
      <c r="AV142" s="13" t="s">
        <v>86</v>
      </c>
      <c r="AW142" s="13" t="s">
        <v>32</v>
      </c>
      <c r="AX142" s="13" t="s">
        <v>76</v>
      </c>
      <c r="AY142" s="179" t="s">
        <v>144</v>
      </c>
    </row>
    <row r="143" spans="2:51" s="13" customFormat="1" ht="12">
      <c r="B143" s="178"/>
      <c r="D143" s="174" t="s">
        <v>155</v>
      </c>
      <c r="E143" s="179" t="s">
        <v>1</v>
      </c>
      <c r="F143" s="180" t="s">
        <v>508</v>
      </c>
      <c r="H143" s="181">
        <v>1.625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155</v>
      </c>
      <c r="AU143" s="179" t="s">
        <v>86</v>
      </c>
      <c r="AV143" s="13" t="s">
        <v>86</v>
      </c>
      <c r="AW143" s="13" t="s">
        <v>32</v>
      </c>
      <c r="AX143" s="13" t="s">
        <v>76</v>
      </c>
      <c r="AY143" s="179" t="s">
        <v>144</v>
      </c>
    </row>
    <row r="144" spans="2:51" s="14" customFormat="1" ht="12">
      <c r="B144" s="186"/>
      <c r="D144" s="174" t="s">
        <v>155</v>
      </c>
      <c r="E144" s="187" t="s">
        <v>1</v>
      </c>
      <c r="F144" s="188" t="s">
        <v>157</v>
      </c>
      <c r="H144" s="189">
        <v>36.696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86</v>
      </c>
      <c r="AV144" s="14" t="s">
        <v>151</v>
      </c>
      <c r="AW144" s="14" t="s">
        <v>32</v>
      </c>
      <c r="AX144" s="14" t="s">
        <v>84</v>
      </c>
      <c r="AY144" s="187" t="s">
        <v>144</v>
      </c>
    </row>
    <row r="145" spans="1:65" s="2" customFormat="1" ht="19.9" customHeight="1">
      <c r="A145" s="32"/>
      <c r="B145" s="160"/>
      <c r="C145" s="161" t="s">
        <v>165</v>
      </c>
      <c r="D145" s="161" t="s">
        <v>146</v>
      </c>
      <c r="E145" s="162" t="s">
        <v>513</v>
      </c>
      <c r="F145" s="163" t="s">
        <v>514</v>
      </c>
      <c r="G145" s="164" t="s">
        <v>161</v>
      </c>
      <c r="H145" s="165">
        <v>36.696</v>
      </c>
      <c r="I145" s="166"/>
      <c r="J145" s="167">
        <f>ROUND(I145*H145,2)</f>
        <v>0</v>
      </c>
      <c r="K145" s="163" t="s">
        <v>150</v>
      </c>
      <c r="L145" s="33"/>
      <c r="M145" s="168" t="s">
        <v>1</v>
      </c>
      <c r="N145" s="169" t="s">
        <v>41</v>
      </c>
      <c r="O145" s="58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2" t="s">
        <v>151</v>
      </c>
      <c r="AT145" s="172" t="s">
        <v>146</v>
      </c>
      <c r="AU145" s="172" t="s">
        <v>86</v>
      </c>
      <c r="AY145" s="17" t="s">
        <v>144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7" t="s">
        <v>84</v>
      </c>
      <c r="BK145" s="173">
        <f>ROUND(I145*H145,2)</f>
        <v>0</v>
      </c>
      <c r="BL145" s="17" t="s">
        <v>151</v>
      </c>
      <c r="BM145" s="172" t="s">
        <v>515</v>
      </c>
    </row>
    <row r="146" spans="1:47" s="2" customFormat="1" ht="19.5">
      <c r="A146" s="32"/>
      <c r="B146" s="33"/>
      <c r="C146" s="32"/>
      <c r="D146" s="174" t="s">
        <v>153</v>
      </c>
      <c r="E146" s="32"/>
      <c r="F146" s="175" t="s">
        <v>516</v>
      </c>
      <c r="G146" s="32"/>
      <c r="H146" s="32"/>
      <c r="I146" s="96"/>
      <c r="J146" s="32"/>
      <c r="K146" s="32"/>
      <c r="L146" s="33"/>
      <c r="M146" s="176"/>
      <c r="N146" s="177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153</v>
      </c>
      <c r="AU146" s="17" t="s">
        <v>86</v>
      </c>
    </row>
    <row r="147" spans="2:51" s="13" customFormat="1" ht="12">
      <c r="B147" s="178"/>
      <c r="D147" s="174" t="s">
        <v>155</v>
      </c>
      <c r="E147" s="179" t="s">
        <v>1</v>
      </c>
      <c r="F147" s="180" t="s">
        <v>504</v>
      </c>
      <c r="H147" s="181">
        <v>6.17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155</v>
      </c>
      <c r="AU147" s="179" t="s">
        <v>86</v>
      </c>
      <c r="AV147" s="13" t="s">
        <v>86</v>
      </c>
      <c r="AW147" s="13" t="s">
        <v>32</v>
      </c>
      <c r="AX147" s="13" t="s">
        <v>76</v>
      </c>
      <c r="AY147" s="179" t="s">
        <v>144</v>
      </c>
    </row>
    <row r="148" spans="2:51" s="13" customFormat="1" ht="12">
      <c r="B148" s="178"/>
      <c r="D148" s="174" t="s">
        <v>155</v>
      </c>
      <c r="E148" s="179" t="s">
        <v>1</v>
      </c>
      <c r="F148" s="180" t="s">
        <v>505</v>
      </c>
      <c r="H148" s="181">
        <v>11.623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155</v>
      </c>
      <c r="AU148" s="179" t="s">
        <v>86</v>
      </c>
      <c r="AV148" s="13" t="s">
        <v>86</v>
      </c>
      <c r="AW148" s="13" t="s">
        <v>32</v>
      </c>
      <c r="AX148" s="13" t="s">
        <v>76</v>
      </c>
      <c r="AY148" s="179" t="s">
        <v>144</v>
      </c>
    </row>
    <row r="149" spans="2:51" s="13" customFormat="1" ht="12">
      <c r="B149" s="178"/>
      <c r="D149" s="174" t="s">
        <v>155</v>
      </c>
      <c r="E149" s="179" t="s">
        <v>1</v>
      </c>
      <c r="F149" s="180" t="s">
        <v>506</v>
      </c>
      <c r="H149" s="181">
        <v>8.68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155</v>
      </c>
      <c r="AU149" s="179" t="s">
        <v>86</v>
      </c>
      <c r="AV149" s="13" t="s">
        <v>86</v>
      </c>
      <c r="AW149" s="13" t="s">
        <v>32</v>
      </c>
      <c r="AX149" s="13" t="s">
        <v>76</v>
      </c>
      <c r="AY149" s="179" t="s">
        <v>144</v>
      </c>
    </row>
    <row r="150" spans="2:51" s="13" customFormat="1" ht="12">
      <c r="B150" s="178"/>
      <c r="D150" s="174" t="s">
        <v>155</v>
      </c>
      <c r="E150" s="179" t="s">
        <v>1</v>
      </c>
      <c r="F150" s="180" t="s">
        <v>507</v>
      </c>
      <c r="H150" s="181">
        <v>8.598</v>
      </c>
      <c r="I150" s="182"/>
      <c r="L150" s="178"/>
      <c r="M150" s="183"/>
      <c r="N150" s="184"/>
      <c r="O150" s="184"/>
      <c r="P150" s="184"/>
      <c r="Q150" s="184"/>
      <c r="R150" s="184"/>
      <c r="S150" s="184"/>
      <c r="T150" s="185"/>
      <c r="AT150" s="179" t="s">
        <v>155</v>
      </c>
      <c r="AU150" s="179" t="s">
        <v>86</v>
      </c>
      <c r="AV150" s="13" t="s">
        <v>86</v>
      </c>
      <c r="AW150" s="13" t="s">
        <v>32</v>
      </c>
      <c r="AX150" s="13" t="s">
        <v>76</v>
      </c>
      <c r="AY150" s="179" t="s">
        <v>144</v>
      </c>
    </row>
    <row r="151" spans="2:51" s="13" customFormat="1" ht="12">
      <c r="B151" s="178"/>
      <c r="D151" s="174" t="s">
        <v>155</v>
      </c>
      <c r="E151" s="179" t="s">
        <v>1</v>
      </c>
      <c r="F151" s="180" t="s">
        <v>508</v>
      </c>
      <c r="H151" s="181">
        <v>1.625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155</v>
      </c>
      <c r="AU151" s="179" t="s">
        <v>86</v>
      </c>
      <c r="AV151" s="13" t="s">
        <v>86</v>
      </c>
      <c r="AW151" s="13" t="s">
        <v>32</v>
      </c>
      <c r="AX151" s="13" t="s">
        <v>76</v>
      </c>
      <c r="AY151" s="179" t="s">
        <v>144</v>
      </c>
    </row>
    <row r="152" spans="2:51" s="14" customFormat="1" ht="12">
      <c r="B152" s="186"/>
      <c r="D152" s="174" t="s">
        <v>155</v>
      </c>
      <c r="E152" s="187" t="s">
        <v>1</v>
      </c>
      <c r="F152" s="188" t="s">
        <v>157</v>
      </c>
      <c r="H152" s="189">
        <v>36.696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155</v>
      </c>
      <c r="AU152" s="187" t="s">
        <v>86</v>
      </c>
      <c r="AV152" s="14" t="s">
        <v>151</v>
      </c>
      <c r="AW152" s="14" t="s">
        <v>32</v>
      </c>
      <c r="AX152" s="14" t="s">
        <v>84</v>
      </c>
      <c r="AY152" s="187" t="s">
        <v>144</v>
      </c>
    </row>
    <row r="153" spans="1:65" s="2" customFormat="1" ht="19.9" customHeight="1">
      <c r="A153" s="32"/>
      <c r="B153" s="160"/>
      <c r="C153" s="161" t="s">
        <v>151</v>
      </c>
      <c r="D153" s="161" t="s">
        <v>146</v>
      </c>
      <c r="E153" s="162" t="s">
        <v>166</v>
      </c>
      <c r="F153" s="163" t="s">
        <v>167</v>
      </c>
      <c r="G153" s="164" t="s">
        <v>161</v>
      </c>
      <c r="H153" s="165">
        <v>36.696</v>
      </c>
      <c r="I153" s="166"/>
      <c r="J153" s="167">
        <f>ROUND(I153*H153,2)</f>
        <v>0</v>
      </c>
      <c r="K153" s="163" t="s">
        <v>150</v>
      </c>
      <c r="L153" s="33"/>
      <c r="M153" s="168" t="s">
        <v>1</v>
      </c>
      <c r="N153" s="169" t="s">
        <v>41</v>
      </c>
      <c r="O153" s="58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151</v>
      </c>
      <c r="AT153" s="172" t="s">
        <v>146</v>
      </c>
      <c r="AU153" s="172" t="s">
        <v>86</v>
      </c>
      <c r="AY153" s="17" t="s">
        <v>144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84</v>
      </c>
      <c r="BK153" s="173">
        <f>ROUND(I153*H153,2)</f>
        <v>0</v>
      </c>
      <c r="BL153" s="17" t="s">
        <v>151</v>
      </c>
      <c r="BM153" s="172" t="s">
        <v>517</v>
      </c>
    </row>
    <row r="154" spans="1:47" s="2" customFormat="1" ht="29.25">
      <c r="A154" s="32"/>
      <c r="B154" s="33"/>
      <c r="C154" s="32"/>
      <c r="D154" s="174" t="s">
        <v>153</v>
      </c>
      <c r="E154" s="32"/>
      <c r="F154" s="175" t="s">
        <v>169</v>
      </c>
      <c r="G154" s="32"/>
      <c r="H154" s="32"/>
      <c r="I154" s="96"/>
      <c r="J154" s="32"/>
      <c r="K154" s="32"/>
      <c r="L154" s="33"/>
      <c r="M154" s="176"/>
      <c r="N154" s="17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86</v>
      </c>
    </row>
    <row r="155" spans="2:51" s="13" customFormat="1" ht="12">
      <c r="B155" s="178"/>
      <c r="D155" s="174" t="s">
        <v>155</v>
      </c>
      <c r="E155" s="179" t="s">
        <v>1</v>
      </c>
      <c r="F155" s="180" t="s">
        <v>504</v>
      </c>
      <c r="H155" s="181">
        <v>6.17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155</v>
      </c>
      <c r="AU155" s="179" t="s">
        <v>86</v>
      </c>
      <c r="AV155" s="13" t="s">
        <v>86</v>
      </c>
      <c r="AW155" s="13" t="s">
        <v>32</v>
      </c>
      <c r="AX155" s="13" t="s">
        <v>76</v>
      </c>
      <c r="AY155" s="179" t="s">
        <v>144</v>
      </c>
    </row>
    <row r="156" spans="2:51" s="13" customFormat="1" ht="12">
      <c r="B156" s="178"/>
      <c r="D156" s="174" t="s">
        <v>155</v>
      </c>
      <c r="E156" s="179" t="s">
        <v>1</v>
      </c>
      <c r="F156" s="180" t="s">
        <v>505</v>
      </c>
      <c r="H156" s="181">
        <v>11.623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155</v>
      </c>
      <c r="AU156" s="179" t="s">
        <v>86</v>
      </c>
      <c r="AV156" s="13" t="s">
        <v>86</v>
      </c>
      <c r="AW156" s="13" t="s">
        <v>32</v>
      </c>
      <c r="AX156" s="13" t="s">
        <v>76</v>
      </c>
      <c r="AY156" s="179" t="s">
        <v>144</v>
      </c>
    </row>
    <row r="157" spans="2:51" s="13" customFormat="1" ht="12">
      <c r="B157" s="178"/>
      <c r="D157" s="174" t="s">
        <v>155</v>
      </c>
      <c r="E157" s="179" t="s">
        <v>1</v>
      </c>
      <c r="F157" s="180" t="s">
        <v>506</v>
      </c>
      <c r="H157" s="181">
        <v>8.68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155</v>
      </c>
      <c r="AU157" s="179" t="s">
        <v>86</v>
      </c>
      <c r="AV157" s="13" t="s">
        <v>86</v>
      </c>
      <c r="AW157" s="13" t="s">
        <v>32</v>
      </c>
      <c r="AX157" s="13" t="s">
        <v>76</v>
      </c>
      <c r="AY157" s="179" t="s">
        <v>144</v>
      </c>
    </row>
    <row r="158" spans="2:51" s="13" customFormat="1" ht="12">
      <c r="B158" s="178"/>
      <c r="D158" s="174" t="s">
        <v>155</v>
      </c>
      <c r="E158" s="179" t="s">
        <v>1</v>
      </c>
      <c r="F158" s="180" t="s">
        <v>507</v>
      </c>
      <c r="H158" s="181">
        <v>8.598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155</v>
      </c>
      <c r="AU158" s="179" t="s">
        <v>86</v>
      </c>
      <c r="AV158" s="13" t="s">
        <v>86</v>
      </c>
      <c r="AW158" s="13" t="s">
        <v>32</v>
      </c>
      <c r="AX158" s="13" t="s">
        <v>76</v>
      </c>
      <c r="AY158" s="179" t="s">
        <v>144</v>
      </c>
    </row>
    <row r="159" spans="2:51" s="13" customFormat="1" ht="12">
      <c r="B159" s="178"/>
      <c r="D159" s="174" t="s">
        <v>155</v>
      </c>
      <c r="E159" s="179" t="s">
        <v>1</v>
      </c>
      <c r="F159" s="180" t="s">
        <v>508</v>
      </c>
      <c r="H159" s="181">
        <v>1.625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155</v>
      </c>
      <c r="AU159" s="179" t="s">
        <v>86</v>
      </c>
      <c r="AV159" s="13" t="s">
        <v>86</v>
      </c>
      <c r="AW159" s="13" t="s">
        <v>32</v>
      </c>
      <c r="AX159" s="13" t="s">
        <v>76</v>
      </c>
      <c r="AY159" s="179" t="s">
        <v>144</v>
      </c>
    </row>
    <row r="160" spans="2:51" s="14" customFormat="1" ht="12">
      <c r="B160" s="186"/>
      <c r="D160" s="174" t="s">
        <v>155</v>
      </c>
      <c r="E160" s="187" t="s">
        <v>1</v>
      </c>
      <c r="F160" s="188" t="s">
        <v>157</v>
      </c>
      <c r="H160" s="189">
        <v>36.696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155</v>
      </c>
      <c r="AU160" s="187" t="s">
        <v>86</v>
      </c>
      <c r="AV160" s="14" t="s">
        <v>151</v>
      </c>
      <c r="AW160" s="14" t="s">
        <v>32</v>
      </c>
      <c r="AX160" s="14" t="s">
        <v>84</v>
      </c>
      <c r="AY160" s="187" t="s">
        <v>144</v>
      </c>
    </row>
    <row r="161" spans="1:65" s="2" customFormat="1" ht="19.9" customHeight="1">
      <c r="A161" s="32"/>
      <c r="B161" s="160"/>
      <c r="C161" s="161" t="s">
        <v>175</v>
      </c>
      <c r="D161" s="161" t="s">
        <v>146</v>
      </c>
      <c r="E161" s="162" t="s">
        <v>170</v>
      </c>
      <c r="F161" s="163" t="s">
        <v>171</v>
      </c>
      <c r="G161" s="164" t="s">
        <v>161</v>
      </c>
      <c r="H161" s="165">
        <v>366.95</v>
      </c>
      <c r="I161" s="166"/>
      <c r="J161" s="167">
        <f>ROUND(I161*H161,2)</f>
        <v>0</v>
      </c>
      <c r="K161" s="163" t="s">
        <v>150</v>
      </c>
      <c r="L161" s="33"/>
      <c r="M161" s="168" t="s">
        <v>1</v>
      </c>
      <c r="N161" s="169" t="s">
        <v>41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146</v>
      </c>
      <c r="AU161" s="172" t="s">
        <v>86</v>
      </c>
      <c r="AY161" s="17" t="s">
        <v>144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84</v>
      </c>
      <c r="BK161" s="173">
        <f>ROUND(I161*H161,2)</f>
        <v>0</v>
      </c>
      <c r="BL161" s="17" t="s">
        <v>151</v>
      </c>
      <c r="BM161" s="172" t="s">
        <v>518</v>
      </c>
    </row>
    <row r="162" spans="1:47" s="2" customFormat="1" ht="29.25">
      <c r="A162" s="32"/>
      <c r="B162" s="33"/>
      <c r="C162" s="32"/>
      <c r="D162" s="174" t="s">
        <v>153</v>
      </c>
      <c r="E162" s="32"/>
      <c r="F162" s="175" t="s">
        <v>173</v>
      </c>
      <c r="G162" s="32"/>
      <c r="H162" s="32"/>
      <c r="I162" s="96"/>
      <c r="J162" s="32"/>
      <c r="K162" s="32"/>
      <c r="L162" s="33"/>
      <c r="M162" s="176"/>
      <c r="N162" s="177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153</v>
      </c>
      <c r="AU162" s="17" t="s">
        <v>86</v>
      </c>
    </row>
    <row r="163" spans="2:51" s="13" customFormat="1" ht="12">
      <c r="B163" s="178"/>
      <c r="D163" s="174" t="s">
        <v>155</v>
      </c>
      <c r="E163" s="179" t="s">
        <v>1</v>
      </c>
      <c r="F163" s="180" t="s">
        <v>519</v>
      </c>
      <c r="H163" s="181">
        <v>61.7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155</v>
      </c>
      <c r="AU163" s="179" t="s">
        <v>86</v>
      </c>
      <c r="AV163" s="13" t="s">
        <v>86</v>
      </c>
      <c r="AW163" s="13" t="s">
        <v>32</v>
      </c>
      <c r="AX163" s="13" t="s">
        <v>76</v>
      </c>
      <c r="AY163" s="179" t="s">
        <v>144</v>
      </c>
    </row>
    <row r="164" spans="2:51" s="13" customFormat="1" ht="12">
      <c r="B164" s="178"/>
      <c r="D164" s="174" t="s">
        <v>155</v>
      </c>
      <c r="E164" s="179" t="s">
        <v>1</v>
      </c>
      <c r="F164" s="180" t="s">
        <v>520</v>
      </c>
      <c r="H164" s="181">
        <v>116.225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155</v>
      </c>
      <c r="AU164" s="179" t="s">
        <v>86</v>
      </c>
      <c r="AV164" s="13" t="s">
        <v>86</v>
      </c>
      <c r="AW164" s="13" t="s">
        <v>32</v>
      </c>
      <c r="AX164" s="13" t="s">
        <v>76</v>
      </c>
      <c r="AY164" s="179" t="s">
        <v>144</v>
      </c>
    </row>
    <row r="165" spans="2:51" s="13" customFormat="1" ht="12">
      <c r="B165" s="178"/>
      <c r="D165" s="174" t="s">
        <v>155</v>
      </c>
      <c r="E165" s="179" t="s">
        <v>1</v>
      </c>
      <c r="F165" s="180" t="s">
        <v>521</v>
      </c>
      <c r="H165" s="181">
        <v>86.8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155</v>
      </c>
      <c r="AU165" s="179" t="s">
        <v>86</v>
      </c>
      <c r="AV165" s="13" t="s">
        <v>86</v>
      </c>
      <c r="AW165" s="13" t="s">
        <v>32</v>
      </c>
      <c r="AX165" s="13" t="s">
        <v>76</v>
      </c>
      <c r="AY165" s="179" t="s">
        <v>144</v>
      </c>
    </row>
    <row r="166" spans="2:51" s="13" customFormat="1" ht="12">
      <c r="B166" s="178"/>
      <c r="D166" s="174" t="s">
        <v>155</v>
      </c>
      <c r="E166" s="179" t="s">
        <v>1</v>
      </c>
      <c r="F166" s="180" t="s">
        <v>522</v>
      </c>
      <c r="H166" s="181">
        <v>85.975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155</v>
      </c>
      <c r="AU166" s="179" t="s">
        <v>86</v>
      </c>
      <c r="AV166" s="13" t="s">
        <v>86</v>
      </c>
      <c r="AW166" s="13" t="s">
        <v>32</v>
      </c>
      <c r="AX166" s="13" t="s">
        <v>76</v>
      </c>
      <c r="AY166" s="179" t="s">
        <v>144</v>
      </c>
    </row>
    <row r="167" spans="2:51" s="13" customFormat="1" ht="12">
      <c r="B167" s="178"/>
      <c r="D167" s="174" t="s">
        <v>155</v>
      </c>
      <c r="E167" s="179" t="s">
        <v>1</v>
      </c>
      <c r="F167" s="180" t="s">
        <v>523</v>
      </c>
      <c r="H167" s="181">
        <v>16.25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155</v>
      </c>
      <c r="AU167" s="179" t="s">
        <v>86</v>
      </c>
      <c r="AV167" s="13" t="s">
        <v>86</v>
      </c>
      <c r="AW167" s="13" t="s">
        <v>32</v>
      </c>
      <c r="AX167" s="13" t="s">
        <v>76</v>
      </c>
      <c r="AY167" s="179" t="s">
        <v>144</v>
      </c>
    </row>
    <row r="168" spans="2:51" s="14" customFormat="1" ht="12">
      <c r="B168" s="186"/>
      <c r="D168" s="174" t="s">
        <v>155</v>
      </c>
      <c r="E168" s="187" t="s">
        <v>1</v>
      </c>
      <c r="F168" s="188" t="s">
        <v>157</v>
      </c>
      <c r="H168" s="189">
        <v>366.95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155</v>
      </c>
      <c r="AU168" s="187" t="s">
        <v>86</v>
      </c>
      <c r="AV168" s="14" t="s">
        <v>151</v>
      </c>
      <c r="AW168" s="14" t="s">
        <v>32</v>
      </c>
      <c r="AX168" s="14" t="s">
        <v>84</v>
      </c>
      <c r="AY168" s="187" t="s">
        <v>144</v>
      </c>
    </row>
    <row r="169" spans="1:65" s="2" customFormat="1" ht="14.45" customHeight="1">
      <c r="A169" s="32"/>
      <c r="B169" s="160"/>
      <c r="C169" s="161" t="s">
        <v>180</v>
      </c>
      <c r="D169" s="161" t="s">
        <v>146</v>
      </c>
      <c r="E169" s="162" t="s">
        <v>524</v>
      </c>
      <c r="F169" s="163" t="s">
        <v>525</v>
      </c>
      <c r="G169" s="164" t="s">
        <v>161</v>
      </c>
      <c r="H169" s="165">
        <v>36.696</v>
      </c>
      <c r="I169" s="166"/>
      <c r="J169" s="167">
        <f>ROUND(I169*H169,2)</f>
        <v>0</v>
      </c>
      <c r="K169" s="163" t="s">
        <v>150</v>
      </c>
      <c r="L169" s="33"/>
      <c r="M169" s="168" t="s">
        <v>1</v>
      </c>
      <c r="N169" s="169" t="s">
        <v>41</v>
      </c>
      <c r="O169" s="58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151</v>
      </c>
      <c r="AT169" s="172" t="s">
        <v>146</v>
      </c>
      <c r="AU169" s="172" t="s">
        <v>86</v>
      </c>
      <c r="AY169" s="17" t="s">
        <v>144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84</v>
      </c>
      <c r="BK169" s="173">
        <f>ROUND(I169*H169,2)</f>
        <v>0</v>
      </c>
      <c r="BL169" s="17" t="s">
        <v>151</v>
      </c>
      <c r="BM169" s="172" t="s">
        <v>526</v>
      </c>
    </row>
    <row r="170" spans="1:47" s="2" customFormat="1" ht="19.5">
      <c r="A170" s="32"/>
      <c r="B170" s="33"/>
      <c r="C170" s="32"/>
      <c r="D170" s="174" t="s">
        <v>153</v>
      </c>
      <c r="E170" s="32"/>
      <c r="F170" s="175" t="s">
        <v>527</v>
      </c>
      <c r="G170" s="32"/>
      <c r="H170" s="32"/>
      <c r="I170" s="96"/>
      <c r="J170" s="32"/>
      <c r="K170" s="32"/>
      <c r="L170" s="33"/>
      <c r="M170" s="176"/>
      <c r="N170" s="177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153</v>
      </c>
      <c r="AU170" s="17" t="s">
        <v>86</v>
      </c>
    </row>
    <row r="171" spans="2:51" s="13" customFormat="1" ht="12">
      <c r="B171" s="178"/>
      <c r="D171" s="174" t="s">
        <v>155</v>
      </c>
      <c r="E171" s="179" t="s">
        <v>1</v>
      </c>
      <c r="F171" s="180" t="s">
        <v>504</v>
      </c>
      <c r="H171" s="181">
        <v>6.17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155</v>
      </c>
      <c r="AU171" s="179" t="s">
        <v>86</v>
      </c>
      <c r="AV171" s="13" t="s">
        <v>86</v>
      </c>
      <c r="AW171" s="13" t="s">
        <v>32</v>
      </c>
      <c r="AX171" s="13" t="s">
        <v>76</v>
      </c>
      <c r="AY171" s="179" t="s">
        <v>144</v>
      </c>
    </row>
    <row r="172" spans="2:51" s="13" customFormat="1" ht="12">
      <c r="B172" s="178"/>
      <c r="D172" s="174" t="s">
        <v>155</v>
      </c>
      <c r="E172" s="179" t="s">
        <v>1</v>
      </c>
      <c r="F172" s="180" t="s">
        <v>505</v>
      </c>
      <c r="H172" s="181">
        <v>11.623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155</v>
      </c>
      <c r="AU172" s="179" t="s">
        <v>86</v>
      </c>
      <c r="AV172" s="13" t="s">
        <v>86</v>
      </c>
      <c r="AW172" s="13" t="s">
        <v>32</v>
      </c>
      <c r="AX172" s="13" t="s">
        <v>76</v>
      </c>
      <c r="AY172" s="179" t="s">
        <v>144</v>
      </c>
    </row>
    <row r="173" spans="2:51" s="13" customFormat="1" ht="12">
      <c r="B173" s="178"/>
      <c r="D173" s="174" t="s">
        <v>155</v>
      </c>
      <c r="E173" s="179" t="s">
        <v>1</v>
      </c>
      <c r="F173" s="180" t="s">
        <v>506</v>
      </c>
      <c r="H173" s="181">
        <v>8.68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155</v>
      </c>
      <c r="AU173" s="179" t="s">
        <v>86</v>
      </c>
      <c r="AV173" s="13" t="s">
        <v>86</v>
      </c>
      <c r="AW173" s="13" t="s">
        <v>32</v>
      </c>
      <c r="AX173" s="13" t="s">
        <v>76</v>
      </c>
      <c r="AY173" s="179" t="s">
        <v>144</v>
      </c>
    </row>
    <row r="174" spans="2:51" s="13" customFormat="1" ht="12">
      <c r="B174" s="178"/>
      <c r="D174" s="174" t="s">
        <v>155</v>
      </c>
      <c r="E174" s="179" t="s">
        <v>1</v>
      </c>
      <c r="F174" s="180" t="s">
        <v>507</v>
      </c>
      <c r="H174" s="181">
        <v>8.598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155</v>
      </c>
      <c r="AU174" s="179" t="s">
        <v>86</v>
      </c>
      <c r="AV174" s="13" t="s">
        <v>86</v>
      </c>
      <c r="AW174" s="13" t="s">
        <v>32</v>
      </c>
      <c r="AX174" s="13" t="s">
        <v>76</v>
      </c>
      <c r="AY174" s="179" t="s">
        <v>144</v>
      </c>
    </row>
    <row r="175" spans="2:51" s="13" customFormat="1" ht="12">
      <c r="B175" s="178"/>
      <c r="D175" s="174" t="s">
        <v>155</v>
      </c>
      <c r="E175" s="179" t="s">
        <v>1</v>
      </c>
      <c r="F175" s="180" t="s">
        <v>508</v>
      </c>
      <c r="H175" s="181">
        <v>1.625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155</v>
      </c>
      <c r="AU175" s="179" t="s">
        <v>86</v>
      </c>
      <c r="AV175" s="13" t="s">
        <v>86</v>
      </c>
      <c r="AW175" s="13" t="s">
        <v>32</v>
      </c>
      <c r="AX175" s="13" t="s">
        <v>76</v>
      </c>
      <c r="AY175" s="179" t="s">
        <v>144</v>
      </c>
    </row>
    <row r="176" spans="2:51" s="14" customFormat="1" ht="12">
      <c r="B176" s="186"/>
      <c r="D176" s="174" t="s">
        <v>155</v>
      </c>
      <c r="E176" s="187" t="s">
        <v>1</v>
      </c>
      <c r="F176" s="188" t="s">
        <v>157</v>
      </c>
      <c r="H176" s="189">
        <v>36.696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155</v>
      </c>
      <c r="AU176" s="187" t="s">
        <v>86</v>
      </c>
      <c r="AV176" s="14" t="s">
        <v>151</v>
      </c>
      <c r="AW176" s="14" t="s">
        <v>32</v>
      </c>
      <c r="AX176" s="14" t="s">
        <v>84</v>
      </c>
      <c r="AY176" s="187" t="s">
        <v>144</v>
      </c>
    </row>
    <row r="177" spans="1:65" s="2" customFormat="1" ht="14.45" customHeight="1">
      <c r="A177" s="32"/>
      <c r="B177" s="160"/>
      <c r="C177" s="161" t="s">
        <v>186</v>
      </c>
      <c r="D177" s="161" t="s">
        <v>146</v>
      </c>
      <c r="E177" s="162" t="s">
        <v>187</v>
      </c>
      <c r="F177" s="163" t="s">
        <v>188</v>
      </c>
      <c r="G177" s="164" t="s">
        <v>189</v>
      </c>
      <c r="H177" s="165">
        <v>77.06</v>
      </c>
      <c r="I177" s="166"/>
      <c r="J177" s="167">
        <f>ROUND(I177*H177,2)</f>
        <v>0</v>
      </c>
      <c r="K177" s="163" t="s">
        <v>150</v>
      </c>
      <c r="L177" s="33"/>
      <c r="M177" s="168" t="s">
        <v>1</v>
      </c>
      <c r="N177" s="169" t="s">
        <v>41</v>
      </c>
      <c r="O177" s="58"/>
      <c r="P177" s="170">
        <f>O177*H177</f>
        <v>0</v>
      </c>
      <c r="Q177" s="170">
        <v>0</v>
      </c>
      <c r="R177" s="170">
        <f>Q177*H177</f>
        <v>0</v>
      </c>
      <c r="S177" s="170">
        <v>0</v>
      </c>
      <c r="T177" s="17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2" t="s">
        <v>151</v>
      </c>
      <c r="AT177" s="172" t="s">
        <v>146</v>
      </c>
      <c r="AU177" s="172" t="s">
        <v>86</v>
      </c>
      <c r="AY177" s="17" t="s">
        <v>144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7" t="s">
        <v>84</v>
      </c>
      <c r="BK177" s="173">
        <f>ROUND(I177*H177,2)</f>
        <v>0</v>
      </c>
      <c r="BL177" s="17" t="s">
        <v>151</v>
      </c>
      <c r="BM177" s="172" t="s">
        <v>528</v>
      </c>
    </row>
    <row r="178" spans="1:47" s="2" customFormat="1" ht="19.5">
      <c r="A178" s="32"/>
      <c r="B178" s="33"/>
      <c r="C178" s="32"/>
      <c r="D178" s="174" t="s">
        <v>153</v>
      </c>
      <c r="E178" s="32"/>
      <c r="F178" s="175" t="s">
        <v>191</v>
      </c>
      <c r="G178" s="32"/>
      <c r="H178" s="32"/>
      <c r="I178" s="96"/>
      <c r="J178" s="32"/>
      <c r="K178" s="32"/>
      <c r="L178" s="33"/>
      <c r="M178" s="176"/>
      <c r="N178" s="177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153</v>
      </c>
      <c r="AU178" s="17" t="s">
        <v>86</v>
      </c>
    </row>
    <row r="179" spans="2:51" s="13" customFormat="1" ht="12">
      <c r="B179" s="178"/>
      <c r="D179" s="174" t="s">
        <v>155</v>
      </c>
      <c r="E179" s="179" t="s">
        <v>1</v>
      </c>
      <c r="F179" s="180" t="s">
        <v>529</v>
      </c>
      <c r="H179" s="181">
        <v>12.957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155</v>
      </c>
      <c r="AU179" s="179" t="s">
        <v>86</v>
      </c>
      <c r="AV179" s="13" t="s">
        <v>86</v>
      </c>
      <c r="AW179" s="13" t="s">
        <v>32</v>
      </c>
      <c r="AX179" s="13" t="s">
        <v>76</v>
      </c>
      <c r="AY179" s="179" t="s">
        <v>144</v>
      </c>
    </row>
    <row r="180" spans="2:51" s="13" customFormat="1" ht="12">
      <c r="B180" s="178"/>
      <c r="D180" s="174" t="s">
        <v>155</v>
      </c>
      <c r="E180" s="179" t="s">
        <v>1</v>
      </c>
      <c r="F180" s="180" t="s">
        <v>530</v>
      </c>
      <c r="H180" s="181">
        <v>24.407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79" t="s">
        <v>155</v>
      </c>
      <c r="AU180" s="179" t="s">
        <v>86</v>
      </c>
      <c r="AV180" s="13" t="s">
        <v>86</v>
      </c>
      <c r="AW180" s="13" t="s">
        <v>32</v>
      </c>
      <c r="AX180" s="13" t="s">
        <v>76</v>
      </c>
      <c r="AY180" s="179" t="s">
        <v>144</v>
      </c>
    </row>
    <row r="181" spans="2:51" s="13" customFormat="1" ht="12">
      <c r="B181" s="178"/>
      <c r="D181" s="174" t="s">
        <v>155</v>
      </c>
      <c r="E181" s="179" t="s">
        <v>1</v>
      </c>
      <c r="F181" s="180" t="s">
        <v>531</v>
      </c>
      <c r="H181" s="181">
        <v>18.228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155</v>
      </c>
      <c r="AU181" s="179" t="s">
        <v>86</v>
      </c>
      <c r="AV181" s="13" t="s">
        <v>86</v>
      </c>
      <c r="AW181" s="13" t="s">
        <v>32</v>
      </c>
      <c r="AX181" s="13" t="s">
        <v>76</v>
      </c>
      <c r="AY181" s="179" t="s">
        <v>144</v>
      </c>
    </row>
    <row r="182" spans="2:51" s="13" customFormat="1" ht="12">
      <c r="B182" s="178"/>
      <c r="D182" s="174" t="s">
        <v>155</v>
      </c>
      <c r="E182" s="179" t="s">
        <v>1</v>
      </c>
      <c r="F182" s="180" t="s">
        <v>532</v>
      </c>
      <c r="H182" s="181">
        <v>18.055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155</v>
      </c>
      <c r="AU182" s="179" t="s">
        <v>86</v>
      </c>
      <c r="AV182" s="13" t="s">
        <v>86</v>
      </c>
      <c r="AW182" s="13" t="s">
        <v>32</v>
      </c>
      <c r="AX182" s="13" t="s">
        <v>76</v>
      </c>
      <c r="AY182" s="179" t="s">
        <v>144</v>
      </c>
    </row>
    <row r="183" spans="2:51" s="13" customFormat="1" ht="12">
      <c r="B183" s="178"/>
      <c r="D183" s="174" t="s">
        <v>155</v>
      </c>
      <c r="E183" s="179" t="s">
        <v>1</v>
      </c>
      <c r="F183" s="180" t="s">
        <v>533</v>
      </c>
      <c r="H183" s="181">
        <v>3.413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155</v>
      </c>
      <c r="AU183" s="179" t="s">
        <v>86</v>
      </c>
      <c r="AV183" s="13" t="s">
        <v>86</v>
      </c>
      <c r="AW183" s="13" t="s">
        <v>32</v>
      </c>
      <c r="AX183" s="13" t="s">
        <v>76</v>
      </c>
      <c r="AY183" s="179" t="s">
        <v>144</v>
      </c>
    </row>
    <row r="184" spans="2:51" s="14" customFormat="1" ht="12">
      <c r="B184" s="186"/>
      <c r="D184" s="174" t="s">
        <v>155</v>
      </c>
      <c r="E184" s="187" t="s">
        <v>1</v>
      </c>
      <c r="F184" s="188" t="s">
        <v>157</v>
      </c>
      <c r="H184" s="189">
        <v>77.06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155</v>
      </c>
      <c r="AU184" s="187" t="s">
        <v>86</v>
      </c>
      <c r="AV184" s="14" t="s">
        <v>151</v>
      </c>
      <c r="AW184" s="14" t="s">
        <v>32</v>
      </c>
      <c r="AX184" s="14" t="s">
        <v>84</v>
      </c>
      <c r="AY184" s="187" t="s">
        <v>144</v>
      </c>
    </row>
    <row r="185" spans="1:65" s="2" customFormat="1" ht="14.45" customHeight="1">
      <c r="A185" s="32"/>
      <c r="B185" s="160"/>
      <c r="C185" s="161" t="s">
        <v>193</v>
      </c>
      <c r="D185" s="161" t="s">
        <v>146</v>
      </c>
      <c r="E185" s="162" t="s">
        <v>194</v>
      </c>
      <c r="F185" s="163" t="s">
        <v>195</v>
      </c>
      <c r="G185" s="164" t="s">
        <v>161</v>
      </c>
      <c r="H185" s="165">
        <v>36.696</v>
      </c>
      <c r="I185" s="166"/>
      <c r="J185" s="167">
        <f>ROUND(I185*H185,2)</f>
        <v>0</v>
      </c>
      <c r="K185" s="163" t="s">
        <v>150</v>
      </c>
      <c r="L185" s="33"/>
      <c r="M185" s="168" t="s">
        <v>1</v>
      </c>
      <c r="N185" s="169" t="s">
        <v>41</v>
      </c>
      <c r="O185" s="58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2" t="s">
        <v>151</v>
      </c>
      <c r="AT185" s="172" t="s">
        <v>146</v>
      </c>
      <c r="AU185" s="172" t="s">
        <v>86</v>
      </c>
      <c r="AY185" s="17" t="s">
        <v>144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7" t="s">
        <v>84</v>
      </c>
      <c r="BK185" s="173">
        <f>ROUND(I185*H185,2)</f>
        <v>0</v>
      </c>
      <c r="BL185" s="17" t="s">
        <v>151</v>
      </c>
      <c r="BM185" s="172" t="s">
        <v>534</v>
      </c>
    </row>
    <row r="186" spans="1:47" s="2" customFormat="1" ht="12">
      <c r="A186" s="32"/>
      <c r="B186" s="33"/>
      <c r="C186" s="32"/>
      <c r="D186" s="174" t="s">
        <v>153</v>
      </c>
      <c r="E186" s="32"/>
      <c r="F186" s="175" t="s">
        <v>197</v>
      </c>
      <c r="G186" s="32"/>
      <c r="H186" s="32"/>
      <c r="I186" s="96"/>
      <c r="J186" s="32"/>
      <c r="K186" s="32"/>
      <c r="L186" s="33"/>
      <c r="M186" s="176"/>
      <c r="N186" s="177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153</v>
      </c>
      <c r="AU186" s="17" t="s">
        <v>86</v>
      </c>
    </row>
    <row r="187" spans="2:51" s="13" customFormat="1" ht="12">
      <c r="B187" s="178"/>
      <c r="D187" s="174" t="s">
        <v>155</v>
      </c>
      <c r="E187" s="179" t="s">
        <v>1</v>
      </c>
      <c r="F187" s="180" t="s">
        <v>504</v>
      </c>
      <c r="H187" s="181">
        <v>6.17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155</v>
      </c>
      <c r="AU187" s="179" t="s">
        <v>86</v>
      </c>
      <c r="AV187" s="13" t="s">
        <v>86</v>
      </c>
      <c r="AW187" s="13" t="s">
        <v>32</v>
      </c>
      <c r="AX187" s="13" t="s">
        <v>76</v>
      </c>
      <c r="AY187" s="179" t="s">
        <v>144</v>
      </c>
    </row>
    <row r="188" spans="2:51" s="13" customFormat="1" ht="12">
      <c r="B188" s="178"/>
      <c r="D188" s="174" t="s">
        <v>155</v>
      </c>
      <c r="E188" s="179" t="s">
        <v>1</v>
      </c>
      <c r="F188" s="180" t="s">
        <v>505</v>
      </c>
      <c r="H188" s="181">
        <v>11.623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155</v>
      </c>
      <c r="AU188" s="179" t="s">
        <v>86</v>
      </c>
      <c r="AV188" s="13" t="s">
        <v>86</v>
      </c>
      <c r="AW188" s="13" t="s">
        <v>32</v>
      </c>
      <c r="AX188" s="13" t="s">
        <v>76</v>
      </c>
      <c r="AY188" s="179" t="s">
        <v>144</v>
      </c>
    </row>
    <row r="189" spans="2:51" s="13" customFormat="1" ht="12">
      <c r="B189" s="178"/>
      <c r="D189" s="174" t="s">
        <v>155</v>
      </c>
      <c r="E189" s="179" t="s">
        <v>1</v>
      </c>
      <c r="F189" s="180" t="s">
        <v>506</v>
      </c>
      <c r="H189" s="181">
        <v>8.68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79" t="s">
        <v>155</v>
      </c>
      <c r="AU189" s="179" t="s">
        <v>86</v>
      </c>
      <c r="AV189" s="13" t="s">
        <v>86</v>
      </c>
      <c r="AW189" s="13" t="s">
        <v>32</v>
      </c>
      <c r="AX189" s="13" t="s">
        <v>76</v>
      </c>
      <c r="AY189" s="179" t="s">
        <v>144</v>
      </c>
    </row>
    <row r="190" spans="2:51" s="13" customFormat="1" ht="12">
      <c r="B190" s="178"/>
      <c r="D190" s="174" t="s">
        <v>155</v>
      </c>
      <c r="E190" s="179" t="s">
        <v>1</v>
      </c>
      <c r="F190" s="180" t="s">
        <v>507</v>
      </c>
      <c r="H190" s="181">
        <v>8.598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155</v>
      </c>
      <c r="AU190" s="179" t="s">
        <v>86</v>
      </c>
      <c r="AV190" s="13" t="s">
        <v>86</v>
      </c>
      <c r="AW190" s="13" t="s">
        <v>32</v>
      </c>
      <c r="AX190" s="13" t="s">
        <v>76</v>
      </c>
      <c r="AY190" s="179" t="s">
        <v>144</v>
      </c>
    </row>
    <row r="191" spans="2:51" s="13" customFormat="1" ht="12">
      <c r="B191" s="178"/>
      <c r="D191" s="174" t="s">
        <v>155</v>
      </c>
      <c r="E191" s="179" t="s">
        <v>1</v>
      </c>
      <c r="F191" s="180" t="s">
        <v>508</v>
      </c>
      <c r="H191" s="181">
        <v>1.625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155</v>
      </c>
      <c r="AU191" s="179" t="s">
        <v>86</v>
      </c>
      <c r="AV191" s="13" t="s">
        <v>86</v>
      </c>
      <c r="AW191" s="13" t="s">
        <v>32</v>
      </c>
      <c r="AX191" s="13" t="s">
        <v>76</v>
      </c>
      <c r="AY191" s="179" t="s">
        <v>144</v>
      </c>
    </row>
    <row r="192" spans="2:51" s="14" customFormat="1" ht="12">
      <c r="B192" s="186"/>
      <c r="D192" s="174" t="s">
        <v>155</v>
      </c>
      <c r="E192" s="187" t="s">
        <v>1</v>
      </c>
      <c r="F192" s="188" t="s">
        <v>157</v>
      </c>
      <c r="H192" s="189">
        <v>36.696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155</v>
      </c>
      <c r="AU192" s="187" t="s">
        <v>86</v>
      </c>
      <c r="AV192" s="14" t="s">
        <v>151</v>
      </c>
      <c r="AW192" s="14" t="s">
        <v>32</v>
      </c>
      <c r="AX192" s="14" t="s">
        <v>84</v>
      </c>
      <c r="AY192" s="187" t="s">
        <v>144</v>
      </c>
    </row>
    <row r="193" spans="2:63" s="12" customFormat="1" ht="22.9" customHeight="1">
      <c r="B193" s="147"/>
      <c r="D193" s="148" t="s">
        <v>75</v>
      </c>
      <c r="E193" s="158" t="s">
        <v>180</v>
      </c>
      <c r="F193" s="158" t="s">
        <v>463</v>
      </c>
      <c r="I193" s="150"/>
      <c r="J193" s="159">
        <f>BK193</f>
        <v>0</v>
      </c>
      <c r="L193" s="147"/>
      <c r="M193" s="152"/>
      <c r="N193" s="153"/>
      <c r="O193" s="153"/>
      <c r="P193" s="154">
        <f>SUM(P194:P199)</f>
        <v>0</v>
      </c>
      <c r="Q193" s="153"/>
      <c r="R193" s="154">
        <f>SUM(R194:R199)</f>
        <v>0</v>
      </c>
      <c r="S193" s="153"/>
      <c r="T193" s="155">
        <f>SUM(T194:T199)</f>
        <v>0</v>
      </c>
      <c r="AR193" s="148" t="s">
        <v>84</v>
      </c>
      <c r="AT193" s="156" t="s">
        <v>75</v>
      </c>
      <c r="AU193" s="156" t="s">
        <v>84</v>
      </c>
      <c r="AY193" s="148" t="s">
        <v>144</v>
      </c>
      <c r="BK193" s="157">
        <f>SUM(BK194:BK199)</f>
        <v>0</v>
      </c>
    </row>
    <row r="194" spans="1:65" s="2" customFormat="1" ht="14.45" customHeight="1">
      <c r="A194" s="32"/>
      <c r="B194" s="160"/>
      <c r="C194" s="161" t="s">
        <v>199</v>
      </c>
      <c r="D194" s="161" t="s">
        <v>146</v>
      </c>
      <c r="E194" s="162" t="s">
        <v>472</v>
      </c>
      <c r="F194" s="163" t="s">
        <v>473</v>
      </c>
      <c r="G194" s="164" t="s">
        <v>149</v>
      </c>
      <c r="H194" s="165">
        <v>60.013</v>
      </c>
      <c r="I194" s="166"/>
      <c r="J194" s="167">
        <f>ROUND(I194*H194,2)</f>
        <v>0</v>
      </c>
      <c r="K194" s="163" t="s">
        <v>150</v>
      </c>
      <c r="L194" s="33"/>
      <c r="M194" s="168" t="s">
        <v>1</v>
      </c>
      <c r="N194" s="169" t="s">
        <v>41</v>
      </c>
      <c r="O194" s="58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2" t="s">
        <v>151</v>
      </c>
      <c r="AT194" s="172" t="s">
        <v>146</v>
      </c>
      <c r="AU194" s="172" t="s">
        <v>86</v>
      </c>
      <c r="AY194" s="17" t="s">
        <v>144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7" t="s">
        <v>84</v>
      </c>
      <c r="BK194" s="173">
        <f>ROUND(I194*H194,2)</f>
        <v>0</v>
      </c>
      <c r="BL194" s="17" t="s">
        <v>151</v>
      </c>
      <c r="BM194" s="172" t="s">
        <v>535</v>
      </c>
    </row>
    <row r="195" spans="1:47" s="2" customFormat="1" ht="19.5">
      <c r="A195" s="32"/>
      <c r="B195" s="33"/>
      <c r="C195" s="32"/>
      <c r="D195" s="174" t="s">
        <v>153</v>
      </c>
      <c r="E195" s="32"/>
      <c r="F195" s="175" t="s">
        <v>475</v>
      </c>
      <c r="G195" s="32"/>
      <c r="H195" s="32"/>
      <c r="I195" s="96"/>
      <c r="J195" s="32"/>
      <c r="K195" s="32"/>
      <c r="L195" s="33"/>
      <c r="M195" s="176"/>
      <c r="N195" s="177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153</v>
      </c>
      <c r="AU195" s="17" t="s">
        <v>86</v>
      </c>
    </row>
    <row r="196" spans="2:51" s="13" customFormat="1" ht="12">
      <c r="B196" s="178"/>
      <c r="D196" s="174" t="s">
        <v>155</v>
      </c>
      <c r="E196" s="179" t="s">
        <v>1</v>
      </c>
      <c r="F196" s="180" t="s">
        <v>536</v>
      </c>
      <c r="H196" s="181">
        <v>18.907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155</v>
      </c>
      <c r="AU196" s="179" t="s">
        <v>86</v>
      </c>
      <c r="AV196" s="13" t="s">
        <v>86</v>
      </c>
      <c r="AW196" s="13" t="s">
        <v>32</v>
      </c>
      <c r="AX196" s="13" t="s">
        <v>76</v>
      </c>
      <c r="AY196" s="179" t="s">
        <v>144</v>
      </c>
    </row>
    <row r="197" spans="2:51" s="13" customFormat="1" ht="12">
      <c r="B197" s="178"/>
      <c r="D197" s="174" t="s">
        <v>155</v>
      </c>
      <c r="E197" s="179" t="s">
        <v>1</v>
      </c>
      <c r="F197" s="180" t="s">
        <v>537</v>
      </c>
      <c r="H197" s="181">
        <v>5.106</v>
      </c>
      <c r="I197" s="182"/>
      <c r="L197" s="178"/>
      <c r="M197" s="183"/>
      <c r="N197" s="184"/>
      <c r="O197" s="184"/>
      <c r="P197" s="184"/>
      <c r="Q197" s="184"/>
      <c r="R197" s="184"/>
      <c r="S197" s="184"/>
      <c r="T197" s="185"/>
      <c r="AT197" s="179" t="s">
        <v>155</v>
      </c>
      <c r="AU197" s="179" t="s">
        <v>86</v>
      </c>
      <c r="AV197" s="13" t="s">
        <v>86</v>
      </c>
      <c r="AW197" s="13" t="s">
        <v>32</v>
      </c>
      <c r="AX197" s="13" t="s">
        <v>76</v>
      </c>
      <c r="AY197" s="179" t="s">
        <v>144</v>
      </c>
    </row>
    <row r="198" spans="2:51" s="13" customFormat="1" ht="12">
      <c r="B198" s="178"/>
      <c r="D198" s="174" t="s">
        <v>155</v>
      </c>
      <c r="E198" s="179" t="s">
        <v>1</v>
      </c>
      <c r="F198" s="180" t="s">
        <v>538</v>
      </c>
      <c r="H198" s="181">
        <v>36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155</v>
      </c>
      <c r="AU198" s="179" t="s">
        <v>86</v>
      </c>
      <c r="AV198" s="13" t="s">
        <v>86</v>
      </c>
      <c r="AW198" s="13" t="s">
        <v>32</v>
      </c>
      <c r="AX198" s="13" t="s">
        <v>76</v>
      </c>
      <c r="AY198" s="179" t="s">
        <v>144</v>
      </c>
    </row>
    <row r="199" spans="2:51" s="14" customFormat="1" ht="12">
      <c r="B199" s="186"/>
      <c r="D199" s="174" t="s">
        <v>155</v>
      </c>
      <c r="E199" s="187" t="s">
        <v>1</v>
      </c>
      <c r="F199" s="188" t="s">
        <v>157</v>
      </c>
      <c r="H199" s="189">
        <v>60.013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155</v>
      </c>
      <c r="AU199" s="187" t="s">
        <v>86</v>
      </c>
      <c r="AV199" s="14" t="s">
        <v>151</v>
      </c>
      <c r="AW199" s="14" t="s">
        <v>32</v>
      </c>
      <c r="AX199" s="14" t="s">
        <v>84</v>
      </c>
      <c r="AY199" s="187" t="s">
        <v>144</v>
      </c>
    </row>
    <row r="200" spans="2:63" s="12" customFormat="1" ht="22.9" customHeight="1">
      <c r="B200" s="147"/>
      <c r="D200" s="148" t="s">
        <v>75</v>
      </c>
      <c r="E200" s="158" t="s">
        <v>199</v>
      </c>
      <c r="F200" s="158" t="s">
        <v>328</v>
      </c>
      <c r="I200" s="150"/>
      <c r="J200" s="159">
        <f>BK200</f>
        <v>0</v>
      </c>
      <c r="L200" s="147"/>
      <c r="M200" s="152"/>
      <c r="N200" s="153"/>
      <c r="O200" s="153"/>
      <c r="P200" s="154">
        <f>SUM(P201:P388)</f>
        <v>0</v>
      </c>
      <c r="Q200" s="153"/>
      <c r="R200" s="154">
        <f>SUM(R201:R388)</f>
        <v>0.328363</v>
      </c>
      <c r="S200" s="153"/>
      <c r="T200" s="155">
        <f>SUM(T201:T388)</f>
        <v>113.901049</v>
      </c>
      <c r="AR200" s="148" t="s">
        <v>84</v>
      </c>
      <c r="AT200" s="156" t="s">
        <v>75</v>
      </c>
      <c r="AU200" s="156" t="s">
        <v>84</v>
      </c>
      <c r="AY200" s="148" t="s">
        <v>144</v>
      </c>
      <c r="BK200" s="157">
        <f>SUM(BK201:BK388)</f>
        <v>0</v>
      </c>
    </row>
    <row r="201" spans="1:65" s="2" customFormat="1" ht="14.45" customHeight="1">
      <c r="A201" s="32"/>
      <c r="B201" s="160"/>
      <c r="C201" s="161" t="s">
        <v>204</v>
      </c>
      <c r="D201" s="161" t="s">
        <v>146</v>
      </c>
      <c r="E201" s="162" t="s">
        <v>539</v>
      </c>
      <c r="F201" s="163" t="s">
        <v>540</v>
      </c>
      <c r="G201" s="164" t="s">
        <v>149</v>
      </c>
      <c r="H201" s="165">
        <v>37.896</v>
      </c>
      <c r="I201" s="166"/>
      <c r="J201" s="167">
        <f>ROUND(I201*H201,2)</f>
        <v>0</v>
      </c>
      <c r="K201" s="163" t="s">
        <v>150</v>
      </c>
      <c r="L201" s="33"/>
      <c r="M201" s="168" t="s">
        <v>1</v>
      </c>
      <c r="N201" s="169" t="s">
        <v>41</v>
      </c>
      <c r="O201" s="58"/>
      <c r="P201" s="170">
        <f>O201*H201</f>
        <v>0</v>
      </c>
      <c r="Q201" s="170">
        <v>0</v>
      </c>
      <c r="R201" s="170">
        <f>Q201*H201</f>
        <v>0</v>
      </c>
      <c r="S201" s="170">
        <v>0.261</v>
      </c>
      <c r="T201" s="171">
        <f>S201*H201</f>
        <v>9.890856000000001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2" t="s">
        <v>151</v>
      </c>
      <c r="AT201" s="172" t="s">
        <v>146</v>
      </c>
      <c r="AU201" s="172" t="s">
        <v>86</v>
      </c>
      <c r="AY201" s="17" t="s">
        <v>144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17" t="s">
        <v>84</v>
      </c>
      <c r="BK201" s="173">
        <f>ROUND(I201*H201,2)</f>
        <v>0</v>
      </c>
      <c r="BL201" s="17" t="s">
        <v>151</v>
      </c>
      <c r="BM201" s="172" t="s">
        <v>541</v>
      </c>
    </row>
    <row r="202" spans="1:47" s="2" customFormat="1" ht="19.5">
      <c r="A202" s="32"/>
      <c r="B202" s="33"/>
      <c r="C202" s="32"/>
      <c r="D202" s="174" t="s">
        <v>153</v>
      </c>
      <c r="E202" s="32"/>
      <c r="F202" s="175" t="s">
        <v>542</v>
      </c>
      <c r="G202" s="32"/>
      <c r="H202" s="32"/>
      <c r="I202" s="96"/>
      <c r="J202" s="32"/>
      <c r="K202" s="32"/>
      <c r="L202" s="33"/>
      <c r="M202" s="176"/>
      <c r="N202" s="177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153</v>
      </c>
      <c r="AU202" s="17" t="s">
        <v>86</v>
      </c>
    </row>
    <row r="203" spans="2:51" s="13" customFormat="1" ht="12">
      <c r="B203" s="178"/>
      <c r="D203" s="174" t="s">
        <v>155</v>
      </c>
      <c r="E203" s="179" t="s">
        <v>1</v>
      </c>
      <c r="F203" s="180" t="s">
        <v>543</v>
      </c>
      <c r="H203" s="181">
        <v>14.27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155</v>
      </c>
      <c r="AU203" s="179" t="s">
        <v>86</v>
      </c>
      <c r="AV203" s="13" t="s">
        <v>86</v>
      </c>
      <c r="AW203" s="13" t="s">
        <v>32</v>
      </c>
      <c r="AX203" s="13" t="s">
        <v>76</v>
      </c>
      <c r="AY203" s="179" t="s">
        <v>144</v>
      </c>
    </row>
    <row r="204" spans="2:51" s="13" customFormat="1" ht="12">
      <c r="B204" s="178"/>
      <c r="D204" s="174" t="s">
        <v>155</v>
      </c>
      <c r="E204" s="179" t="s">
        <v>1</v>
      </c>
      <c r="F204" s="180" t="s">
        <v>544</v>
      </c>
      <c r="H204" s="181">
        <v>7.718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155</v>
      </c>
      <c r="AU204" s="179" t="s">
        <v>86</v>
      </c>
      <c r="AV204" s="13" t="s">
        <v>86</v>
      </c>
      <c r="AW204" s="13" t="s">
        <v>32</v>
      </c>
      <c r="AX204" s="13" t="s">
        <v>76</v>
      </c>
      <c r="AY204" s="179" t="s">
        <v>144</v>
      </c>
    </row>
    <row r="205" spans="2:51" s="13" customFormat="1" ht="12">
      <c r="B205" s="178"/>
      <c r="D205" s="174" t="s">
        <v>155</v>
      </c>
      <c r="E205" s="179" t="s">
        <v>1</v>
      </c>
      <c r="F205" s="180" t="s">
        <v>545</v>
      </c>
      <c r="H205" s="181">
        <v>7.56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155</v>
      </c>
      <c r="AU205" s="179" t="s">
        <v>86</v>
      </c>
      <c r="AV205" s="13" t="s">
        <v>86</v>
      </c>
      <c r="AW205" s="13" t="s">
        <v>32</v>
      </c>
      <c r="AX205" s="13" t="s">
        <v>76</v>
      </c>
      <c r="AY205" s="179" t="s">
        <v>144</v>
      </c>
    </row>
    <row r="206" spans="2:51" s="13" customFormat="1" ht="12">
      <c r="B206" s="178"/>
      <c r="D206" s="174" t="s">
        <v>155</v>
      </c>
      <c r="E206" s="179" t="s">
        <v>1</v>
      </c>
      <c r="F206" s="180" t="s">
        <v>546</v>
      </c>
      <c r="H206" s="181">
        <v>8.348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79" t="s">
        <v>155</v>
      </c>
      <c r="AU206" s="179" t="s">
        <v>86</v>
      </c>
      <c r="AV206" s="13" t="s">
        <v>86</v>
      </c>
      <c r="AW206" s="13" t="s">
        <v>32</v>
      </c>
      <c r="AX206" s="13" t="s">
        <v>76</v>
      </c>
      <c r="AY206" s="179" t="s">
        <v>144</v>
      </c>
    </row>
    <row r="207" spans="2:51" s="14" customFormat="1" ht="12">
      <c r="B207" s="186"/>
      <c r="D207" s="174" t="s">
        <v>155</v>
      </c>
      <c r="E207" s="187" t="s">
        <v>1</v>
      </c>
      <c r="F207" s="188" t="s">
        <v>157</v>
      </c>
      <c r="H207" s="189">
        <v>37.896</v>
      </c>
      <c r="I207" s="190"/>
      <c r="L207" s="186"/>
      <c r="M207" s="191"/>
      <c r="N207" s="192"/>
      <c r="O207" s="192"/>
      <c r="P207" s="192"/>
      <c r="Q207" s="192"/>
      <c r="R207" s="192"/>
      <c r="S207" s="192"/>
      <c r="T207" s="193"/>
      <c r="AT207" s="187" t="s">
        <v>155</v>
      </c>
      <c r="AU207" s="187" t="s">
        <v>86</v>
      </c>
      <c r="AV207" s="14" t="s">
        <v>151</v>
      </c>
      <c r="AW207" s="14" t="s">
        <v>32</v>
      </c>
      <c r="AX207" s="14" t="s">
        <v>84</v>
      </c>
      <c r="AY207" s="187" t="s">
        <v>144</v>
      </c>
    </row>
    <row r="208" spans="1:65" s="2" customFormat="1" ht="19.9" customHeight="1">
      <c r="A208" s="32"/>
      <c r="B208" s="160"/>
      <c r="C208" s="161" t="s">
        <v>212</v>
      </c>
      <c r="D208" s="161" t="s">
        <v>146</v>
      </c>
      <c r="E208" s="162" t="s">
        <v>547</v>
      </c>
      <c r="F208" s="163" t="s">
        <v>548</v>
      </c>
      <c r="G208" s="164" t="s">
        <v>161</v>
      </c>
      <c r="H208" s="165">
        <v>32.292</v>
      </c>
      <c r="I208" s="166"/>
      <c r="J208" s="167">
        <f>ROUND(I208*H208,2)</f>
        <v>0</v>
      </c>
      <c r="K208" s="163" t="s">
        <v>150</v>
      </c>
      <c r="L208" s="33"/>
      <c r="M208" s="168" t="s">
        <v>1</v>
      </c>
      <c r="N208" s="169" t="s">
        <v>41</v>
      </c>
      <c r="O208" s="58"/>
      <c r="P208" s="170">
        <f>O208*H208</f>
        <v>0</v>
      </c>
      <c r="Q208" s="170">
        <v>0</v>
      </c>
      <c r="R208" s="170">
        <f>Q208*H208</f>
        <v>0</v>
      </c>
      <c r="S208" s="170">
        <v>2.2</v>
      </c>
      <c r="T208" s="171">
        <f>S208*H208</f>
        <v>71.04240000000001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2" t="s">
        <v>151</v>
      </c>
      <c r="AT208" s="172" t="s">
        <v>146</v>
      </c>
      <c r="AU208" s="172" t="s">
        <v>86</v>
      </c>
      <c r="AY208" s="17" t="s">
        <v>144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7" t="s">
        <v>84</v>
      </c>
      <c r="BK208" s="173">
        <f>ROUND(I208*H208,2)</f>
        <v>0</v>
      </c>
      <c r="BL208" s="17" t="s">
        <v>151</v>
      </c>
      <c r="BM208" s="172" t="s">
        <v>549</v>
      </c>
    </row>
    <row r="209" spans="1:47" s="2" customFormat="1" ht="12">
      <c r="A209" s="32"/>
      <c r="B209" s="33"/>
      <c r="C209" s="32"/>
      <c r="D209" s="174" t="s">
        <v>153</v>
      </c>
      <c r="E209" s="32"/>
      <c r="F209" s="175" t="s">
        <v>550</v>
      </c>
      <c r="G209" s="32"/>
      <c r="H209" s="32"/>
      <c r="I209" s="96"/>
      <c r="J209" s="32"/>
      <c r="K209" s="32"/>
      <c r="L209" s="33"/>
      <c r="M209" s="176"/>
      <c r="N209" s="177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153</v>
      </c>
      <c r="AU209" s="17" t="s">
        <v>86</v>
      </c>
    </row>
    <row r="210" spans="2:51" s="13" customFormat="1" ht="12">
      <c r="B210" s="178"/>
      <c r="D210" s="174" t="s">
        <v>155</v>
      </c>
      <c r="E210" s="179" t="s">
        <v>1</v>
      </c>
      <c r="F210" s="180" t="s">
        <v>551</v>
      </c>
      <c r="H210" s="181">
        <v>5.43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155</v>
      </c>
      <c r="AU210" s="179" t="s">
        <v>86</v>
      </c>
      <c r="AV210" s="13" t="s">
        <v>86</v>
      </c>
      <c r="AW210" s="13" t="s">
        <v>32</v>
      </c>
      <c r="AX210" s="13" t="s">
        <v>76</v>
      </c>
      <c r="AY210" s="179" t="s">
        <v>144</v>
      </c>
    </row>
    <row r="211" spans="2:51" s="13" customFormat="1" ht="12">
      <c r="B211" s="178"/>
      <c r="D211" s="174" t="s">
        <v>155</v>
      </c>
      <c r="E211" s="179" t="s">
        <v>1</v>
      </c>
      <c r="F211" s="180" t="s">
        <v>552</v>
      </c>
      <c r="H211" s="181">
        <v>10.228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79" t="s">
        <v>155</v>
      </c>
      <c r="AU211" s="179" t="s">
        <v>86</v>
      </c>
      <c r="AV211" s="13" t="s">
        <v>86</v>
      </c>
      <c r="AW211" s="13" t="s">
        <v>32</v>
      </c>
      <c r="AX211" s="13" t="s">
        <v>76</v>
      </c>
      <c r="AY211" s="179" t="s">
        <v>144</v>
      </c>
    </row>
    <row r="212" spans="2:51" s="13" customFormat="1" ht="12">
      <c r="B212" s="178"/>
      <c r="D212" s="174" t="s">
        <v>155</v>
      </c>
      <c r="E212" s="179" t="s">
        <v>1</v>
      </c>
      <c r="F212" s="180" t="s">
        <v>553</v>
      </c>
      <c r="H212" s="181">
        <v>7.638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155</v>
      </c>
      <c r="AU212" s="179" t="s">
        <v>86</v>
      </c>
      <c r="AV212" s="13" t="s">
        <v>86</v>
      </c>
      <c r="AW212" s="13" t="s">
        <v>32</v>
      </c>
      <c r="AX212" s="13" t="s">
        <v>76</v>
      </c>
      <c r="AY212" s="179" t="s">
        <v>144</v>
      </c>
    </row>
    <row r="213" spans="2:51" s="13" customFormat="1" ht="12">
      <c r="B213" s="178"/>
      <c r="D213" s="174" t="s">
        <v>155</v>
      </c>
      <c r="E213" s="179" t="s">
        <v>1</v>
      </c>
      <c r="F213" s="180" t="s">
        <v>554</v>
      </c>
      <c r="H213" s="181">
        <v>7.566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155</v>
      </c>
      <c r="AU213" s="179" t="s">
        <v>86</v>
      </c>
      <c r="AV213" s="13" t="s">
        <v>86</v>
      </c>
      <c r="AW213" s="13" t="s">
        <v>32</v>
      </c>
      <c r="AX213" s="13" t="s">
        <v>76</v>
      </c>
      <c r="AY213" s="179" t="s">
        <v>144</v>
      </c>
    </row>
    <row r="214" spans="2:51" s="13" customFormat="1" ht="12">
      <c r="B214" s="178"/>
      <c r="D214" s="174" t="s">
        <v>155</v>
      </c>
      <c r="E214" s="179" t="s">
        <v>1</v>
      </c>
      <c r="F214" s="180" t="s">
        <v>555</v>
      </c>
      <c r="H214" s="181">
        <v>1.43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155</v>
      </c>
      <c r="AU214" s="179" t="s">
        <v>86</v>
      </c>
      <c r="AV214" s="13" t="s">
        <v>86</v>
      </c>
      <c r="AW214" s="13" t="s">
        <v>32</v>
      </c>
      <c r="AX214" s="13" t="s">
        <v>76</v>
      </c>
      <c r="AY214" s="179" t="s">
        <v>144</v>
      </c>
    </row>
    <row r="215" spans="2:51" s="14" customFormat="1" ht="12">
      <c r="B215" s="186"/>
      <c r="D215" s="174" t="s">
        <v>155</v>
      </c>
      <c r="E215" s="187" t="s">
        <v>1</v>
      </c>
      <c r="F215" s="188" t="s">
        <v>157</v>
      </c>
      <c r="H215" s="189">
        <v>32.292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155</v>
      </c>
      <c r="AU215" s="187" t="s">
        <v>86</v>
      </c>
      <c r="AV215" s="14" t="s">
        <v>151</v>
      </c>
      <c r="AW215" s="14" t="s">
        <v>32</v>
      </c>
      <c r="AX215" s="14" t="s">
        <v>84</v>
      </c>
      <c r="AY215" s="187" t="s">
        <v>144</v>
      </c>
    </row>
    <row r="216" spans="1:65" s="2" customFormat="1" ht="14.45" customHeight="1">
      <c r="A216" s="32"/>
      <c r="B216" s="160"/>
      <c r="C216" s="161" t="s">
        <v>218</v>
      </c>
      <c r="D216" s="161" t="s">
        <v>146</v>
      </c>
      <c r="E216" s="162" t="s">
        <v>556</v>
      </c>
      <c r="F216" s="163" t="s">
        <v>557</v>
      </c>
      <c r="G216" s="164" t="s">
        <v>149</v>
      </c>
      <c r="H216" s="165">
        <v>146.78</v>
      </c>
      <c r="I216" s="166"/>
      <c r="J216" s="167">
        <f>ROUND(I216*H216,2)</f>
        <v>0</v>
      </c>
      <c r="K216" s="163" t="s">
        <v>150</v>
      </c>
      <c r="L216" s="33"/>
      <c r="M216" s="168" t="s">
        <v>1</v>
      </c>
      <c r="N216" s="169" t="s">
        <v>41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0.09</v>
      </c>
      <c r="T216" s="171">
        <f>S216*H216</f>
        <v>13.2102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151</v>
      </c>
      <c r="AT216" s="172" t="s">
        <v>146</v>
      </c>
      <c r="AU216" s="172" t="s">
        <v>86</v>
      </c>
      <c r="AY216" s="17" t="s">
        <v>144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84</v>
      </c>
      <c r="BK216" s="173">
        <f>ROUND(I216*H216,2)</f>
        <v>0</v>
      </c>
      <c r="BL216" s="17" t="s">
        <v>151</v>
      </c>
      <c r="BM216" s="172" t="s">
        <v>558</v>
      </c>
    </row>
    <row r="217" spans="1:47" s="2" customFormat="1" ht="12">
      <c r="A217" s="32"/>
      <c r="B217" s="33"/>
      <c r="C217" s="32"/>
      <c r="D217" s="174" t="s">
        <v>153</v>
      </c>
      <c r="E217" s="32"/>
      <c r="F217" s="175" t="s">
        <v>559</v>
      </c>
      <c r="G217" s="32"/>
      <c r="H217" s="32"/>
      <c r="I217" s="96"/>
      <c r="J217" s="32"/>
      <c r="K217" s="32"/>
      <c r="L217" s="33"/>
      <c r="M217" s="176"/>
      <c r="N217" s="177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153</v>
      </c>
      <c r="AU217" s="17" t="s">
        <v>86</v>
      </c>
    </row>
    <row r="218" spans="2:51" s="13" customFormat="1" ht="12">
      <c r="B218" s="178"/>
      <c r="D218" s="174" t="s">
        <v>155</v>
      </c>
      <c r="E218" s="179" t="s">
        <v>1</v>
      </c>
      <c r="F218" s="180" t="s">
        <v>560</v>
      </c>
      <c r="H218" s="181">
        <v>24.68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155</v>
      </c>
      <c r="AU218" s="179" t="s">
        <v>86</v>
      </c>
      <c r="AV218" s="13" t="s">
        <v>86</v>
      </c>
      <c r="AW218" s="13" t="s">
        <v>32</v>
      </c>
      <c r="AX218" s="13" t="s">
        <v>76</v>
      </c>
      <c r="AY218" s="179" t="s">
        <v>144</v>
      </c>
    </row>
    <row r="219" spans="2:51" s="13" customFormat="1" ht="12">
      <c r="B219" s="178"/>
      <c r="D219" s="174" t="s">
        <v>155</v>
      </c>
      <c r="E219" s="179" t="s">
        <v>1</v>
      </c>
      <c r="F219" s="180" t="s">
        <v>561</v>
      </c>
      <c r="H219" s="181">
        <v>46.49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155</v>
      </c>
      <c r="AU219" s="179" t="s">
        <v>86</v>
      </c>
      <c r="AV219" s="13" t="s">
        <v>86</v>
      </c>
      <c r="AW219" s="13" t="s">
        <v>32</v>
      </c>
      <c r="AX219" s="13" t="s">
        <v>76</v>
      </c>
      <c r="AY219" s="179" t="s">
        <v>144</v>
      </c>
    </row>
    <row r="220" spans="2:51" s="13" customFormat="1" ht="12">
      <c r="B220" s="178"/>
      <c r="D220" s="174" t="s">
        <v>155</v>
      </c>
      <c r="E220" s="179" t="s">
        <v>1</v>
      </c>
      <c r="F220" s="180" t="s">
        <v>562</v>
      </c>
      <c r="H220" s="181">
        <v>34.72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155</v>
      </c>
      <c r="AU220" s="179" t="s">
        <v>86</v>
      </c>
      <c r="AV220" s="13" t="s">
        <v>86</v>
      </c>
      <c r="AW220" s="13" t="s">
        <v>32</v>
      </c>
      <c r="AX220" s="13" t="s">
        <v>76</v>
      </c>
      <c r="AY220" s="179" t="s">
        <v>144</v>
      </c>
    </row>
    <row r="221" spans="2:51" s="13" customFormat="1" ht="12">
      <c r="B221" s="178"/>
      <c r="D221" s="174" t="s">
        <v>155</v>
      </c>
      <c r="E221" s="179" t="s">
        <v>1</v>
      </c>
      <c r="F221" s="180" t="s">
        <v>563</v>
      </c>
      <c r="H221" s="181">
        <v>34.39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155</v>
      </c>
      <c r="AU221" s="179" t="s">
        <v>86</v>
      </c>
      <c r="AV221" s="13" t="s">
        <v>86</v>
      </c>
      <c r="AW221" s="13" t="s">
        <v>32</v>
      </c>
      <c r="AX221" s="13" t="s">
        <v>76</v>
      </c>
      <c r="AY221" s="179" t="s">
        <v>144</v>
      </c>
    </row>
    <row r="222" spans="2:51" s="13" customFormat="1" ht="12">
      <c r="B222" s="178"/>
      <c r="D222" s="174" t="s">
        <v>155</v>
      </c>
      <c r="E222" s="179" t="s">
        <v>1</v>
      </c>
      <c r="F222" s="180" t="s">
        <v>564</v>
      </c>
      <c r="H222" s="181">
        <v>6.5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155</v>
      </c>
      <c r="AU222" s="179" t="s">
        <v>86</v>
      </c>
      <c r="AV222" s="13" t="s">
        <v>86</v>
      </c>
      <c r="AW222" s="13" t="s">
        <v>32</v>
      </c>
      <c r="AX222" s="13" t="s">
        <v>76</v>
      </c>
      <c r="AY222" s="179" t="s">
        <v>144</v>
      </c>
    </row>
    <row r="223" spans="2:51" s="14" customFormat="1" ht="12">
      <c r="B223" s="186"/>
      <c r="D223" s="174" t="s">
        <v>155</v>
      </c>
      <c r="E223" s="187" t="s">
        <v>1</v>
      </c>
      <c r="F223" s="188" t="s">
        <v>157</v>
      </c>
      <c r="H223" s="189">
        <v>146.78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155</v>
      </c>
      <c r="AU223" s="187" t="s">
        <v>86</v>
      </c>
      <c r="AV223" s="14" t="s">
        <v>151</v>
      </c>
      <c r="AW223" s="14" t="s">
        <v>32</v>
      </c>
      <c r="AX223" s="14" t="s">
        <v>84</v>
      </c>
      <c r="AY223" s="187" t="s">
        <v>144</v>
      </c>
    </row>
    <row r="224" spans="1:65" s="2" customFormat="1" ht="19.9" customHeight="1">
      <c r="A224" s="32"/>
      <c r="B224" s="160"/>
      <c r="C224" s="161" t="s">
        <v>222</v>
      </c>
      <c r="D224" s="161" t="s">
        <v>146</v>
      </c>
      <c r="E224" s="162" t="s">
        <v>565</v>
      </c>
      <c r="F224" s="163" t="s">
        <v>566</v>
      </c>
      <c r="G224" s="164" t="s">
        <v>161</v>
      </c>
      <c r="H224" s="165">
        <v>32.292</v>
      </c>
      <c r="I224" s="166"/>
      <c r="J224" s="167">
        <f>ROUND(I224*H224,2)</f>
        <v>0</v>
      </c>
      <c r="K224" s="163" t="s">
        <v>150</v>
      </c>
      <c r="L224" s="33"/>
      <c r="M224" s="168" t="s">
        <v>1</v>
      </c>
      <c r="N224" s="169" t="s">
        <v>41</v>
      </c>
      <c r="O224" s="58"/>
      <c r="P224" s="170">
        <f>O224*H224</f>
        <v>0</v>
      </c>
      <c r="Q224" s="170">
        <v>0</v>
      </c>
      <c r="R224" s="170">
        <f>Q224*H224</f>
        <v>0</v>
      </c>
      <c r="S224" s="170">
        <v>0.029</v>
      </c>
      <c r="T224" s="171">
        <f>S224*H224</f>
        <v>0.9364680000000001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2" t="s">
        <v>151</v>
      </c>
      <c r="AT224" s="172" t="s">
        <v>146</v>
      </c>
      <c r="AU224" s="172" t="s">
        <v>86</v>
      </c>
      <c r="AY224" s="17" t="s">
        <v>144</v>
      </c>
      <c r="BE224" s="173">
        <f>IF(N224="základní",J224,0)</f>
        <v>0</v>
      </c>
      <c r="BF224" s="173">
        <f>IF(N224="snížená",J224,0)</f>
        <v>0</v>
      </c>
      <c r="BG224" s="173">
        <f>IF(N224="zákl. přenesená",J224,0)</f>
        <v>0</v>
      </c>
      <c r="BH224" s="173">
        <f>IF(N224="sníž. přenesená",J224,0)</f>
        <v>0</v>
      </c>
      <c r="BI224" s="173">
        <f>IF(N224="nulová",J224,0)</f>
        <v>0</v>
      </c>
      <c r="BJ224" s="17" t="s">
        <v>84</v>
      </c>
      <c r="BK224" s="173">
        <f>ROUND(I224*H224,2)</f>
        <v>0</v>
      </c>
      <c r="BL224" s="17" t="s">
        <v>151</v>
      </c>
      <c r="BM224" s="172" t="s">
        <v>567</v>
      </c>
    </row>
    <row r="225" spans="1:47" s="2" customFormat="1" ht="12">
      <c r="A225" s="32"/>
      <c r="B225" s="33"/>
      <c r="C225" s="32"/>
      <c r="D225" s="174" t="s">
        <v>153</v>
      </c>
      <c r="E225" s="32"/>
      <c r="F225" s="175" t="s">
        <v>568</v>
      </c>
      <c r="G225" s="32"/>
      <c r="H225" s="32"/>
      <c r="I225" s="96"/>
      <c r="J225" s="32"/>
      <c r="K225" s="32"/>
      <c r="L225" s="33"/>
      <c r="M225" s="176"/>
      <c r="N225" s="177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153</v>
      </c>
      <c r="AU225" s="17" t="s">
        <v>86</v>
      </c>
    </row>
    <row r="226" spans="2:51" s="13" customFormat="1" ht="12">
      <c r="B226" s="178"/>
      <c r="D226" s="174" t="s">
        <v>155</v>
      </c>
      <c r="E226" s="179" t="s">
        <v>1</v>
      </c>
      <c r="F226" s="180" t="s">
        <v>551</v>
      </c>
      <c r="H226" s="181">
        <v>5.43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155</v>
      </c>
      <c r="AU226" s="179" t="s">
        <v>86</v>
      </c>
      <c r="AV226" s="13" t="s">
        <v>86</v>
      </c>
      <c r="AW226" s="13" t="s">
        <v>32</v>
      </c>
      <c r="AX226" s="13" t="s">
        <v>76</v>
      </c>
      <c r="AY226" s="179" t="s">
        <v>144</v>
      </c>
    </row>
    <row r="227" spans="2:51" s="13" customFormat="1" ht="12">
      <c r="B227" s="178"/>
      <c r="D227" s="174" t="s">
        <v>155</v>
      </c>
      <c r="E227" s="179" t="s">
        <v>1</v>
      </c>
      <c r="F227" s="180" t="s">
        <v>552</v>
      </c>
      <c r="H227" s="181">
        <v>10.228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155</v>
      </c>
      <c r="AU227" s="179" t="s">
        <v>86</v>
      </c>
      <c r="AV227" s="13" t="s">
        <v>86</v>
      </c>
      <c r="AW227" s="13" t="s">
        <v>32</v>
      </c>
      <c r="AX227" s="13" t="s">
        <v>76</v>
      </c>
      <c r="AY227" s="179" t="s">
        <v>144</v>
      </c>
    </row>
    <row r="228" spans="2:51" s="13" customFormat="1" ht="12">
      <c r="B228" s="178"/>
      <c r="D228" s="174" t="s">
        <v>155</v>
      </c>
      <c r="E228" s="179" t="s">
        <v>1</v>
      </c>
      <c r="F228" s="180" t="s">
        <v>553</v>
      </c>
      <c r="H228" s="181">
        <v>7.638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155</v>
      </c>
      <c r="AU228" s="179" t="s">
        <v>86</v>
      </c>
      <c r="AV228" s="13" t="s">
        <v>86</v>
      </c>
      <c r="AW228" s="13" t="s">
        <v>32</v>
      </c>
      <c r="AX228" s="13" t="s">
        <v>76</v>
      </c>
      <c r="AY228" s="179" t="s">
        <v>144</v>
      </c>
    </row>
    <row r="229" spans="2:51" s="13" customFormat="1" ht="12">
      <c r="B229" s="178"/>
      <c r="D229" s="174" t="s">
        <v>155</v>
      </c>
      <c r="E229" s="179" t="s">
        <v>1</v>
      </c>
      <c r="F229" s="180" t="s">
        <v>554</v>
      </c>
      <c r="H229" s="181">
        <v>7.566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155</v>
      </c>
      <c r="AU229" s="179" t="s">
        <v>86</v>
      </c>
      <c r="AV229" s="13" t="s">
        <v>86</v>
      </c>
      <c r="AW229" s="13" t="s">
        <v>32</v>
      </c>
      <c r="AX229" s="13" t="s">
        <v>76</v>
      </c>
      <c r="AY229" s="179" t="s">
        <v>144</v>
      </c>
    </row>
    <row r="230" spans="2:51" s="13" customFormat="1" ht="12">
      <c r="B230" s="178"/>
      <c r="D230" s="174" t="s">
        <v>155</v>
      </c>
      <c r="E230" s="179" t="s">
        <v>1</v>
      </c>
      <c r="F230" s="180" t="s">
        <v>555</v>
      </c>
      <c r="H230" s="181">
        <v>1.43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155</v>
      </c>
      <c r="AU230" s="179" t="s">
        <v>86</v>
      </c>
      <c r="AV230" s="13" t="s">
        <v>86</v>
      </c>
      <c r="AW230" s="13" t="s">
        <v>32</v>
      </c>
      <c r="AX230" s="13" t="s">
        <v>76</v>
      </c>
      <c r="AY230" s="179" t="s">
        <v>144</v>
      </c>
    </row>
    <row r="231" spans="2:51" s="14" customFormat="1" ht="12">
      <c r="B231" s="186"/>
      <c r="D231" s="174" t="s">
        <v>155</v>
      </c>
      <c r="E231" s="187" t="s">
        <v>1</v>
      </c>
      <c r="F231" s="188" t="s">
        <v>157</v>
      </c>
      <c r="H231" s="189">
        <v>32.292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155</v>
      </c>
      <c r="AU231" s="187" t="s">
        <v>86</v>
      </c>
      <c r="AV231" s="14" t="s">
        <v>151</v>
      </c>
      <c r="AW231" s="14" t="s">
        <v>32</v>
      </c>
      <c r="AX231" s="14" t="s">
        <v>84</v>
      </c>
      <c r="AY231" s="187" t="s">
        <v>144</v>
      </c>
    </row>
    <row r="232" spans="1:65" s="2" customFormat="1" ht="14.45" customHeight="1">
      <c r="A232" s="32"/>
      <c r="B232" s="160"/>
      <c r="C232" s="161" t="s">
        <v>228</v>
      </c>
      <c r="D232" s="161" t="s">
        <v>146</v>
      </c>
      <c r="E232" s="162" t="s">
        <v>569</v>
      </c>
      <c r="F232" s="163" t="s">
        <v>570</v>
      </c>
      <c r="G232" s="164" t="s">
        <v>149</v>
      </c>
      <c r="H232" s="165">
        <v>31.18</v>
      </c>
      <c r="I232" s="166"/>
      <c r="J232" s="167">
        <f>ROUND(I232*H232,2)</f>
        <v>0</v>
      </c>
      <c r="K232" s="163" t="s">
        <v>150</v>
      </c>
      <c r="L232" s="33"/>
      <c r="M232" s="168" t="s">
        <v>1</v>
      </c>
      <c r="N232" s="169" t="s">
        <v>41</v>
      </c>
      <c r="O232" s="58"/>
      <c r="P232" s="170">
        <f>O232*H232</f>
        <v>0</v>
      </c>
      <c r="Q232" s="170">
        <v>0</v>
      </c>
      <c r="R232" s="170">
        <f>Q232*H232</f>
        <v>0</v>
      </c>
      <c r="S232" s="170">
        <v>0.035</v>
      </c>
      <c r="T232" s="171">
        <f>S232*H232</f>
        <v>1.0913000000000002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2" t="s">
        <v>151</v>
      </c>
      <c r="AT232" s="172" t="s">
        <v>146</v>
      </c>
      <c r="AU232" s="172" t="s">
        <v>86</v>
      </c>
      <c r="AY232" s="17" t="s">
        <v>144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7" t="s">
        <v>84</v>
      </c>
      <c r="BK232" s="173">
        <f>ROUND(I232*H232,2)</f>
        <v>0</v>
      </c>
      <c r="BL232" s="17" t="s">
        <v>151</v>
      </c>
      <c r="BM232" s="172" t="s">
        <v>571</v>
      </c>
    </row>
    <row r="233" spans="1:47" s="2" customFormat="1" ht="19.5">
      <c r="A233" s="32"/>
      <c r="B233" s="33"/>
      <c r="C233" s="32"/>
      <c r="D233" s="174" t="s">
        <v>153</v>
      </c>
      <c r="E233" s="32"/>
      <c r="F233" s="175" t="s">
        <v>572</v>
      </c>
      <c r="G233" s="32"/>
      <c r="H233" s="32"/>
      <c r="I233" s="96"/>
      <c r="J233" s="32"/>
      <c r="K233" s="32"/>
      <c r="L233" s="33"/>
      <c r="M233" s="176"/>
      <c r="N233" s="177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153</v>
      </c>
      <c r="AU233" s="17" t="s">
        <v>86</v>
      </c>
    </row>
    <row r="234" spans="2:51" s="13" customFormat="1" ht="12">
      <c r="B234" s="178"/>
      <c r="D234" s="174" t="s">
        <v>155</v>
      </c>
      <c r="E234" s="179" t="s">
        <v>1</v>
      </c>
      <c r="F234" s="180" t="s">
        <v>560</v>
      </c>
      <c r="H234" s="181">
        <v>24.68</v>
      </c>
      <c r="I234" s="182"/>
      <c r="L234" s="178"/>
      <c r="M234" s="183"/>
      <c r="N234" s="184"/>
      <c r="O234" s="184"/>
      <c r="P234" s="184"/>
      <c r="Q234" s="184"/>
      <c r="R234" s="184"/>
      <c r="S234" s="184"/>
      <c r="T234" s="185"/>
      <c r="AT234" s="179" t="s">
        <v>155</v>
      </c>
      <c r="AU234" s="179" t="s">
        <v>86</v>
      </c>
      <c r="AV234" s="13" t="s">
        <v>86</v>
      </c>
      <c r="AW234" s="13" t="s">
        <v>32</v>
      </c>
      <c r="AX234" s="13" t="s">
        <v>76</v>
      </c>
      <c r="AY234" s="179" t="s">
        <v>144</v>
      </c>
    </row>
    <row r="235" spans="2:51" s="13" customFormat="1" ht="12">
      <c r="B235" s="178"/>
      <c r="D235" s="174" t="s">
        <v>155</v>
      </c>
      <c r="E235" s="179" t="s">
        <v>1</v>
      </c>
      <c r="F235" s="180" t="s">
        <v>564</v>
      </c>
      <c r="H235" s="181">
        <v>6.5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155</v>
      </c>
      <c r="AU235" s="179" t="s">
        <v>86</v>
      </c>
      <c r="AV235" s="13" t="s">
        <v>86</v>
      </c>
      <c r="AW235" s="13" t="s">
        <v>32</v>
      </c>
      <c r="AX235" s="13" t="s">
        <v>76</v>
      </c>
      <c r="AY235" s="179" t="s">
        <v>144</v>
      </c>
    </row>
    <row r="236" spans="2:51" s="14" customFormat="1" ht="12">
      <c r="B236" s="186"/>
      <c r="D236" s="174" t="s">
        <v>155</v>
      </c>
      <c r="E236" s="187" t="s">
        <v>1</v>
      </c>
      <c r="F236" s="188" t="s">
        <v>157</v>
      </c>
      <c r="H236" s="189">
        <v>31.18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155</v>
      </c>
      <c r="AU236" s="187" t="s">
        <v>86</v>
      </c>
      <c r="AV236" s="14" t="s">
        <v>151</v>
      </c>
      <c r="AW236" s="14" t="s">
        <v>32</v>
      </c>
      <c r="AX236" s="14" t="s">
        <v>84</v>
      </c>
      <c r="AY236" s="187" t="s">
        <v>144</v>
      </c>
    </row>
    <row r="237" spans="1:65" s="2" customFormat="1" ht="14.45" customHeight="1">
      <c r="A237" s="32"/>
      <c r="B237" s="160"/>
      <c r="C237" s="161" t="s">
        <v>8</v>
      </c>
      <c r="D237" s="161" t="s">
        <v>146</v>
      </c>
      <c r="E237" s="162" t="s">
        <v>573</v>
      </c>
      <c r="F237" s="163" t="s">
        <v>574</v>
      </c>
      <c r="G237" s="164" t="s">
        <v>208</v>
      </c>
      <c r="H237" s="165">
        <v>20.4</v>
      </c>
      <c r="I237" s="166"/>
      <c r="J237" s="167">
        <f>ROUND(I237*H237,2)</f>
        <v>0</v>
      </c>
      <c r="K237" s="163" t="s">
        <v>150</v>
      </c>
      <c r="L237" s="33"/>
      <c r="M237" s="168" t="s">
        <v>1</v>
      </c>
      <c r="N237" s="169" t="s">
        <v>41</v>
      </c>
      <c r="O237" s="58"/>
      <c r="P237" s="170">
        <f>O237*H237</f>
        <v>0</v>
      </c>
      <c r="Q237" s="170">
        <v>0</v>
      </c>
      <c r="R237" s="170">
        <f>Q237*H237</f>
        <v>0</v>
      </c>
      <c r="S237" s="170">
        <v>0.009</v>
      </c>
      <c r="T237" s="171">
        <f>S237*H237</f>
        <v>0.18359999999999999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2" t="s">
        <v>151</v>
      </c>
      <c r="AT237" s="172" t="s">
        <v>146</v>
      </c>
      <c r="AU237" s="172" t="s">
        <v>86</v>
      </c>
      <c r="AY237" s="17" t="s">
        <v>144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17" t="s">
        <v>84</v>
      </c>
      <c r="BK237" s="173">
        <f>ROUND(I237*H237,2)</f>
        <v>0</v>
      </c>
      <c r="BL237" s="17" t="s">
        <v>151</v>
      </c>
      <c r="BM237" s="172" t="s">
        <v>575</v>
      </c>
    </row>
    <row r="238" spans="1:47" s="2" customFormat="1" ht="12">
      <c r="A238" s="32"/>
      <c r="B238" s="33"/>
      <c r="C238" s="32"/>
      <c r="D238" s="174" t="s">
        <v>153</v>
      </c>
      <c r="E238" s="32"/>
      <c r="F238" s="175" t="s">
        <v>576</v>
      </c>
      <c r="G238" s="32"/>
      <c r="H238" s="32"/>
      <c r="I238" s="96"/>
      <c r="J238" s="32"/>
      <c r="K238" s="32"/>
      <c r="L238" s="33"/>
      <c r="M238" s="176"/>
      <c r="N238" s="177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153</v>
      </c>
      <c r="AU238" s="17" t="s">
        <v>86</v>
      </c>
    </row>
    <row r="239" spans="2:51" s="13" customFormat="1" ht="12">
      <c r="B239" s="178"/>
      <c r="D239" s="174" t="s">
        <v>155</v>
      </c>
      <c r="E239" s="179" t="s">
        <v>1</v>
      </c>
      <c r="F239" s="180" t="s">
        <v>577</v>
      </c>
      <c r="H239" s="181">
        <v>5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155</v>
      </c>
      <c r="AU239" s="179" t="s">
        <v>86</v>
      </c>
      <c r="AV239" s="13" t="s">
        <v>86</v>
      </c>
      <c r="AW239" s="13" t="s">
        <v>32</v>
      </c>
      <c r="AX239" s="13" t="s">
        <v>76</v>
      </c>
      <c r="AY239" s="179" t="s">
        <v>144</v>
      </c>
    </row>
    <row r="240" spans="2:51" s="13" customFormat="1" ht="12">
      <c r="B240" s="178"/>
      <c r="D240" s="174" t="s">
        <v>155</v>
      </c>
      <c r="E240" s="179" t="s">
        <v>1</v>
      </c>
      <c r="F240" s="180" t="s">
        <v>578</v>
      </c>
      <c r="H240" s="181">
        <v>6.8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155</v>
      </c>
      <c r="AU240" s="179" t="s">
        <v>86</v>
      </c>
      <c r="AV240" s="13" t="s">
        <v>86</v>
      </c>
      <c r="AW240" s="13" t="s">
        <v>32</v>
      </c>
      <c r="AX240" s="13" t="s">
        <v>76</v>
      </c>
      <c r="AY240" s="179" t="s">
        <v>144</v>
      </c>
    </row>
    <row r="241" spans="2:51" s="13" customFormat="1" ht="12">
      <c r="B241" s="178"/>
      <c r="D241" s="174" t="s">
        <v>155</v>
      </c>
      <c r="E241" s="179" t="s">
        <v>1</v>
      </c>
      <c r="F241" s="180" t="s">
        <v>578</v>
      </c>
      <c r="H241" s="181">
        <v>6.8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155</v>
      </c>
      <c r="AU241" s="179" t="s">
        <v>86</v>
      </c>
      <c r="AV241" s="13" t="s">
        <v>86</v>
      </c>
      <c r="AW241" s="13" t="s">
        <v>32</v>
      </c>
      <c r="AX241" s="13" t="s">
        <v>76</v>
      </c>
      <c r="AY241" s="179" t="s">
        <v>144</v>
      </c>
    </row>
    <row r="242" spans="2:51" s="13" customFormat="1" ht="12">
      <c r="B242" s="178"/>
      <c r="D242" s="174" t="s">
        <v>155</v>
      </c>
      <c r="E242" s="179" t="s">
        <v>1</v>
      </c>
      <c r="F242" s="180" t="s">
        <v>579</v>
      </c>
      <c r="H242" s="181">
        <v>1.8</v>
      </c>
      <c r="I242" s="182"/>
      <c r="L242" s="178"/>
      <c r="M242" s="183"/>
      <c r="N242" s="184"/>
      <c r="O242" s="184"/>
      <c r="P242" s="184"/>
      <c r="Q242" s="184"/>
      <c r="R242" s="184"/>
      <c r="S242" s="184"/>
      <c r="T242" s="185"/>
      <c r="AT242" s="179" t="s">
        <v>155</v>
      </c>
      <c r="AU242" s="179" t="s">
        <v>86</v>
      </c>
      <c r="AV242" s="13" t="s">
        <v>86</v>
      </c>
      <c r="AW242" s="13" t="s">
        <v>32</v>
      </c>
      <c r="AX242" s="13" t="s">
        <v>76</v>
      </c>
      <c r="AY242" s="179" t="s">
        <v>144</v>
      </c>
    </row>
    <row r="243" spans="2:51" s="14" customFormat="1" ht="12">
      <c r="B243" s="186"/>
      <c r="D243" s="174" t="s">
        <v>155</v>
      </c>
      <c r="E243" s="187" t="s">
        <v>1</v>
      </c>
      <c r="F243" s="188" t="s">
        <v>157</v>
      </c>
      <c r="H243" s="189">
        <v>20.4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155</v>
      </c>
      <c r="AU243" s="187" t="s">
        <v>86</v>
      </c>
      <c r="AV243" s="14" t="s">
        <v>151</v>
      </c>
      <c r="AW243" s="14" t="s">
        <v>32</v>
      </c>
      <c r="AX243" s="14" t="s">
        <v>84</v>
      </c>
      <c r="AY243" s="187" t="s">
        <v>144</v>
      </c>
    </row>
    <row r="244" spans="1:65" s="2" customFormat="1" ht="14.45" customHeight="1">
      <c r="A244" s="32"/>
      <c r="B244" s="160"/>
      <c r="C244" s="161" t="s">
        <v>238</v>
      </c>
      <c r="D244" s="161" t="s">
        <v>146</v>
      </c>
      <c r="E244" s="162" t="s">
        <v>580</v>
      </c>
      <c r="F244" s="163" t="s">
        <v>581</v>
      </c>
      <c r="G244" s="164" t="s">
        <v>149</v>
      </c>
      <c r="H244" s="165">
        <v>8</v>
      </c>
      <c r="I244" s="166"/>
      <c r="J244" s="167">
        <f>ROUND(I244*H244,2)</f>
        <v>0</v>
      </c>
      <c r="K244" s="163" t="s">
        <v>150</v>
      </c>
      <c r="L244" s="33"/>
      <c r="M244" s="168" t="s">
        <v>1</v>
      </c>
      <c r="N244" s="169" t="s">
        <v>41</v>
      </c>
      <c r="O244" s="58"/>
      <c r="P244" s="170">
        <f>O244*H244</f>
        <v>0</v>
      </c>
      <c r="Q244" s="170">
        <v>0</v>
      </c>
      <c r="R244" s="170">
        <f>Q244*H244</f>
        <v>0</v>
      </c>
      <c r="S244" s="170">
        <v>0.055</v>
      </c>
      <c r="T244" s="171">
        <f>S244*H244</f>
        <v>0.44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2" t="s">
        <v>151</v>
      </c>
      <c r="AT244" s="172" t="s">
        <v>146</v>
      </c>
      <c r="AU244" s="172" t="s">
        <v>86</v>
      </c>
      <c r="AY244" s="17" t="s">
        <v>144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17" t="s">
        <v>84</v>
      </c>
      <c r="BK244" s="173">
        <f>ROUND(I244*H244,2)</f>
        <v>0</v>
      </c>
      <c r="BL244" s="17" t="s">
        <v>151</v>
      </c>
      <c r="BM244" s="172" t="s">
        <v>582</v>
      </c>
    </row>
    <row r="245" spans="1:47" s="2" customFormat="1" ht="19.5">
      <c r="A245" s="32"/>
      <c r="B245" s="33"/>
      <c r="C245" s="32"/>
      <c r="D245" s="174" t="s">
        <v>153</v>
      </c>
      <c r="E245" s="32"/>
      <c r="F245" s="175" t="s">
        <v>583</v>
      </c>
      <c r="G245" s="32"/>
      <c r="H245" s="32"/>
      <c r="I245" s="96"/>
      <c r="J245" s="32"/>
      <c r="K245" s="32"/>
      <c r="L245" s="33"/>
      <c r="M245" s="176"/>
      <c r="N245" s="177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153</v>
      </c>
      <c r="AU245" s="17" t="s">
        <v>86</v>
      </c>
    </row>
    <row r="246" spans="2:51" s="13" customFormat="1" ht="12">
      <c r="B246" s="178"/>
      <c r="D246" s="174" t="s">
        <v>155</v>
      </c>
      <c r="E246" s="179" t="s">
        <v>1</v>
      </c>
      <c r="F246" s="180" t="s">
        <v>193</v>
      </c>
      <c r="H246" s="181">
        <v>8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79" t="s">
        <v>155</v>
      </c>
      <c r="AU246" s="179" t="s">
        <v>86</v>
      </c>
      <c r="AV246" s="13" t="s">
        <v>86</v>
      </c>
      <c r="AW246" s="13" t="s">
        <v>32</v>
      </c>
      <c r="AX246" s="13" t="s">
        <v>76</v>
      </c>
      <c r="AY246" s="179" t="s">
        <v>144</v>
      </c>
    </row>
    <row r="247" spans="2:51" s="14" customFormat="1" ht="12">
      <c r="B247" s="186"/>
      <c r="D247" s="174" t="s">
        <v>155</v>
      </c>
      <c r="E247" s="187" t="s">
        <v>1</v>
      </c>
      <c r="F247" s="188" t="s">
        <v>157</v>
      </c>
      <c r="H247" s="189">
        <v>8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155</v>
      </c>
      <c r="AU247" s="187" t="s">
        <v>86</v>
      </c>
      <c r="AV247" s="14" t="s">
        <v>151</v>
      </c>
      <c r="AW247" s="14" t="s">
        <v>32</v>
      </c>
      <c r="AX247" s="14" t="s">
        <v>84</v>
      </c>
      <c r="AY247" s="187" t="s">
        <v>144</v>
      </c>
    </row>
    <row r="248" spans="1:65" s="2" customFormat="1" ht="14.45" customHeight="1">
      <c r="A248" s="32"/>
      <c r="B248" s="160"/>
      <c r="C248" s="161" t="s">
        <v>244</v>
      </c>
      <c r="D248" s="161" t="s">
        <v>146</v>
      </c>
      <c r="E248" s="162" t="s">
        <v>584</v>
      </c>
      <c r="F248" s="163" t="s">
        <v>585</v>
      </c>
      <c r="G248" s="164" t="s">
        <v>149</v>
      </c>
      <c r="H248" s="165">
        <v>13.125</v>
      </c>
      <c r="I248" s="166"/>
      <c r="J248" s="167">
        <f>ROUND(I248*H248,2)</f>
        <v>0</v>
      </c>
      <c r="K248" s="163" t="s">
        <v>150</v>
      </c>
      <c r="L248" s="33"/>
      <c r="M248" s="168" t="s">
        <v>1</v>
      </c>
      <c r="N248" s="169" t="s">
        <v>41</v>
      </c>
      <c r="O248" s="58"/>
      <c r="P248" s="170">
        <f>O248*H248</f>
        <v>0</v>
      </c>
      <c r="Q248" s="170">
        <v>0</v>
      </c>
      <c r="R248" s="170">
        <f>Q248*H248</f>
        <v>0</v>
      </c>
      <c r="S248" s="170">
        <v>0.076</v>
      </c>
      <c r="T248" s="171">
        <f>S248*H248</f>
        <v>0.9974999999999999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151</v>
      </c>
      <c r="AT248" s="172" t="s">
        <v>146</v>
      </c>
      <c r="AU248" s="172" t="s">
        <v>86</v>
      </c>
      <c r="AY248" s="17" t="s">
        <v>144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84</v>
      </c>
      <c r="BK248" s="173">
        <f>ROUND(I248*H248,2)</f>
        <v>0</v>
      </c>
      <c r="BL248" s="17" t="s">
        <v>151</v>
      </c>
      <c r="BM248" s="172" t="s">
        <v>586</v>
      </c>
    </row>
    <row r="249" spans="1:47" s="2" customFormat="1" ht="19.5">
      <c r="A249" s="32"/>
      <c r="B249" s="33"/>
      <c r="C249" s="32"/>
      <c r="D249" s="174" t="s">
        <v>153</v>
      </c>
      <c r="E249" s="32"/>
      <c r="F249" s="175" t="s">
        <v>587</v>
      </c>
      <c r="G249" s="32"/>
      <c r="H249" s="32"/>
      <c r="I249" s="96"/>
      <c r="J249" s="32"/>
      <c r="K249" s="32"/>
      <c r="L249" s="33"/>
      <c r="M249" s="176"/>
      <c r="N249" s="177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153</v>
      </c>
      <c r="AU249" s="17" t="s">
        <v>86</v>
      </c>
    </row>
    <row r="250" spans="2:51" s="13" customFormat="1" ht="12">
      <c r="B250" s="178"/>
      <c r="D250" s="174" t="s">
        <v>155</v>
      </c>
      <c r="E250" s="179" t="s">
        <v>1</v>
      </c>
      <c r="F250" s="180" t="s">
        <v>588</v>
      </c>
      <c r="H250" s="181">
        <v>5.985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155</v>
      </c>
      <c r="AU250" s="179" t="s">
        <v>86</v>
      </c>
      <c r="AV250" s="13" t="s">
        <v>86</v>
      </c>
      <c r="AW250" s="13" t="s">
        <v>32</v>
      </c>
      <c r="AX250" s="13" t="s">
        <v>76</v>
      </c>
      <c r="AY250" s="179" t="s">
        <v>144</v>
      </c>
    </row>
    <row r="251" spans="2:51" s="13" customFormat="1" ht="12">
      <c r="B251" s="178"/>
      <c r="D251" s="174" t="s">
        <v>155</v>
      </c>
      <c r="E251" s="179" t="s">
        <v>1</v>
      </c>
      <c r="F251" s="180" t="s">
        <v>589</v>
      </c>
      <c r="H251" s="181">
        <v>7.14</v>
      </c>
      <c r="I251" s="182"/>
      <c r="L251" s="178"/>
      <c r="M251" s="183"/>
      <c r="N251" s="184"/>
      <c r="O251" s="184"/>
      <c r="P251" s="184"/>
      <c r="Q251" s="184"/>
      <c r="R251" s="184"/>
      <c r="S251" s="184"/>
      <c r="T251" s="185"/>
      <c r="AT251" s="179" t="s">
        <v>155</v>
      </c>
      <c r="AU251" s="179" t="s">
        <v>86</v>
      </c>
      <c r="AV251" s="13" t="s">
        <v>86</v>
      </c>
      <c r="AW251" s="13" t="s">
        <v>32</v>
      </c>
      <c r="AX251" s="13" t="s">
        <v>76</v>
      </c>
      <c r="AY251" s="179" t="s">
        <v>144</v>
      </c>
    </row>
    <row r="252" spans="2:51" s="14" customFormat="1" ht="12">
      <c r="B252" s="186"/>
      <c r="D252" s="174" t="s">
        <v>155</v>
      </c>
      <c r="E252" s="187" t="s">
        <v>1</v>
      </c>
      <c r="F252" s="188" t="s">
        <v>157</v>
      </c>
      <c r="H252" s="189">
        <v>13.125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7" t="s">
        <v>155</v>
      </c>
      <c r="AU252" s="187" t="s">
        <v>86</v>
      </c>
      <c r="AV252" s="14" t="s">
        <v>151</v>
      </c>
      <c r="AW252" s="14" t="s">
        <v>32</v>
      </c>
      <c r="AX252" s="14" t="s">
        <v>84</v>
      </c>
      <c r="AY252" s="187" t="s">
        <v>144</v>
      </c>
    </row>
    <row r="253" spans="1:65" s="2" customFormat="1" ht="14.45" customHeight="1">
      <c r="A253" s="32"/>
      <c r="B253" s="160"/>
      <c r="C253" s="161" t="s">
        <v>250</v>
      </c>
      <c r="D253" s="161" t="s">
        <v>146</v>
      </c>
      <c r="E253" s="162" t="s">
        <v>590</v>
      </c>
      <c r="F253" s="163" t="s">
        <v>591</v>
      </c>
      <c r="G253" s="164" t="s">
        <v>149</v>
      </c>
      <c r="H253" s="165">
        <v>4.255</v>
      </c>
      <c r="I253" s="166"/>
      <c r="J253" s="167">
        <f>ROUND(I253*H253,2)</f>
        <v>0</v>
      </c>
      <c r="K253" s="163" t="s">
        <v>150</v>
      </c>
      <c r="L253" s="33"/>
      <c r="M253" s="168" t="s">
        <v>1</v>
      </c>
      <c r="N253" s="169" t="s">
        <v>41</v>
      </c>
      <c r="O253" s="58"/>
      <c r="P253" s="170">
        <f>O253*H253</f>
        <v>0</v>
      </c>
      <c r="Q253" s="170">
        <v>0</v>
      </c>
      <c r="R253" s="170">
        <f>Q253*H253</f>
        <v>0</v>
      </c>
      <c r="S253" s="170">
        <v>0.063</v>
      </c>
      <c r="T253" s="171">
        <f>S253*H253</f>
        <v>0.268065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2" t="s">
        <v>151</v>
      </c>
      <c r="AT253" s="172" t="s">
        <v>146</v>
      </c>
      <c r="AU253" s="172" t="s">
        <v>86</v>
      </c>
      <c r="AY253" s="17" t="s">
        <v>144</v>
      </c>
      <c r="BE253" s="173">
        <f>IF(N253="základní",J253,0)</f>
        <v>0</v>
      </c>
      <c r="BF253" s="173">
        <f>IF(N253="snížená",J253,0)</f>
        <v>0</v>
      </c>
      <c r="BG253" s="173">
        <f>IF(N253="zákl. přenesená",J253,0)</f>
        <v>0</v>
      </c>
      <c r="BH253" s="173">
        <f>IF(N253="sníž. přenesená",J253,0)</f>
        <v>0</v>
      </c>
      <c r="BI253" s="173">
        <f>IF(N253="nulová",J253,0)</f>
        <v>0</v>
      </c>
      <c r="BJ253" s="17" t="s">
        <v>84</v>
      </c>
      <c r="BK253" s="173">
        <f>ROUND(I253*H253,2)</f>
        <v>0</v>
      </c>
      <c r="BL253" s="17" t="s">
        <v>151</v>
      </c>
      <c r="BM253" s="172" t="s">
        <v>592</v>
      </c>
    </row>
    <row r="254" spans="1:47" s="2" customFormat="1" ht="19.5">
      <c r="A254" s="32"/>
      <c r="B254" s="33"/>
      <c r="C254" s="32"/>
      <c r="D254" s="174" t="s">
        <v>153</v>
      </c>
      <c r="E254" s="32"/>
      <c r="F254" s="175" t="s">
        <v>593</v>
      </c>
      <c r="G254" s="32"/>
      <c r="H254" s="32"/>
      <c r="I254" s="96"/>
      <c r="J254" s="32"/>
      <c r="K254" s="32"/>
      <c r="L254" s="33"/>
      <c r="M254" s="176"/>
      <c r="N254" s="177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153</v>
      </c>
      <c r="AU254" s="17" t="s">
        <v>86</v>
      </c>
    </row>
    <row r="255" spans="2:51" s="13" customFormat="1" ht="12">
      <c r="B255" s="178"/>
      <c r="D255" s="174" t="s">
        <v>155</v>
      </c>
      <c r="E255" s="179" t="s">
        <v>1</v>
      </c>
      <c r="F255" s="180" t="s">
        <v>594</v>
      </c>
      <c r="H255" s="181">
        <v>4.255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155</v>
      </c>
      <c r="AU255" s="179" t="s">
        <v>86</v>
      </c>
      <c r="AV255" s="13" t="s">
        <v>86</v>
      </c>
      <c r="AW255" s="13" t="s">
        <v>32</v>
      </c>
      <c r="AX255" s="13" t="s">
        <v>76</v>
      </c>
      <c r="AY255" s="179" t="s">
        <v>144</v>
      </c>
    </row>
    <row r="256" spans="2:51" s="14" customFormat="1" ht="12">
      <c r="B256" s="186"/>
      <c r="D256" s="174" t="s">
        <v>155</v>
      </c>
      <c r="E256" s="187" t="s">
        <v>1</v>
      </c>
      <c r="F256" s="188" t="s">
        <v>157</v>
      </c>
      <c r="H256" s="189">
        <v>4.255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7" t="s">
        <v>155</v>
      </c>
      <c r="AU256" s="187" t="s">
        <v>86</v>
      </c>
      <c r="AV256" s="14" t="s">
        <v>151</v>
      </c>
      <c r="AW256" s="14" t="s">
        <v>32</v>
      </c>
      <c r="AX256" s="14" t="s">
        <v>84</v>
      </c>
      <c r="AY256" s="187" t="s">
        <v>144</v>
      </c>
    </row>
    <row r="257" spans="1:65" s="2" customFormat="1" ht="14.45" customHeight="1">
      <c r="A257" s="32"/>
      <c r="B257" s="160"/>
      <c r="C257" s="161" t="s">
        <v>256</v>
      </c>
      <c r="D257" s="161" t="s">
        <v>146</v>
      </c>
      <c r="E257" s="162" t="s">
        <v>595</v>
      </c>
      <c r="F257" s="163" t="s">
        <v>596</v>
      </c>
      <c r="G257" s="164" t="s">
        <v>208</v>
      </c>
      <c r="H257" s="165">
        <v>13.9</v>
      </c>
      <c r="I257" s="166"/>
      <c r="J257" s="167">
        <f>ROUND(I257*H257,2)</f>
        <v>0</v>
      </c>
      <c r="K257" s="163" t="s">
        <v>150</v>
      </c>
      <c r="L257" s="33"/>
      <c r="M257" s="168" t="s">
        <v>1</v>
      </c>
      <c r="N257" s="169" t="s">
        <v>41</v>
      </c>
      <c r="O257" s="58"/>
      <c r="P257" s="170">
        <f>O257*H257</f>
        <v>0</v>
      </c>
      <c r="Q257" s="170">
        <v>0.02362</v>
      </c>
      <c r="R257" s="170">
        <f>Q257*H257</f>
        <v>0.328318</v>
      </c>
      <c r="S257" s="170">
        <v>0</v>
      </c>
      <c r="T257" s="17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2" t="s">
        <v>151</v>
      </c>
      <c r="AT257" s="172" t="s">
        <v>146</v>
      </c>
      <c r="AU257" s="172" t="s">
        <v>86</v>
      </c>
      <c r="AY257" s="17" t="s">
        <v>144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17" t="s">
        <v>84</v>
      </c>
      <c r="BK257" s="173">
        <f>ROUND(I257*H257,2)</f>
        <v>0</v>
      </c>
      <c r="BL257" s="17" t="s">
        <v>151</v>
      </c>
      <c r="BM257" s="172" t="s">
        <v>597</v>
      </c>
    </row>
    <row r="258" spans="1:47" s="2" customFormat="1" ht="19.5">
      <c r="A258" s="32"/>
      <c r="B258" s="33"/>
      <c r="C258" s="32"/>
      <c r="D258" s="174" t="s">
        <v>153</v>
      </c>
      <c r="E258" s="32"/>
      <c r="F258" s="175" t="s">
        <v>598</v>
      </c>
      <c r="G258" s="32"/>
      <c r="H258" s="32"/>
      <c r="I258" s="96"/>
      <c r="J258" s="32"/>
      <c r="K258" s="32"/>
      <c r="L258" s="33"/>
      <c r="M258" s="176"/>
      <c r="N258" s="177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153</v>
      </c>
      <c r="AU258" s="17" t="s">
        <v>86</v>
      </c>
    </row>
    <row r="259" spans="2:51" s="13" customFormat="1" ht="12">
      <c r="B259" s="178"/>
      <c r="D259" s="174" t="s">
        <v>155</v>
      </c>
      <c r="E259" s="179" t="s">
        <v>1</v>
      </c>
      <c r="F259" s="180" t="s">
        <v>599</v>
      </c>
      <c r="H259" s="181">
        <v>4.505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155</v>
      </c>
      <c r="AU259" s="179" t="s">
        <v>86</v>
      </c>
      <c r="AV259" s="13" t="s">
        <v>86</v>
      </c>
      <c r="AW259" s="13" t="s">
        <v>32</v>
      </c>
      <c r="AX259" s="13" t="s">
        <v>76</v>
      </c>
      <c r="AY259" s="179" t="s">
        <v>144</v>
      </c>
    </row>
    <row r="260" spans="2:51" s="13" customFormat="1" ht="12">
      <c r="B260" s="178"/>
      <c r="D260" s="174" t="s">
        <v>155</v>
      </c>
      <c r="E260" s="179" t="s">
        <v>1</v>
      </c>
      <c r="F260" s="180" t="s">
        <v>599</v>
      </c>
      <c r="H260" s="181">
        <v>4.505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155</v>
      </c>
      <c r="AU260" s="179" t="s">
        <v>86</v>
      </c>
      <c r="AV260" s="13" t="s">
        <v>86</v>
      </c>
      <c r="AW260" s="13" t="s">
        <v>32</v>
      </c>
      <c r="AX260" s="13" t="s">
        <v>76</v>
      </c>
      <c r="AY260" s="179" t="s">
        <v>144</v>
      </c>
    </row>
    <row r="261" spans="2:51" s="13" customFormat="1" ht="12">
      <c r="B261" s="178"/>
      <c r="D261" s="174" t="s">
        <v>155</v>
      </c>
      <c r="E261" s="179" t="s">
        <v>1</v>
      </c>
      <c r="F261" s="180" t="s">
        <v>600</v>
      </c>
      <c r="H261" s="181">
        <v>2.445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155</v>
      </c>
      <c r="AU261" s="179" t="s">
        <v>86</v>
      </c>
      <c r="AV261" s="13" t="s">
        <v>86</v>
      </c>
      <c r="AW261" s="13" t="s">
        <v>32</v>
      </c>
      <c r="AX261" s="13" t="s">
        <v>76</v>
      </c>
      <c r="AY261" s="179" t="s">
        <v>144</v>
      </c>
    </row>
    <row r="262" spans="2:51" s="13" customFormat="1" ht="12">
      <c r="B262" s="178"/>
      <c r="D262" s="174" t="s">
        <v>155</v>
      </c>
      <c r="E262" s="179" t="s">
        <v>1</v>
      </c>
      <c r="F262" s="180" t="s">
        <v>600</v>
      </c>
      <c r="H262" s="181">
        <v>2.445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155</v>
      </c>
      <c r="AU262" s="179" t="s">
        <v>86</v>
      </c>
      <c r="AV262" s="13" t="s">
        <v>86</v>
      </c>
      <c r="AW262" s="13" t="s">
        <v>32</v>
      </c>
      <c r="AX262" s="13" t="s">
        <v>76</v>
      </c>
      <c r="AY262" s="179" t="s">
        <v>144</v>
      </c>
    </row>
    <row r="263" spans="2:51" s="14" customFormat="1" ht="12">
      <c r="B263" s="186"/>
      <c r="D263" s="174" t="s">
        <v>155</v>
      </c>
      <c r="E263" s="187" t="s">
        <v>1</v>
      </c>
      <c r="F263" s="188" t="s">
        <v>157</v>
      </c>
      <c r="H263" s="189">
        <v>13.9</v>
      </c>
      <c r="I263" s="190"/>
      <c r="L263" s="186"/>
      <c r="M263" s="191"/>
      <c r="N263" s="192"/>
      <c r="O263" s="192"/>
      <c r="P263" s="192"/>
      <c r="Q263" s="192"/>
      <c r="R263" s="192"/>
      <c r="S263" s="192"/>
      <c r="T263" s="193"/>
      <c r="AT263" s="187" t="s">
        <v>155</v>
      </c>
      <c r="AU263" s="187" t="s">
        <v>86</v>
      </c>
      <c r="AV263" s="14" t="s">
        <v>151</v>
      </c>
      <c r="AW263" s="14" t="s">
        <v>32</v>
      </c>
      <c r="AX263" s="14" t="s">
        <v>84</v>
      </c>
      <c r="AY263" s="187" t="s">
        <v>144</v>
      </c>
    </row>
    <row r="264" spans="1:65" s="2" customFormat="1" ht="14.45" customHeight="1">
      <c r="A264" s="32"/>
      <c r="B264" s="160"/>
      <c r="C264" s="161" t="s">
        <v>263</v>
      </c>
      <c r="D264" s="161" t="s">
        <v>146</v>
      </c>
      <c r="E264" s="162" t="s">
        <v>601</v>
      </c>
      <c r="F264" s="163" t="s">
        <v>602</v>
      </c>
      <c r="G264" s="164" t="s">
        <v>208</v>
      </c>
      <c r="H264" s="165">
        <v>4.5</v>
      </c>
      <c r="I264" s="166"/>
      <c r="J264" s="167">
        <f>ROUND(I264*H264,2)</f>
        <v>0</v>
      </c>
      <c r="K264" s="163" t="s">
        <v>150</v>
      </c>
      <c r="L264" s="33"/>
      <c r="M264" s="168" t="s">
        <v>1</v>
      </c>
      <c r="N264" s="169" t="s">
        <v>41</v>
      </c>
      <c r="O264" s="58"/>
      <c r="P264" s="170">
        <f>O264*H264</f>
        <v>0</v>
      </c>
      <c r="Q264" s="170">
        <v>1E-05</v>
      </c>
      <c r="R264" s="170">
        <f>Q264*H264</f>
        <v>4.5E-05</v>
      </c>
      <c r="S264" s="170">
        <v>0</v>
      </c>
      <c r="T264" s="17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2" t="s">
        <v>151</v>
      </c>
      <c r="AT264" s="172" t="s">
        <v>146</v>
      </c>
      <c r="AU264" s="172" t="s">
        <v>86</v>
      </c>
      <c r="AY264" s="17" t="s">
        <v>144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7" t="s">
        <v>84</v>
      </c>
      <c r="BK264" s="173">
        <f>ROUND(I264*H264,2)</f>
        <v>0</v>
      </c>
      <c r="BL264" s="17" t="s">
        <v>151</v>
      </c>
      <c r="BM264" s="172" t="s">
        <v>603</v>
      </c>
    </row>
    <row r="265" spans="1:47" s="2" customFormat="1" ht="12">
      <c r="A265" s="32"/>
      <c r="B265" s="33"/>
      <c r="C265" s="32"/>
      <c r="D265" s="174" t="s">
        <v>153</v>
      </c>
      <c r="E265" s="32"/>
      <c r="F265" s="175" t="s">
        <v>604</v>
      </c>
      <c r="G265" s="32"/>
      <c r="H265" s="32"/>
      <c r="I265" s="96"/>
      <c r="J265" s="32"/>
      <c r="K265" s="32"/>
      <c r="L265" s="33"/>
      <c r="M265" s="176"/>
      <c r="N265" s="177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153</v>
      </c>
      <c r="AU265" s="17" t="s">
        <v>86</v>
      </c>
    </row>
    <row r="266" spans="2:51" s="13" customFormat="1" ht="12">
      <c r="B266" s="178"/>
      <c r="D266" s="174" t="s">
        <v>155</v>
      </c>
      <c r="E266" s="179" t="s">
        <v>1</v>
      </c>
      <c r="F266" s="180" t="s">
        <v>605</v>
      </c>
      <c r="H266" s="181">
        <v>4.5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155</v>
      </c>
      <c r="AU266" s="179" t="s">
        <v>86</v>
      </c>
      <c r="AV266" s="13" t="s">
        <v>86</v>
      </c>
      <c r="AW266" s="13" t="s">
        <v>32</v>
      </c>
      <c r="AX266" s="13" t="s">
        <v>76</v>
      </c>
      <c r="AY266" s="179" t="s">
        <v>144</v>
      </c>
    </row>
    <row r="267" spans="2:51" s="14" customFormat="1" ht="12">
      <c r="B267" s="186"/>
      <c r="D267" s="174" t="s">
        <v>155</v>
      </c>
      <c r="E267" s="187" t="s">
        <v>1</v>
      </c>
      <c r="F267" s="188" t="s">
        <v>157</v>
      </c>
      <c r="H267" s="189">
        <v>4.5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7" t="s">
        <v>155</v>
      </c>
      <c r="AU267" s="187" t="s">
        <v>86</v>
      </c>
      <c r="AV267" s="14" t="s">
        <v>151</v>
      </c>
      <c r="AW267" s="14" t="s">
        <v>32</v>
      </c>
      <c r="AX267" s="14" t="s">
        <v>84</v>
      </c>
      <c r="AY267" s="187" t="s">
        <v>144</v>
      </c>
    </row>
    <row r="268" spans="1:65" s="2" customFormat="1" ht="14.45" customHeight="1">
      <c r="A268" s="32"/>
      <c r="B268" s="160"/>
      <c r="C268" s="161" t="s">
        <v>7</v>
      </c>
      <c r="D268" s="161" t="s">
        <v>146</v>
      </c>
      <c r="E268" s="162" t="s">
        <v>606</v>
      </c>
      <c r="F268" s="163" t="s">
        <v>607</v>
      </c>
      <c r="G268" s="164" t="s">
        <v>149</v>
      </c>
      <c r="H268" s="165">
        <v>139.478</v>
      </c>
      <c r="I268" s="166"/>
      <c r="J268" s="167">
        <f>ROUND(I268*H268,2)</f>
        <v>0</v>
      </c>
      <c r="K268" s="163" t="s">
        <v>150</v>
      </c>
      <c r="L268" s="33"/>
      <c r="M268" s="168" t="s">
        <v>1</v>
      </c>
      <c r="N268" s="169" t="s">
        <v>41</v>
      </c>
      <c r="O268" s="58"/>
      <c r="P268" s="170">
        <f>O268*H268</f>
        <v>0</v>
      </c>
      <c r="Q268" s="170">
        <v>0</v>
      </c>
      <c r="R268" s="170">
        <f>Q268*H268</f>
        <v>0</v>
      </c>
      <c r="S268" s="170">
        <v>0.046</v>
      </c>
      <c r="T268" s="171">
        <f>S268*H268</f>
        <v>6.4159880000000005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2" t="s">
        <v>151</v>
      </c>
      <c r="AT268" s="172" t="s">
        <v>146</v>
      </c>
      <c r="AU268" s="172" t="s">
        <v>86</v>
      </c>
      <c r="AY268" s="17" t="s">
        <v>144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17" t="s">
        <v>84</v>
      </c>
      <c r="BK268" s="173">
        <f>ROUND(I268*H268,2)</f>
        <v>0</v>
      </c>
      <c r="BL268" s="17" t="s">
        <v>151</v>
      </c>
      <c r="BM268" s="172" t="s">
        <v>608</v>
      </c>
    </row>
    <row r="269" spans="1:47" s="2" customFormat="1" ht="19.5">
      <c r="A269" s="32"/>
      <c r="B269" s="33"/>
      <c r="C269" s="32"/>
      <c r="D269" s="174" t="s">
        <v>153</v>
      </c>
      <c r="E269" s="32"/>
      <c r="F269" s="175" t="s">
        <v>609</v>
      </c>
      <c r="G269" s="32"/>
      <c r="H269" s="32"/>
      <c r="I269" s="96"/>
      <c r="J269" s="32"/>
      <c r="K269" s="32"/>
      <c r="L269" s="33"/>
      <c r="M269" s="176"/>
      <c r="N269" s="177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153</v>
      </c>
      <c r="AU269" s="17" t="s">
        <v>86</v>
      </c>
    </row>
    <row r="270" spans="2:51" s="13" customFormat="1" ht="12">
      <c r="B270" s="178"/>
      <c r="D270" s="174" t="s">
        <v>155</v>
      </c>
      <c r="E270" s="179" t="s">
        <v>1</v>
      </c>
      <c r="F270" s="180" t="s">
        <v>610</v>
      </c>
      <c r="H270" s="181">
        <v>5.438</v>
      </c>
      <c r="I270" s="182"/>
      <c r="L270" s="178"/>
      <c r="M270" s="183"/>
      <c r="N270" s="184"/>
      <c r="O270" s="184"/>
      <c r="P270" s="184"/>
      <c r="Q270" s="184"/>
      <c r="R270" s="184"/>
      <c r="S270" s="184"/>
      <c r="T270" s="185"/>
      <c r="AT270" s="179" t="s">
        <v>155</v>
      </c>
      <c r="AU270" s="179" t="s">
        <v>86</v>
      </c>
      <c r="AV270" s="13" t="s">
        <v>86</v>
      </c>
      <c r="AW270" s="13" t="s">
        <v>32</v>
      </c>
      <c r="AX270" s="13" t="s">
        <v>76</v>
      </c>
      <c r="AY270" s="179" t="s">
        <v>144</v>
      </c>
    </row>
    <row r="271" spans="2:51" s="13" customFormat="1" ht="12">
      <c r="B271" s="178"/>
      <c r="D271" s="174" t="s">
        <v>155</v>
      </c>
      <c r="E271" s="179" t="s">
        <v>1</v>
      </c>
      <c r="F271" s="180" t="s">
        <v>611</v>
      </c>
      <c r="H271" s="181">
        <v>9.613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155</v>
      </c>
      <c r="AU271" s="179" t="s">
        <v>86</v>
      </c>
      <c r="AV271" s="13" t="s">
        <v>86</v>
      </c>
      <c r="AW271" s="13" t="s">
        <v>32</v>
      </c>
      <c r="AX271" s="13" t="s">
        <v>76</v>
      </c>
      <c r="AY271" s="179" t="s">
        <v>144</v>
      </c>
    </row>
    <row r="272" spans="2:51" s="13" customFormat="1" ht="12">
      <c r="B272" s="178"/>
      <c r="D272" s="174" t="s">
        <v>155</v>
      </c>
      <c r="E272" s="179" t="s">
        <v>1</v>
      </c>
      <c r="F272" s="180" t="s">
        <v>610</v>
      </c>
      <c r="H272" s="181">
        <v>5.438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155</v>
      </c>
      <c r="AU272" s="179" t="s">
        <v>86</v>
      </c>
      <c r="AV272" s="13" t="s">
        <v>86</v>
      </c>
      <c r="AW272" s="13" t="s">
        <v>32</v>
      </c>
      <c r="AX272" s="13" t="s">
        <v>76</v>
      </c>
      <c r="AY272" s="179" t="s">
        <v>144</v>
      </c>
    </row>
    <row r="273" spans="2:51" s="13" customFormat="1" ht="12">
      <c r="B273" s="178"/>
      <c r="D273" s="174" t="s">
        <v>155</v>
      </c>
      <c r="E273" s="179" t="s">
        <v>1</v>
      </c>
      <c r="F273" s="180" t="s">
        <v>612</v>
      </c>
      <c r="H273" s="181">
        <v>8.075</v>
      </c>
      <c r="I273" s="182"/>
      <c r="L273" s="178"/>
      <c r="M273" s="183"/>
      <c r="N273" s="184"/>
      <c r="O273" s="184"/>
      <c r="P273" s="184"/>
      <c r="Q273" s="184"/>
      <c r="R273" s="184"/>
      <c r="S273" s="184"/>
      <c r="T273" s="185"/>
      <c r="AT273" s="179" t="s">
        <v>155</v>
      </c>
      <c r="AU273" s="179" t="s">
        <v>86</v>
      </c>
      <c r="AV273" s="13" t="s">
        <v>86</v>
      </c>
      <c r="AW273" s="13" t="s">
        <v>32</v>
      </c>
      <c r="AX273" s="13" t="s">
        <v>76</v>
      </c>
      <c r="AY273" s="179" t="s">
        <v>144</v>
      </c>
    </row>
    <row r="274" spans="2:51" s="13" customFormat="1" ht="12">
      <c r="B274" s="178"/>
      <c r="D274" s="174" t="s">
        <v>155</v>
      </c>
      <c r="E274" s="179" t="s">
        <v>1</v>
      </c>
      <c r="F274" s="180" t="s">
        <v>613</v>
      </c>
      <c r="H274" s="181">
        <v>9.575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155</v>
      </c>
      <c r="AU274" s="179" t="s">
        <v>86</v>
      </c>
      <c r="AV274" s="13" t="s">
        <v>86</v>
      </c>
      <c r="AW274" s="13" t="s">
        <v>32</v>
      </c>
      <c r="AX274" s="13" t="s">
        <v>76</v>
      </c>
      <c r="AY274" s="179" t="s">
        <v>144</v>
      </c>
    </row>
    <row r="275" spans="2:51" s="13" customFormat="1" ht="12">
      <c r="B275" s="178"/>
      <c r="D275" s="174" t="s">
        <v>155</v>
      </c>
      <c r="E275" s="179" t="s">
        <v>1</v>
      </c>
      <c r="F275" s="180" t="s">
        <v>614</v>
      </c>
      <c r="H275" s="181">
        <v>5.6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155</v>
      </c>
      <c r="AU275" s="179" t="s">
        <v>86</v>
      </c>
      <c r="AV275" s="13" t="s">
        <v>86</v>
      </c>
      <c r="AW275" s="13" t="s">
        <v>32</v>
      </c>
      <c r="AX275" s="13" t="s">
        <v>76</v>
      </c>
      <c r="AY275" s="179" t="s">
        <v>144</v>
      </c>
    </row>
    <row r="276" spans="2:51" s="13" customFormat="1" ht="12">
      <c r="B276" s="178"/>
      <c r="D276" s="174" t="s">
        <v>155</v>
      </c>
      <c r="E276" s="179" t="s">
        <v>1</v>
      </c>
      <c r="F276" s="180" t="s">
        <v>615</v>
      </c>
      <c r="H276" s="181">
        <v>5.631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155</v>
      </c>
      <c r="AU276" s="179" t="s">
        <v>86</v>
      </c>
      <c r="AV276" s="13" t="s">
        <v>86</v>
      </c>
      <c r="AW276" s="13" t="s">
        <v>32</v>
      </c>
      <c r="AX276" s="13" t="s">
        <v>76</v>
      </c>
      <c r="AY276" s="179" t="s">
        <v>144</v>
      </c>
    </row>
    <row r="277" spans="2:51" s="13" customFormat="1" ht="12">
      <c r="B277" s="178"/>
      <c r="D277" s="174" t="s">
        <v>155</v>
      </c>
      <c r="E277" s="179" t="s">
        <v>1</v>
      </c>
      <c r="F277" s="180" t="s">
        <v>616</v>
      </c>
      <c r="H277" s="181">
        <v>8.043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155</v>
      </c>
      <c r="AU277" s="179" t="s">
        <v>86</v>
      </c>
      <c r="AV277" s="13" t="s">
        <v>86</v>
      </c>
      <c r="AW277" s="13" t="s">
        <v>32</v>
      </c>
      <c r="AX277" s="13" t="s">
        <v>76</v>
      </c>
      <c r="AY277" s="179" t="s">
        <v>144</v>
      </c>
    </row>
    <row r="278" spans="2:51" s="13" customFormat="1" ht="12">
      <c r="B278" s="178"/>
      <c r="D278" s="174" t="s">
        <v>155</v>
      </c>
      <c r="E278" s="179" t="s">
        <v>1</v>
      </c>
      <c r="F278" s="180" t="s">
        <v>617</v>
      </c>
      <c r="H278" s="181">
        <v>8.688</v>
      </c>
      <c r="I278" s="182"/>
      <c r="L278" s="178"/>
      <c r="M278" s="183"/>
      <c r="N278" s="184"/>
      <c r="O278" s="184"/>
      <c r="P278" s="184"/>
      <c r="Q278" s="184"/>
      <c r="R278" s="184"/>
      <c r="S278" s="184"/>
      <c r="T278" s="185"/>
      <c r="AT278" s="179" t="s">
        <v>155</v>
      </c>
      <c r="AU278" s="179" t="s">
        <v>86</v>
      </c>
      <c r="AV278" s="13" t="s">
        <v>86</v>
      </c>
      <c r="AW278" s="13" t="s">
        <v>32</v>
      </c>
      <c r="AX278" s="13" t="s">
        <v>76</v>
      </c>
      <c r="AY278" s="179" t="s">
        <v>144</v>
      </c>
    </row>
    <row r="279" spans="2:51" s="13" customFormat="1" ht="12">
      <c r="B279" s="178"/>
      <c r="D279" s="174" t="s">
        <v>155</v>
      </c>
      <c r="E279" s="179" t="s">
        <v>1</v>
      </c>
      <c r="F279" s="180" t="s">
        <v>617</v>
      </c>
      <c r="H279" s="181">
        <v>8.688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155</v>
      </c>
      <c r="AU279" s="179" t="s">
        <v>86</v>
      </c>
      <c r="AV279" s="13" t="s">
        <v>86</v>
      </c>
      <c r="AW279" s="13" t="s">
        <v>32</v>
      </c>
      <c r="AX279" s="13" t="s">
        <v>76</v>
      </c>
      <c r="AY279" s="179" t="s">
        <v>144</v>
      </c>
    </row>
    <row r="280" spans="2:51" s="13" customFormat="1" ht="12">
      <c r="B280" s="178"/>
      <c r="D280" s="174" t="s">
        <v>155</v>
      </c>
      <c r="E280" s="179" t="s">
        <v>1</v>
      </c>
      <c r="F280" s="180" t="s">
        <v>618</v>
      </c>
      <c r="H280" s="181">
        <v>8.213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155</v>
      </c>
      <c r="AU280" s="179" t="s">
        <v>86</v>
      </c>
      <c r="AV280" s="13" t="s">
        <v>86</v>
      </c>
      <c r="AW280" s="13" t="s">
        <v>32</v>
      </c>
      <c r="AX280" s="13" t="s">
        <v>76</v>
      </c>
      <c r="AY280" s="179" t="s">
        <v>144</v>
      </c>
    </row>
    <row r="281" spans="2:51" s="13" customFormat="1" ht="12">
      <c r="B281" s="178"/>
      <c r="D281" s="174" t="s">
        <v>155</v>
      </c>
      <c r="E281" s="179" t="s">
        <v>1</v>
      </c>
      <c r="F281" s="180" t="s">
        <v>619</v>
      </c>
      <c r="H281" s="181">
        <v>8.525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155</v>
      </c>
      <c r="AU281" s="179" t="s">
        <v>86</v>
      </c>
      <c r="AV281" s="13" t="s">
        <v>86</v>
      </c>
      <c r="AW281" s="13" t="s">
        <v>32</v>
      </c>
      <c r="AX281" s="13" t="s">
        <v>76</v>
      </c>
      <c r="AY281" s="179" t="s">
        <v>144</v>
      </c>
    </row>
    <row r="282" spans="2:51" s="13" customFormat="1" ht="12">
      <c r="B282" s="178"/>
      <c r="D282" s="174" t="s">
        <v>155</v>
      </c>
      <c r="E282" s="179" t="s">
        <v>1</v>
      </c>
      <c r="F282" s="180" t="s">
        <v>620</v>
      </c>
      <c r="H282" s="181">
        <v>9.875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155</v>
      </c>
      <c r="AU282" s="179" t="s">
        <v>86</v>
      </c>
      <c r="AV282" s="13" t="s">
        <v>86</v>
      </c>
      <c r="AW282" s="13" t="s">
        <v>32</v>
      </c>
      <c r="AX282" s="13" t="s">
        <v>76</v>
      </c>
      <c r="AY282" s="179" t="s">
        <v>144</v>
      </c>
    </row>
    <row r="283" spans="2:51" s="13" customFormat="1" ht="12">
      <c r="B283" s="178"/>
      <c r="D283" s="174" t="s">
        <v>155</v>
      </c>
      <c r="E283" s="179" t="s">
        <v>1</v>
      </c>
      <c r="F283" s="180" t="s">
        <v>620</v>
      </c>
      <c r="H283" s="181">
        <v>9.875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155</v>
      </c>
      <c r="AU283" s="179" t="s">
        <v>86</v>
      </c>
      <c r="AV283" s="13" t="s">
        <v>86</v>
      </c>
      <c r="AW283" s="13" t="s">
        <v>32</v>
      </c>
      <c r="AX283" s="13" t="s">
        <v>76</v>
      </c>
      <c r="AY283" s="179" t="s">
        <v>144</v>
      </c>
    </row>
    <row r="284" spans="2:51" s="13" customFormat="1" ht="12">
      <c r="B284" s="178"/>
      <c r="D284" s="174" t="s">
        <v>155</v>
      </c>
      <c r="E284" s="179" t="s">
        <v>1</v>
      </c>
      <c r="F284" s="180" t="s">
        <v>621</v>
      </c>
      <c r="H284" s="181">
        <v>9.125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155</v>
      </c>
      <c r="AU284" s="179" t="s">
        <v>86</v>
      </c>
      <c r="AV284" s="13" t="s">
        <v>86</v>
      </c>
      <c r="AW284" s="13" t="s">
        <v>32</v>
      </c>
      <c r="AX284" s="13" t="s">
        <v>76</v>
      </c>
      <c r="AY284" s="179" t="s">
        <v>144</v>
      </c>
    </row>
    <row r="285" spans="2:51" s="13" customFormat="1" ht="12">
      <c r="B285" s="178"/>
      <c r="D285" s="174" t="s">
        <v>155</v>
      </c>
      <c r="E285" s="179" t="s">
        <v>1</v>
      </c>
      <c r="F285" s="180" t="s">
        <v>621</v>
      </c>
      <c r="H285" s="181">
        <v>9.125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155</v>
      </c>
      <c r="AU285" s="179" t="s">
        <v>86</v>
      </c>
      <c r="AV285" s="13" t="s">
        <v>86</v>
      </c>
      <c r="AW285" s="13" t="s">
        <v>32</v>
      </c>
      <c r="AX285" s="13" t="s">
        <v>76</v>
      </c>
      <c r="AY285" s="179" t="s">
        <v>144</v>
      </c>
    </row>
    <row r="286" spans="2:51" s="13" customFormat="1" ht="12">
      <c r="B286" s="178"/>
      <c r="D286" s="174" t="s">
        <v>155</v>
      </c>
      <c r="E286" s="179" t="s">
        <v>1</v>
      </c>
      <c r="F286" s="180" t="s">
        <v>622</v>
      </c>
      <c r="H286" s="181">
        <v>4.8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155</v>
      </c>
      <c r="AU286" s="179" t="s">
        <v>86</v>
      </c>
      <c r="AV286" s="13" t="s">
        <v>86</v>
      </c>
      <c r="AW286" s="13" t="s">
        <v>32</v>
      </c>
      <c r="AX286" s="13" t="s">
        <v>76</v>
      </c>
      <c r="AY286" s="179" t="s">
        <v>144</v>
      </c>
    </row>
    <row r="287" spans="2:51" s="13" customFormat="1" ht="12">
      <c r="B287" s="178"/>
      <c r="D287" s="174" t="s">
        <v>155</v>
      </c>
      <c r="E287" s="179" t="s">
        <v>1</v>
      </c>
      <c r="F287" s="180" t="s">
        <v>623</v>
      </c>
      <c r="H287" s="181">
        <v>1.588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155</v>
      </c>
      <c r="AU287" s="179" t="s">
        <v>86</v>
      </c>
      <c r="AV287" s="13" t="s">
        <v>86</v>
      </c>
      <c r="AW287" s="13" t="s">
        <v>32</v>
      </c>
      <c r="AX287" s="13" t="s">
        <v>76</v>
      </c>
      <c r="AY287" s="179" t="s">
        <v>144</v>
      </c>
    </row>
    <row r="288" spans="2:51" s="13" customFormat="1" ht="12">
      <c r="B288" s="178"/>
      <c r="D288" s="174" t="s">
        <v>155</v>
      </c>
      <c r="E288" s="179" t="s">
        <v>1</v>
      </c>
      <c r="F288" s="180" t="s">
        <v>624</v>
      </c>
      <c r="H288" s="181">
        <v>3.563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155</v>
      </c>
      <c r="AU288" s="179" t="s">
        <v>86</v>
      </c>
      <c r="AV288" s="13" t="s">
        <v>86</v>
      </c>
      <c r="AW288" s="13" t="s">
        <v>32</v>
      </c>
      <c r="AX288" s="13" t="s">
        <v>76</v>
      </c>
      <c r="AY288" s="179" t="s">
        <v>144</v>
      </c>
    </row>
    <row r="289" spans="2:51" s="14" customFormat="1" ht="12">
      <c r="B289" s="186"/>
      <c r="D289" s="174" t="s">
        <v>155</v>
      </c>
      <c r="E289" s="187" t="s">
        <v>1</v>
      </c>
      <c r="F289" s="188" t="s">
        <v>157</v>
      </c>
      <c r="H289" s="189">
        <v>139.478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155</v>
      </c>
      <c r="AU289" s="187" t="s">
        <v>86</v>
      </c>
      <c r="AV289" s="14" t="s">
        <v>151</v>
      </c>
      <c r="AW289" s="14" t="s">
        <v>32</v>
      </c>
      <c r="AX289" s="14" t="s">
        <v>84</v>
      </c>
      <c r="AY289" s="187" t="s">
        <v>144</v>
      </c>
    </row>
    <row r="290" spans="1:65" s="2" customFormat="1" ht="19.9" customHeight="1">
      <c r="A290" s="32"/>
      <c r="B290" s="160"/>
      <c r="C290" s="161" t="s">
        <v>273</v>
      </c>
      <c r="D290" s="161" t="s">
        <v>146</v>
      </c>
      <c r="E290" s="162" t="s">
        <v>625</v>
      </c>
      <c r="F290" s="163" t="s">
        <v>626</v>
      </c>
      <c r="G290" s="164" t="s">
        <v>149</v>
      </c>
      <c r="H290" s="165">
        <v>94.766</v>
      </c>
      <c r="I290" s="166"/>
      <c r="J290" s="167">
        <f>ROUND(I290*H290,2)</f>
        <v>0</v>
      </c>
      <c r="K290" s="163" t="s">
        <v>150</v>
      </c>
      <c r="L290" s="33"/>
      <c r="M290" s="168" t="s">
        <v>1</v>
      </c>
      <c r="N290" s="169" t="s">
        <v>41</v>
      </c>
      <c r="O290" s="58"/>
      <c r="P290" s="170">
        <f>O290*H290</f>
        <v>0</v>
      </c>
      <c r="Q290" s="170">
        <v>0</v>
      </c>
      <c r="R290" s="170">
        <f>Q290*H290</f>
        <v>0</v>
      </c>
      <c r="S290" s="170">
        <v>0.072</v>
      </c>
      <c r="T290" s="171">
        <f>S290*H290</f>
        <v>6.823151999999999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2" t="s">
        <v>151</v>
      </c>
      <c r="AT290" s="172" t="s">
        <v>146</v>
      </c>
      <c r="AU290" s="172" t="s">
        <v>86</v>
      </c>
      <c r="AY290" s="17" t="s">
        <v>144</v>
      </c>
      <c r="BE290" s="173">
        <f>IF(N290="základní",J290,0)</f>
        <v>0</v>
      </c>
      <c r="BF290" s="173">
        <f>IF(N290="snížená",J290,0)</f>
        <v>0</v>
      </c>
      <c r="BG290" s="173">
        <f>IF(N290="zákl. přenesená",J290,0)</f>
        <v>0</v>
      </c>
      <c r="BH290" s="173">
        <f>IF(N290="sníž. přenesená",J290,0)</f>
        <v>0</v>
      </c>
      <c r="BI290" s="173">
        <f>IF(N290="nulová",J290,0)</f>
        <v>0</v>
      </c>
      <c r="BJ290" s="17" t="s">
        <v>84</v>
      </c>
      <c r="BK290" s="173">
        <f>ROUND(I290*H290,2)</f>
        <v>0</v>
      </c>
      <c r="BL290" s="17" t="s">
        <v>151</v>
      </c>
      <c r="BM290" s="172" t="s">
        <v>627</v>
      </c>
    </row>
    <row r="291" spans="1:47" s="2" customFormat="1" ht="19.5">
      <c r="A291" s="32"/>
      <c r="B291" s="33"/>
      <c r="C291" s="32"/>
      <c r="D291" s="174" t="s">
        <v>153</v>
      </c>
      <c r="E291" s="32"/>
      <c r="F291" s="175" t="s">
        <v>628</v>
      </c>
      <c r="G291" s="32"/>
      <c r="H291" s="32"/>
      <c r="I291" s="96"/>
      <c r="J291" s="32"/>
      <c r="K291" s="32"/>
      <c r="L291" s="33"/>
      <c r="M291" s="176"/>
      <c r="N291" s="177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153</v>
      </c>
      <c r="AU291" s="17" t="s">
        <v>86</v>
      </c>
    </row>
    <row r="292" spans="2:51" s="13" customFormat="1" ht="12">
      <c r="B292" s="178"/>
      <c r="D292" s="174" t="s">
        <v>155</v>
      </c>
      <c r="E292" s="179" t="s">
        <v>1</v>
      </c>
      <c r="F292" s="180" t="s">
        <v>629</v>
      </c>
      <c r="H292" s="181">
        <v>14.5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155</v>
      </c>
      <c r="AU292" s="179" t="s">
        <v>86</v>
      </c>
      <c r="AV292" s="13" t="s">
        <v>86</v>
      </c>
      <c r="AW292" s="13" t="s">
        <v>32</v>
      </c>
      <c r="AX292" s="13" t="s">
        <v>76</v>
      </c>
      <c r="AY292" s="179" t="s">
        <v>144</v>
      </c>
    </row>
    <row r="293" spans="2:51" s="13" customFormat="1" ht="12">
      <c r="B293" s="178"/>
      <c r="D293" s="174" t="s">
        <v>155</v>
      </c>
      <c r="E293" s="179" t="s">
        <v>1</v>
      </c>
      <c r="F293" s="180" t="s">
        <v>630</v>
      </c>
      <c r="H293" s="181">
        <v>11.718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155</v>
      </c>
      <c r="AU293" s="179" t="s">
        <v>86</v>
      </c>
      <c r="AV293" s="13" t="s">
        <v>86</v>
      </c>
      <c r="AW293" s="13" t="s">
        <v>32</v>
      </c>
      <c r="AX293" s="13" t="s">
        <v>76</v>
      </c>
      <c r="AY293" s="179" t="s">
        <v>144</v>
      </c>
    </row>
    <row r="294" spans="2:51" s="13" customFormat="1" ht="12">
      <c r="B294" s="178"/>
      <c r="D294" s="174" t="s">
        <v>155</v>
      </c>
      <c r="E294" s="179" t="s">
        <v>1</v>
      </c>
      <c r="F294" s="180" t="s">
        <v>631</v>
      </c>
      <c r="H294" s="181">
        <v>33.71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155</v>
      </c>
      <c r="AU294" s="179" t="s">
        <v>86</v>
      </c>
      <c r="AV294" s="13" t="s">
        <v>86</v>
      </c>
      <c r="AW294" s="13" t="s">
        <v>32</v>
      </c>
      <c r="AX294" s="13" t="s">
        <v>76</v>
      </c>
      <c r="AY294" s="179" t="s">
        <v>144</v>
      </c>
    </row>
    <row r="295" spans="2:51" s="13" customFormat="1" ht="12">
      <c r="B295" s="178"/>
      <c r="D295" s="174" t="s">
        <v>155</v>
      </c>
      <c r="E295" s="179" t="s">
        <v>1</v>
      </c>
      <c r="F295" s="180" t="s">
        <v>632</v>
      </c>
      <c r="H295" s="181">
        <v>17.55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155</v>
      </c>
      <c r="AU295" s="179" t="s">
        <v>86</v>
      </c>
      <c r="AV295" s="13" t="s">
        <v>86</v>
      </c>
      <c r="AW295" s="13" t="s">
        <v>32</v>
      </c>
      <c r="AX295" s="13" t="s">
        <v>76</v>
      </c>
      <c r="AY295" s="179" t="s">
        <v>144</v>
      </c>
    </row>
    <row r="296" spans="2:51" s="13" customFormat="1" ht="12">
      <c r="B296" s="178"/>
      <c r="D296" s="174" t="s">
        <v>155</v>
      </c>
      <c r="E296" s="179" t="s">
        <v>1</v>
      </c>
      <c r="F296" s="180" t="s">
        <v>633</v>
      </c>
      <c r="H296" s="181">
        <v>7.288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155</v>
      </c>
      <c r="AU296" s="179" t="s">
        <v>86</v>
      </c>
      <c r="AV296" s="13" t="s">
        <v>86</v>
      </c>
      <c r="AW296" s="13" t="s">
        <v>32</v>
      </c>
      <c r="AX296" s="13" t="s">
        <v>76</v>
      </c>
      <c r="AY296" s="179" t="s">
        <v>144</v>
      </c>
    </row>
    <row r="297" spans="2:51" s="13" customFormat="1" ht="12">
      <c r="B297" s="178"/>
      <c r="D297" s="174" t="s">
        <v>155</v>
      </c>
      <c r="E297" s="179" t="s">
        <v>1</v>
      </c>
      <c r="F297" s="180" t="s">
        <v>634</v>
      </c>
      <c r="H297" s="181">
        <v>10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155</v>
      </c>
      <c r="AU297" s="179" t="s">
        <v>86</v>
      </c>
      <c r="AV297" s="13" t="s">
        <v>86</v>
      </c>
      <c r="AW297" s="13" t="s">
        <v>32</v>
      </c>
      <c r="AX297" s="13" t="s">
        <v>76</v>
      </c>
      <c r="AY297" s="179" t="s">
        <v>144</v>
      </c>
    </row>
    <row r="298" spans="2:51" s="14" customFormat="1" ht="12">
      <c r="B298" s="186"/>
      <c r="D298" s="174" t="s">
        <v>155</v>
      </c>
      <c r="E298" s="187" t="s">
        <v>1</v>
      </c>
      <c r="F298" s="188" t="s">
        <v>157</v>
      </c>
      <c r="H298" s="189">
        <v>94.766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155</v>
      </c>
      <c r="AU298" s="187" t="s">
        <v>86</v>
      </c>
      <c r="AV298" s="14" t="s">
        <v>151</v>
      </c>
      <c r="AW298" s="14" t="s">
        <v>32</v>
      </c>
      <c r="AX298" s="14" t="s">
        <v>84</v>
      </c>
      <c r="AY298" s="187" t="s">
        <v>144</v>
      </c>
    </row>
    <row r="299" spans="1:65" s="2" customFormat="1" ht="14.45" customHeight="1">
      <c r="A299" s="32"/>
      <c r="B299" s="160"/>
      <c r="C299" s="161" t="s">
        <v>278</v>
      </c>
      <c r="D299" s="161" t="s">
        <v>146</v>
      </c>
      <c r="E299" s="162" t="s">
        <v>635</v>
      </c>
      <c r="F299" s="163" t="s">
        <v>636</v>
      </c>
      <c r="G299" s="164" t="s">
        <v>149</v>
      </c>
      <c r="H299" s="165">
        <v>94.766</v>
      </c>
      <c r="I299" s="166"/>
      <c r="J299" s="167">
        <f>ROUND(I299*H299,2)</f>
        <v>0</v>
      </c>
      <c r="K299" s="163" t="s">
        <v>150</v>
      </c>
      <c r="L299" s="33"/>
      <c r="M299" s="168" t="s">
        <v>1</v>
      </c>
      <c r="N299" s="169" t="s">
        <v>41</v>
      </c>
      <c r="O299" s="58"/>
      <c r="P299" s="170">
        <f>O299*H299</f>
        <v>0</v>
      </c>
      <c r="Q299" s="170">
        <v>0</v>
      </c>
      <c r="R299" s="170">
        <f>Q299*H299</f>
        <v>0</v>
      </c>
      <c r="S299" s="170">
        <v>0.014</v>
      </c>
      <c r="T299" s="171">
        <f>S299*H299</f>
        <v>1.326724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2" t="s">
        <v>151</v>
      </c>
      <c r="AT299" s="172" t="s">
        <v>146</v>
      </c>
      <c r="AU299" s="172" t="s">
        <v>86</v>
      </c>
      <c r="AY299" s="17" t="s">
        <v>144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7" t="s">
        <v>84</v>
      </c>
      <c r="BK299" s="173">
        <f>ROUND(I299*H299,2)</f>
        <v>0</v>
      </c>
      <c r="BL299" s="17" t="s">
        <v>151</v>
      </c>
      <c r="BM299" s="172" t="s">
        <v>637</v>
      </c>
    </row>
    <row r="300" spans="1:47" s="2" customFormat="1" ht="12">
      <c r="A300" s="32"/>
      <c r="B300" s="33"/>
      <c r="C300" s="32"/>
      <c r="D300" s="174" t="s">
        <v>153</v>
      </c>
      <c r="E300" s="32"/>
      <c r="F300" s="175" t="s">
        <v>638</v>
      </c>
      <c r="G300" s="32"/>
      <c r="H300" s="32"/>
      <c r="I300" s="96"/>
      <c r="J300" s="32"/>
      <c r="K300" s="32"/>
      <c r="L300" s="33"/>
      <c r="M300" s="176"/>
      <c r="N300" s="177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153</v>
      </c>
      <c r="AU300" s="17" t="s">
        <v>86</v>
      </c>
    </row>
    <row r="301" spans="2:51" s="13" customFormat="1" ht="12">
      <c r="B301" s="178"/>
      <c r="D301" s="174" t="s">
        <v>155</v>
      </c>
      <c r="E301" s="179" t="s">
        <v>1</v>
      </c>
      <c r="F301" s="180" t="s">
        <v>629</v>
      </c>
      <c r="H301" s="181">
        <v>14.5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155</v>
      </c>
      <c r="AU301" s="179" t="s">
        <v>86</v>
      </c>
      <c r="AV301" s="13" t="s">
        <v>86</v>
      </c>
      <c r="AW301" s="13" t="s">
        <v>32</v>
      </c>
      <c r="AX301" s="13" t="s">
        <v>76</v>
      </c>
      <c r="AY301" s="179" t="s">
        <v>144</v>
      </c>
    </row>
    <row r="302" spans="2:51" s="13" customFormat="1" ht="12">
      <c r="B302" s="178"/>
      <c r="D302" s="174" t="s">
        <v>155</v>
      </c>
      <c r="E302" s="179" t="s">
        <v>1</v>
      </c>
      <c r="F302" s="180" t="s">
        <v>630</v>
      </c>
      <c r="H302" s="181">
        <v>11.718</v>
      </c>
      <c r="I302" s="182"/>
      <c r="L302" s="178"/>
      <c r="M302" s="183"/>
      <c r="N302" s="184"/>
      <c r="O302" s="184"/>
      <c r="P302" s="184"/>
      <c r="Q302" s="184"/>
      <c r="R302" s="184"/>
      <c r="S302" s="184"/>
      <c r="T302" s="185"/>
      <c r="AT302" s="179" t="s">
        <v>155</v>
      </c>
      <c r="AU302" s="179" t="s">
        <v>86</v>
      </c>
      <c r="AV302" s="13" t="s">
        <v>86</v>
      </c>
      <c r="AW302" s="13" t="s">
        <v>32</v>
      </c>
      <c r="AX302" s="13" t="s">
        <v>76</v>
      </c>
      <c r="AY302" s="179" t="s">
        <v>144</v>
      </c>
    </row>
    <row r="303" spans="2:51" s="13" customFormat="1" ht="12">
      <c r="B303" s="178"/>
      <c r="D303" s="174" t="s">
        <v>155</v>
      </c>
      <c r="E303" s="179" t="s">
        <v>1</v>
      </c>
      <c r="F303" s="180" t="s">
        <v>631</v>
      </c>
      <c r="H303" s="181">
        <v>33.71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155</v>
      </c>
      <c r="AU303" s="179" t="s">
        <v>86</v>
      </c>
      <c r="AV303" s="13" t="s">
        <v>86</v>
      </c>
      <c r="AW303" s="13" t="s">
        <v>32</v>
      </c>
      <c r="AX303" s="13" t="s">
        <v>76</v>
      </c>
      <c r="AY303" s="179" t="s">
        <v>144</v>
      </c>
    </row>
    <row r="304" spans="2:51" s="13" customFormat="1" ht="12">
      <c r="B304" s="178"/>
      <c r="D304" s="174" t="s">
        <v>155</v>
      </c>
      <c r="E304" s="179" t="s">
        <v>1</v>
      </c>
      <c r="F304" s="180" t="s">
        <v>632</v>
      </c>
      <c r="H304" s="181">
        <v>17.55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155</v>
      </c>
      <c r="AU304" s="179" t="s">
        <v>86</v>
      </c>
      <c r="AV304" s="13" t="s">
        <v>86</v>
      </c>
      <c r="AW304" s="13" t="s">
        <v>32</v>
      </c>
      <c r="AX304" s="13" t="s">
        <v>76</v>
      </c>
      <c r="AY304" s="179" t="s">
        <v>144</v>
      </c>
    </row>
    <row r="305" spans="2:51" s="13" customFormat="1" ht="12">
      <c r="B305" s="178"/>
      <c r="D305" s="174" t="s">
        <v>155</v>
      </c>
      <c r="E305" s="179" t="s">
        <v>1</v>
      </c>
      <c r="F305" s="180" t="s">
        <v>633</v>
      </c>
      <c r="H305" s="181">
        <v>7.288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155</v>
      </c>
      <c r="AU305" s="179" t="s">
        <v>86</v>
      </c>
      <c r="AV305" s="13" t="s">
        <v>86</v>
      </c>
      <c r="AW305" s="13" t="s">
        <v>32</v>
      </c>
      <c r="AX305" s="13" t="s">
        <v>76</v>
      </c>
      <c r="AY305" s="179" t="s">
        <v>144</v>
      </c>
    </row>
    <row r="306" spans="2:51" s="13" customFormat="1" ht="12">
      <c r="B306" s="178"/>
      <c r="D306" s="174" t="s">
        <v>155</v>
      </c>
      <c r="E306" s="179" t="s">
        <v>1</v>
      </c>
      <c r="F306" s="180" t="s">
        <v>634</v>
      </c>
      <c r="H306" s="181">
        <v>10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155</v>
      </c>
      <c r="AU306" s="179" t="s">
        <v>86</v>
      </c>
      <c r="AV306" s="13" t="s">
        <v>86</v>
      </c>
      <c r="AW306" s="13" t="s">
        <v>32</v>
      </c>
      <c r="AX306" s="13" t="s">
        <v>76</v>
      </c>
      <c r="AY306" s="179" t="s">
        <v>144</v>
      </c>
    </row>
    <row r="307" spans="2:51" s="14" customFormat="1" ht="12">
      <c r="B307" s="186"/>
      <c r="D307" s="174" t="s">
        <v>155</v>
      </c>
      <c r="E307" s="187" t="s">
        <v>1</v>
      </c>
      <c r="F307" s="188" t="s">
        <v>157</v>
      </c>
      <c r="H307" s="189">
        <v>94.766</v>
      </c>
      <c r="I307" s="190"/>
      <c r="L307" s="186"/>
      <c r="M307" s="191"/>
      <c r="N307" s="192"/>
      <c r="O307" s="192"/>
      <c r="P307" s="192"/>
      <c r="Q307" s="192"/>
      <c r="R307" s="192"/>
      <c r="S307" s="192"/>
      <c r="T307" s="193"/>
      <c r="AT307" s="187" t="s">
        <v>155</v>
      </c>
      <c r="AU307" s="187" t="s">
        <v>86</v>
      </c>
      <c r="AV307" s="14" t="s">
        <v>151</v>
      </c>
      <c r="AW307" s="14" t="s">
        <v>32</v>
      </c>
      <c r="AX307" s="14" t="s">
        <v>84</v>
      </c>
      <c r="AY307" s="187" t="s">
        <v>144</v>
      </c>
    </row>
    <row r="308" spans="1:65" s="2" customFormat="1" ht="14.45" customHeight="1">
      <c r="A308" s="32"/>
      <c r="B308" s="160"/>
      <c r="C308" s="161" t="s">
        <v>283</v>
      </c>
      <c r="D308" s="161" t="s">
        <v>146</v>
      </c>
      <c r="E308" s="162" t="s">
        <v>639</v>
      </c>
      <c r="F308" s="163" t="s">
        <v>640</v>
      </c>
      <c r="G308" s="164" t="s">
        <v>149</v>
      </c>
      <c r="H308" s="165">
        <v>18.747</v>
      </c>
      <c r="I308" s="166"/>
      <c r="J308" s="167">
        <f>ROUND(I308*H308,2)</f>
        <v>0</v>
      </c>
      <c r="K308" s="163" t="s">
        <v>150</v>
      </c>
      <c r="L308" s="33"/>
      <c r="M308" s="168" t="s">
        <v>1</v>
      </c>
      <c r="N308" s="169" t="s">
        <v>41</v>
      </c>
      <c r="O308" s="58"/>
      <c r="P308" s="170">
        <f>O308*H308</f>
        <v>0</v>
      </c>
      <c r="Q308" s="170">
        <v>0</v>
      </c>
      <c r="R308" s="170">
        <f>Q308*H308</f>
        <v>0</v>
      </c>
      <c r="S308" s="170">
        <v>0.068</v>
      </c>
      <c r="T308" s="171">
        <f>S308*H308</f>
        <v>1.274796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2" t="s">
        <v>151</v>
      </c>
      <c r="AT308" s="172" t="s">
        <v>146</v>
      </c>
      <c r="AU308" s="172" t="s">
        <v>86</v>
      </c>
      <c r="AY308" s="17" t="s">
        <v>144</v>
      </c>
      <c r="BE308" s="173">
        <f>IF(N308="základní",J308,0)</f>
        <v>0</v>
      </c>
      <c r="BF308" s="173">
        <f>IF(N308="snížená",J308,0)</f>
        <v>0</v>
      </c>
      <c r="BG308" s="173">
        <f>IF(N308="zákl. přenesená",J308,0)</f>
        <v>0</v>
      </c>
      <c r="BH308" s="173">
        <f>IF(N308="sníž. přenesená",J308,0)</f>
        <v>0</v>
      </c>
      <c r="BI308" s="173">
        <f>IF(N308="nulová",J308,0)</f>
        <v>0</v>
      </c>
      <c r="BJ308" s="17" t="s">
        <v>84</v>
      </c>
      <c r="BK308" s="173">
        <f>ROUND(I308*H308,2)</f>
        <v>0</v>
      </c>
      <c r="BL308" s="17" t="s">
        <v>151</v>
      </c>
      <c r="BM308" s="172" t="s">
        <v>641</v>
      </c>
    </row>
    <row r="309" spans="1:47" s="2" customFormat="1" ht="19.5">
      <c r="A309" s="32"/>
      <c r="B309" s="33"/>
      <c r="C309" s="32"/>
      <c r="D309" s="174" t="s">
        <v>153</v>
      </c>
      <c r="E309" s="32"/>
      <c r="F309" s="175" t="s">
        <v>642</v>
      </c>
      <c r="G309" s="32"/>
      <c r="H309" s="32"/>
      <c r="I309" s="96"/>
      <c r="J309" s="32"/>
      <c r="K309" s="32"/>
      <c r="L309" s="33"/>
      <c r="M309" s="176"/>
      <c r="N309" s="177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153</v>
      </c>
      <c r="AU309" s="17" t="s">
        <v>86</v>
      </c>
    </row>
    <row r="310" spans="2:51" s="13" customFormat="1" ht="12">
      <c r="B310" s="178"/>
      <c r="D310" s="174" t="s">
        <v>155</v>
      </c>
      <c r="E310" s="179" t="s">
        <v>1</v>
      </c>
      <c r="F310" s="180" t="s">
        <v>643</v>
      </c>
      <c r="H310" s="181">
        <v>2.457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155</v>
      </c>
      <c r="AU310" s="179" t="s">
        <v>86</v>
      </c>
      <c r="AV310" s="13" t="s">
        <v>86</v>
      </c>
      <c r="AW310" s="13" t="s">
        <v>32</v>
      </c>
      <c r="AX310" s="13" t="s">
        <v>76</v>
      </c>
      <c r="AY310" s="179" t="s">
        <v>144</v>
      </c>
    </row>
    <row r="311" spans="2:51" s="13" customFormat="1" ht="12">
      <c r="B311" s="178"/>
      <c r="D311" s="174" t="s">
        <v>155</v>
      </c>
      <c r="E311" s="179" t="s">
        <v>1</v>
      </c>
      <c r="F311" s="180" t="s">
        <v>644</v>
      </c>
      <c r="H311" s="181">
        <v>10.8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155</v>
      </c>
      <c r="AU311" s="179" t="s">
        <v>86</v>
      </c>
      <c r="AV311" s="13" t="s">
        <v>86</v>
      </c>
      <c r="AW311" s="13" t="s">
        <v>32</v>
      </c>
      <c r="AX311" s="13" t="s">
        <v>76</v>
      </c>
      <c r="AY311" s="179" t="s">
        <v>144</v>
      </c>
    </row>
    <row r="312" spans="2:51" s="13" customFormat="1" ht="12">
      <c r="B312" s="178"/>
      <c r="D312" s="174" t="s">
        <v>155</v>
      </c>
      <c r="E312" s="179" t="s">
        <v>1</v>
      </c>
      <c r="F312" s="180" t="s">
        <v>645</v>
      </c>
      <c r="H312" s="181">
        <v>3.69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155</v>
      </c>
      <c r="AU312" s="179" t="s">
        <v>86</v>
      </c>
      <c r="AV312" s="13" t="s">
        <v>86</v>
      </c>
      <c r="AW312" s="13" t="s">
        <v>32</v>
      </c>
      <c r="AX312" s="13" t="s">
        <v>76</v>
      </c>
      <c r="AY312" s="179" t="s">
        <v>144</v>
      </c>
    </row>
    <row r="313" spans="2:51" s="13" customFormat="1" ht="12">
      <c r="B313" s="178"/>
      <c r="D313" s="174" t="s">
        <v>155</v>
      </c>
      <c r="E313" s="179" t="s">
        <v>1</v>
      </c>
      <c r="F313" s="180" t="s">
        <v>646</v>
      </c>
      <c r="H313" s="181">
        <v>1.8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155</v>
      </c>
      <c r="AU313" s="179" t="s">
        <v>86</v>
      </c>
      <c r="AV313" s="13" t="s">
        <v>86</v>
      </c>
      <c r="AW313" s="13" t="s">
        <v>32</v>
      </c>
      <c r="AX313" s="13" t="s">
        <v>76</v>
      </c>
      <c r="AY313" s="179" t="s">
        <v>144</v>
      </c>
    </row>
    <row r="314" spans="2:51" s="14" customFormat="1" ht="12">
      <c r="B314" s="186"/>
      <c r="D314" s="174" t="s">
        <v>155</v>
      </c>
      <c r="E314" s="187" t="s">
        <v>1</v>
      </c>
      <c r="F314" s="188" t="s">
        <v>157</v>
      </c>
      <c r="H314" s="189">
        <v>18.747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155</v>
      </c>
      <c r="AU314" s="187" t="s">
        <v>86</v>
      </c>
      <c r="AV314" s="14" t="s">
        <v>151</v>
      </c>
      <c r="AW314" s="14" t="s">
        <v>32</v>
      </c>
      <c r="AX314" s="14" t="s">
        <v>84</v>
      </c>
      <c r="AY314" s="187" t="s">
        <v>144</v>
      </c>
    </row>
    <row r="315" spans="1:65" s="2" customFormat="1" ht="14.45" customHeight="1">
      <c r="A315" s="32"/>
      <c r="B315" s="160"/>
      <c r="C315" s="161" t="s">
        <v>289</v>
      </c>
      <c r="D315" s="161" t="s">
        <v>146</v>
      </c>
      <c r="E315" s="162" t="s">
        <v>330</v>
      </c>
      <c r="F315" s="163" t="s">
        <v>331</v>
      </c>
      <c r="G315" s="164" t="s">
        <v>149</v>
      </c>
      <c r="H315" s="165">
        <v>234.244</v>
      </c>
      <c r="I315" s="166"/>
      <c r="J315" s="167">
        <f>ROUND(I315*H315,2)</f>
        <v>0</v>
      </c>
      <c r="K315" s="163" t="s">
        <v>150</v>
      </c>
      <c r="L315" s="33"/>
      <c r="M315" s="168" t="s">
        <v>1</v>
      </c>
      <c r="N315" s="169" t="s">
        <v>41</v>
      </c>
      <c r="O315" s="58"/>
      <c r="P315" s="170">
        <f>O315*H315</f>
        <v>0</v>
      </c>
      <c r="Q315" s="170">
        <v>0</v>
      </c>
      <c r="R315" s="170">
        <f>Q315*H315</f>
        <v>0</v>
      </c>
      <c r="S315" s="170">
        <v>0</v>
      </c>
      <c r="T315" s="17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2" t="s">
        <v>151</v>
      </c>
      <c r="AT315" s="172" t="s">
        <v>146</v>
      </c>
      <c r="AU315" s="172" t="s">
        <v>86</v>
      </c>
      <c r="AY315" s="17" t="s">
        <v>144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7" t="s">
        <v>84</v>
      </c>
      <c r="BK315" s="173">
        <f>ROUND(I315*H315,2)</f>
        <v>0</v>
      </c>
      <c r="BL315" s="17" t="s">
        <v>151</v>
      </c>
      <c r="BM315" s="172" t="s">
        <v>647</v>
      </c>
    </row>
    <row r="316" spans="1:47" s="2" customFormat="1" ht="12">
      <c r="A316" s="32"/>
      <c r="B316" s="33"/>
      <c r="C316" s="32"/>
      <c r="D316" s="174" t="s">
        <v>153</v>
      </c>
      <c r="E316" s="32"/>
      <c r="F316" s="175" t="s">
        <v>331</v>
      </c>
      <c r="G316" s="32"/>
      <c r="H316" s="32"/>
      <c r="I316" s="96"/>
      <c r="J316" s="32"/>
      <c r="K316" s="32"/>
      <c r="L316" s="33"/>
      <c r="M316" s="176"/>
      <c r="N316" s="177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153</v>
      </c>
      <c r="AU316" s="17" t="s">
        <v>86</v>
      </c>
    </row>
    <row r="317" spans="2:51" s="13" customFormat="1" ht="12">
      <c r="B317" s="178"/>
      <c r="D317" s="174" t="s">
        <v>155</v>
      </c>
      <c r="E317" s="179" t="s">
        <v>1</v>
      </c>
      <c r="F317" s="180" t="s">
        <v>610</v>
      </c>
      <c r="H317" s="181">
        <v>5.438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155</v>
      </c>
      <c r="AU317" s="179" t="s">
        <v>86</v>
      </c>
      <c r="AV317" s="13" t="s">
        <v>86</v>
      </c>
      <c r="AW317" s="13" t="s">
        <v>32</v>
      </c>
      <c r="AX317" s="13" t="s">
        <v>76</v>
      </c>
      <c r="AY317" s="179" t="s">
        <v>144</v>
      </c>
    </row>
    <row r="318" spans="2:51" s="13" customFormat="1" ht="12">
      <c r="B318" s="178"/>
      <c r="D318" s="174" t="s">
        <v>155</v>
      </c>
      <c r="E318" s="179" t="s">
        <v>1</v>
      </c>
      <c r="F318" s="180" t="s">
        <v>611</v>
      </c>
      <c r="H318" s="181">
        <v>9.613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155</v>
      </c>
      <c r="AU318" s="179" t="s">
        <v>86</v>
      </c>
      <c r="AV318" s="13" t="s">
        <v>86</v>
      </c>
      <c r="AW318" s="13" t="s">
        <v>32</v>
      </c>
      <c r="AX318" s="13" t="s">
        <v>76</v>
      </c>
      <c r="AY318" s="179" t="s">
        <v>144</v>
      </c>
    </row>
    <row r="319" spans="2:51" s="13" customFormat="1" ht="12">
      <c r="B319" s="178"/>
      <c r="D319" s="174" t="s">
        <v>155</v>
      </c>
      <c r="E319" s="179" t="s">
        <v>1</v>
      </c>
      <c r="F319" s="180" t="s">
        <v>610</v>
      </c>
      <c r="H319" s="181">
        <v>5.438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155</v>
      </c>
      <c r="AU319" s="179" t="s">
        <v>86</v>
      </c>
      <c r="AV319" s="13" t="s">
        <v>86</v>
      </c>
      <c r="AW319" s="13" t="s">
        <v>32</v>
      </c>
      <c r="AX319" s="13" t="s">
        <v>76</v>
      </c>
      <c r="AY319" s="179" t="s">
        <v>144</v>
      </c>
    </row>
    <row r="320" spans="2:51" s="13" customFormat="1" ht="12">
      <c r="B320" s="178"/>
      <c r="D320" s="174" t="s">
        <v>155</v>
      </c>
      <c r="E320" s="179" t="s">
        <v>1</v>
      </c>
      <c r="F320" s="180" t="s">
        <v>612</v>
      </c>
      <c r="H320" s="181">
        <v>8.075</v>
      </c>
      <c r="I320" s="182"/>
      <c r="L320" s="178"/>
      <c r="M320" s="183"/>
      <c r="N320" s="184"/>
      <c r="O320" s="184"/>
      <c r="P320" s="184"/>
      <c r="Q320" s="184"/>
      <c r="R320" s="184"/>
      <c r="S320" s="184"/>
      <c r="T320" s="185"/>
      <c r="AT320" s="179" t="s">
        <v>155</v>
      </c>
      <c r="AU320" s="179" t="s">
        <v>86</v>
      </c>
      <c r="AV320" s="13" t="s">
        <v>86</v>
      </c>
      <c r="AW320" s="13" t="s">
        <v>32</v>
      </c>
      <c r="AX320" s="13" t="s">
        <v>76</v>
      </c>
      <c r="AY320" s="179" t="s">
        <v>144</v>
      </c>
    </row>
    <row r="321" spans="2:51" s="13" customFormat="1" ht="12">
      <c r="B321" s="178"/>
      <c r="D321" s="174" t="s">
        <v>155</v>
      </c>
      <c r="E321" s="179" t="s">
        <v>1</v>
      </c>
      <c r="F321" s="180" t="s">
        <v>613</v>
      </c>
      <c r="H321" s="181">
        <v>9.575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155</v>
      </c>
      <c r="AU321" s="179" t="s">
        <v>86</v>
      </c>
      <c r="AV321" s="13" t="s">
        <v>86</v>
      </c>
      <c r="AW321" s="13" t="s">
        <v>32</v>
      </c>
      <c r="AX321" s="13" t="s">
        <v>76</v>
      </c>
      <c r="AY321" s="179" t="s">
        <v>144</v>
      </c>
    </row>
    <row r="322" spans="2:51" s="13" customFormat="1" ht="12">
      <c r="B322" s="178"/>
      <c r="D322" s="174" t="s">
        <v>155</v>
      </c>
      <c r="E322" s="179" t="s">
        <v>1</v>
      </c>
      <c r="F322" s="180" t="s">
        <v>614</v>
      </c>
      <c r="H322" s="181">
        <v>5.6</v>
      </c>
      <c r="I322" s="182"/>
      <c r="L322" s="178"/>
      <c r="M322" s="183"/>
      <c r="N322" s="184"/>
      <c r="O322" s="184"/>
      <c r="P322" s="184"/>
      <c r="Q322" s="184"/>
      <c r="R322" s="184"/>
      <c r="S322" s="184"/>
      <c r="T322" s="185"/>
      <c r="AT322" s="179" t="s">
        <v>155</v>
      </c>
      <c r="AU322" s="179" t="s">
        <v>86</v>
      </c>
      <c r="AV322" s="13" t="s">
        <v>86</v>
      </c>
      <c r="AW322" s="13" t="s">
        <v>32</v>
      </c>
      <c r="AX322" s="13" t="s">
        <v>76</v>
      </c>
      <c r="AY322" s="179" t="s">
        <v>144</v>
      </c>
    </row>
    <row r="323" spans="2:51" s="13" customFormat="1" ht="12">
      <c r="B323" s="178"/>
      <c r="D323" s="174" t="s">
        <v>155</v>
      </c>
      <c r="E323" s="179" t="s">
        <v>1</v>
      </c>
      <c r="F323" s="180" t="s">
        <v>615</v>
      </c>
      <c r="H323" s="181">
        <v>5.631</v>
      </c>
      <c r="I323" s="182"/>
      <c r="L323" s="178"/>
      <c r="M323" s="183"/>
      <c r="N323" s="184"/>
      <c r="O323" s="184"/>
      <c r="P323" s="184"/>
      <c r="Q323" s="184"/>
      <c r="R323" s="184"/>
      <c r="S323" s="184"/>
      <c r="T323" s="185"/>
      <c r="AT323" s="179" t="s">
        <v>155</v>
      </c>
      <c r="AU323" s="179" t="s">
        <v>86</v>
      </c>
      <c r="AV323" s="13" t="s">
        <v>86</v>
      </c>
      <c r="AW323" s="13" t="s">
        <v>32</v>
      </c>
      <c r="AX323" s="13" t="s">
        <v>76</v>
      </c>
      <c r="AY323" s="179" t="s">
        <v>144</v>
      </c>
    </row>
    <row r="324" spans="2:51" s="13" customFormat="1" ht="12">
      <c r="B324" s="178"/>
      <c r="D324" s="174" t="s">
        <v>155</v>
      </c>
      <c r="E324" s="179" t="s">
        <v>1</v>
      </c>
      <c r="F324" s="180" t="s">
        <v>616</v>
      </c>
      <c r="H324" s="181">
        <v>8.043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155</v>
      </c>
      <c r="AU324" s="179" t="s">
        <v>86</v>
      </c>
      <c r="AV324" s="13" t="s">
        <v>86</v>
      </c>
      <c r="AW324" s="13" t="s">
        <v>32</v>
      </c>
      <c r="AX324" s="13" t="s">
        <v>76</v>
      </c>
      <c r="AY324" s="179" t="s">
        <v>144</v>
      </c>
    </row>
    <row r="325" spans="2:51" s="13" customFormat="1" ht="12">
      <c r="B325" s="178"/>
      <c r="D325" s="174" t="s">
        <v>155</v>
      </c>
      <c r="E325" s="179" t="s">
        <v>1</v>
      </c>
      <c r="F325" s="180" t="s">
        <v>617</v>
      </c>
      <c r="H325" s="181">
        <v>8.688</v>
      </c>
      <c r="I325" s="182"/>
      <c r="L325" s="178"/>
      <c r="M325" s="183"/>
      <c r="N325" s="184"/>
      <c r="O325" s="184"/>
      <c r="P325" s="184"/>
      <c r="Q325" s="184"/>
      <c r="R325" s="184"/>
      <c r="S325" s="184"/>
      <c r="T325" s="185"/>
      <c r="AT325" s="179" t="s">
        <v>155</v>
      </c>
      <c r="AU325" s="179" t="s">
        <v>86</v>
      </c>
      <c r="AV325" s="13" t="s">
        <v>86</v>
      </c>
      <c r="AW325" s="13" t="s">
        <v>32</v>
      </c>
      <c r="AX325" s="13" t="s">
        <v>76</v>
      </c>
      <c r="AY325" s="179" t="s">
        <v>144</v>
      </c>
    </row>
    <row r="326" spans="2:51" s="13" customFormat="1" ht="12">
      <c r="B326" s="178"/>
      <c r="D326" s="174" t="s">
        <v>155</v>
      </c>
      <c r="E326" s="179" t="s">
        <v>1</v>
      </c>
      <c r="F326" s="180" t="s">
        <v>617</v>
      </c>
      <c r="H326" s="181">
        <v>8.688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155</v>
      </c>
      <c r="AU326" s="179" t="s">
        <v>86</v>
      </c>
      <c r="AV326" s="13" t="s">
        <v>86</v>
      </c>
      <c r="AW326" s="13" t="s">
        <v>32</v>
      </c>
      <c r="AX326" s="13" t="s">
        <v>76</v>
      </c>
      <c r="AY326" s="179" t="s">
        <v>144</v>
      </c>
    </row>
    <row r="327" spans="2:51" s="13" customFormat="1" ht="12">
      <c r="B327" s="178"/>
      <c r="D327" s="174" t="s">
        <v>155</v>
      </c>
      <c r="E327" s="179" t="s">
        <v>1</v>
      </c>
      <c r="F327" s="180" t="s">
        <v>618</v>
      </c>
      <c r="H327" s="181">
        <v>8.213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155</v>
      </c>
      <c r="AU327" s="179" t="s">
        <v>86</v>
      </c>
      <c r="AV327" s="13" t="s">
        <v>86</v>
      </c>
      <c r="AW327" s="13" t="s">
        <v>32</v>
      </c>
      <c r="AX327" s="13" t="s">
        <v>76</v>
      </c>
      <c r="AY327" s="179" t="s">
        <v>144</v>
      </c>
    </row>
    <row r="328" spans="2:51" s="13" customFormat="1" ht="12">
      <c r="B328" s="178"/>
      <c r="D328" s="174" t="s">
        <v>155</v>
      </c>
      <c r="E328" s="179" t="s">
        <v>1</v>
      </c>
      <c r="F328" s="180" t="s">
        <v>619</v>
      </c>
      <c r="H328" s="181">
        <v>8.525</v>
      </c>
      <c r="I328" s="182"/>
      <c r="L328" s="178"/>
      <c r="M328" s="183"/>
      <c r="N328" s="184"/>
      <c r="O328" s="184"/>
      <c r="P328" s="184"/>
      <c r="Q328" s="184"/>
      <c r="R328" s="184"/>
      <c r="S328" s="184"/>
      <c r="T328" s="185"/>
      <c r="AT328" s="179" t="s">
        <v>155</v>
      </c>
      <c r="AU328" s="179" t="s">
        <v>86</v>
      </c>
      <c r="AV328" s="13" t="s">
        <v>86</v>
      </c>
      <c r="AW328" s="13" t="s">
        <v>32</v>
      </c>
      <c r="AX328" s="13" t="s">
        <v>76</v>
      </c>
      <c r="AY328" s="179" t="s">
        <v>144</v>
      </c>
    </row>
    <row r="329" spans="2:51" s="13" customFormat="1" ht="12">
      <c r="B329" s="178"/>
      <c r="D329" s="174" t="s">
        <v>155</v>
      </c>
      <c r="E329" s="179" t="s">
        <v>1</v>
      </c>
      <c r="F329" s="180" t="s">
        <v>620</v>
      </c>
      <c r="H329" s="181">
        <v>9.875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155</v>
      </c>
      <c r="AU329" s="179" t="s">
        <v>86</v>
      </c>
      <c r="AV329" s="13" t="s">
        <v>86</v>
      </c>
      <c r="AW329" s="13" t="s">
        <v>32</v>
      </c>
      <c r="AX329" s="13" t="s">
        <v>76</v>
      </c>
      <c r="AY329" s="179" t="s">
        <v>144</v>
      </c>
    </row>
    <row r="330" spans="2:51" s="13" customFormat="1" ht="12">
      <c r="B330" s="178"/>
      <c r="D330" s="174" t="s">
        <v>155</v>
      </c>
      <c r="E330" s="179" t="s">
        <v>1</v>
      </c>
      <c r="F330" s="180" t="s">
        <v>620</v>
      </c>
      <c r="H330" s="181">
        <v>9.875</v>
      </c>
      <c r="I330" s="182"/>
      <c r="L330" s="178"/>
      <c r="M330" s="183"/>
      <c r="N330" s="184"/>
      <c r="O330" s="184"/>
      <c r="P330" s="184"/>
      <c r="Q330" s="184"/>
      <c r="R330" s="184"/>
      <c r="S330" s="184"/>
      <c r="T330" s="185"/>
      <c r="AT330" s="179" t="s">
        <v>155</v>
      </c>
      <c r="AU330" s="179" t="s">
        <v>86</v>
      </c>
      <c r="AV330" s="13" t="s">
        <v>86</v>
      </c>
      <c r="AW330" s="13" t="s">
        <v>32</v>
      </c>
      <c r="AX330" s="13" t="s">
        <v>76</v>
      </c>
      <c r="AY330" s="179" t="s">
        <v>144</v>
      </c>
    </row>
    <row r="331" spans="2:51" s="13" customFormat="1" ht="12">
      <c r="B331" s="178"/>
      <c r="D331" s="174" t="s">
        <v>155</v>
      </c>
      <c r="E331" s="179" t="s">
        <v>1</v>
      </c>
      <c r="F331" s="180" t="s">
        <v>621</v>
      </c>
      <c r="H331" s="181">
        <v>9.125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155</v>
      </c>
      <c r="AU331" s="179" t="s">
        <v>86</v>
      </c>
      <c r="AV331" s="13" t="s">
        <v>86</v>
      </c>
      <c r="AW331" s="13" t="s">
        <v>32</v>
      </c>
      <c r="AX331" s="13" t="s">
        <v>76</v>
      </c>
      <c r="AY331" s="179" t="s">
        <v>144</v>
      </c>
    </row>
    <row r="332" spans="2:51" s="13" customFormat="1" ht="12">
      <c r="B332" s="178"/>
      <c r="D332" s="174" t="s">
        <v>155</v>
      </c>
      <c r="E332" s="179" t="s">
        <v>1</v>
      </c>
      <c r="F332" s="180" t="s">
        <v>621</v>
      </c>
      <c r="H332" s="181">
        <v>9.125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155</v>
      </c>
      <c r="AU332" s="179" t="s">
        <v>86</v>
      </c>
      <c r="AV332" s="13" t="s">
        <v>86</v>
      </c>
      <c r="AW332" s="13" t="s">
        <v>32</v>
      </c>
      <c r="AX332" s="13" t="s">
        <v>76</v>
      </c>
      <c r="AY332" s="179" t="s">
        <v>144</v>
      </c>
    </row>
    <row r="333" spans="2:51" s="13" customFormat="1" ht="12">
      <c r="B333" s="178"/>
      <c r="D333" s="174" t="s">
        <v>155</v>
      </c>
      <c r="E333" s="179" t="s">
        <v>1</v>
      </c>
      <c r="F333" s="180" t="s">
        <v>622</v>
      </c>
      <c r="H333" s="181">
        <v>4.8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155</v>
      </c>
      <c r="AU333" s="179" t="s">
        <v>86</v>
      </c>
      <c r="AV333" s="13" t="s">
        <v>86</v>
      </c>
      <c r="AW333" s="13" t="s">
        <v>32</v>
      </c>
      <c r="AX333" s="13" t="s">
        <v>76</v>
      </c>
      <c r="AY333" s="179" t="s">
        <v>144</v>
      </c>
    </row>
    <row r="334" spans="2:51" s="13" customFormat="1" ht="12">
      <c r="B334" s="178"/>
      <c r="D334" s="174" t="s">
        <v>155</v>
      </c>
      <c r="E334" s="179" t="s">
        <v>1</v>
      </c>
      <c r="F334" s="180" t="s">
        <v>623</v>
      </c>
      <c r="H334" s="181">
        <v>1.588</v>
      </c>
      <c r="I334" s="182"/>
      <c r="L334" s="178"/>
      <c r="M334" s="183"/>
      <c r="N334" s="184"/>
      <c r="O334" s="184"/>
      <c r="P334" s="184"/>
      <c r="Q334" s="184"/>
      <c r="R334" s="184"/>
      <c r="S334" s="184"/>
      <c r="T334" s="185"/>
      <c r="AT334" s="179" t="s">
        <v>155</v>
      </c>
      <c r="AU334" s="179" t="s">
        <v>86</v>
      </c>
      <c r="AV334" s="13" t="s">
        <v>86</v>
      </c>
      <c r="AW334" s="13" t="s">
        <v>32</v>
      </c>
      <c r="AX334" s="13" t="s">
        <v>76</v>
      </c>
      <c r="AY334" s="179" t="s">
        <v>144</v>
      </c>
    </row>
    <row r="335" spans="2:51" s="13" customFormat="1" ht="12">
      <c r="B335" s="178"/>
      <c r="D335" s="174" t="s">
        <v>155</v>
      </c>
      <c r="E335" s="179" t="s">
        <v>1</v>
      </c>
      <c r="F335" s="180" t="s">
        <v>624</v>
      </c>
      <c r="H335" s="181">
        <v>3.563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155</v>
      </c>
      <c r="AU335" s="179" t="s">
        <v>86</v>
      </c>
      <c r="AV335" s="13" t="s">
        <v>86</v>
      </c>
      <c r="AW335" s="13" t="s">
        <v>32</v>
      </c>
      <c r="AX335" s="13" t="s">
        <v>76</v>
      </c>
      <c r="AY335" s="179" t="s">
        <v>144</v>
      </c>
    </row>
    <row r="336" spans="2:51" s="13" customFormat="1" ht="12">
      <c r="B336" s="178"/>
      <c r="D336" s="174" t="s">
        <v>155</v>
      </c>
      <c r="E336" s="179" t="s">
        <v>1</v>
      </c>
      <c r="F336" s="180" t="s">
        <v>629</v>
      </c>
      <c r="H336" s="181">
        <v>14.5</v>
      </c>
      <c r="I336" s="182"/>
      <c r="L336" s="178"/>
      <c r="M336" s="183"/>
      <c r="N336" s="184"/>
      <c r="O336" s="184"/>
      <c r="P336" s="184"/>
      <c r="Q336" s="184"/>
      <c r="R336" s="184"/>
      <c r="S336" s="184"/>
      <c r="T336" s="185"/>
      <c r="AT336" s="179" t="s">
        <v>155</v>
      </c>
      <c r="AU336" s="179" t="s">
        <v>86</v>
      </c>
      <c r="AV336" s="13" t="s">
        <v>86</v>
      </c>
      <c r="AW336" s="13" t="s">
        <v>32</v>
      </c>
      <c r="AX336" s="13" t="s">
        <v>76</v>
      </c>
      <c r="AY336" s="179" t="s">
        <v>144</v>
      </c>
    </row>
    <row r="337" spans="2:51" s="13" customFormat="1" ht="12">
      <c r="B337" s="178"/>
      <c r="D337" s="174" t="s">
        <v>155</v>
      </c>
      <c r="E337" s="179" t="s">
        <v>1</v>
      </c>
      <c r="F337" s="180" t="s">
        <v>630</v>
      </c>
      <c r="H337" s="181">
        <v>11.718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155</v>
      </c>
      <c r="AU337" s="179" t="s">
        <v>86</v>
      </c>
      <c r="AV337" s="13" t="s">
        <v>86</v>
      </c>
      <c r="AW337" s="13" t="s">
        <v>32</v>
      </c>
      <c r="AX337" s="13" t="s">
        <v>76</v>
      </c>
      <c r="AY337" s="179" t="s">
        <v>144</v>
      </c>
    </row>
    <row r="338" spans="2:51" s="13" customFormat="1" ht="12">
      <c r="B338" s="178"/>
      <c r="D338" s="174" t="s">
        <v>155</v>
      </c>
      <c r="E338" s="179" t="s">
        <v>1</v>
      </c>
      <c r="F338" s="180" t="s">
        <v>631</v>
      </c>
      <c r="H338" s="181">
        <v>33.71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155</v>
      </c>
      <c r="AU338" s="179" t="s">
        <v>86</v>
      </c>
      <c r="AV338" s="13" t="s">
        <v>86</v>
      </c>
      <c r="AW338" s="13" t="s">
        <v>32</v>
      </c>
      <c r="AX338" s="13" t="s">
        <v>76</v>
      </c>
      <c r="AY338" s="179" t="s">
        <v>144</v>
      </c>
    </row>
    <row r="339" spans="2:51" s="13" customFormat="1" ht="12">
      <c r="B339" s="178"/>
      <c r="D339" s="174" t="s">
        <v>155</v>
      </c>
      <c r="E339" s="179" t="s">
        <v>1</v>
      </c>
      <c r="F339" s="180" t="s">
        <v>632</v>
      </c>
      <c r="H339" s="181">
        <v>17.55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155</v>
      </c>
      <c r="AU339" s="179" t="s">
        <v>86</v>
      </c>
      <c r="AV339" s="13" t="s">
        <v>86</v>
      </c>
      <c r="AW339" s="13" t="s">
        <v>32</v>
      </c>
      <c r="AX339" s="13" t="s">
        <v>76</v>
      </c>
      <c r="AY339" s="179" t="s">
        <v>144</v>
      </c>
    </row>
    <row r="340" spans="2:51" s="13" customFormat="1" ht="12">
      <c r="B340" s="178"/>
      <c r="D340" s="174" t="s">
        <v>155</v>
      </c>
      <c r="E340" s="179" t="s">
        <v>1</v>
      </c>
      <c r="F340" s="180" t="s">
        <v>633</v>
      </c>
      <c r="H340" s="181">
        <v>7.288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155</v>
      </c>
      <c r="AU340" s="179" t="s">
        <v>86</v>
      </c>
      <c r="AV340" s="13" t="s">
        <v>86</v>
      </c>
      <c r="AW340" s="13" t="s">
        <v>32</v>
      </c>
      <c r="AX340" s="13" t="s">
        <v>76</v>
      </c>
      <c r="AY340" s="179" t="s">
        <v>144</v>
      </c>
    </row>
    <row r="341" spans="2:51" s="13" customFormat="1" ht="12">
      <c r="B341" s="178"/>
      <c r="D341" s="174" t="s">
        <v>155</v>
      </c>
      <c r="E341" s="179" t="s">
        <v>1</v>
      </c>
      <c r="F341" s="180" t="s">
        <v>634</v>
      </c>
      <c r="H341" s="181">
        <v>10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155</v>
      </c>
      <c r="AU341" s="179" t="s">
        <v>86</v>
      </c>
      <c r="AV341" s="13" t="s">
        <v>86</v>
      </c>
      <c r="AW341" s="13" t="s">
        <v>32</v>
      </c>
      <c r="AX341" s="13" t="s">
        <v>76</v>
      </c>
      <c r="AY341" s="179" t="s">
        <v>144</v>
      </c>
    </row>
    <row r="342" spans="2:51" s="14" customFormat="1" ht="12">
      <c r="B342" s="186"/>
      <c r="D342" s="174" t="s">
        <v>155</v>
      </c>
      <c r="E342" s="187" t="s">
        <v>1</v>
      </c>
      <c r="F342" s="188" t="s">
        <v>157</v>
      </c>
      <c r="H342" s="189">
        <v>234.244</v>
      </c>
      <c r="I342" s="190"/>
      <c r="L342" s="186"/>
      <c r="M342" s="191"/>
      <c r="N342" s="192"/>
      <c r="O342" s="192"/>
      <c r="P342" s="192"/>
      <c r="Q342" s="192"/>
      <c r="R342" s="192"/>
      <c r="S342" s="192"/>
      <c r="T342" s="193"/>
      <c r="AT342" s="187" t="s">
        <v>155</v>
      </c>
      <c r="AU342" s="187" t="s">
        <v>86</v>
      </c>
      <c r="AV342" s="14" t="s">
        <v>151</v>
      </c>
      <c r="AW342" s="14" t="s">
        <v>32</v>
      </c>
      <c r="AX342" s="14" t="s">
        <v>84</v>
      </c>
      <c r="AY342" s="187" t="s">
        <v>144</v>
      </c>
    </row>
    <row r="343" spans="1:65" s="2" customFormat="1" ht="14.45" customHeight="1">
      <c r="A343" s="32"/>
      <c r="B343" s="160"/>
      <c r="C343" s="161" t="s">
        <v>294</v>
      </c>
      <c r="D343" s="161" t="s">
        <v>146</v>
      </c>
      <c r="E343" s="162" t="s">
        <v>648</v>
      </c>
      <c r="F343" s="163" t="s">
        <v>649</v>
      </c>
      <c r="G343" s="164" t="s">
        <v>149</v>
      </c>
      <c r="H343" s="165">
        <v>234.244</v>
      </c>
      <c r="I343" s="166"/>
      <c r="J343" s="167">
        <f>ROUND(I343*H343,2)</f>
        <v>0</v>
      </c>
      <c r="K343" s="163" t="s">
        <v>150</v>
      </c>
      <c r="L343" s="33"/>
      <c r="M343" s="168" t="s">
        <v>1</v>
      </c>
      <c r="N343" s="169" t="s">
        <v>41</v>
      </c>
      <c r="O343" s="58"/>
      <c r="P343" s="170">
        <f>O343*H343</f>
        <v>0</v>
      </c>
      <c r="Q343" s="170">
        <v>0</v>
      </c>
      <c r="R343" s="170">
        <f>Q343*H343</f>
        <v>0</v>
      </c>
      <c r="S343" s="170">
        <v>0</v>
      </c>
      <c r="T343" s="171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2" t="s">
        <v>151</v>
      </c>
      <c r="AT343" s="172" t="s">
        <v>146</v>
      </c>
      <c r="AU343" s="172" t="s">
        <v>86</v>
      </c>
      <c r="AY343" s="17" t="s">
        <v>144</v>
      </c>
      <c r="BE343" s="173">
        <f>IF(N343="základní",J343,0)</f>
        <v>0</v>
      </c>
      <c r="BF343" s="173">
        <f>IF(N343="snížená",J343,0)</f>
        <v>0</v>
      </c>
      <c r="BG343" s="173">
        <f>IF(N343="zákl. přenesená",J343,0)</f>
        <v>0</v>
      </c>
      <c r="BH343" s="173">
        <f>IF(N343="sníž. přenesená",J343,0)</f>
        <v>0</v>
      </c>
      <c r="BI343" s="173">
        <f>IF(N343="nulová",J343,0)</f>
        <v>0</v>
      </c>
      <c r="BJ343" s="17" t="s">
        <v>84</v>
      </c>
      <c r="BK343" s="173">
        <f>ROUND(I343*H343,2)</f>
        <v>0</v>
      </c>
      <c r="BL343" s="17" t="s">
        <v>151</v>
      </c>
      <c r="BM343" s="172" t="s">
        <v>650</v>
      </c>
    </row>
    <row r="344" spans="1:47" s="2" customFormat="1" ht="12">
      <c r="A344" s="32"/>
      <c r="B344" s="33"/>
      <c r="C344" s="32"/>
      <c r="D344" s="174" t="s">
        <v>153</v>
      </c>
      <c r="E344" s="32"/>
      <c r="F344" s="175" t="s">
        <v>651</v>
      </c>
      <c r="G344" s="32"/>
      <c r="H344" s="32"/>
      <c r="I344" s="96"/>
      <c r="J344" s="32"/>
      <c r="K344" s="32"/>
      <c r="L344" s="33"/>
      <c r="M344" s="176"/>
      <c r="N344" s="177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153</v>
      </c>
      <c r="AU344" s="17" t="s">
        <v>86</v>
      </c>
    </row>
    <row r="345" spans="2:51" s="13" customFormat="1" ht="12">
      <c r="B345" s="178"/>
      <c r="D345" s="174" t="s">
        <v>155</v>
      </c>
      <c r="E345" s="179" t="s">
        <v>1</v>
      </c>
      <c r="F345" s="180" t="s">
        <v>610</v>
      </c>
      <c r="H345" s="181">
        <v>5.438</v>
      </c>
      <c r="I345" s="182"/>
      <c r="L345" s="178"/>
      <c r="M345" s="183"/>
      <c r="N345" s="184"/>
      <c r="O345" s="184"/>
      <c r="P345" s="184"/>
      <c r="Q345" s="184"/>
      <c r="R345" s="184"/>
      <c r="S345" s="184"/>
      <c r="T345" s="185"/>
      <c r="AT345" s="179" t="s">
        <v>155</v>
      </c>
      <c r="AU345" s="179" t="s">
        <v>86</v>
      </c>
      <c r="AV345" s="13" t="s">
        <v>86</v>
      </c>
      <c r="AW345" s="13" t="s">
        <v>32</v>
      </c>
      <c r="AX345" s="13" t="s">
        <v>76</v>
      </c>
      <c r="AY345" s="179" t="s">
        <v>144</v>
      </c>
    </row>
    <row r="346" spans="2:51" s="13" customFormat="1" ht="12">
      <c r="B346" s="178"/>
      <c r="D346" s="174" t="s">
        <v>155</v>
      </c>
      <c r="E346" s="179" t="s">
        <v>1</v>
      </c>
      <c r="F346" s="180" t="s">
        <v>611</v>
      </c>
      <c r="H346" s="181">
        <v>9.613</v>
      </c>
      <c r="I346" s="182"/>
      <c r="L346" s="178"/>
      <c r="M346" s="183"/>
      <c r="N346" s="184"/>
      <c r="O346" s="184"/>
      <c r="P346" s="184"/>
      <c r="Q346" s="184"/>
      <c r="R346" s="184"/>
      <c r="S346" s="184"/>
      <c r="T346" s="185"/>
      <c r="AT346" s="179" t="s">
        <v>155</v>
      </c>
      <c r="AU346" s="179" t="s">
        <v>86</v>
      </c>
      <c r="AV346" s="13" t="s">
        <v>86</v>
      </c>
      <c r="AW346" s="13" t="s">
        <v>32</v>
      </c>
      <c r="AX346" s="13" t="s">
        <v>76</v>
      </c>
      <c r="AY346" s="179" t="s">
        <v>144</v>
      </c>
    </row>
    <row r="347" spans="2:51" s="13" customFormat="1" ht="12">
      <c r="B347" s="178"/>
      <c r="D347" s="174" t="s">
        <v>155</v>
      </c>
      <c r="E347" s="179" t="s">
        <v>1</v>
      </c>
      <c r="F347" s="180" t="s">
        <v>610</v>
      </c>
      <c r="H347" s="181">
        <v>5.438</v>
      </c>
      <c r="I347" s="182"/>
      <c r="L347" s="178"/>
      <c r="M347" s="183"/>
      <c r="N347" s="184"/>
      <c r="O347" s="184"/>
      <c r="P347" s="184"/>
      <c r="Q347" s="184"/>
      <c r="R347" s="184"/>
      <c r="S347" s="184"/>
      <c r="T347" s="185"/>
      <c r="AT347" s="179" t="s">
        <v>155</v>
      </c>
      <c r="AU347" s="179" t="s">
        <v>86</v>
      </c>
      <c r="AV347" s="13" t="s">
        <v>86</v>
      </c>
      <c r="AW347" s="13" t="s">
        <v>32</v>
      </c>
      <c r="AX347" s="13" t="s">
        <v>76</v>
      </c>
      <c r="AY347" s="179" t="s">
        <v>144</v>
      </c>
    </row>
    <row r="348" spans="2:51" s="13" customFormat="1" ht="12">
      <c r="B348" s="178"/>
      <c r="D348" s="174" t="s">
        <v>155</v>
      </c>
      <c r="E348" s="179" t="s">
        <v>1</v>
      </c>
      <c r="F348" s="180" t="s">
        <v>612</v>
      </c>
      <c r="H348" s="181">
        <v>8.075</v>
      </c>
      <c r="I348" s="182"/>
      <c r="L348" s="178"/>
      <c r="M348" s="183"/>
      <c r="N348" s="184"/>
      <c r="O348" s="184"/>
      <c r="P348" s="184"/>
      <c r="Q348" s="184"/>
      <c r="R348" s="184"/>
      <c r="S348" s="184"/>
      <c r="T348" s="185"/>
      <c r="AT348" s="179" t="s">
        <v>155</v>
      </c>
      <c r="AU348" s="179" t="s">
        <v>86</v>
      </c>
      <c r="AV348" s="13" t="s">
        <v>86</v>
      </c>
      <c r="AW348" s="13" t="s">
        <v>32</v>
      </c>
      <c r="AX348" s="13" t="s">
        <v>76</v>
      </c>
      <c r="AY348" s="179" t="s">
        <v>144</v>
      </c>
    </row>
    <row r="349" spans="2:51" s="13" customFormat="1" ht="12">
      <c r="B349" s="178"/>
      <c r="D349" s="174" t="s">
        <v>155</v>
      </c>
      <c r="E349" s="179" t="s">
        <v>1</v>
      </c>
      <c r="F349" s="180" t="s">
        <v>613</v>
      </c>
      <c r="H349" s="181">
        <v>9.575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79" t="s">
        <v>155</v>
      </c>
      <c r="AU349" s="179" t="s">
        <v>86</v>
      </c>
      <c r="AV349" s="13" t="s">
        <v>86</v>
      </c>
      <c r="AW349" s="13" t="s">
        <v>32</v>
      </c>
      <c r="AX349" s="13" t="s">
        <v>76</v>
      </c>
      <c r="AY349" s="179" t="s">
        <v>144</v>
      </c>
    </row>
    <row r="350" spans="2:51" s="13" customFormat="1" ht="12">
      <c r="B350" s="178"/>
      <c r="D350" s="174" t="s">
        <v>155</v>
      </c>
      <c r="E350" s="179" t="s">
        <v>1</v>
      </c>
      <c r="F350" s="180" t="s">
        <v>614</v>
      </c>
      <c r="H350" s="181">
        <v>5.6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155</v>
      </c>
      <c r="AU350" s="179" t="s">
        <v>86</v>
      </c>
      <c r="AV350" s="13" t="s">
        <v>86</v>
      </c>
      <c r="AW350" s="13" t="s">
        <v>32</v>
      </c>
      <c r="AX350" s="13" t="s">
        <v>76</v>
      </c>
      <c r="AY350" s="179" t="s">
        <v>144</v>
      </c>
    </row>
    <row r="351" spans="2:51" s="13" customFormat="1" ht="12">
      <c r="B351" s="178"/>
      <c r="D351" s="174" t="s">
        <v>155</v>
      </c>
      <c r="E351" s="179" t="s">
        <v>1</v>
      </c>
      <c r="F351" s="180" t="s">
        <v>615</v>
      </c>
      <c r="H351" s="181">
        <v>5.631</v>
      </c>
      <c r="I351" s="182"/>
      <c r="L351" s="178"/>
      <c r="M351" s="183"/>
      <c r="N351" s="184"/>
      <c r="O351" s="184"/>
      <c r="P351" s="184"/>
      <c r="Q351" s="184"/>
      <c r="R351" s="184"/>
      <c r="S351" s="184"/>
      <c r="T351" s="185"/>
      <c r="AT351" s="179" t="s">
        <v>155</v>
      </c>
      <c r="AU351" s="179" t="s">
        <v>86</v>
      </c>
      <c r="AV351" s="13" t="s">
        <v>86</v>
      </c>
      <c r="AW351" s="13" t="s">
        <v>32</v>
      </c>
      <c r="AX351" s="13" t="s">
        <v>76</v>
      </c>
      <c r="AY351" s="179" t="s">
        <v>144</v>
      </c>
    </row>
    <row r="352" spans="2:51" s="13" customFormat="1" ht="12">
      <c r="B352" s="178"/>
      <c r="D352" s="174" t="s">
        <v>155</v>
      </c>
      <c r="E352" s="179" t="s">
        <v>1</v>
      </c>
      <c r="F352" s="180" t="s">
        <v>616</v>
      </c>
      <c r="H352" s="181">
        <v>8.043</v>
      </c>
      <c r="I352" s="182"/>
      <c r="L352" s="178"/>
      <c r="M352" s="183"/>
      <c r="N352" s="184"/>
      <c r="O352" s="184"/>
      <c r="P352" s="184"/>
      <c r="Q352" s="184"/>
      <c r="R352" s="184"/>
      <c r="S352" s="184"/>
      <c r="T352" s="185"/>
      <c r="AT352" s="179" t="s">
        <v>155</v>
      </c>
      <c r="AU352" s="179" t="s">
        <v>86</v>
      </c>
      <c r="AV352" s="13" t="s">
        <v>86</v>
      </c>
      <c r="AW352" s="13" t="s">
        <v>32</v>
      </c>
      <c r="AX352" s="13" t="s">
        <v>76</v>
      </c>
      <c r="AY352" s="179" t="s">
        <v>144</v>
      </c>
    </row>
    <row r="353" spans="2:51" s="13" customFormat="1" ht="12">
      <c r="B353" s="178"/>
      <c r="D353" s="174" t="s">
        <v>155</v>
      </c>
      <c r="E353" s="179" t="s">
        <v>1</v>
      </c>
      <c r="F353" s="180" t="s">
        <v>617</v>
      </c>
      <c r="H353" s="181">
        <v>8.688</v>
      </c>
      <c r="I353" s="182"/>
      <c r="L353" s="178"/>
      <c r="M353" s="183"/>
      <c r="N353" s="184"/>
      <c r="O353" s="184"/>
      <c r="P353" s="184"/>
      <c r="Q353" s="184"/>
      <c r="R353" s="184"/>
      <c r="S353" s="184"/>
      <c r="T353" s="185"/>
      <c r="AT353" s="179" t="s">
        <v>155</v>
      </c>
      <c r="AU353" s="179" t="s">
        <v>86</v>
      </c>
      <c r="AV353" s="13" t="s">
        <v>86</v>
      </c>
      <c r="AW353" s="13" t="s">
        <v>32</v>
      </c>
      <c r="AX353" s="13" t="s">
        <v>76</v>
      </c>
      <c r="AY353" s="179" t="s">
        <v>144</v>
      </c>
    </row>
    <row r="354" spans="2:51" s="13" customFormat="1" ht="12">
      <c r="B354" s="178"/>
      <c r="D354" s="174" t="s">
        <v>155</v>
      </c>
      <c r="E354" s="179" t="s">
        <v>1</v>
      </c>
      <c r="F354" s="180" t="s">
        <v>617</v>
      </c>
      <c r="H354" s="181">
        <v>8.688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155</v>
      </c>
      <c r="AU354" s="179" t="s">
        <v>86</v>
      </c>
      <c r="AV354" s="13" t="s">
        <v>86</v>
      </c>
      <c r="AW354" s="13" t="s">
        <v>32</v>
      </c>
      <c r="AX354" s="13" t="s">
        <v>76</v>
      </c>
      <c r="AY354" s="179" t="s">
        <v>144</v>
      </c>
    </row>
    <row r="355" spans="2:51" s="13" customFormat="1" ht="12">
      <c r="B355" s="178"/>
      <c r="D355" s="174" t="s">
        <v>155</v>
      </c>
      <c r="E355" s="179" t="s">
        <v>1</v>
      </c>
      <c r="F355" s="180" t="s">
        <v>618</v>
      </c>
      <c r="H355" s="181">
        <v>8.213</v>
      </c>
      <c r="I355" s="182"/>
      <c r="L355" s="178"/>
      <c r="M355" s="183"/>
      <c r="N355" s="184"/>
      <c r="O355" s="184"/>
      <c r="P355" s="184"/>
      <c r="Q355" s="184"/>
      <c r="R355" s="184"/>
      <c r="S355" s="184"/>
      <c r="T355" s="185"/>
      <c r="AT355" s="179" t="s">
        <v>155</v>
      </c>
      <c r="AU355" s="179" t="s">
        <v>86</v>
      </c>
      <c r="AV355" s="13" t="s">
        <v>86</v>
      </c>
      <c r="AW355" s="13" t="s">
        <v>32</v>
      </c>
      <c r="AX355" s="13" t="s">
        <v>76</v>
      </c>
      <c r="AY355" s="179" t="s">
        <v>144</v>
      </c>
    </row>
    <row r="356" spans="2:51" s="13" customFormat="1" ht="12">
      <c r="B356" s="178"/>
      <c r="D356" s="174" t="s">
        <v>155</v>
      </c>
      <c r="E356" s="179" t="s">
        <v>1</v>
      </c>
      <c r="F356" s="180" t="s">
        <v>619</v>
      </c>
      <c r="H356" s="181">
        <v>8.525</v>
      </c>
      <c r="I356" s="182"/>
      <c r="L356" s="178"/>
      <c r="M356" s="183"/>
      <c r="N356" s="184"/>
      <c r="O356" s="184"/>
      <c r="P356" s="184"/>
      <c r="Q356" s="184"/>
      <c r="R356" s="184"/>
      <c r="S356" s="184"/>
      <c r="T356" s="185"/>
      <c r="AT356" s="179" t="s">
        <v>155</v>
      </c>
      <c r="AU356" s="179" t="s">
        <v>86</v>
      </c>
      <c r="AV356" s="13" t="s">
        <v>86</v>
      </c>
      <c r="AW356" s="13" t="s">
        <v>32</v>
      </c>
      <c r="AX356" s="13" t="s">
        <v>76</v>
      </c>
      <c r="AY356" s="179" t="s">
        <v>144</v>
      </c>
    </row>
    <row r="357" spans="2:51" s="13" customFormat="1" ht="12">
      <c r="B357" s="178"/>
      <c r="D357" s="174" t="s">
        <v>155</v>
      </c>
      <c r="E357" s="179" t="s">
        <v>1</v>
      </c>
      <c r="F357" s="180" t="s">
        <v>620</v>
      </c>
      <c r="H357" s="181">
        <v>9.875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155</v>
      </c>
      <c r="AU357" s="179" t="s">
        <v>86</v>
      </c>
      <c r="AV357" s="13" t="s">
        <v>86</v>
      </c>
      <c r="AW357" s="13" t="s">
        <v>32</v>
      </c>
      <c r="AX357" s="13" t="s">
        <v>76</v>
      </c>
      <c r="AY357" s="179" t="s">
        <v>144</v>
      </c>
    </row>
    <row r="358" spans="2:51" s="13" customFormat="1" ht="12">
      <c r="B358" s="178"/>
      <c r="D358" s="174" t="s">
        <v>155</v>
      </c>
      <c r="E358" s="179" t="s">
        <v>1</v>
      </c>
      <c r="F358" s="180" t="s">
        <v>620</v>
      </c>
      <c r="H358" s="181">
        <v>9.875</v>
      </c>
      <c r="I358" s="182"/>
      <c r="L358" s="178"/>
      <c r="M358" s="183"/>
      <c r="N358" s="184"/>
      <c r="O358" s="184"/>
      <c r="P358" s="184"/>
      <c r="Q358" s="184"/>
      <c r="R358" s="184"/>
      <c r="S358" s="184"/>
      <c r="T358" s="185"/>
      <c r="AT358" s="179" t="s">
        <v>155</v>
      </c>
      <c r="AU358" s="179" t="s">
        <v>86</v>
      </c>
      <c r="AV358" s="13" t="s">
        <v>86</v>
      </c>
      <c r="AW358" s="13" t="s">
        <v>32</v>
      </c>
      <c r="AX358" s="13" t="s">
        <v>76</v>
      </c>
      <c r="AY358" s="179" t="s">
        <v>144</v>
      </c>
    </row>
    <row r="359" spans="2:51" s="13" customFormat="1" ht="12">
      <c r="B359" s="178"/>
      <c r="D359" s="174" t="s">
        <v>155</v>
      </c>
      <c r="E359" s="179" t="s">
        <v>1</v>
      </c>
      <c r="F359" s="180" t="s">
        <v>621</v>
      </c>
      <c r="H359" s="181">
        <v>9.125</v>
      </c>
      <c r="I359" s="182"/>
      <c r="L359" s="178"/>
      <c r="M359" s="183"/>
      <c r="N359" s="184"/>
      <c r="O359" s="184"/>
      <c r="P359" s="184"/>
      <c r="Q359" s="184"/>
      <c r="R359" s="184"/>
      <c r="S359" s="184"/>
      <c r="T359" s="185"/>
      <c r="AT359" s="179" t="s">
        <v>155</v>
      </c>
      <c r="AU359" s="179" t="s">
        <v>86</v>
      </c>
      <c r="AV359" s="13" t="s">
        <v>86</v>
      </c>
      <c r="AW359" s="13" t="s">
        <v>32</v>
      </c>
      <c r="AX359" s="13" t="s">
        <v>76</v>
      </c>
      <c r="AY359" s="179" t="s">
        <v>144</v>
      </c>
    </row>
    <row r="360" spans="2:51" s="13" customFormat="1" ht="12">
      <c r="B360" s="178"/>
      <c r="D360" s="174" t="s">
        <v>155</v>
      </c>
      <c r="E360" s="179" t="s">
        <v>1</v>
      </c>
      <c r="F360" s="180" t="s">
        <v>621</v>
      </c>
      <c r="H360" s="181">
        <v>9.125</v>
      </c>
      <c r="I360" s="182"/>
      <c r="L360" s="178"/>
      <c r="M360" s="183"/>
      <c r="N360" s="184"/>
      <c r="O360" s="184"/>
      <c r="P360" s="184"/>
      <c r="Q360" s="184"/>
      <c r="R360" s="184"/>
      <c r="S360" s="184"/>
      <c r="T360" s="185"/>
      <c r="AT360" s="179" t="s">
        <v>155</v>
      </c>
      <c r="AU360" s="179" t="s">
        <v>86</v>
      </c>
      <c r="AV360" s="13" t="s">
        <v>86</v>
      </c>
      <c r="AW360" s="13" t="s">
        <v>32</v>
      </c>
      <c r="AX360" s="13" t="s">
        <v>76</v>
      </c>
      <c r="AY360" s="179" t="s">
        <v>144</v>
      </c>
    </row>
    <row r="361" spans="2:51" s="13" customFormat="1" ht="12">
      <c r="B361" s="178"/>
      <c r="D361" s="174" t="s">
        <v>155</v>
      </c>
      <c r="E361" s="179" t="s">
        <v>1</v>
      </c>
      <c r="F361" s="180" t="s">
        <v>622</v>
      </c>
      <c r="H361" s="181">
        <v>4.8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155</v>
      </c>
      <c r="AU361" s="179" t="s">
        <v>86</v>
      </c>
      <c r="AV361" s="13" t="s">
        <v>86</v>
      </c>
      <c r="AW361" s="13" t="s">
        <v>32</v>
      </c>
      <c r="AX361" s="13" t="s">
        <v>76</v>
      </c>
      <c r="AY361" s="179" t="s">
        <v>144</v>
      </c>
    </row>
    <row r="362" spans="2:51" s="13" customFormat="1" ht="12">
      <c r="B362" s="178"/>
      <c r="D362" s="174" t="s">
        <v>155</v>
      </c>
      <c r="E362" s="179" t="s">
        <v>1</v>
      </c>
      <c r="F362" s="180" t="s">
        <v>623</v>
      </c>
      <c r="H362" s="181">
        <v>1.588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155</v>
      </c>
      <c r="AU362" s="179" t="s">
        <v>86</v>
      </c>
      <c r="AV362" s="13" t="s">
        <v>86</v>
      </c>
      <c r="AW362" s="13" t="s">
        <v>32</v>
      </c>
      <c r="AX362" s="13" t="s">
        <v>76</v>
      </c>
      <c r="AY362" s="179" t="s">
        <v>144</v>
      </c>
    </row>
    <row r="363" spans="2:51" s="13" customFormat="1" ht="12">
      <c r="B363" s="178"/>
      <c r="D363" s="174" t="s">
        <v>155</v>
      </c>
      <c r="E363" s="179" t="s">
        <v>1</v>
      </c>
      <c r="F363" s="180" t="s">
        <v>624</v>
      </c>
      <c r="H363" s="181">
        <v>3.563</v>
      </c>
      <c r="I363" s="182"/>
      <c r="L363" s="178"/>
      <c r="M363" s="183"/>
      <c r="N363" s="184"/>
      <c r="O363" s="184"/>
      <c r="P363" s="184"/>
      <c r="Q363" s="184"/>
      <c r="R363" s="184"/>
      <c r="S363" s="184"/>
      <c r="T363" s="185"/>
      <c r="AT363" s="179" t="s">
        <v>155</v>
      </c>
      <c r="AU363" s="179" t="s">
        <v>86</v>
      </c>
      <c r="AV363" s="13" t="s">
        <v>86</v>
      </c>
      <c r="AW363" s="13" t="s">
        <v>32</v>
      </c>
      <c r="AX363" s="13" t="s">
        <v>76</v>
      </c>
      <c r="AY363" s="179" t="s">
        <v>144</v>
      </c>
    </row>
    <row r="364" spans="2:51" s="13" customFormat="1" ht="12">
      <c r="B364" s="178"/>
      <c r="D364" s="174" t="s">
        <v>155</v>
      </c>
      <c r="E364" s="179" t="s">
        <v>1</v>
      </c>
      <c r="F364" s="180" t="s">
        <v>629</v>
      </c>
      <c r="H364" s="181">
        <v>14.5</v>
      </c>
      <c r="I364" s="182"/>
      <c r="L364" s="178"/>
      <c r="M364" s="183"/>
      <c r="N364" s="184"/>
      <c r="O364" s="184"/>
      <c r="P364" s="184"/>
      <c r="Q364" s="184"/>
      <c r="R364" s="184"/>
      <c r="S364" s="184"/>
      <c r="T364" s="185"/>
      <c r="AT364" s="179" t="s">
        <v>155</v>
      </c>
      <c r="AU364" s="179" t="s">
        <v>86</v>
      </c>
      <c r="AV364" s="13" t="s">
        <v>86</v>
      </c>
      <c r="AW364" s="13" t="s">
        <v>32</v>
      </c>
      <c r="AX364" s="13" t="s">
        <v>76</v>
      </c>
      <c r="AY364" s="179" t="s">
        <v>144</v>
      </c>
    </row>
    <row r="365" spans="2:51" s="13" customFormat="1" ht="12">
      <c r="B365" s="178"/>
      <c r="D365" s="174" t="s">
        <v>155</v>
      </c>
      <c r="E365" s="179" t="s">
        <v>1</v>
      </c>
      <c r="F365" s="180" t="s">
        <v>630</v>
      </c>
      <c r="H365" s="181">
        <v>11.718</v>
      </c>
      <c r="I365" s="182"/>
      <c r="L365" s="178"/>
      <c r="M365" s="183"/>
      <c r="N365" s="184"/>
      <c r="O365" s="184"/>
      <c r="P365" s="184"/>
      <c r="Q365" s="184"/>
      <c r="R365" s="184"/>
      <c r="S365" s="184"/>
      <c r="T365" s="185"/>
      <c r="AT365" s="179" t="s">
        <v>155</v>
      </c>
      <c r="AU365" s="179" t="s">
        <v>86</v>
      </c>
      <c r="AV365" s="13" t="s">
        <v>86</v>
      </c>
      <c r="AW365" s="13" t="s">
        <v>32</v>
      </c>
      <c r="AX365" s="13" t="s">
        <v>76</v>
      </c>
      <c r="AY365" s="179" t="s">
        <v>144</v>
      </c>
    </row>
    <row r="366" spans="2:51" s="13" customFormat="1" ht="12">
      <c r="B366" s="178"/>
      <c r="D366" s="174" t="s">
        <v>155</v>
      </c>
      <c r="E366" s="179" t="s">
        <v>1</v>
      </c>
      <c r="F366" s="180" t="s">
        <v>631</v>
      </c>
      <c r="H366" s="181">
        <v>33.71</v>
      </c>
      <c r="I366" s="182"/>
      <c r="L366" s="178"/>
      <c r="M366" s="183"/>
      <c r="N366" s="184"/>
      <c r="O366" s="184"/>
      <c r="P366" s="184"/>
      <c r="Q366" s="184"/>
      <c r="R366" s="184"/>
      <c r="S366" s="184"/>
      <c r="T366" s="185"/>
      <c r="AT366" s="179" t="s">
        <v>155</v>
      </c>
      <c r="AU366" s="179" t="s">
        <v>86</v>
      </c>
      <c r="AV366" s="13" t="s">
        <v>86</v>
      </c>
      <c r="AW366" s="13" t="s">
        <v>32</v>
      </c>
      <c r="AX366" s="13" t="s">
        <v>76</v>
      </c>
      <c r="AY366" s="179" t="s">
        <v>144</v>
      </c>
    </row>
    <row r="367" spans="2:51" s="13" customFormat="1" ht="12">
      <c r="B367" s="178"/>
      <c r="D367" s="174" t="s">
        <v>155</v>
      </c>
      <c r="E367" s="179" t="s">
        <v>1</v>
      </c>
      <c r="F367" s="180" t="s">
        <v>632</v>
      </c>
      <c r="H367" s="181">
        <v>17.55</v>
      </c>
      <c r="I367" s="182"/>
      <c r="L367" s="178"/>
      <c r="M367" s="183"/>
      <c r="N367" s="184"/>
      <c r="O367" s="184"/>
      <c r="P367" s="184"/>
      <c r="Q367" s="184"/>
      <c r="R367" s="184"/>
      <c r="S367" s="184"/>
      <c r="T367" s="185"/>
      <c r="AT367" s="179" t="s">
        <v>155</v>
      </c>
      <c r="AU367" s="179" t="s">
        <v>86</v>
      </c>
      <c r="AV367" s="13" t="s">
        <v>86</v>
      </c>
      <c r="AW367" s="13" t="s">
        <v>32</v>
      </c>
      <c r="AX367" s="13" t="s">
        <v>76</v>
      </c>
      <c r="AY367" s="179" t="s">
        <v>144</v>
      </c>
    </row>
    <row r="368" spans="2:51" s="13" customFormat="1" ht="12">
      <c r="B368" s="178"/>
      <c r="D368" s="174" t="s">
        <v>155</v>
      </c>
      <c r="E368" s="179" t="s">
        <v>1</v>
      </c>
      <c r="F368" s="180" t="s">
        <v>633</v>
      </c>
      <c r="H368" s="181">
        <v>7.288</v>
      </c>
      <c r="I368" s="182"/>
      <c r="L368" s="178"/>
      <c r="M368" s="183"/>
      <c r="N368" s="184"/>
      <c r="O368" s="184"/>
      <c r="P368" s="184"/>
      <c r="Q368" s="184"/>
      <c r="R368" s="184"/>
      <c r="S368" s="184"/>
      <c r="T368" s="185"/>
      <c r="AT368" s="179" t="s">
        <v>155</v>
      </c>
      <c r="AU368" s="179" t="s">
        <v>86</v>
      </c>
      <c r="AV368" s="13" t="s">
        <v>86</v>
      </c>
      <c r="AW368" s="13" t="s">
        <v>32</v>
      </c>
      <c r="AX368" s="13" t="s">
        <v>76</v>
      </c>
      <c r="AY368" s="179" t="s">
        <v>144</v>
      </c>
    </row>
    <row r="369" spans="2:51" s="13" customFormat="1" ht="12">
      <c r="B369" s="178"/>
      <c r="D369" s="174" t="s">
        <v>155</v>
      </c>
      <c r="E369" s="179" t="s">
        <v>1</v>
      </c>
      <c r="F369" s="180" t="s">
        <v>634</v>
      </c>
      <c r="H369" s="181">
        <v>10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155</v>
      </c>
      <c r="AU369" s="179" t="s">
        <v>86</v>
      </c>
      <c r="AV369" s="13" t="s">
        <v>86</v>
      </c>
      <c r="AW369" s="13" t="s">
        <v>32</v>
      </c>
      <c r="AX369" s="13" t="s">
        <v>76</v>
      </c>
      <c r="AY369" s="179" t="s">
        <v>144</v>
      </c>
    </row>
    <row r="370" spans="2:51" s="14" customFormat="1" ht="12">
      <c r="B370" s="186"/>
      <c r="D370" s="174" t="s">
        <v>155</v>
      </c>
      <c r="E370" s="187" t="s">
        <v>1</v>
      </c>
      <c r="F370" s="188" t="s">
        <v>157</v>
      </c>
      <c r="H370" s="189">
        <v>234.244</v>
      </c>
      <c r="I370" s="190"/>
      <c r="L370" s="186"/>
      <c r="M370" s="191"/>
      <c r="N370" s="192"/>
      <c r="O370" s="192"/>
      <c r="P370" s="192"/>
      <c r="Q370" s="192"/>
      <c r="R370" s="192"/>
      <c r="S370" s="192"/>
      <c r="T370" s="193"/>
      <c r="AT370" s="187" t="s">
        <v>155</v>
      </c>
      <c r="AU370" s="187" t="s">
        <v>86</v>
      </c>
      <c r="AV370" s="14" t="s">
        <v>151</v>
      </c>
      <c r="AW370" s="14" t="s">
        <v>32</v>
      </c>
      <c r="AX370" s="14" t="s">
        <v>84</v>
      </c>
      <c r="AY370" s="187" t="s">
        <v>144</v>
      </c>
    </row>
    <row r="371" spans="1:65" s="2" customFormat="1" ht="14.45" customHeight="1">
      <c r="A371" s="32"/>
      <c r="B371" s="160"/>
      <c r="C371" s="201" t="s">
        <v>299</v>
      </c>
      <c r="D371" s="201" t="s">
        <v>213</v>
      </c>
      <c r="E371" s="202" t="s">
        <v>652</v>
      </c>
      <c r="F371" s="203" t="s">
        <v>653</v>
      </c>
      <c r="G371" s="204" t="s">
        <v>216</v>
      </c>
      <c r="H371" s="205">
        <v>9</v>
      </c>
      <c r="I371" s="206"/>
      <c r="J371" s="207">
        <f>ROUND(I371*H371,2)</f>
        <v>0</v>
      </c>
      <c r="K371" s="203" t="s">
        <v>1</v>
      </c>
      <c r="L371" s="208"/>
      <c r="M371" s="209" t="s">
        <v>1</v>
      </c>
      <c r="N371" s="210" t="s">
        <v>41</v>
      </c>
      <c r="O371" s="58"/>
      <c r="P371" s="170">
        <f>O371*H371</f>
        <v>0</v>
      </c>
      <c r="Q371" s="170">
        <v>0</v>
      </c>
      <c r="R371" s="170">
        <f>Q371*H371</f>
        <v>0</v>
      </c>
      <c r="S371" s="170">
        <v>0</v>
      </c>
      <c r="T371" s="171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2" t="s">
        <v>193</v>
      </c>
      <c r="AT371" s="172" t="s">
        <v>213</v>
      </c>
      <c r="AU371" s="172" t="s">
        <v>86</v>
      </c>
      <c r="AY371" s="17" t="s">
        <v>144</v>
      </c>
      <c r="BE371" s="173">
        <f>IF(N371="základní",J371,0)</f>
        <v>0</v>
      </c>
      <c r="BF371" s="173">
        <f>IF(N371="snížená",J371,0)</f>
        <v>0</v>
      </c>
      <c r="BG371" s="173">
        <f>IF(N371="zákl. přenesená",J371,0)</f>
        <v>0</v>
      </c>
      <c r="BH371" s="173">
        <f>IF(N371="sníž. přenesená",J371,0)</f>
        <v>0</v>
      </c>
      <c r="BI371" s="173">
        <f>IF(N371="nulová",J371,0)</f>
        <v>0</v>
      </c>
      <c r="BJ371" s="17" t="s">
        <v>84</v>
      </c>
      <c r="BK371" s="173">
        <f>ROUND(I371*H371,2)</f>
        <v>0</v>
      </c>
      <c r="BL371" s="17" t="s">
        <v>151</v>
      </c>
      <c r="BM371" s="172" t="s">
        <v>654</v>
      </c>
    </row>
    <row r="372" spans="1:47" s="2" customFormat="1" ht="12">
      <c r="A372" s="32"/>
      <c r="B372" s="33"/>
      <c r="C372" s="32"/>
      <c r="D372" s="174" t="s">
        <v>153</v>
      </c>
      <c r="E372" s="32"/>
      <c r="F372" s="175" t="s">
        <v>655</v>
      </c>
      <c r="G372" s="32"/>
      <c r="H372" s="32"/>
      <c r="I372" s="96"/>
      <c r="J372" s="32"/>
      <c r="K372" s="32"/>
      <c r="L372" s="33"/>
      <c r="M372" s="176"/>
      <c r="N372" s="177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153</v>
      </c>
      <c r="AU372" s="17" t="s">
        <v>86</v>
      </c>
    </row>
    <row r="373" spans="1:65" s="2" customFormat="1" ht="14.45" customHeight="1">
      <c r="A373" s="32"/>
      <c r="B373" s="160"/>
      <c r="C373" s="201" t="s">
        <v>305</v>
      </c>
      <c r="D373" s="201" t="s">
        <v>213</v>
      </c>
      <c r="E373" s="202" t="s">
        <v>656</v>
      </c>
      <c r="F373" s="203" t="s">
        <v>657</v>
      </c>
      <c r="G373" s="204" t="s">
        <v>216</v>
      </c>
      <c r="H373" s="205">
        <v>1</v>
      </c>
      <c r="I373" s="206"/>
      <c r="J373" s="207">
        <f>ROUND(I373*H373,2)</f>
        <v>0</v>
      </c>
      <c r="K373" s="203" t="s">
        <v>1</v>
      </c>
      <c r="L373" s="208"/>
      <c r="M373" s="209" t="s">
        <v>1</v>
      </c>
      <c r="N373" s="210" t="s">
        <v>41</v>
      </c>
      <c r="O373" s="58"/>
      <c r="P373" s="170">
        <f>O373*H373</f>
        <v>0</v>
      </c>
      <c r="Q373" s="170">
        <v>0</v>
      </c>
      <c r="R373" s="170">
        <f>Q373*H373</f>
        <v>0</v>
      </c>
      <c r="S373" s="170">
        <v>0</v>
      </c>
      <c r="T373" s="171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2" t="s">
        <v>193</v>
      </c>
      <c r="AT373" s="172" t="s">
        <v>213</v>
      </c>
      <c r="AU373" s="172" t="s">
        <v>86</v>
      </c>
      <c r="AY373" s="17" t="s">
        <v>144</v>
      </c>
      <c r="BE373" s="173">
        <f>IF(N373="základní",J373,0)</f>
        <v>0</v>
      </c>
      <c r="BF373" s="173">
        <f>IF(N373="snížená",J373,0)</f>
        <v>0</v>
      </c>
      <c r="BG373" s="173">
        <f>IF(N373="zákl. přenesená",J373,0)</f>
        <v>0</v>
      </c>
      <c r="BH373" s="173">
        <f>IF(N373="sníž. přenesená",J373,0)</f>
        <v>0</v>
      </c>
      <c r="BI373" s="173">
        <f>IF(N373="nulová",J373,0)</f>
        <v>0</v>
      </c>
      <c r="BJ373" s="17" t="s">
        <v>84</v>
      </c>
      <c r="BK373" s="173">
        <f>ROUND(I373*H373,2)</f>
        <v>0</v>
      </c>
      <c r="BL373" s="17" t="s">
        <v>151</v>
      </c>
      <c r="BM373" s="172" t="s">
        <v>658</v>
      </c>
    </row>
    <row r="374" spans="1:47" s="2" customFormat="1" ht="12">
      <c r="A374" s="32"/>
      <c r="B374" s="33"/>
      <c r="C374" s="32"/>
      <c r="D374" s="174" t="s">
        <v>153</v>
      </c>
      <c r="E374" s="32"/>
      <c r="F374" s="175" t="s">
        <v>657</v>
      </c>
      <c r="G374" s="32"/>
      <c r="H374" s="32"/>
      <c r="I374" s="96"/>
      <c r="J374" s="32"/>
      <c r="K374" s="32"/>
      <c r="L374" s="33"/>
      <c r="M374" s="176"/>
      <c r="N374" s="177"/>
      <c r="O374" s="58"/>
      <c r="P374" s="58"/>
      <c r="Q374" s="58"/>
      <c r="R374" s="58"/>
      <c r="S374" s="58"/>
      <c r="T374" s="59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153</v>
      </c>
      <c r="AU374" s="17" t="s">
        <v>86</v>
      </c>
    </row>
    <row r="375" spans="1:65" s="2" customFormat="1" ht="19.9" customHeight="1">
      <c r="A375" s="32"/>
      <c r="B375" s="160"/>
      <c r="C375" s="201" t="s">
        <v>309</v>
      </c>
      <c r="D375" s="201" t="s">
        <v>213</v>
      </c>
      <c r="E375" s="202" t="s">
        <v>659</v>
      </c>
      <c r="F375" s="203" t="s">
        <v>660</v>
      </c>
      <c r="G375" s="204" t="s">
        <v>661</v>
      </c>
      <c r="H375" s="205">
        <v>1</v>
      </c>
      <c r="I375" s="206"/>
      <c r="J375" s="207">
        <f>ROUND(I375*H375,2)</f>
        <v>0</v>
      </c>
      <c r="K375" s="203" t="s">
        <v>1</v>
      </c>
      <c r="L375" s="208"/>
      <c r="M375" s="209" t="s">
        <v>1</v>
      </c>
      <c r="N375" s="210" t="s">
        <v>41</v>
      </c>
      <c r="O375" s="58"/>
      <c r="P375" s="170">
        <f>O375*H375</f>
        <v>0</v>
      </c>
      <c r="Q375" s="170">
        <v>0</v>
      </c>
      <c r="R375" s="170">
        <f>Q375*H375</f>
        <v>0</v>
      </c>
      <c r="S375" s="170">
        <v>0</v>
      </c>
      <c r="T375" s="171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2" t="s">
        <v>193</v>
      </c>
      <c r="AT375" s="172" t="s">
        <v>213</v>
      </c>
      <c r="AU375" s="172" t="s">
        <v>86</v>
      </c>
      <c r="AY375" s="17" t="s">
        <v>144</v>
      </c>
      <c r="BE375" s="173">
        <f>IF(N375="základní",J375,0)</f>
        <v>0</v>
      </c>
      <c r="BF375" s="173">
        <f>IF(N375="snížená",J375,0)</f>
        <v>0</v>
      </c>
      <c r="BG375" s="173">
        <f>IF(N375="zákl. přenesená",J375,0)</f>
        <v>0</v>
      </c>
      <c r="BH375" s="173">
        <f>IF(N375="sníž. přenesená",J375,0)</f>
        <v>0</v>
      </c>
      <c r="BI375" s="173">
        <f>IF(N375="nulová",J375,0)</f>
        <v>0</v>
      </c>
      <c r="BJ375" s="17" t="s">
        <v>84</v>
      </c>
      <c r="BK375" s="173">
        <f>ROUND(I375*H375,2)</f>
        <v>0</v>
      </c>
      <c r="BL375" s="17" t="s">
        <v>151</v>
      </c>
      <c r="BM375" s="172" t="s">
        <v>662</v>
      </c>
    </row>
    <row r="376" spans="1:47" s="2" customFormat="1" ht="12">
      <c r="A376" s="32"/>
      <c r="B376" s="33"/>
      <c r="C376" s="32"/>
      <c r="D376" s="174" t="s">
        <v>153</v>
      </c>
      <c r="E376" s="32"/>
      <c r="F376" s="175" t="s">
        <v>660</v>
      </c>
      <c r="G376" s="32"/>
      <c r="H376" s="32"/>
      <c r="I376" s="96"/>
      <c r="J376" s="32"/>
      <c r="K376" s="32"/>
      <c r="L376" s="33"/>
      <c r="M376" s="176"/>
      <c r="N376" s="177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153</v>
      </c>
      <c r="AU376" s="17" t="s">
        <v>86</v>
      </c>
    </row>
    <row r="377" spans="1:65" s="2" customFormat="1" ht="14.45" customHeight="1">
      <c r="A377" s="32"/>
      <c r="B377" s="160"/>
      <c r="C377" s="201" t="s">
        <v>314</v>
      </c>
      <c r="D377" s="201" t="s">
        <v>213</v>
      </c>
      <c r="E377" s="202" t="s">
        <v>663</v>
      </c>
      <c r="F377" s="203" t="s">
        <v>664</v>
      </c>
      <c r="G377" s="204" t="s">
        <v>216</v>
      </c>
      <c r="H377" s="205">
        <v>1</v>
      </c>
      <c r="I377" s="206"/>
      <c r="J377" s="207">
        <f>ROUND(I377*H377,2)</f>
        <v>0</v>
      </c>
      <c r="K377" s="203" t="s">
        <v>1</v>
      </c>
      <c r="L377" s="208"/>
      <c r="M377" s="209" t="s">
        <v>1</v>
      </c>
      <c r="N377" s="210" t="s">
        <v>41</v>
      </c>
      <c r="O377" s="58"/>
      <c r="P377" s="170">
        <f>O377*H377</f>
        <v>0</v>
      </c>
      <c r="Q377" s="170">
        <v>0</v>
      </c>
      <c r="R377" s="170">
        <f>Q377*H377</f>
        <v>0</v>
      </c>
      <c r="S377" s="170">
        <v>0</v>
      </c>
      <c r="T377" s="171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2" t="s">
        <v>193</v>
      </c>
      <c r="AT377" s="172" t="s">
        <v>213</v>
      </c>
      <c r="AU377" s="172" t="s">
        <v>86</v>
      </c>
      <c r="AY377" s="17" t="s">
        <v>144</v>
      </c>
      <c r="BE377" s="173">
        <f>IF(N377="základní",J377,0)</f>
        <v>0</v>
      </c>
      <c r="BF377" s="173">
        <f>IF(N377="snížená",J377,0)</f>
        <v>0</v>
      </c>
      <c r="BG377" s="173">
        <f>IF(N377="zákl. přenesená",J377,0)</f>
        <v>0</v>
      </c>
      <c r="BH377" s="173">
        <f>IF(N377="sníž. přenesená",J377,0)</f>
        <v>0</v>
      </c>
      <c r="BI377" s="173">
        <f>IF(N377="nulová",J377,0)</f>
        <v>0</v>
      </c>
      <c r="BJ377" s="17" t="s">
        <v>84</v>
      </c>
      <c r="BK377" s="173">
        <f>ROUND(I377*H377,2)</f>
        <v>0</v>
      </c>
      <c r="BL377" s="17" t="s">
        <v>151</v>
      </c>
      <c r="BM377" s="172" t="s">
        <v>665</v>
      </c>
    </row>
    <row r="378" spans="1:47" s="2" customFormat="1" ht="12">
      <c r="A378" s="32"/>
      <c r="B378" s="33"/>
      <c r="C378" s="32"/>
      <c r="D378" s="174" t="s">
        <v>153</v>
      </c>
      <c r="E378" s="32"/>
      <c r="F378" s="175" t="s">
        <v>664</v>
      </c>
      <c r="G378" s="32"/>
      <c r="H378" s="32"/>
      <c r="I378" s="96"/>
      <c r="J378" s="32"/>
      <c r="K378" s="32"/>
      <c r="L378" s="33"/>
      <c r="M378" s="176"/>
      <c r="N378" s="177"/>
      <c r="O378" s="58"/>
      <c r="P378" s="58"/>
      <c r="Q378" s="58"/>
      <c r="R378" s="58"/>
      <c r="S378" s="58"/>
      <c r="T378" s="59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T378" s="17" t="s">
        <v>153</v>
      </c>
      <c r="AU378" s="17" t="s">
        <v>86</v>
      </c>
    </row>
    <row r="379" spans="1:65" s="2" customFormat="1" ht="19.9" customHeight="1">
      <c r="A379" s="32"/>
      <c r="B379" s="160"/>
      <c r="C379" s="201" t="s">
        <v>319</v>
      </c>
      <c r="D379" s="201" t="s">
        <v>213</v>
      </c>
      <c r="E379" s="202" t="s">
        <v>666</v>
      </c>
      <c r="F379" s="203" t="s">
        <v>667</v>
      </c>
      <c r="G379" s="204" t="s">
        <v>216</v>
      </c>
      <c r="H379" s="205">
        <v>1</v>
      </c>
      <c r="I379" s="206"/>
      <c r="J379" s="207">
        <f>ROUND(I379*H379,2)</f>
        <v>0</v>
      </c>
      <c r="K379" s="203" t="s">
        <v>1</v>
      </c>
      <c r="L379" s="208"/>
      <c r="M379" s="209" t="s">
        <v>1</v>
      </c>
      <c r="N379" s="210" t="s">
        <v>41</v>
      </c>
      <c r="O379" s="58"/>
      <c r="P379" s="170">
        <f>O379*H379</f>
        <v>0</v>
      </c>
      <c r="Q379" s="170">
        <v>0</v>
      </c>
      <c r="R379" s="170">
        <f>Q379*H379</f>
        <v>0</v>
      </c>
      <c r="S379" s="170">
        <v>0</v>
      </c>
      <c r="T379" s="171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2" t="s">
        <v>193</v>
      </c>
      <c r="AT379" s="172" t="s">
        <v>213</v>
      </c>
      <c r="AU379" s="172" t="s">
        <v>86</v>
      </c>
      <c r="AY379" s="17" t="s">
        <v>144</v>
      </c>
      <c r="BE379" s="173">
        <f>IF(N379="základní",J379,0)</f>
        <v>0</v>
      </c>
      <c r="BF379" s="173">
        <f>IF(N379="snížená",J379,0)</f>
        <v>0</v>
      </c>
      <c r="BG379" s="173">
        <f>IF(N379="zákl. přenesená",J379,0)</f>
        <v>0</v>
      </c>
      <c r="BH379" s="173">
        <f>IF(N379="sníž. přenesená",J379,0)</f>
        <v>0</v>
      </c>
      <c r="BI379" s="173">
        <f>IF(N379="nulová",J379,0)</f>
        <v>0</v>
      </c>
      <c r="BJ379" s="17" t="s">
        <v>84</v>
      </c>
      <c r="BK379" s="173">
        <f>ROUND(I379*H379,2)</f>
        <v>0</v>
      </c>
      <c r="BL379" s="17" t="s">
        <v>151</v>
      </c>
      <c r="BM379" s="172" t="s">
        <v>668</v>
      </c>
    </row>
    <row r="380" spans="1:47" s="2" customFormat="1" ht="12">
      <c r="A380" s="32"/>
      <c r="B380" s="33"/>
      <c r="C380" s="32"/>
      <c r="D380" s="174" t="s">
        <v>153</v>
      </c>
      <c r="E380" s="32"/>
      <c r="F380" s="175" t="s">
        <v>667</v>
      </c>
      <c r="G380" s="32"/>
      <c r="H380" s="32"/>
      <c r="I380" s="96"/>
      <c r="J380" s="32"/>
      <c r="K380" s="32"/>
      <c r="L380" s="33"/>
      <c r="M380" s="176"/>
      <c r="N380" s="177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153</v>
      </c>
      <c r="AU380" s="17" t="s">
        <v>86</v>
      </c>
    </row>
    <row r="381" spans="1:65" s="2" customFormat="1" ht="14.45" customHeight="1">
      <c r="A381" s="32"/>
      <c r="B381" s="160"/>
      <c r="C381" s="201" t="s">
        <v>324</v>
      </c>
      <c r="D381" s="201" t="s">
        <v>213</v>
      </c>
      <c r="E381" s="202" t="s">
        <v>669</v>
      </c>
      <c r="F381" s="203" t="s">
        <v>670</v>
      </c>
      <c r="G381" s="204" t="s">
        <v>216</v>
      </c>
      <c r="H381" s="205">
        <v>1</v>
      </c>
      <c r="I381" s="206"/>
      <c r="J381" s="207">
        <f>ROUND(I381*H381,2)</f>
        <v>0</v>
      </c>
      <c r="K381" s="203" t="s">
        <v>1</v>
      </c>
      <c r="L381" s="208"/>
      <c r="M381" s="209" t="s">
        <v>1</v>
      </c>
      <c r="N381" s="210" t="s">
        <v>41</v>
      </c>
      <c r="O381" s="58"/>
      <c r="P381" s="170">
        <f>O381*H381</f>
        <v>0</v>
      </c>
      <c r="Q381" s="170">
        <v>0</v>
      </c>
      <c r="R381" s="170">
        <f>Q381*H381</f>
        <v>0</v>
      </c>
      <c r="S381" s="170">
        <v>0</v>
      </c>
      <c r="T381" s="171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2" t="s">
        <v>193</v>
      </c>
      <c r="AT381" s="172" t="s">
        <v>213</v>
      </c>
      <c r="AU381" s="172" t="s">
        <v>86</v>
      </c>
      <c r="AY381" s="17" t="s">
        <v>144</v>
      </c>
      <c r="BE381" s="173">
        <f>IF(N381="základní",J381,0)</f>
        <v>0</v>
      </c>
      <c r="BF381" s="173">
        <f>IF(N381="snížená",J381,0)</f>
        <v>0</v>
      </c>
      <c r="BG381" s="173">
        <f>IF(N381="zákl. přenesená",J381,0)</f>
        <v>0</v>
      </c>
      <c r="BH381" s="173">
        <f>IF(N381="sníž. přenesená",J381,0)</f>
        <v>0</v>
      </c>
      <c r="BI381" s="173">
        <f>IF(N381="nulová",J381,0)</f>
        <v>0</v>
      </c>
      <c r="BJ381" s="17" t="s">
        <v>84</v>
      </c>
      <c r="BK381" s="173">
        <f>ROUND(I381*H381,2)</f>
        <v>0</v>
      </c>
      <c r="BL381" s="17" t="s">
        <v>151</v>
      </c>
      <c r="BM381" s="172" t="s">
        <v>671</v>
      </c>
    </row>
    <row r="382" spans="1:47" s="2" customFormat="1" ht="12">
      <c r="A382" s="32"/>
      <c r="B382" s="33"/>
      <c r="C382" s="32"/>
      <c r="D382" s="174" t="s">
        <v>153</v>
      </c>
      <c r="E382" s="32"/>
      <c r="F382" s="175" t="s">
        <v>670</v>
      </c>
      <c r="G382" s="32"/>
      <c r="H382" s="32"/>
      <c r="I382" s="96"/>
      <c r="J382" s="32"/>
      <c r="K382" s="32"/>
      <c r="L382" s="33"/>
      <c r="M382" s="176"/>
      <c r="N382" s="177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153</v>
      </c>
      <c r="AU382" s="17" t="s">
        <v>86</v>
      </c>
    </row>
    <row r="383" spans="1:65" s="2" customFormat="1" ht="14.45" customHeight="1">
      <c r="A383" s="32"/>
      <c r="B383" s="160"/>
      <c r="C383" s="201" t="s">
        <v>329</v>
      </c>
      <c r="D383" s="201" t="s">
        <v>213</v>
      </c>
      <c r="E383" s="202" t="s">
        <v>672</v>
      </c>
      <c r="F383" s="203" t="s">
        <v>673</v>
      </c>
      <c r="G383" s="204" t="s">
        <v>216</v>
      </c>
      <c r="H383" s="205">
        <v>2</v>
      </c>
      <c r="I383" s="206"/>
      <c r="J383" s="207">
        <f>ROUND(I383*H383,2)</f>
        <v>0</v>
      </c>
      <c r="K383" s="203" t="s">
        <v>1</v>
      </c>
      <c r="L383" s="208"/>
      <c r="M383" s="209" t="s">
        <v>1</v>
      </c>
      <c r="N383" s="210" t="s">
        <v>41</v>
      </c>
      <c r="O383" s="58"/>
      <c r="P383" s="170">
        <f>O383*H383</f>
        <v>0</v>
      </c>
      <c r="Q383" s="170">
        <v>0</v>
      </c>
      <c r="R383" s="170">
        <f>Q383*H383</f>
        <v>0</v>
      </c>
      <c r="S383" s="170">
        <v>0</v>
      </c>
      <c r="T383" s="171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2" t="s">
        <v>193</v>
      </c>
      <c r="AT383" s="172" t="s">
        <v>213</v>
      </c>
      <c r="AU383" s="172" t="s">
        <v>86</v>
      </c>
      <c r="AY383" s="17" t="s">
        <v>144</v>
      </c>
      <c r="BE383" s="173">
        <f>IF(N383="základní",J383,0)</f>
        <v>0</v>
      </c>
      <c r="BF383" s="173">
        <f>IF(N383="snížená",J383,0)</f>
        <v>0</v>
      </c>
      <c r="BG383" s="173">
        <f>IF(N383="zákl. přenesená",J383,0)</f>
        <v>0</v>
      </c>
      <c r="BH383" s="173">
        <f>IF(N383="sníž. přenesená",J383,0)</f>
        <v>0</v>
      </c>
      <c r="BI383" s="173">
        <f>IF(N383="nulová",J383,0)</f>
        <v>0</v>
      </c>
      <c r="BJ383" s="17" t="s">
        <v>84</v>
      </c>
      <c r="BK383" s="173">
        <f>ROUND(I383*H383,2)</f>
        <v>0</v>
      </c>
      <c r="BL383" s="17" t="s">
        <v>151</v>
      </c>
      <c r="BM383" s="172" t="s">
        <v>674</v>
      </c>
    </row>
    <row r="384" spans="1:47" s="2" customFormat="1" ht="12">
      <c r="A384" s="32"/>
      <c r="B384" s="33"/>
      <c r="C384" s="32"/>
      <c r="D384" s="174" t="s">
        <v>153</v>
      </c>
      <c r="E384" s="32"/>
      <c r="F384" s="175" t="s">
        <v>673</v>
      </c>
      <c r="G384" s="32"/>
      <c r="H384" s="32"/>
      <c r="I384" s="96"/>
      <c r="J384" s="32"/>
      <c r="K384" s="32"/>
      <c r="L384" s="33"/>
      <c r="M384" s="176"/>
      <c r="N384" s="177"/>
      <c r="O384" s="58"/>
      <c r="P384" s="58"/>
      <c r="Q384" s="58"/>
      <c r="R384" s="58"/>
      <c r="S384" s="58"/>
      <c r="T384" s="59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153</v>
      </c>
      <c r="AU384" s="17" t="s">
        <v>86</v>
      </c>
    </row>
    <row r="385" spans="1:65" s="2" customFormat="1" ht="19.9" customHeight="1">
      <c r="A385" s="32"/>
      <c r="B385" s="160"/>
      <c r="C385" s="201" t="s">
        <v>333</v>
      </c>
      <c r="D385" s="201" t="s">
        <v>213</v>
      </c>
      <c r="E385" s="202" t="s">
        <v>675</v>
      </c>
      <c r="F385" s="203" t="s">
        <v>676</v>
      </c>
      <c r="G385" s="204" t="s">
        <v>216</v>
      </c>
      <c r="H385" s="205">
        <v>1</v>
      </c>
      <c r="I385" s="206"/>
      <c r="J385" s="207">
        <f>ROUND(I385*H385,2)</f>
        <v>0</v>
      </c>
      <c r="K385" s="203" t="s">
        <v>1</v>
      </c>
      <c r="L385" s="208"/>
      <c r="M385" s="209" t="s">
        <v>1</v>
      </c>
      <c r="N385" s="210" t="s">
        <v>41</v>
      </c>
      <c r="O385" s="58"/>
      <c r="P385" s="170">
        <f>O385*H385</f>
        <v>0</v>
      </c>
      <c r="Q385" s="170">
        <v>0</v>
      </c>
      <c r="R385" s="170">
        <f>Q385*H385</f>
        <v>0</v>
      </c>
      <c r="S385" s="170">
        <v>0</v>
      </c>
      <c r="T385" s="171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2" t="s">
        <v>193</v>
      </c>
      <c r="AT385" s="172" t="s">
        <v>213</v>
      </c>
      <c r="AU385" s="172" t="s">
        <v>86</v>
      </c>
      <c r="AY385" s="17" t="s">
        <v>144</v>
      </c>
      <c r="BE385" s="173">
        <f>IF(N385="základní",J385,0)</f>
        <v>0</v>
      </c>
      <c r="BF385" s="173">
        <f>IF(N385="snížená",J385,0)</f>
        <v>0</v>
      </c>
      <c r="BG385" s="173">
        <f>IF(N385="zákl. přenesená",J385,0)</f>
        <v>0</v>
      </c>
      <c r="BH385" s="173">
        <f>IF(N385="sníž. přenesená",J385,0)</f>
        <v>0</v>
      </c>
      <c r="BI385" s="173">
        <f>IF(N385="nulová",J385,0)</f>
        <v>0</v>
      </c>
      <c r="BJ385" s="17" t="s">
        <v>84</v>
      </c>
      <c r="BK385" s="173">
        <f>ROUND(I385*H385,2)</f>
        <v>0</v>
      </c>
      <c r="BL385" s="17" t="s">
        <v>151</v>
      </c>
      <c r="BM385" s="172" t="s">
        <v>677</v>
      </c>
    </row>
    <row r="386" spans="1:47" s="2" customFormat="1" ht="12">
      <c r="A386" s="32"/>
      <c r="B386" s="33"/>
      <c r="C386" s="32"/>
      <c r="D386" s="174" t="s">
        <v>153</v>
      </c>
      <c r="E386" s="32"/>
      <c r="F386" s="175" t="s">
        <v>676</v>
      </c>
      <c r="G386" s="32"/>
      <c r="H386" s="32"/>
      <c r="I386" s="96"/>
      <c r="J386" s="32"/>
      <c r="K386" s="32"/>
      <c r="L386" s="33"/>
      <c r="M386" s="176"/>
      <c r="N386" s="177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153</v>
      </c>
      <c r="AU386" s="17" t="s">
        <v>86</v>
      </c>
    </row>
    <row r="387" spans="1:65" s="2" customFormat="1" ht="19.9" customHeight="1">
      <c r="A387" s="32"/>
      <c r="B387" s="160"/>
      <c r="C387" s="201" t="s">
        <v>339</v>
      </c>
      <c r="D387" s="201" t="s">
        <v>213</v>
      </c>
      <c r="E387" s="202" t="s">
        <v>678</v>
      </c>
      <c r="F387" s="203" t="s">
        <v>679</v>
      </c>
      <c r="G387" s="204" t="s">
        <v>216</v>
      </c>
      <c r="H387" s="205">
        <v>1</v>
      </c>
      <c r="I387" s="206"/>
      <c r="J387" s="207">
        <f>ROUND(I387*H387,2)</f>
        <v>0</v>
      </c>
      <c r="K387" s="203" t="s">
        <v>1</v>
      </c>
      <c r="L387" s="208"/>
      <c r="M387" s="209" t="s">
        <v>1</v>
      </c>
      <c r="N387" s="210" t="s">
        <v>41</v>
      </c>
      <c r="O387" s="58"/>
      <c r="P387" s="170">
        <f>O387*H387</f>
        <v>0</v>
      </c>
      <c r="Q387" s="170">
        <v>0</v>
      </c>
      <c r="R387" s="170">
        <f>Q387*H387</f>
        <v>0</v>
      </c>
      <c r="S387" s="170">
        <v>0</v>
      </c>
      <c r="T387" s="171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2" t="s">
        <v>193</v>
      </c>
      <c r="AT387" s="172" t="s">
        <v>213</v>
      </c>
      <c r="AU387" s="172" t="s">
        <v>86</v>
      </c>
      <c r="AY387" s="17" t="s">
        <v>144</v>
      </c>
      <c r="BE387" s="173">
        <f>IF(N387="základní",J387,0)</f>
        <v>0</v>
      </c>
      <c r="BF387" s="173">
        <f>IF(N387="snížená",J387,0)</f>
        <v>0</v>
      </c>
      <c r="BG387" s="173">
        <f>IF(N387="zákl. přenesená",J387,0)</f>
        <v>0</v>
      </c>
      <c r="BH387" s="173">
        <f>IF(N387="sníž. přenesená",J387,0)</f>
        <v>0</v>
      </c>
      <c r="BI387" s="173">
        <f>IF(N387="nulová",J387,0)</f>
        <v>0</v>
      </c>
      <c r="BJ387" s="17" t="s">
        <v>84</v>
      </c>
      <c r="BK387" s="173">
        <f>ROUND(I387*H387,2)</f>
        <v>0</v>
      </c>
      <c r="BL387" s="17" t="s">
        <v>151</v>
      </c>
      <c r="BM387" s="172" t="s">
        <v>680</v>
      </c>
    </row>
    <row r="388" spans="1:47" s="2" customFormat="1" ht="12">
      <c r="A388" s="32"/>
      <c r="B388" s="33"/>
      <c r="C388" s="32"/>
      <c r="D388" s="174" t="s">
        <v>153</v>
      </c>
      <c r="E388" s="32"/>
      <c r="F388" s="175" t="s">
        <v>679</v>
      </c>
      <c r="G388" s="32"/>
      <c r="H388" s="32"/>
      <c r="I388" s="96"/>
      <c r="J388" s="32"/>
      <c r="K388" s="32"/>
      <c r="L388" s="33"/>
      <c r="M388" s="176"/>
      <c r="N388" s="177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153</v>
      </c>
      <c r="AU388" s="17" t="s">
        <v>86</v>
      </c>
    </row>
    <row r="389" spans="2:63" s="12" customFormat="1" ht="22.9" customHeight="1">
      <c r="B389" s="147"/>
      <c r="D389" s="148" t="s">
        <v>75</v>
      </c>
      <c r="E389" s="158" t="s">
        <v>337</v>
      </c>
      <c r="F389" s="158" t="s">
        <v>338</v>
      </c>
      <c r="I389" s="150"/>
      <c r="J389" s="159">
        <f>BK389</f>
        <v>0</v>
      </c>
      <c r="L389" s="147"/>
      <c r="M389" s="152"/>
      <c r="N389" s="153"/>
      <c r="O389" s="153"/>
      <c r="P389" s="154">
        <f>SUM(P390:P435)</f>
        <v>0</v>
      </c>
      <c r="Q389" s="153"/>
      <c r="R389" s="154">
        <f>SUM(R390:R435)</f>
        <v>0</v>
      </c>
      <c r="S389" s="153"/>
      <c r="T389" s="155">
        <f>SUM(T390:T435)</f>
        <v>0</v>
      </c>
      <c r="AR389" s="148" t="s">
        <v>84</v>
      </c>
      <c r="AT389" s="156" t="s">
        <v>75</v>
      </c>
      <c r="AU389" s="156" t="s">
        <v>84</v>
      </c>
      <c r="AY389" s="148" t="s">
        <v>144</v>
      </c>
      <c r="BK389" s="157">
        <f>SUM(BK390:BK435)</f>
        <v>0</v>
      </c>
    </row>
    <row r="390" spans="1:65" s="2" customFormat="1" ht="14.45" customHeight="1">
      <c r="A390" s="32"/>
      <c r="B390" s="160"/>
      <c r="C390" s="161" t="s">
        <v>346</v>
      </c>
      <c r="D390" s="161" t="s">
        <v>146</v>
      </c>
      <c r="E390" s="162" t="s">
        <v>484</v>
      </c>
      <c r="F390" s="163" t="s">
        <v>485</v>
      </c>
      <c r="G390" s="164" t="s">
        <v>189</v>
      </c>
      <c r="H390" s="165">
        <v>116.274</v>
      </c>
      <c r="I390" s="166"/>
      <c r="J390" s="167">
        <f>ROUND(I390*H390,2)</f>
        <v>0</v>
      </c>
      <c r="K390" s="163" t="s">
        <v>150</v>
      </c>
      <c r="L390" s="33"/>
      <c r="M390" s="168" t="s">
        <v>1</v>
      </c>
      <c r="N390" s="169" t="s">
        <v>41</v>
      </c>
      <c r="O390" s="58"/>
      <c r="P390" s="170">
        <f>O390*H390</f>
        <v>0</v>
      </c>
      <c r="Q390" s="170">
        <v>0</v>
      </c>
      <c r="R390" s="170">
        <f>Q390*H390</f>
        <v>0</v>
      </c>
      <c r="S390" s="170">
        <v>0</v>
      </c>
      <c r="T390" s="171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2" t="s">
        <v>151</v>
      </c>
      <c r="AT390" s="172" t="s">
        <v>146</v>
      </c>
      <c r="AU390" s="172" t="s">
        <v>86</v>
      </c>
      <c r="AY390" s="17" t="s">
        <v>144</v>
      </c>
      <c r="BE390" s="173">
        <f>IF(N390="základní",J390,0)</f>
        <v>0</v>
      </c>
      <c r="BF390" s="173">
        <f>IF(N390="snížená",J390,0)</f>
        <v>0</v>
      </c>
      <c r="BG390" s="173">
        <f>IF(N390="zákl. přenesená",J390,0)</f>
        <v>0</v>
      </c>
      <c r="BH390" s="173">
        <f>IF(N390="sníž. přenesená",J390,0)</f>
        <v>0</v>
      </c>
      <c r="BI390" s="173">
        <f>IF(N390="nulová",J390,0)</f>
        <v>0</v>
      </c>
      <c r="BJ390" s="17" t="s">
        <v>84</v>
      </c>
      <c r="BK390" s="173">
        <f>ROUND(I390*H390,2)</f>
        <v>0</v>
      </c>
      <c r="BL390" s="17" t="s">
        <v>151</v>
      </c>
      <c r="BM390" s="172" t="s">
        <v>681</v>
      </c>
    </row>
    <row r="391" spans="1:47" s="2" customFormat="1" ht="19.5">
      <c r="A391" s="32"/>
      <c r="B391" s="33"/>
      <c r="C391" s="32"/>
      <c r="D391" s="174" t="s">
        <v>153</v>
      </c>
      <c r="E391" s="32"/>
      <c r="F391" s="175" t="s">
        <v>487</v>
      </c>
      <c r="G391" s="32"/>
      <c r="H391" s="32"/>
      <c r="I391" s="96"/>
      <c r="J391" s="32"/>
      <c r="K391" s="32"/>
      <c r="L391" s="33"/>
      <c r="M391" s="176"/>
      <c r="N391" s="177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153</v>
      </c>
      <c r="AU391" s="17" t="s">
        <v>86</v>
      </c>
    </row>
    <row r="392" spans="1:65" s="2" customFormat="1" ht="14.45" customHeight="1">
      <c r="A392" s="32"/>
      <c r="B392" s="160"/>
      <c r="C392" s="161" t="s">
        <v>351</v>
      </c>
      <c r="D392" s="161" t="s">
        <v>146</v>
      </c>
      <c r="E392" s="162" t="s">
        <v>347</v>
      </c>
      <c r="F392" s="163" t="s">
        <v>348</v>
      </c>
      <c r="G392" s="164" t="s">
        <v>189</v>
      </c>
      <c r="H392" s="165">
        <v>116.274</v>
      </c>
      <c r="I392" s="166"/>
      <c r="J392" s="167">
        <f>ROUND(I392*H392,2)</f>
        <v>0</v>
      </c>
      <c r="K392" s="163" t="s">
        <v>150</v>
      </c>
      <c r="L392" s="33"/>
      <c r="M392" s="168" t="s">
        <v>1</v>
      </c>
      <c r="N392" s="169" t="s">
        <v>41</v>
      </c>
      <c r="O392" s="58"/>
      <c r="P392" s="170">
        <f>O392*H392</f>
        <v>0</v>
      </c>
      <c r="Q392" s="170">
        <v>0</v>
      </c>
      <c r="R392" s="170">
        <f>Q392*H392</f>
        <v>0</v>
      </c>
      <c r="S392" s="170">
        <v>0</v>
      </c>
      <c r="T392" s="171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2" t="s">
        <v>151</v>
      </c>
      <c r="AT392" s="172" t="s">
        <v>146</v>
      </c>
      <c r="AU392" s="172" t="s">
        <v>86</v>
      </c>
      <c r="AY392" s="17" t="s">
        <v>144</v>
      </c>
      <c r="BE392" s="173">
        <f>IF(N392="základní",J392,0)</f>
        <v>0</v>
      </c>
      <c r="BF392" s="173">
        <f>IF(N392="snížená",J392,0)</f>
        <v>0</v>
      </c>
      <c r="BG392" s="173">
        <f>IF(N392="zákl. přenesená",J392,0)</f>
        <v>0</v>
      </c>
      <c r="BH392" s="173">
        <f>IF(N392="sníž. přenesená",J392,0)</f>
        <v>0</v>
      </c>
      <c r="BI392" s="173">
        <f>IF(N392="nulová",J392,0)</f>
        <v>0</v>
      </c>
      <c r="BJ392" s="17" t="s">
        <v>84</v>
      </c>
      <c r="BK392" s="173">
        <f>ROUND(I392*H392,2)</f>
        <v>0</v>
      </c>
      <c r="BL392" s="17" t="s">
        <v>151</v>
      </c>
      <c r="BM392" s="172" t="s">
        <v>682</v>
      </c>
    </row>
    <row r="393" spans="1:47" s="2" customFormat="1" ht="12">
      <c r="A393" s="32"/>
      <c r="B393" s="33"/>
      <c r="C393" s="32"/>
      <c r="D393" s="174" t="s">
        <v>153</v>
      </c>
      <c r="E393" s="32"/>
      <c r="F393" s="175" t="s">
        <v>350</v>
      </c>
      <c r="G393" s="32"/>
      <c r="H393" s="32"/>
      <c r="I393" s="96"/>
      <c r="J393" s="32"/>
      <c r="K393" s="32"/>
      <c r="L393" s="33"/>
      <c r="M393" s="176"/>
      <c r="N393" s="177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153</v>
      </c>
      <c r="AU393" s="17" t="s">
        <v>86</v>
      </c>
    </row>
    <row r="394" spans="1:65" s="2" customFormat="1" ht="14.45" customHeight="1">
      <c r="A394" s="32"/>
      <c r="B394" s="160"/>
      <c r="C394" s="161" t="s">
        <v>358</v>
      </c>
      <c r="D394" s="161" t="s">
        <v>146</v>
      </c>
      <c r="E394" s="162" t="s">
        <v>352</v>
      </c>
      <c r="F394" s="163" t="s">
        <v>353</v>
      </c>
      <c r="G394" s="164" t="s">
        <v>189</v>
      </c>
      <c r="H394" s="165">
        <v>2325.48</v>
      </c>
      <c r="I394" s="166"/>
      <c r="J394" s="167">
        <f>ROUND(I394*H394,2)</f>
        <v>0</v>
      </c>
      <c r="K394" s="163" t="s">
        <v>150</v>
      </c>
      <c r="L394" s="33"/>
      <c r="M394" s="168" t="s">
        <v>1</v>
      </c>
      <c r="N394" s="169" t="s">
        <v>41</v>
      </c>
      <c r="O394" s="58"/>
      <c r="P394" s="170">
        <f>O394*H394</f>
        <v>0</v>
      </c>
      <c r="Q394" s="170">
        <v>0</v>
      </c>
      <c r="R394" s="170">
        <f>Q394*H394</f>
        <v>0</v>
      </c>
      <c r="S394" s="170">
        <v>0</v>
      </c>
      <c r="T394" s="171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2" t="s">
        <v>151</v>
      </c>
      <c r="AT394" s="172" t="s">
        <v>146</v>
      </c>
      <c r="AU394" s="172" t="s">
        <v>86</v>
      </c>
      <c r="AY394" s="17" t="s">
        <v>144</v>
      </c>
      <c r="BE394" s="173">
        <f>IF(N394="základní",J394,0)</f>
        <v>0</v>
      </c>
      <c r="BF394" s="173">
        <f>IF(N394="snížená",J394,0)</f>
        <v>0</v>
      </c>
      <c r="BG394" s="173">
        <f>IF(N394="zákl. přenesená",J394,0)</f>
        <v>0</v>
      </c>
      <c r="BH394" s="173">
        <f>IF(N394="sníž. přenesená",J394,0)</f>
        <v>0</v>
      </c>
      <c r="BI394" s="173">
        <f>IF(N394="nulová",J394,0)</f>
        <v>0</v>
      </c>
      <c r="BJ394" s="17" t="s">
        <v>84</v>
      </c>
      <c r="BK394" s="173">
        <f>ROUND(I394*H394,2)</f>
        <v>0</v>
      </c>
      <c r="BL394" s="17" t="s">
        <v>151</v>
      </c>
      <c r="BM394" s="172" t="s">
        <v>683</v>
      </c>
    </row>
    <row r="395" spans="1:47" s="2" customFormat="1" ht="19.5">
      <c r="A395" s="32"/>
      <c r="B395" s="33"/>
      <c r="C395" s="32"/>
      <c r="D395" s="174" t="s">
        <v>153</v>
      </c>
      <c r="E395" s="32"/>
      <c r="F395" s="175" t="s">
        <v>355</v>
      </c>
      <c r="G395" s="32"/>
      <c r="H395" s="32"/>
      <c r="I395" s="96"/>
      <c r="J395" s="32"/>
      <c r="K395" s="32"/>
      <c r="L395" s="33"/>
      <c r="M395" s="176"/>
      <c r="N395" s="177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153</v>
      </c>
      <c r="AU395" s="17" t="s">
        <v>86</v>
      </c>
    </row>
    <row r="396" spans="2:51" s="13" customFormat="1" ht="12">
      <c r="B396" s="178"/>
      <c r="D396" s="174" t="s">
        <v>155</v>
      </c>
      <c r="F396" s="180" t="s">
        <v>684</v>
      </c>
      <c r="H396" s="181">
        <v>2325.48</v>
      </c>
      <c r="I396" s="182"/>
      <c r="L396" s="178"/>
      <c r="M396" s="183"/>
      <c r="N396" s="184"/>
      <c r="O396" s="184"/>
      <c r="P396" s="184"/>
      <c r="Q396" s="184"/>
      <c r="R396" s="184"/>
      <c r="S396" s="184"/>
      <c r="T396" s="185"/>
      <c r="AT396" s="179" t="s">
        <v>155</v>
      </c>
      <c r="AU396" s="179" t="s">
        <v>86</v>
      </c>
      <c r="AV396" s="13" t="s">
        <v>86</v>
      </c>
      <c r="AW396" s="13" t="s">
        <v>3</v>
      </c>
      <c r="AX396" s="13" t="s">
        <v>84</v>
      </c>
      <c r="AY396" s="179" t="s">
        <v>144</v>
      </c>
    </row>
    <row r="397" spans="1:65" s="2" customFormat="1" ht="19.9" customHeight="1">
      <c r="A397" s="32"/>
      <c r="B397" s="160"/>
      <c r="C397" s="161" t="s">
        <v>365</v>
      </c>
      <c r="D397" s="161" t="s">
        <v>146</v>
      </c>
      <c r="E397" s="162" t="s">
        <v>359</v>
      </c>
      <c r="F397" s="163" t="s">
        <v>360</v>
      </c>
      <c r="G397" s="164" t="s">
        <v>189</v>
      </c>
      <c r="H397" s="165">
        <v>13.21</v>
      </c>
      <c r="I397" s="166"/>
      <c r="J397" s="167">
        <f>ROUND(I397*H397,2)</f>
        <v>0</v>
      </c>
      <c r="K397" s="163" t="s">
        <v>150</v>
      </c>
      <c r="L397" s="33"/>
      <c r="M397" s="168" t="s">
        <v>1</v>
      </c>
      <c r="N397" s="169" t="s">
        <v>41</v>
      </c>
      <c r="O397" s="58"/>
      <c r="P397" s="170">
        <f>O397*H397</f>
        <v>0</v>
      </c>
      <c r="Q397" s="170">
        <v>0</v>
      </c>
      <c r="R397" s="170">
        <f>Q397*H397</f>
        <v>0</v>
      </c>
      <c r="S397" s="170">
        <v>0</v>
      </c>
      <c r="T397" s="171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2" t="s">
        <v>151</v>
      </c>
      <c r="AT397" s="172" t="s">
        <v>146</v>
      </c>
      <c r="AU397" s="172" t="s">
        <v>86</v>
      </c>
      <c r="AY397" s="17" t="s">
        <v>144</v>
      </c>
      <c r="BE397" s="173">
        <f>IF(N397="základní",J397,0)</f>
        <v>0</v>
      </c>
      <c r="BF397" s="173">
        <f>IF(N397="snížená",J397,0)</f>
        <v>0</v>
      </c>
      <c r="BG397" s="173">
        <f>IF(N397="zákl. přenesená",J397,0)</f>
        <v>0</v>
      </c>
      <c r="BH397" s="173">
        <f>IF(N397="sníž. přenesená",J397,0)</f>
        <v>0</v>
      </c>
      <c r="BI397" s="173">
        <f>IF(N397="nulová",J397,0)</f>
        <v>0</v>
      </c>
      <c r="BJ397" s="17" t="s">
        <v>84</v>
      </c>
      <c r="BK397" s="173">
        <f>ROUND(I397*H397,2)</f>
        <v>0</v>
      </c>
      <c r="BL397" s="17" t="s">
        <v>151</v>
      </c>
      <c r="BM397" s="172" t="s">
        <v>685</v>
      </c>
    </row>
    <row r="398" spans="1:47" s="2" customFormat="1" ht="19.5">
      <c r="A398" s="32"/>
      <c r="B398" s="33"/>
      <c r="C398" s="32"/>
      <c r="D398" s="174" t="s">
        <v>153</v>
      </c>
      <c r="E398" s="32"/>
      <c r="F398" s="175" t="s">
        <v>362</v>
      </c>
      <c r="G398" s="32"/>
      <c r="H398" s="32"/>
      <c r="I398" s="96"/>
      <c r="J398" s="32"/>
      <c r="K398" s="32"/>
      <c r="L398" s="33"/>
      <c r="M398" s="176"/>
      <c r="N398" s="177"/>
      <c r="O398" s="58"/>
      <c r="P398" s="58"/>
      <c r="Q398" s="58"/>
      <c r="R398" s="58"/>
      <c r="S398" s="58"/>
      <c r="T398" s="59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T398" s="17" t="s">
        <v>153</v>
      </c>
      <c r="AU398" s="17" t="s">
        <v>86</v>
      </c>
    </row>
    <row r="399" spans="2:51" s="13" customFormat="1" ht="12">
      <c r="B399" s="178"/>
      <c r="D399" s="174" t="s">
        <v>155</v>
      </c>
      <c r="E399" s="179" t="s">
        <v>1</v>
      </c>
      <c r="F399" s="180" t="s">
        <v>686</v>
      </c>
      <c r="H399" s="181">
        <v>13.21</v>
      </c>
      <c r="I399" s="182"/>
      <c r="L399" s="178"/>
      <c r="M399" s="183"/>
      <c r="N399" s="184"/>
      <c r="O399" s="184"/>
      <c r="P399" s="184"/>
      <c r="Q399" s="184"/>
      <c r="R399" s="184"/>
      <c r="S399" s="184"/>
      <c r="T399" s="185"/>
      <c r="AT399" s="179" t="s">
        <v>155</v>
      </c>
      <c r="AU399" s="179" t="s">
        <v>86</v>
      </c>
      <c r="AV399" s="13" t="s">
        <v>86</v>
      </c>
      <c r="AW399" s="13" t="s">
        <v>32</v>
      </c>
      <c r="AX399" s="13" t="s">
        <v>76</v>
      </c>
      <c r="AY399" s="179" t="s">
        <v>144</v>
      </c>
    </row>
    <row r="400" spans="2:51" s="14" customFormat="1" ht="12">
      <c r="B400" s="186"/>
      <c r="D400" s="174" t="s">
        <v>155</v>
      </c>
      <c r="E400" s="187" t="s">
        <v>1</v>
      </c>
      <c r="F400" s="188" t="s">
        <v>157</v>
      </c>
      <c r="H400" s="189">
        <v>13.21</v>
      </c>
      <c r="I400" s="190"/>
      <c r="L400" s="186"/>
      <c r="M400" s="191"/>
      <c r="N400" s="192"/>
      <c r="O400" s="192"/>
      <c r="P400" s="192"/>
      <c r="Q400" s="192"/>
      <c r="R400" s="192"/>
      <c r="S400" s="192"/>
      <c r="T400" s="193"/>
      <c r="AT400" s="187" t="s">
        <v>155</v>
      </c>
      <c r="AU400" s="187" t="s">
        <v>86</v>
      </c>
      <c r="AV400" s="14" t="s">
        <v>151</v>
      </c>
      <c r="AW400" s="14" t="s">
        <v>32</v>
      </c>
      <c r="AX400" s="14" t="s">
        <v>84</v>
      </c>
      <c r="AY400" s="187" t="s">
        <v>144</v>
      </c>
    </row>
    <row r="401" spans="1:65" s="2" customFormat="1" ht="19.9" customHeight="1">
      <c r="A401" s="32"/>
      <c r="B401" s="160"/>
      <c r="C401" s="161" t="s">
        <v>374</v>
      </c>
      <c r="D401" s="161" t="s">
        <v>146</v>
      </c>
      <c r="E401" s="162" t="s">
        <v>687</v>
      </c>
      <c r="F401" s="163" t="s">
        <v>688</v>
      </c>
      <c r="G401" s="164" t="s">
        <v>189</v>
      </c>
      <c r="H401" s="165">
        <v>71.978</v>
      </c>
      <c r="I401" s="166"/>
      <c r="J401" s="167">
        <f>ROUND(I401*H401,2)</f>
        <v>0</v>
      </c>
      <c r="K401" s="163" t="s">
        <v>150</v>
      </c>
      <c r="L401" s="33"/>
      <c r="M401" s="168" t="s">
        <v>1</v>
      </c>
      <c r="N401" s="169" t="s">
        <v>41</v>
      </c>
      <c r="O401" s="58"/>
      <c r="P401" s="170">
        <f>O401*H401</f>
        <v>0</v>
      </c>
      <c r="Q401" s="170">
        <v>0</v>
      </c>
      <c r="R401" s="170">
        <f>Q401*H401</f>
        <v>0</v>
      </c>
      <c r="S401" s="170">
        <v>0</v>
      </c>
      <c r="T401" s="171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2" t="s">
        <v>151</v>
      </c>
      <c r="AT401" s="172" t="s">
        <v>146</v>
      </c>
      <c r="AU401" s="172" t="s">
        <v>86</v>
      </c>
      <c r="AY401" s="17" t="s">
        <v>144</v>
      </c>
      <c r="BE401" s="173">
        <f>IF(N401="základní",J401,0)</f>
        <v>0</v>
      </c>
      <c r="BF401" s="173">
        <f>IF(N401="snížená",J401,0)</f>
        <v>0</v>
      </c>
      <c r="BG401" s="173">
        <f>IF(N401="zákl. přenesená",J401,0)</f>
        <v>0</v>
      </c>
      <c r="BH401" s="173">
        <f>IF(N401="sníž. přenesená",J401,0)</f>
        <v>0</v>
      </c>
      <c r="BI401" s="173">
        <f>IF(N401="nulová",J401,0)</f>
        <v>0</v>
      </c>
      <c r="BJ401" s="17" t="s">
        <v>84</v>
      </c>
      <c r="BK401" s="173">
        <f>ROUND(I401*H401,2)</f>
        <v>0</v>
      </c>
      <c r="BL401" s="17" t="s">
        <v>151</v>
      </c>
      <c r="BM401" s="172" t="s">
        <v>689</v>
      </c>
    </row>
    <row r="402" spans="1:47" s="2" customFormat="1" ht="19.5">
      <c r="A402" s="32"/>
      <c r="B402" s="33"/>
      <c r="C402" s="32"/>
      <c r="D402" s="174" t="s">
        <v>153</v>
      </c>
      <c r="E402" s="32"/>
      <c r="F402" s="175" t="s">
        <v>690</v>
      </c>
      <c r="G402" s="32"/>
      <c r="H402" s="32"/>
      <c r="I402" s="96"/>
      <c r="J402" s="32"/>
      <c r="K402" s="32"/>
      <c r="L402" s="33"/>
      <c r="M402" s="176"/>
      <c r="N402" s="177"/>
      <c r="O402" s="58"/>
      <c r="P402" s="58"/>
      <c r="Q402" s="58"/>
      <c r="R402" s="58"/>
      <c r="S402" s="58"/>
      <c r="T402" s="59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T402" s="17" t="s">
        <v>153</v>
      </c>
      <c r="AU402" s="17" t="s">
        <v>86</v>
      </c>
    </row>
    <row r="403" spans="2:51" s="13" customFormat="1" ht="12">
      <c r="B403" s="178"/>
      <c r="D403" s="174" t="s">
        <v>155</v>
      </c>
      <c r="E403" s="179" t="s">
        <v>1</v>
      </c>
      <c r="F403" s="180" t="s">
        <v>691</v>
      </c>
      <c r="H403" s="181">
        <v>71.042</v>
      </c>
      <c r="I403" s="182"/>
      <c r="L403" s="178"/>
      <c r="M403" s="183"/>
      <c r="N403" s="184"/>
      <c r="O403" s="184"/>
      <c r="P403" s="184"/>
      <c r="Q403" s="184"/>
      <c r="R403" s="184"/>
      <c r="S403" s="184"/>
      <c r="T403" s="185"/>
      <c r="AT403" s="179" t="s">
        <v>155</v>
      </c>
      <c r="AU403" s="179" t="s">
        <v>86</v>
      </c>
      <c r="AV403" s="13" t="s">
        <v>86</v>
      </c>
      <c r="AW403" s="13" t="s">
        <v>32</v>
      </c>
      <c r="AX403" s="13" t="s">
        <v>76</v>
      </c>
      <c r="AY403" s="179" t="s">
        <v>144</v>
      </c>
    </row>
    <row r="404" spans="2:51" s="13" customFormat="1" ht="12">
      <c r="B404" s="178"/>
      <c r="D404" s="174" t="s">
        <v>155</v>
      </c>
      <c r="E404" s="179" t="s">
        <v>1</v>
      </c>
      <c r="F404" s="180" t="s">
        <v>692</v>
      </c>
      <c r="H404" s="181">
        <v>0.936</v>
      </c>
      <c r="I404" s="182"/>
      <c r="L404" s="178"/>
      <c r="M404" s="183"/>
      <c r="N404" s="184"/>
      <c r="O404" s="184"/>
      <c r="P404" s="184"/>
      <c r="Q404" s="184"/>
      <c r="R404" s="184"/>
      <c r="S404" s="184"/>
      <c r="T404" s="185"/>
      <c r="AT404" s="179" t="s">
        <v>155</v>
      </c>
      <c r="AU404" s="179" t="s">
        <v>86</v>
      </c>
      <c r="AV404" s="13" t="s">
        <v>86</v>
      </c>
      <c r="AW404" s="13" t="s">
        <v>32</v>
      </c>
      <c r="AX404" s="13" t="s">
        <v>76</v>
      </c>
      <c r="AY404" s="179" t="s">
        <v>144</v>
      </c>
    </row>
    <row r="405" spans="2:51" s="14" customFormat="1" ht="12">
      <c r="B405" s="186"/>
      <c r="D405" s="174" t="s">
        <v>155</v>
      </c>
      <c r="E405" s="187" t="s">
        <v>1</v>
      </c>
      <c r="F405" s="188" t="s">
        <v>157</v>
      </c>
      <c r="H405" s="189">
        <v>71.978</v>
      </c>
      <c r="I405" s="190"/>
      <c r="L405" s="186"/>
      <c r="M405" s="191"/>
      <c r="N405" s="192"/>
      <c r="O405" s="192"/>
      <c r="P405" s="192"/>
      <c r="Q405" s="192"/>
      <c r="R405" s="192"/>
      <c r="S405" s="192"/>
      <c r="T405" s="193"/>
      <c r="AT405" s="187" t="s">
        <v>155</v>
      </c>
      <c r="AU405" s="187" t="s">
        <v>86</v>
      </c>
      <c r="AV405" s="14" t="s">
        <v>151</v>
      </c>
      <c r="AW405" s="14" t="s">
        <v>32</v>
      </c>
      <c r="AX405" s="14" t="s">
        <v>84</v>
      </c>
      <c r="AY405" s="187" t="s">
        <v>144</v>
      </c>
    </row>
    <row r="406" spans="1:65" s="2" customFormat="1" ht="19.9" customHeight="1">
      <c r="A406" s="32"/>
      <c r="B406" s="160"/>
      <c r="C406" s="161" t="s">
        <v>380</v>
      </c>
      <c r="D406" s="161" t="s">
        <v>146</v>
      </c>
      <c r="E406" s="162" t="s">
        <v>693</v>
      </c>
      <c r="F406" s="163" t="s">
        <v>694</v>
      </c>
      <c r="G406" s="164" t="s">
        <v>189</v>
      </c>
      <c r="H406" s="165">
        <v>10.331</v>
      </c>
      <c r="I406" s="166"/>
      <c r="J406" s="167">
        <f>ROUND(I406*H406,2)</f>
        <v>0</v>
      </c>
      <c r="K406" s="163" t="s">
        <v>150</v>
      </c>
      <c r="L406" s="33"/>
      <c r="M406" s="168" t="s">
        <v>1</v>
      </c>
      <c r="N406" s="169" t="s">
        <v>41</v>
      </c>
      <c r="O406" s="58"/>
      <c r="P406" s="170">
        <f>O406*H406</f>
        <v>0</v>
      </c>
      <c r="Q406" s="170">
        <v>0</v>
      </c>
      <c r="R406" s="170">
        <f>Q406*H406</f>
        <v>0</v>
      </c>
      <c r="S406" s="170">
        <v>0</v>
      </c>
      <c r="T406" s="171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2" t="s">
        <v>151</v>
      </c>
      <c r="AT406" s="172" t="s">
        <v>146</v>
      </c>
      <c r="AU406" s="172" t="s">
        <v>86</v>
      </c>
      <c r="AY406" s="17" t="s">
        <v>144</v>
      </c>
      <c r="BE406" s="173">
        <f>IF(N406="základní",J406,0)</f>
        <v>0</v>
      </c>
      <c r="BF406" s="173">
        <f>IF(N406="snížená",J406,0)</f>
        <v>0</v>
      </c>
      <c r="BG406" s="173">
        <f>IF(N406="zákl. přenesená",J406,0)</f>
        <v>0</v>
      </c>
      <c r="BH406" s="173">
        <f>IF(N406="sníž. přenesená",J406,0)</f>
        <v>0</v>
      </c>
      <c r="BI406" s="173">
        <f>IF(N406="nulová",J406,0)</f>
        <v>0</v>
      </c>
      <c r="BJ406" s="17" t="s">
        <v>84</v>
      </c>
      <c r="BK406" s="173">
        <f>ROUND(I406*H406,2)</f>
        <v>0</v>
      </c>
      <c r="BL406" s="17" t="s">
        <v>151</v>
      </c>
      <c r="BM406" s="172" t="s">
        <v>695</v>
      </c>
    </row>
    <row r="407" spans="1:47" s="2" customFormat="1" ht="19.5">
      <c r="A407" s="32"/>
      <c r="B407" s="33"/>
      <c r="C407" s="32"/>
      <c r="D407" s="174" t="s">
        <v>153</v>
      </c>
      <c r="E407" s="32"/>
      <c r="F407" s="175" t="s">
        <v>696</v>
      </c>
      <c r="G407" s="32"/>
      <c r="H407" s="32"/>
      <c r="I407" s="96"/>
      <c r="J407" s="32"/>
      <c r="K407" s="32"/>
      <c r="L407" s="33"/>
      <c r="M407" s="176"/>
      <c r="N407" s="177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153</v>
      </c>
      <c r="AU407" s="17" t="s">
        <v>86</v>
      </c>
    </row>
    <row r="408" spans="2:51" s="13" customFormat="1" ht="12">
      <c r="B408" s="178"/>
      <c r="D408" s="174" t="s">
        <v>155</v>
      </c>
      <c r="E408" s="179" t="s">
        <v>1</v>
      </c>
      <c r="F408" s="180" t="s">
        <v>697</v>
      </c>
      <c r="H408" s="181">
        <v>9.891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155</v>
      </c>
      <c r="AU408" s="179" t="s">
        <v>86</v>
      </c>
      <c r="AV408" s="13" t="s">
        <v>86</v>
      </c>
      <c r="AW408" s="13" t="s">
        <v>32</v>
      </c>
      <c r="AX408" s="13" t="s">
        <v>76</v>
      </c>
      <c r="AY408" s="179" t="s">
        <v>144</v>
      </c>
    </row>
    <row r="409" spans="2:51" s="13" customFormat="1" ht="12">
      <c r="B409" s="178"/>
      <c r="D409" s="174" t="s">
        <v>155</v>
      </c>
      <c r="E409" s="179" t="s">
        <v>1</v>
      </c>
      <c r="F409" s="180" t="s">
        <v>698</v>
      </c>
      <c r="H409" s="181">
        <v>0.44</v>
      </c>
      <c r="I409" s="182"/>
      <c r="L409" s="178"/>
      <c r="M409" s="183"/>
      <c r="N409" s="184"/>
      <c r="O409" s="184"/>
      <c r="P409" s="184"/>
      <c r="Q409" s="184"/>
      <c r="R409" s="184"/>
      <c r="S409" s="184"/>
      <c r="T409" s="185"/>
      <c r="AT409" s="179" t="s">
        <v>155</v>
      </c>
      <c r="AU409" s="179" t="s">
        <v>86</v>
      </c>
      <c r="AV409" s="13" t="s">
        <v>86</v>
      </c>
      <c r="AW409" s="13" t="s">
        <v>32</v>
      </c>
      <c r="AX409" s="13" t="s">
        <v>76</v>
      </c>
      <c r="AY409" s="179" t="s">
        <v>144</v>
      </c>
    </row>
    <row r="410" spans="2:51" s="14" customFormat="1" ht="12">
      <c r="B410" s="186"/>
      <c r="D410" s="174" t="s">
        <v>155</v>
      </c>
      <c r="E410" s="187" t="s">
        <v>1</v>
      </c>
      <c r="F410" s="188" t="s">
        <v>157</v>
      </c>
      <c r="H410" s="189">
        <v>10.331</v>
      </c>
      <c r="I410" s="190"/>
      <c r="L410" s="186"/>
      <c r="M410" s="191"/>
      <c r="N410" s="192"/>
      <c r="O410" s="192"/>
      <c r="P410" s="192"/>
      <c r="Q410" s="192"/>
      <c r="R410" s="192"/>
      <c r="S410" s="192"/>
      <c r="T410" s="193"/>
      <c r="AT410" s="187" t="s">
        <v>155</v>
      </c>
      <c r="AU410" s="187" t="s">
        <v>86</v>
      </c>
      <c r="AV410" s="14" t="s">
        <v>151</v>
      </c>
      <c r="AW410" s="14" t="s">
        <v>32</v>
      </c>
      <c r="AX410" s="14" t="s">
        <v>84</v>
      </c>
      <c r="AY410" s="187" t="s">
        <v>144</v>
      </c>
    </row>
    <row r="411" spans="1:65" s="2" customFormat="1" ht="19.9" customHeight="1">
      <c r="A411" s="32"/>
      <c r="B411" s="160"/>
      <c r="C411" s="161" t="s">
        <v>385</v>
      </c>
      <c r="D411" s="161" t="s">
        <v>146</v>
      </c>
      <c r="E411" s="162" t="s">
        <v>699</v>
      </c>
      <c r="F411" s="163" t="s">
        <v>700</v>
      </c>
      <c r="G411" s="164" t="s">
        <v>189</v>
      </c>
      <c r="H411" s="165">
        <v>2.55</v>
      </c>
      <c r="I411" s="166"/>
      <c r="J411" s="167">
        <f>ROUND(I411*H411,2)</f>
        <v>0</v>
      </c>
      <c r="K411" s="163" t="s">
        <v>150</v>
      </c>
      <c r="L411" s="33"/>
      <c r="M411" s="168" t="s">
        <v>1</v>
      </c>
      <c r="N411" s="169" t="s">
        <v>41</v>
      </c>
      <c r="O411" s="58"/>
      <c r="P411" s="170">
        <f>O411*H411</f>
        <v>0</v>
      </c>
      <c r="Q411" s="170">
        <v>0</v>
      </c>
      <c r="R411" s="170">
        <f>Q411*H411</f>
        <v>0</v>
      </c>
      <c r="S411" s="170">
        <v>0</v>
      </c>
      <c r="T411" s="171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2" t="s">
        <v>151</v>
      </c>
      <c r="AT411" s="172" t="s">
        <v>146</v>
      </c>
      <c r="AU411" s="172" t="s">
        <v>86</v>
      </c>
      <c r="AY411" s="17" t="s">
        <v>144</v>
      </c>
      <c r="BE411" s="173">
        <f>IF(N411="základní",J411,0)</f>
        <v>0</v>
      </c>
      <c r="BF411" s="173">
        <f>IF(N411="snížená",J411,0)</f>
        <v>0</v>
      </c>
      <c r="BG411" s="173">
        <f>IF(N411="zákl. přenesená",J411,0)</f>
        <v>0</v>
      </c>
      <c r="BH411" s="173">
        <f>IF(N411="sníž. přenesená",J411,0)</f>
        <v>0</v>
      </c>
      <c r="BI411" s="173">
        <f>IF(N411="nulová",J411,0)</f>
        <v>0</v>
      </c>
      <c r="BJ411" s="17" t="s">
        <v>84</v>
      </c>
      <c r="BK411" s="173">
        <f>ROUND(I411*H411,2)</f>
        <v>0</v>
      </c>
      <c r="BL411" s="17" t="s">
        <v>151</v>
      </c>
      <c r="BM411" s="172" t="s">
        <v>701</v>
      </c>
    </row>
    <row r="412" spans="1:47" s="2" customFormat="1" ht="19.5">
      <c r="A412" s="32"/>
      <c r="B412" s="33"/>
      <c r="C412" s="32"/>
      <c r="D412" s="174" t="s">
        <v>153</v>
      </c>
      <c r="E412" s="32"/>
      <c r="F412" s="175" t="s">
        <v>702</v>
      </c>
      <c r="G412" s="32"/>
      <c r="H412" s="32"/>
      <c r="I412" s="96"/>
      <c r="J412" s="32"/>
      <c r="K412" s="32"/>
      <c r="L412" s="33"/>
      <c r="M412" s="176"/>
      <c r="N412" s="177"/>
      <c r="O412" s="58"/>
      <c r="P412" s="58"/>
      <c r="Q412" s="58"/>
      <c r="R412" s="58"/>
      <c r="S412" s="58"/>
      <c r="T412" s="59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7" t="s">
        <v>153</v>
      </c>
      <c r="AU412" s="17" t="s">
        <v>86</v>
      </c>
    </row>
    <row r="413" spans="2:51" s="13" customFormat="1" ht="12">
      <c r="B413" s="178"/>
      <c r="D413" s="174" t="s">
        <v>155</v>
      </c>
      <c r="E413" s="179" t="s">
        <v>1</v>
      </c>
      <c r="F413" s="180" t="s">
        <v>703</v>
      </c>
      <c r="H413" s="181">
        <v>1.091</v>
      </c>
      <c r="I413" s="182"/>
      <c r="L413" s="178"/>
      <c r="M413" s="183"/>
      <c r="N413" s="184"/>
      <c r="O413" s="184"/>
      <c r="P413" s="184"/>
      <c r="Q413" s="184"/>
      <c r="R413" s="184"/>
      <c r="S413" s="184"/>
      <c r="T413" s="185"/>
      <c r="AT413" s="179" t="s">
        <v>155</v>
      </c>
      <c r="AU413" s="179" t="s">
        <v>86</v>
      </c>
      <c r="AV413" s="13" t="s">
        <v>86</v>
      </c>
      <c r="AW413" s="13" t="s">
        <v>32</v>
      </c>
      <c r="AX413" s="13" t="s">
        <v>76</v>
      </c>
      <c r="AY413" s="179" t="s">
        <v>144</v>
      </c>
    </row>
    <row r="414" spans="2:51" s="13" customFormat="1" ht="12">
      <c r="B414" s="178"/>
      <c r="D414" s="174" t="s">
        <v>155</v>
      </c>
      <c r="E414" s="179" t="s">
        <v>1</v>
      </c>
      <c r="F414" s="180" t="s">
        <v>704</v>
      </c>
      <c r="H414" s="181">
        <v>0.184</v>
      </c>
      <c r="I414" s="182"/>
      <c r="L414" s="178"/>
      <c r="M414" s="183"/>
      <c r="N414" s="184"/>
      <c r="O414" s="184"/>
      <c r="P414" s="184"/>
      <c r="Q414" s="184"/>
      <c r="R414" s="184"/>
      <c r="S414" s="184"/>
      <c r="T414" s="185"/>
      <c r="AT414" s="179" t="s">
        <v>155</v>
      </c>
      <c r="AU414" s="179" t="s">
        <v>86</v>
      </c>
      <c r="AV414" s="13" t="s">
        <v>86</v>
      </c>
      <c r="AW414" s="13" t="s">
        <v>32</v>
      </c>
      <c r="AX414" s="13" t="s">
        <v>76</v>
      </c>
      <c r="AY414" s="179" t="s">
        <v>144</v>
      </c>
    </row>
    <row r="415" spans="2:51" s="13" customFormat="1" ht="12">
      <c r="B415" s="178"/>
      <c r="D415" s="174" t="s">
        <v>155</v>
      </c>
      <c r="E415" s="179" t="s">
        <v>1</v>
      </c>
      <c r="F415" s="180" t="s">
        <v>705</v>
      </c>
      <c r="H415" s="181">
        <v>1.275</v>
      </c>
      <c r="I415" s="182"/>
      <c r="L415" s="178"/>
      <c r="M415" s="183"/>
      <c r="N415" s="184"/>
      <c r="O415" s="184"/>
      <c r="P415" s="184"/>
      <c r="Q415" s="184"/>
      <c r="R415" s="184"/>
      <c r="S415" s="184"/>
      <c r="T415" s="185"/>
      <c r="AT415" s="179" t="s">
        <v>155</v>
      </c>
      <c r="AU415" s="179" t="s">
        <v>86</v>
      </c>
      <c r="AV415" s="13" t="s">
        <v>86</v>
      </c>
      <c r="AW415" s="13" t="s">
        <v>32</v>
      </c>
      <c r="AX415" s="13" t="s">
        <v>76</v>
      </c>
      <c r="AY415" s="179" t="s">
        <v>144</v>
      </c>
    </row>
    <row r="416" spans="2:51" s="14" customFormat="1" ht="12">
      <c r="B416" s="186"/>
      <c r="D416" s="174" t="s">
        <v>155</v>
      </c>
      <c r="E416" s="187" t="s">
        <v>1</v>
      </c>
      <c r="F416" s="188" t="s">
        <v>157</v>
      </c>
      <c r="H416" s="189">
        <v>2.55</v>
      </c>
      <c r="I416" s="190"/>
      <c r="L416" s="186"/>
      <c r="M416" s="191"/>
      <c r="N416" s="192"/>
      <c r="O416" s="192"/>
      <c r="P416" s="192"/>
      <c r="Q416" s="192"/>
      <c r="R416" s="192"/>
      <c r="S416" s="192"/>
      <c r="T416" s="193"/>
      <c r="AT416" s="187" t="s">
        <v>155</v>
      </c>
      <c r="AU416" s="187" t="s">
        <v>86</v>
      </c>
      <c r="AV416" s="14" t="s">
        <v>151</v>
      </c>
      <c r="AW416" s="14" t="s">
        <v>32</v>
      </c>
      <c r="AX416" s="14" t="s">
        <v>84</v>
      </c>
      <c r="AY416" s="187" t="s">
        <v>144</v>
      </c>
    </row>
    <row r="417" spans="1:65" s="2" customFormat="1" ht="19.9" customHeight="1">
      <c r="A417" s="32"/>
      <c r="B417" s="160"/>
      <c r="C417" s="161" t="s">
        <v>390</v>
      </c>
      <c r="D417" s="161" t="s">
        <v>146</v>
      </c>
      <c r="E417" s="162" t="s">
        <v>491</v>
      </c>
      <c r="F417" s="163" t="s">
        <v>492</v>
      </c>
      <c r="G417" s="164" t="s">
        <v>189</v>
      </c>
      <c r="H417" s="165">
        <v>14.963</v>
      </c>
      <c r="I417" s="166"/>
      <c r="J417" s="167">
        <f>ROUND(I417*H417,2)</f>
        <v>0</v>
      </c>
      <c r="K417" s="163" t="s">
        <v>150</v>
      </c>
      <c r="L417" s="33"/>
      <c r="M417" s="168" t="s">
        <v>1</v>
      </c>
      <c r="N417" s="169" t="s">
        <v>41</v>
      </c>
      <c r="O417" s="58"/>
      <c r="P417" s="170">
        <f>O417*H417</f>
        <v>0</v>
      </c>
      <c r="Q417" s="170">
        <v>0</v>
      </c>
      <c r="R417" s="170">
        <f>Q417*H417</f>
        <v>0</v>
      </c>
      <c r="S417" s="170">
        <v>0</v>
      </c>
      <c r="T417" s="171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2" t="s">
        <v>151</v>
      </c>
      <c r="AT417" s="172" t="s">
        <v>146</v>
      </c>
      <c r="AU417" s="172" t="s">
        <v>86</v>
      </c>
      <c r="AY417" s="17" t="s">
        <v>144</v>
      </c>
      <c r="BE417" s="173">
        <f>IF(N417="základní",J417,0)</f>
        <v>0</v>
      </c>
      <c r="BF417" s="173">
        <f>IF(N417="snížená",J417,0)</f>
        <v>0</v>
      </c>
      <c r="BG417" s="173">
        <f>IF(N417="zákl. přenesená",J417,0)</f>
        <v>0</v>
      </c>
      <c r="BH417" s="173">
        <f>IF(N417="sníž. přenesená",J417,0)</f>
        <v>0</v>
      </c>
      <c r="BI417" s="173">
        <f>IF(N417="nulová",J417,0)</f>
        <v>0</v>
      </c>
      <c r="BJ417" s="17" t="s">
        <v>84</v>
      </c>
      <c r="BK417" s="173">
        <f>ROUND(I417*H417,2)</f>
        <v>0</v>
      </c>
      <c r="BL417" s="17" t="s">
        <v>151</v>
      </c>
      <c r="BM417" s="172" t="s">
        <v>706</v>
      </c>
    </row>
    <row r="418" spans="1:47" s="2" customFormat="1" ht="19.5">
      <c r="A418" s="32"/>
      <c r="B418" s="33"/>
      <c r="C418" s="32"/>
      <c r="D418" s="174" t="s">
        <v>153</v>
      </c>
      <c r="E418" s="32"/>
      <c r="F418" s="175" t="s">
        <v>494</v>
      </c>
      <c r="G418" s="32"/>
      <c r="H418" s="32"/>
      <c r="I418" s="96"/>
      <c r="J418" s="32"/>
      <c r="K418" s="32"/>
      <c r="L418" s="33"/>
      <c r="M418" s="176"/>
      <c r="N418" s="177"/>
      <c r="O418" s="58"/>
      <c r="P418" s="58"/>
      <c r="Q418" s="58"/>
      <c r="R418" s="58"/>
      <c r="S418" s="58"/>
      <c r="T418" s="59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17" t="s">
        <v>153</v>
      </c>
      <c r="AU418" s="17" t="s">
        <v>86</v>
      </c>
    </row>
    <row r="419" spans="2:51" s="13" customFormat="1" ht="12">
      <c r="B419" s="178"/>
      <c r="D419" s="174" t="s">
        <v>155</v>
      </c>
      <c r="E419" s="179" t="s">
        <v>1</v>
      </c>
      <c r="F419" s="180" t="s">
        <v>707</v>
      </c>
      <c r="H419" s="181">
        <v>6.416</v>
      </c>
      <c r="I419" s="182"/>
      <c r="L419" s="178"/>
      <c r="M419" s="183"/>
      <c r="N419" s="184"/>
      <c r="O419" s="184"/>
      <c r="P419" s="184"/>
      <c r="Q419" s="184"/>
      <c r="R419" s="184"/>
      <c r="S419" s="184"/>
      <c r="T419" s="185"/>
      <c r="AT419" s="179" t="s">
        <v>155</v>
      </c>
      <c r="AU419" s="179" t="s">
        <v>86</v>
      </c>
      <c r="AV419" s="13" t="s">
        <v>86</v>
      </c>
      <c r="AW419" s="13" t="s">
        <v>32</v>
      </c>
      <c r="AX419" s="13" t="s">
        <v>76</v>
      </c>
      <c r="AY419" s="179" t="s">
        <v>144</v>
      </c>
    </row>
    <row r="420" spans="2:51" s="13" customFormat="1" ht="12">
      <c r="B420" s="178"/>
      <c r="D420" s="174" t="s">
        <v>155</v>
      </c>
      <c r="E420" s="179" t="s">
        <v>1</v>
      </c>
      <c r="F420" s="180" t="s">
        <v>708</v>
      </c>
      <c r="H420" s="181">
        <v>6.823</v>
      </c>
      <c r="I420" s="182"/>
      <c r="L420" s="178"/>
      <c r="M420" s="183"/>
      <c r="N420" s="184"/>
      <c r="O420" s="184"/>
      <c r="P420" s="184"/>
      <c r="Q420" s="184"/>
      <c r="R420" s="184"/>
      <c r="S420" s="184"/>
      <c r="T420" s="185"/>
      <c r="AT420" s="179" t="s">
        <v>155</v>
      </c>
      <c r="AU420" s="179" t="s">
        <v>86</v>
      </c>
      <c r="AV420" s="13" t="s">
        <v>86</v>
      </c>
      <c r="AW420" s="13" t="s">
        <v>32</v>
      </c>
      <c r="AX420" s="13" t="s">
        <v>76</v>
      </c>
      <c r="AY420" s="179" t="s">
        <v>144</v>
      </c>
    </row>
    <row r="421" spans="2:51" s="13" customFormat="1" ht="12">
      <c r="B421" s="178"/>
      <c r="D421" s="174" t="s">
        <v>155</v>
      </c>
      <c r="E421" s="179" t="s">
        <v>1</v>
      </c>
      <c r="F421" s="180" t="s">
        <v>709</v>
      </c>
      <c r="H421" s="181">
        <v>1.237</v>
      </c>
      <c r="I421" s="182"/>
      <c r="L421" s="178"/>
      <c r="M421" s="183"/>
      <c r="N421" s="184"/>
      <c r="O421" s="184"/>
      <c r="P421" s="184"/>
      <c r="Q421" s="184"/>
      <c r="R421" s="184"/>
      <c r="S421" s="184"/>
      <c r="T421" s="185"/>
      <c r="AT421" s="179" t="s">
        <v>155</v>
      </c>
      <c r="AU421" s="179" t="s">
        <v>86</v>
      </c>
      <c r="AV421" s="13" t="s">
        <v>86</v>
      </c>
      <c r="AW421" s="13" t="s">
        <v>32</v>
      </c>
      <c r="AX421" s="13" t="s">
        <v>76</v>
      </c>
      <c r="AY421" s="179" t="s">
        <v>144</v>
      </c>
    </row>
    <row r="422" spans="2:51" s="13" customFormat="1" ht="12">
      <c r="B422" s="178"/>
      <c r="D422" s="174" t="s">
        <v>155</v>
      </c>
      <c r="E422" s="179" t="s">
        <v>1</v>
      </c>
      <c r="F422" s="180" t="s">
        <v>710</v>
      </c>
      <c r="H422" s="181">
        <v>0.487</v>
      </c>
      <c r="I422" s="182"/>
      <c r="L422" s="178"/>
      <c r="M422" s="183"/>
      <c r="N422" s="184"/>
      <c r="O422" s="184"/>
      <c r="P422" s="184"/>
      <c r="Q422" s="184"/>
      <c r="R422" s="184"/>
      <c r="S422" s="184"/>
      <c r="T422" s="185"/>
      <c r="AT422" s="179" t="s">
        <v>155</v>
      </c>
      <c r="AU422" s="179" t="s">
        <v>86</v>
      </c>
      <c r="AV422" s="13" t="s">
        <v>86</v>
      </c>
      <c r="AW422" s="13" t="s">
        <v>32</v>
      </c>
      <c r="AX422" s="13" t="s">
        <v>76</v>
      </c>
      <c r="AY422" s="179" t="s">
        <v>144</v>
      </c>
    </row>
    <row r="423" spans="2:51" s="14" customFormat="1" ht="12">
      <c r="B423" s="186"/>
      <c r="D423" s="174" t="s">
        <v>155</v>
      </c>
      <c r="E423" s="187" t="s">
        <v>1</v>
      </c>
      <c r="F423" s="188" t="s">
        <v>157</v>
      </c>
      <c r="H423" s="189">
        <v>14.963</v>
      </c>
      <c r="I423" s="190"/>
      <c r="L423" s="186"/>
      <c r="M423" s="191"/>
      <c r="N423" s="192"/>
      <c r="O423" s="192"/>
      <c r="P423" s="192"/>
      <c r="Q423" s="192"/>
      <c r="R423" s="192"/>
      <c r="S423" s="192"/>
      <c r="T423" s="193"/>
      <c r="AT423" s="187" t="s">
        <v>155</v>
      </c>
      <c r="AU423" s="187" t="s">
        <v>86</v>
      </c>
      <c r="AV423" s="14" t="s">
        <v>151</v>
      </c>
      <c r="AW423" s="14" t="s">
        <v>32</v>
      </c>
      <c r="AX423" s="14" t="s">
        <v>84</v>
      </c>
      <c r="AY423" s="187" t="s">
        <v>144</v>
      </c>
    </row>
    <row r="424" spans="1:65" s="2" customFormat="1" ht="19.9" customHeight="1">
      <c r="A424" s="32"/>
      <c r="B424" s="160"/>
      <c r="C424" s="161" t="s">
        <v>398</v>
      </c>
      <c r="D424" s="161" t="s">
        <v>146</v>
      </c>
      <c r="E424" s="162" t="s">
        <v>711</v>
      </c>
      <c r="F424" s="163" t="s">
        <v>712</v>
      </c>
      <c r="G424" s="164" t="s">
        <v>189</v>
      </c>
      <c r="H424" s="165">
        <v>1.174</v>
      </c>
      <c r="I424" s="166"/>
      <c r="J424" s="167">
        <f>ROUND(I424*H424,2)</f>
        <v>0</v>
      </c>
      <c r="K424" s="163" t="s">
        <v>150</v>
      </c>
      <c r="L424" s="33"/>
      <c r="M424" s="168" t="s">
        <v>1</v>
      </c>
      <c r="N424" s="169" t="s">
        <v>41</v>
      </c>
      <c r="O424" s="58"/>
      <c r="P424" s="170">
        <f>O424*H424</f>
        <v>0</v>
      </c>
      <c r="Q424" s="170">
        <v>0</v>
      </c>
      <c r="R424" s="170">
        <f>Q424*H424</f>
        <v>0</v>
      </c>
      <c r="S424" s="170">
        <v>0</v>
      </c>
      <c r="T424" s="171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2" t="s">
        <v>151</v>
      </c>
      <c r="AT424" s="172" t="s">
        <v>146</v>
      </c>
      <c r="AU424" s="172" t="s">
        <v>86</v>
      </c>
      <c r="AY424" s="17" t="s">
        <v>144</v>
      </c>
      <c r="BE424" s="173">
        <f>IF(N424="základní",J424,0)</f>
        <v>0</v>
      </c>
      <c r="BF424" s="173">
        <f>IF(N424="snížená",J424,0)</f>
        <v>0</v>
      </c>
      <c r="BG424" s="173">
        <f>IF(N424="zákl. přenesená",J424,0)</f>
        <v>0</v>
      </c>
      <c r="BH424" s="173">
        <f>IF(N424="sníž. přenesená",J424,0)</f>
        <v>0</v>
      </c>
      <c r="BI424" s="173">
        <f>IF(N424="nulová",J424,0)</f>
        <v>0</v>
      </c>
      <c r="BJ424" s="17" t="s">
        <v>84</v>
      </c>
      <c r="BK424" s="173">
        <f>ROUND(I424*H424,2)</f>
        <v>0</v>
      </c>
      <c r="BL424" s="17" t="s">
        <v>151</v>
      </c>
      <c r="BM424" s="172" t="s">
        <v>713</v>
      </c>
    </row>
    <row r="425" spans="1:47" s="2" customFormat="1" ht="19.5">
      <c r="A425" s="32"/>
      <c r="B425" s="33"/>
      <c r="C425" s="32"/>
      <c r="D425" s="174" t="s">
        <v>153</v>
      </c>
      <c r="E425" s="32"/>
      <c r="F425" s="175" t="s">
        <v>714</v>
      </c>
      <c r="G425" s="32"/>
      <c r="H425" s="32"/>
      <c r="I425" s="96"/>
      <c r="J425" s="32"/>
      <c r="K425" s="32"/>
      <c r="L425" s="33"/>
      <c r="M425" s="176"/>
      <c r="N425" s="177"/>
      <c r="O425" s="58"/>
      <c r="P425" s="58"/>
      <c r="Q425" s="58"/>
      <c r="R425" s="58"/>
      <c r="S425" s="58"/>
      <c r="T425" s="59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T425" s="17" t="s">
        <v>153</v>
      </c>
      <c r="AU425" s="17" t="s">
        <v>86</v>
      </c>
    </row>
    <row r="426" spans="2:51" s="13" customFormat="1" ht="12">
      <c r="B426" s="178"/>
      <c r="D426" s="174" t="s">
        <v>155</v>
      </c>
      <c r="E426" s="179" t="s">
        <v>1</v>
      </c>
      <c r="F426" s="180" t="s">
        <v>715</v>
      </c>
      <c r="H426" s="181">
        <v>1.174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155</v>
      </c>
      <c r="AU426" s="179" t="s">
        <v>86</v>
      </c>
      <c r="AV426" s="13" t="s">
        <v>86</v>
      </c>
      <c r="AW426" s="13" t="s">
        <v>32</v>
      </c>
      <c r="AX426" s="13" t="s">
        <v>76</v>
      </c>
      <c r="AY426" s="179" t="s">
        <v>144</v>
      </c>
    </row>
    <row r="427" spans="2:51" s="14" customFormat="1" ht="12">
      <c r="B427" s="186"/>
      <c r="D427" s="174" t="s">
        <v>155</v>
      </c>
      <c r="E427" s="187" t="s">
        <v>1</v>
      </c>
      <c r="F427" s="188" t="s">
        <v>157</v>
      </c>
      <c r="H427" s="189">
        <v>1.174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7" t="s">
        <v>155</v>
      </c>
      <c r="AU427" s="187" t="s">
        <v>86</v>
      </c>
      <c r="AV427" s="14" t="s">
        <v>151</v>
      </c>
      <c r="AW427" s="14" t="s">
        <v>32</v>
      </c>
      <c r="AX427" s="14" t="s">
        <v>84</v>
      </c>
      <c r="AY427" s="187" t="s">
        <v>144</v>
      </c>
    </row>
    <row r="428" spans="1:65" s="2" customFormat="1" ht="19.9" customHeight="1">
      <c r="A428" s="32"/>
      <c r="B428" s="160"/>
      <c r="C428" s="161" t="s">
        <v>403</v>
      </c>
      <c r="D428" s="161" t="s">
        <v>146</v>
      </c>
      <c r="E428" s="162" t="s">
        <v>716</v>
      </c>
      <c r="F428" s="163" t="s">
        <v>717</v>
      </c>
      <c r="G428" s="164" t="s">
        <v>189</v>
      </c>
      <c r="H428" s="165">
        <v>0.228</v>
      </c>
      <c r="I428" s="166"/>
      <c r="J428" s="167">
        <f>ROUND(I428*H428,2)</f>
        <v>0</v>
      </c>
      <c r="K428" s="163" t="s">
        <v>150</v>
      </c>
      <c r="L428" s="33"/>
      <c r="M428" s="168" t="s">
        <v>1</v>
      </c>
      <c r="N428" s="169" t="s">
        <v>41</v>
      </c>
      <c r="O428" s="58"/>
      <c r="P428" s="170">
        <f>O428*H428</f>
        <v>0</v>
      </c>
      <c r="Q428" s="170">
        <v>0</v>
      </c>
      <c r="R428" s="170">
        <f>Q428*H428</f>
        <v>0</v>
      </c>
      <c r="S428" s="170">
        <v>0</v>
      </c>
      <c r="T428" s="171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2" t="s">
        <v>151</v>
      </c>
      <c r="AT428" s="172" t="s">
        <v>146</v>
      </c>
      <c r="AU428" s="172" t="s">
        <v>86</v>
      </c>
      <c r="AY428" s="17" t="s">
        <v>144</v>
      </c>
      <c r="BE428" s="173">
        <f>IF(N428="základní",J428,0)</f>
        <v>0</v>
      </c>
      <c r="BF428" s="173">
        <f>IF(N428="snížená",J428,0)</f>
        <v>0</v>
      </c>
      <c r="BG428" s="173">
        <f>IF(N428="zákl. přenesená",J428,0)</f>
        <v>0</v>
      </c>
      <c r="BH428" s="173">
        <f>IF(N428="sníž. přenesená",J428,0)</f>
        <v>0</v>
      </c>
      <c r="BI428" s="173">
        <f>IF(N428="nulová",J428,0)</f>
        <v>0</v>
      </c>
      <c r="BJ428" s="17" t="s">
        <v>84</v>
      </c>
      <c r="BK428" s="173">
        <f>ROUND(I428*H428,2)</f>
        <v>0</v>
      </c>
      <c r="BL428" s="17" t="s">
        <v>151</v>
      </c>
      <c r="BM428" s="172" t="s">
        <v>718</v>
      </c>
    </row>
    <row r="429" spans="1:47" s="2" customFormat="1" ht="19.5">
      <c r="A429" s="32"/>
      <c r="B429" s="33"/>
      <c r="C429" s="32"/>
      <c r="D429" s="174" t="s">
        <v>153</v>
      </c>
      <c r="E429" s="32"/>
      <c r="F429" s="175" t="s">
        <v>719</v>
      </c>
      <c r="G429" s="32"/>
      <c r="H429" s="32"/>
      <c r="I429" s="96"/>
      <c r="J429" s="32"/>
      <c r="K429" s="32"/>
      <c r="L429" s="33"/>
      <c r="M429" s="176"/>
      <c r="N429" s="177"/>
      <c r="O429" s="58"/>
      <c r="P429" s="58"/>
      <c r="Q429" s="58"/>
      <c r="R429" s="58"/>
      <c r="S429" s="58"/>
      <c r="T429" s="59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153</v>
      </c>
      <c r="AU429" s="17" t="s">
        <v>86</v>
      </c>
    </row>
    <row r="430" spans="2:51" s="13" customFormat="1" ht="12">
      <c r="B430" s="178"/>
      <c r="D430" s="174" t="s">
        <v>155</v>
      </c>
      <c r="E430" s="179" t="s">
        <v>1</v>
      </c>
      <c r="F430" s="180" t="s">
        <v>720</v>
      </c>
      <c r="H430" s="181">
        <v>0.228</v>
      </c>
      <c r="I430" s="182"/>
      <c r="L430" s="178"/>
      <c r="M430" s="183"/>
      <c r="N430" s="184"/>
      <c r="O430" s="184"/>
      <c r="P430" s="184"/>
      <c r="Q430" s="184"/>
      <c r="R430" s="184"/>
      <c r="S430" s="184"/>
      <c r="T430" s="185"/>
      <c r="AT430" s="179" t="s">
        <v>155</v>
      </c>
      <c r="AU430" s="179" t="s">
        <v>86</v>
      </c>
      <c r="AV430" s="13" t="s">
        <v>86</v>
      </c>
      <c r="AW430" s="13" t="s">
        <v>32</v>
      </c>
      <c r="AX430" s="13" t="s">
        <v>76</v>
      </c>
      <c r="AY430" s="179" t="s">
        <v>144</v>
      </c>
    </row>
    <row r="431" spans="2:51" s="14" customFormat="1" ht="12">
      <c r="B431" s="186"/>
      <c r="D431" s="174" t="s">
        <v>155</v>
      </c>
      <c r="E431" s="187" t="s">
        <v>1</v>
      </c>
      <c r="F431" s="188" t="s">
        <v>157</v>
      </c>
      <c r="H431" s="189">
        <v>0.228</v>
      </c>
      <c r="I431" s="190"/>
      <c r="L431" s="186"/>
      <c r="M431" s="191"/>
      <c r="N431" s="192"/>
      <c r="O431" s="192"/>
      <c r="P431" s="192"/>
      <c r="Q431" s="192"/>
      <c r="R431" s="192"/>
      <c r="S431" s="192"/>
      <c r="T431" s="193"/>
      <c r="AT431" s="187" t="s">
        <v>155</v>
      </c>
      <c r="AU431" s="187" t="s">
        <v>86</v>
      </c>
      <c r="AV431" s="14" t="s">
        <v>151</v>
      </c>
      <c r="AW431" s="14" t="s">
        <v>32</v>
      </c>
      <c r="AX431" s="14" t="s">
        <v>84</v>
      </c>
      <c r="AY431" s="187" t="s">
        <v>144</v>
      </c>
    </row>
    <row r="432" spans="1:65" s="2" customFormat="1" ht="19.9" customHeight="1">
      <c r="A432" s="32"/>
      <c r="B432" s="160"/>
      <c r="C432" s="161" t="s">
        <v>410</v>
      </c>
      <c r="D432" s="161" t="s">
        <v>146</v>
      </c>
      <c r="E432" s="162" t="s">
        <v>721</v>
      </c>
      <c r="F432" s="163" t="s">
        <v>722</v>
      </c>
      <c r="G432" s="164" t="s">
        <v>189</v>
      </c>
      <c r="H432" s="165">
        <v>0.82</v>
      </c>
      <c r="I432" s="166"/>
      <c r="J432" s="167">
        <f>ROUND(I432*H432,2)</f>
        <v>0</v>
      </c>
      <c r="K432" s="163" t="s">
        <v>150</v>
      </c>
      <c r="L432" s="33"/>
      <c r="M432" s="168" t="s">
        <v>1</v>
      </c>
      <c r="N432" s="169" t="s">
        <v>41</v>
      </c>
      <c r="O432" s="58"/>
      <c r="P432" s="170">
        <f>O432*H432</f>
        <v>0</v>
      </c>
      <c r="Q432" s="170">
        <v>0</v>
      </c>
      <c r="R432" s="170">
        <f>Q432*H432</f>
        <v>0</v>
      </c>
      <c r="S432" s="170">
        <v>0</v>
      </c>
      <c r="T432" s="171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72" t="s">
        <v>151</v>
      </c>
      <c r="AT432" s="172" t="s">
        <v>146</v>
      </c>
      <c r="AU432" s="172" t="s">
        <v>86</v>
      </c>
      <c r="AY432" s="17" t="s">
        <v>144</v>
      </c>
      <c r="BE432" s="173">
        <f>IF(N432="základní",J432,0)</f>
        <v>0</v>
      </c>
      <c r="BF432" s="173">
        <f>IF(N432="snížená",J432,0)</f>
        <v>0</v>
      </c>
      <c r="BG432" s="173">
        <f>IF(N432="zákl. přenesená",J432,0)</f>
        <v>0</v>
      </c>
      <c r="BH432" s="173">
        <f>IF(N432="sníž. přenesená",J432,0)</f>
        <v>0</v>
      </c>
      <c r="BI432" s="173">
        <f>IF(N432="nulová",J432,0)</f>
        <v>0</v>
      </c>
      <c r="BJ432" s="17" t="s">
        <v>84</v>
      </c>
      <c r="BK432" s="173">
        <f>ROUND(I432*H432,2)</f>
        <v>0</v>
      </c>
      <c r="BL432" s="17" t="s">
        <v>151</v>
      </c>
      <c r="BM432" s="172" t="s">
        <v>723</v>
      </c>
    </row>
    <row r="433" spans="1:47" s="2" customFormat="1" ht="19.5">
      <c r="A433" s="32"/>
      <c r="B433" s="33"/>
      <c r="C433" s="32"/>
      <c r="D433" s="174" t="s">
        <v>153</v>
      </c>
      <c r="E433" s="32"/>
      <c r="F433" s="175" t="s">
        <v>724</v>
      </c>
      <c r="G433" s="32"/>
      <c r="H433" s="32"/>
      <c r="I433" s="96"/>
      <c r="J433" s="32"/>
      <c r="K433" s="32"/>
      <c r="L433" s="33"/>
      <c r="M433" s="176"/>
      <c r="N433" s="177"/>
      <c r="O433" s="58"/>
      <c r="P433" s="58"/>
      <c r="Q433" s="58"/>
      <c r="R433" s="58"/>
      <c r="S433" s="58"/>
      <c r="T433" s="59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7" t="s">
        <v>153</v>
      </c>
      <c r="AU433" s="17" t="s">
        <v>86</v>
      </c>
    </row>
    <row r="434" spans="2:51" s="13" customFormat="1" ht="12">
      <c r="B434" s="178"/>
      <c r="D434" s="174" t="s">
        <v>155</v>
      </c>
      <c r="E434" s="179" t="s">
        <v>1</v>
      </c>
      <c r="F434" s="180" t="s">
        <v>725</v>
      </c>
      <c r="H434" s="181">
        <v>0.82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155</v>
      </c>
      <c r="AU434" s="179" t="s">
        <v>86</v>
      </c>
      <c r="AV434" s="13" t="s">
        <v>86</v>
      </c>
      <c r="AW434" s="13" t="s">
        <v>32</v>
      </c>
      <c r="AX434" s="13" t="s">
        <v>76</v>
      </c>
      <c r="AY434" s="179" t="s">
        <v>144</v>
      </c>
    </row>
    <row r="435" spans="2:51" s="14" customFormat="1" ht="12">
      <c r="B435" s="186"/>
      <c r="D435" s="174" t="s">
        <v>155</v>
      </c>
      <c r="E435" s="187" t="s">
        <v>1</v>
      </c>
      <c r="F435" s="188" t="s">
        <v>157</v>
      </c>
      <c r="H435" s="189">
        <v>0.82</v>
      </c>
      <c r="I435" s="190"/>
      <c r="L435" s="186"/>
      <c r="M435" s="191"/>
      <c r="N435" s="192"/>
      <c r="O435" s="192"/>
      <c r="P435" s="192"/>
      <c r="Q435" s="192"/>
      <c r="R435" s="192"/>
      <c r="S435" s="192"/>
      <c r="T435" s="193"/>
      <c r="AT435" s="187" t="s">
        <v>155</v>
      </c>
      <c r="AU435" s="187" t="s">
        <v>86</v>
      </c>
      <c r="AV435" s="14" t="s">
        <v>151</v>
      </c>
      <c r="AW435" s="14" t="s">
        <v>32</v>
      </c>
      <c r="AX435" s="14" t="s">
        <v>84</v>
      </c>
      <c r="AY435" s="187" t="s">
        <v>144</v>
      </c>
    </row>
    <row r="436" spans="2:63" s="12" customFormat="1" ht="25.9" customHeight="1">
      <c r="B436" s="147"/>
      <c r="D436" s="148" t="s">
        <v>75</v>
      </c>
      <c r="E436" s="149" t="s">
        <v>370</v>
      </c>
      <c r="F436" s="149" t="s">
        <v>371</v>
      </c>
      <c r="I436" s="150"/>
      <c r="J436" s="151">
        <f>BK436</f>
        <v>0</v>
      </c>
      <c r="L436" s="147"/>
      <c r="M436" s="152"/>
      <c r="N436" s="153"/>
      <c r="O436" s="153"/>
      <c r="P436" s="154">
        <f>P437+P446+P455+P482</f>
        <v>0</v>
      </c>
      <c r="Q436" s="153"/>
      <c r="R436" s="154">
        <f>R437+R446+R455+R482</f>
        <v>0.486968</v>
      </c>
      <c r="S436" s="153"/>
      <c r="T436" s="155">
        <f>T437+T446+T455+T482</f>
        <v>2.37292008</v>
      </c>
      <c r="AR436" s="148" t="s">
        <v>86</v>
      </c>
      <c r="AT436" s="156" t="s">
        <v>75</v>
      </c>
      <c r="AU436" s="156" t="s">
        <v>76</v>
      </c>
      <c r="AY436" s="148" t="s">
        <v>144</v>
      </c>
      <c r="BK436" s="157">
        <f>BK437+BK446+BK455+BK482</f>
        <v>0</v>
      </c>
    </row>
    <row r="437" spans="2:63" s="12" customFormat="1" ht="22.9" customHeight="1">
      <c r="B437" s="147"/>
      <c r="D437" s="148" t="s">
        <v>75</v>
      </c>
      <c r="E437" s="158" t="s">
        <v>372</v>
      </c>
      <c r="F437" s="158" t="s">
        <v>373</v>
      </c>
      <c r="I437" s="150"/>
      <c r="J437" s="159">
        <f>BK437</f>
        <v>0</v>
      </c>
      <c r="L437" s="147"/>
      <c r="M437" s="152"/>
      <c r="N437" s="153"/>
      <c r="O437" s="153"/>
      <c r="P437" s="154">
        <f>SUM(P438:P445)</f>
        <v>0</v>
      </c>
      <c r="Q437" s="153"/>
      <c r="R437" s="154">
        <f>SUM(R438:R445)</f>
        <v>0</v>
      </c>
      <c r="S437" s="153"/>
      <c r="T437" s="155">
        <f>SUM(T438:T445)</f>
        <v>1.17424</v>
      </c>
      <c r="AR437" s="148" t="s">
        <v>86</v>
      </c>
      <c r="AT437" s="156" t="s">
        <v>75</v>
      </c>
      <c r="AU437" s="156" t="s">
        <v>84</v>
      </c>
      <c r="AY437" s="148" t="s">
        <v>144</v>
      </c>
      <c r="BK437" s="157">
        <f>SUM(BK438:BK445)</f>
        <v>0</v>
      </c>
    </row>
    <row r="438" spans="1:65" s="2" customFormat="1" ht="14.45" customHeight="1">
      <c r="A438" s="32"/>
      <c r="B438" s="160"/>
      <c r="C438" s="161" t="s">
        <v>416</v>
      </c>
      <c r="D438" s="161" t="s">
        <v>146</v>
      </c>
      <c r="E438" s="162" t="s">
        <v>726</v>
      </c>
      <c r="F438" s="163" t="s">
        <v>727</v>
      </c>
      <c r="G438" s="164" t="s">
        <v>149</v>
      </c>
      <c r="H438" s="165">
        <v>293.56</v>
      </c>
      <c r="I438" s="166"/>
      <c r="J438" s="167">
        <f>ROUND(I438*H438,2)</f>
        <v>0</v>
      </c>
      <c r="K438" s="163" t="s">
        <v>150</v>
      </c>
      <c r="L438" s="33"/>
      <c r="M438" s="168" t="s">
        <v>1</v>
      </c>
      <c r="N438" s="169" t="s">
        <v>41</v>
      </c>
      <c r="O438" s="58"/>
      <c r="P438" s="170">
        <f>O438*H438</f>
        <v>0</v>
      </c>
      <c r="Q438" s="170">
        <v>0</v>
      </c>
      <c r="R438" s="170">
        <f>Q438*H438</f>
        <v>0</v>
      </c>
      <c r="S438" s="170">
        <v>0.004</v>
      </c>
      <c r="T438" s="171">
        <f>S438*H438</f>
        <v>1.17424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2" t="s">
        <v>238</v>
      </c>
      <c r="AT438" s="172" t="s">
        <v>146</v>
      </c>
      <c r="AU438" s="172" t="s">
        <v>86</v>
      </c>
      <c r="AY438" s="17" t="s">
        <v>144</v>
      </c>
      <c r="BE438" s="173">
        <f>IF(N438="základní",J438,0)</f>
        <v>0</v>
      </c>
      <c r="BF438" s="173">
        <f>IF(N438="snížená",J438,0)</f>
        <v>0</v>
      </c>
      <c r="BG438" s="173">
        <f>IF(N438="zákl. přenesená",J438,0)</f>
        <v>0</v>
      </c>
      <c r="BH438" s="173">
        <f>IF(N438="sníž. přenesená",J438,0)</f>
        <v>0</v>
      </c>
      <c r="BI438" s="173">
        <f>IF(N438="nulová",J438,0)</f>
        <v>0</v>
      </c>
      <c r="BJ438" s="17" t="s">
        <v>84</v>
      </c>
      <c r="BK438" s="173">
        <f>ROUND(I438*H438,2)</f>
        <v>0</v>
      </c>
      <c r="BL438" s="17" t="s">
        <v>238</v>
      </c>
      <c r="BM438" s="172" t="s">
        <v>728</v>
      </c>
    </row>
    <row r="439" spans="1:47" s="2" customFormat="1" ht="12">
      <c r="A439" s="32"/>
      <c r="B439" s="33"/>
      <c r="C439" s="32"/>
      <c r="D439" s="174" t="s">
        <v>153</v>
      </c>
      <c r="E439" s="32"/>
      <c r="F439" s="175" t="s">
        <v>729</v>
      </c>
      <c r="G439" s="32"/>
      <c r="H439" s="32"/>
      <c r="I439" s="96"/>
      <c r="J439" s="32"/>
      <c r="K439" s="32"/>
      <c r="L439" s="33"/>
      <c r="M439" s="176"/>
      <c r="N439" s="177"/>
      <c r="O439" s="58"/>
      <c r="P439" s="58"/>
      <c r="Q439" s="58"/>
      <c r="R439" s="58"/>
      <c r="S439" s="58"/>
      <c r="T439" s="59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T439" s="17" t="s">
        <v>153</v>
      </c>
      <c r="AU439" s="17" t="s">
        <v>86</v>
      </c>
    </row>
    <row r="440" spans="2:51" s="13" customFormat="1" ht="12">
      <c r="B440" s="178"/>
      <c r="D440" s="174" t="s">
        <v>155</v>
      </c>
      <c r="E440" s="179" t="s">
        <v>1</v>
      </c>
      <c r="F440" s="180" t="s">
        <v>730</v>
      </c>
      <c r="H440" s="181">
        <v>49.36</v>
      </c>
      <c r="I440" s="182"/>
      <c r="L440" s="178"/>
      <c r="M440" s="183"/>
      <c r="N440" s="184"/>
      <c r="O440" s="184"/>
      <c r="P440" s="184"/>
      <c r="Q440" s="184"/>
      <c r="R440" s="184"/>
      <c r="S440" s="184"/>
      <c r="T440" s="185"/>
      <c r="AT440" s="179" t="s">
        <v>155</v>
      </c>
      <c r="AU440" s="179" t="s">
        <v>86</v>
      </c>
      <c r="AV440" s="13" t="s">
        <v>86</v>
      </c>
      <c r="AW440" s="13" t="s">
        <v>32</v>
      </c>
      <c r="AX440" s="13" t="s">
        <v>76</v>
      </c>
      <c r="AY440" s="179" t="s">
        <v>144</v>
      </c>
    </row>
    <row r="441" spans="2:51" s="13" customFormat="1" ht="12">
      <c r="B441" s="178"/>
      <c r="D441" s="174" t="s">
        <v>155</v>
      </c>
      <c r="E441" s="179" t="s">
        <v>1</v>
      </c>
      <c r="F441" s="180" t="s">
        <v>731</v>
      </c>
      <c r="H441" s="181">
        <v>92.98</v>
      </c>
      <c r="I441" s="182"/>
      <c r="L441" s="178"/>
      <c r="M441" s="183"/>
      <c r="N441" s="184"/>
      <c r="O441" s="184"/>
      <c r="P441" s="184"/>
      <c r="Q441" s="184"/>
      <c r="R441" s="184"/>
      <c r="S441" s="184"/>
      <c r="T441" s="185"/>
      <c r="AT441" s="179" t="s">
        <v>155</v>
      </c>
      <c r="AU441" s="179" t="s">
        <v>86</v>
      </c>
      <c r="AV441" s="13" t="s">
        <v>86</v>
      </c>
      <c r="AW441" s="13" t="s">
        <v>32</v>
      </c>
      <c r="AX441" s="13" t="s">
        <v>76</v>
      </c>
      <c r="AY441" s="179" t="s">
        <v>144</v>
      </c>
    </row>
    <row r="442" spans="2:51" s="13" customFormat="1" ht="12">
      <c r="B442" s="178"/>
      <c r="D442" s="174" t="s">
        <v>155</v>
      </c>
      <c r="E442" s="179" t="s">
        <v>1</v>
      </c>
      <c r="F442" s="180" t="s">
        <v>732</v>
      </c>
      <c r="H442" s="181">
        <v>69.44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155</v>
      </c>
      <c r="AU442" s="179" t="s">
        <v>86</v>
      </c>
      <c r="AV442" s="13" t="s">
        <v>86</v>
      </c>
      <c r="AW442" s="13" t="s">
        <v>32</v>
      </c>
      <c r="AX442" s="13" t="s">
        <v>76</v>
      </c>
      <c r="AY442" s="179" t="s">
        <v>144</v>
      </c>
    </row>
    <row r="443" spans="2:51" s="13" customFormat="1" ht="12">
      <c r="B443" s="178"/>
      <c r="D443" s="174" t="s">
        <v>155</v>
      </c>
      <c r="E443" s="179" t="s">
        <v>1</v>
      </c>
      <c r="F443" s="180" t="s">
        <v>733</v>
      </c>
      <c r="H443" s="181">
        <v>68.78</v>
      </c>
      <c r="I443" s="182"/>
      <c r="L443" s="178"/>
      <c r="M443" s="183"/>
      <c r="N443" s="184"/>
      <c r="O443" s="184"/>
      <c r="P443" s="184"/>
      <c r="Q443" s="184"/>
      <c r="R443" s="184"/>
      <c r="S443" s="184"/>
      <c r="T443" s="185"/>
      <c r="AT443" s="179" t="s">
        <v>155</v>
      </c>
      <c r="AU443" s="179" t="s">
        <v>86</v>
      </c>
      <c r="AV443" s="13" t="s">
        <v>86</v>
      </c>
      <c r="AW443" s="13" t="s">
        <v>32</v>
      </c>
      <c r="AX443" s="13" t="s">
        <v>76</v>
      </c>
      <c r="AY443" s="179" t="s">
        <v>144</v>
      </c>
    </row>
    <row r="444" spans="2:51" s="13" customFormat="1" ht="12">
      <c r="B444" s="178"/>
      <c r="D444" s="174" t="s">
        <v>155</v>
      </c>
      <c r="E444" s="179" t="s">
        <v>1</v>
      </c>
      <c r="F444" s="180" t="s">
        <v>734</v>
      </c>
      <c r="H444" s="181">
        <v>13</v>
      </c>
      <c r="I444" s="182"/>
      <c r="L444" s="178"/>
      <c r="M444" s="183"/>
      <c r="N444" s="184"/>
      <c r="O444" s="184"/>
      <c r="P444" s="184"/>
      <c r="Q444" s="184"/>
      <c r="R444" s="184"/>
      <c r="S444" s="184"/>
      <c r="T444" s="185"/>
      <c r="AT444" s="179" t="s">
        <v>155</v>
      </c>
      <c r="AU444" s="179" t="s">
        <v>86</v>
      </c>
      <c r="AV444" s="13" t="s">
        <v>86</v>
      </c>
      <c r="AW444" s="13" t="s">
        <v>32</v>
      </c>
      <c r="AX444" s="13" t="s">
        <v>76</v>
      </c>
      <c r="AY444" s="179" t="s">
        <v>144</v>
      </c>
    </row>
    <row r="445" spans="2:51" s="14" customFormat="1" ht="12">
      <c r="B445" s="186"/>
      <c r="D445" s="174" t="s">
        <v>155</v>
      </c>
      <c r="E445" s="187" t="s">
        <v>1</v>
      </c>
      <c r="F445" s="188" t="s">
        <v>157</v>
      </c>
      <c r="H445" s="189">
        <v>293.56</v>
      </c>
      <c r="I445" s="190"/>
      <c r="L445" s="186"/>
      <c r="M445" s="191"/>
      <c r="N445" s="192"/>
      <c r="O445" s="192"/>
      <c r="P445" s="192"/>
      <c r="Q445" s="192"/>
      <c r="R445" s="192"/>
      <c r="S445" s="192"/>
      <c r="T445" s="193"/>
      <c r="AT445" s="187" t="s">
        <v>155</v>
      </c>
      <c r="AU445" s="187" t="s">
        <v>86</v>
      </c>
      <c r="AV445" s="14" t="s">
        <v>151</v>
      </c>
      <c r="AW445" s="14" t="s">
        <v>32</v>
      </c>
      <c r="AX445" s="14" t="s">
        <v>84</v>
      </c>
      <c r="AY445" s="187" t="s">
        <v>144</v>
      </c>
    </row>
    <row r="446" spans="2:63" s="12" customFormat="1" ht="22.9" customHeight="1">
      <c r="B446" s="147"/>
      <c r="D446" s="148" t="s">
        <v>75</v>
      </c>
      <c r="E446" s="158" t="s">
        <v>735</v>
      </c>
      <c r="F446" s="158" t="s">
        <v>736</v>
      </c>
      <c r="I446" s="150"/>
      <c r="J446" s="159">
        <f>BK446</f>
        <v>0</v>
      </c>
      <c r="L446" s="147"/>
      <c r="M446" s="152"/>
      <c r="N446" s="153"/>
      <c r="O446" s="153"/>
      <c r="P446" s="154">
        <f>SUM(P447:P454)</f>
        <v>0</v>
      </c>
      <c r="Q446" s="153"/>
      <c r="R446" s="154">
        <f>SUM(R447:R454)</f>
        <v>0</v>
      </c>
      <c r="S446" s="153"/>
      <c r="T446" s="155">
        <f>SUM(T447:T454)</f>
        <v>0.228</v>
      </c>
      <c r="AR446" s="148" t="s">
        <v>86</v>
      </c>
      <c r="AT446" s="156" t="s">
        <v>75</v>
      </c>
      <c r="AU446" s="156" t="s">
        <v>84</v>
      </c>
      <c r="AY446" s="148" t="s">
        <v>144</v>
      </c>
      <c r="BK446" s="157">
        <f>SUM(BK447:BK454)</f>
        <v>0</v>
      </c>
    </row>
    <row r="447" spans="1:65" s="2" customFormat="1" ht="14.45" customHeight="1">
      <c r="A447" s="32"/>
      <c r="B447" s="160"/>
      <c r="C447" s="161" t="s">
        <v>422</v>
      </c>
      <c r="D447" s="161" t="s">
        <v>146</v>
      </c>
      <c r="E447" s="162" t="s">
        <v>737</v>
      </c>
      <c r="F447" s="163" t="s">
        <v>738</v>
      </c>
      <c r="G447" s="164" t="s">
        <v>302</v>
      </c>
      <c r="H447" s="165">
        <v>7</v>
      </c>
      <c r="I447" s="166"/>
      <c r="J447" s="167">
        <f>ROUND(I447*H447,2)</f>
        <v>0</v>
      </c>
      <c r="K447" s="163" t="s">
        <v>150</v>
      </c>
      <c r="L447" s="33"/>
      <c r="M447" s="168" t="s">
        <v>1</v>
      </c>
      <c r="N447" s="169" t="s">
        <v>41</v>
      </c>
      <c r="O447" s="58"/>
      <c r="P447" s="170">
        <f>O447*H447</f>
        <v>0</v>
      </c>
      <c r="Q447" s="170">
        <v>0</v>
      </c>
      <c r="R447" s="170">
        <f>Q447*H447</f>
        <v>0</v>
      </c>
      <c r="S447" s="170">
        <v>0.024</v>
      </c>
      <c r="T447" s="171">
        <f>S447*H447</f>
        <v>0.168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2" t="s">
        <v>238</v>
      </c>
      <c r="AT447" s="172" t="s">
        <v>146</v>
      </c>
      <c r="AU447" s="172" t="s">
        <v>86</v>
      </c>
      <c r="AY447" s="17" t="s">
        <v>144</v>
      </c>
      <c r="BE447" s="173">
        <f>IF(N447="základní",J447,0)</f>
        <v>0</v>
      </c>
      <c r="BF447" s="173">
        <f>IF(N447="snížená",J447,0)</f>
        <v>0</v>
      </c>
      <c r="BG447" s="173">
        <f>IF(N447="zákl. přenesená",J447,0)</f>
        <v>0</v>
      </c>
      <c r="BH447" s="173">
        <f>IF(N447="sníž. přenesená",J447,0)</f>
        <v>0</v>
      </c>
      <c r="BI447" s="173">
        <f>IF(N447="nulová",J447,0)</f>
        <v>0</v>
      </c>
      <c r="BJ447" s="17" t="s">
        <v>84</v>
      </c>
      <c r="BK447" s="173">
        <f>ROUND(I447*H447,2)</f>
        <v>0</v>
      </c>
      <c r="BL447" s="17" t="s">
        <v>238</v>
      </c>
      <c r="BM447" s="172" t="s">
        <v>739</v>
      </c>
    </row>
    <row r="448" spans="1:47" s="2" customFormat="1" ht="19.5">
      <c r="A448" s="32"/>
      <c r="B448" s="33"/>
      <c r="C448" s="32"/>
      <c r="D448" s="174" t="s">
        <v>153</v>
      </c>
      <c r="E448" s="32"/>
      <c r="F448" s="175" t="s">
        <v>740</v>
      </c>
      <c r="G448" s="32"/>
      <c r="H448" s="32"/>
      <c r="I448" s="96"/>
      <c r="J448" s="32"/>
      <c r="K448" s="32"/>
      <c r="L448" s="33"/>
      <c r="M448" s="176"/>
      <c r="N448" s="177"/>
      <c r="O448" s="58"/>
      <c r="P448" s="58"/>
      <c r="Q448" s="58"/>
      <c r="R448" s="58"/>
      <c r="S448" s="58"/>
      <c r="T448" s="59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T448" s="17" t="s">
        <v>153</v>
      </c>
      <c r="AU448" s="17" t="s">
        <v>86</v>
      </c>
    </row>
    <row r="449" spans="2:51" s="13" customFormat="1" ht="12">
      <c r="B449" s="178"/>
      <c r="D449" s="174" t="s">
        <v>155</v>
      </c>
      <c r="E449" s="179" t="s">
        <v>1</v>
      </c>
      <c r="F449" s="180" t="s">
        <v>186</v>
      </c>
      <c r="H449" s="181">
        <v>7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155</v>
      </c>
      <c r="AU449" s="179" t="s">
        <v>86</v>
      </c>
      <c r="AV449" s="13" t="s">
        <v>86</v>
      </c>
      <c r="AW449" s="13" t="s">
        <v>32</v>
      </c>
      <c r="AX449" s="13" t="s">
        <v>76</v>
      </c>
      <c r="AY449" s="179" t="s">
        <v>144</v>
      </c>
    </row>
    <row r="450" spans="2:51" s="14" customFormat="1" ht="12">
      <c r="B450" s="186"/>
      <c r="D450" s="174" t="s">
        <v>155</v>
      </c>
      <c r="E450" s="187" t="s">
        <v>1</v>
      </c>
      <c r="F450" s="188" t="s">
        <v>157</v>
      </c>
      <c r="H450" s="189">
        <v>7</v>
      </c>
      <c r="I450" s="190"/>
      <c r="L450" s="186"/>
      <c r="M450" s="191"/>
      <c r="N450" s="192"/>
      <c r="O450" s="192"/>
      <c r="P450" s="192"/>
      <c r="Q450" s="192"/>
      <c r="R450" s="192"/>
      <c r="S450" s="192"/>
      <c r="T450" s="193"/>
      <c r="AT450" s="187" t="s">
        <v>155</v>
      </c>
      <c r="AU450" s="187" t="s">
        <v>86</v>
      </c>
      <c r="AV450" s="14" t="s">
        <v>151</v>
      </c>
      <c r="AW450" s="14" t="s">
        <v>32</v>
      </c>
      <c r="AX450" s="14" t="s">
        <v>84</v>
      </c>
      <c r="AY450" s="187" t="s">
        <v>144</v>
      </c>
    </row>
    <row r="451" spans="1:65" s="2" customFormat="1" ht="14.45" customHeight="1">
      <c r="A451" s="32"/>
      <c r="B451" s="160"/>
      <c r="C451" s="161" t="s">
        <v>741</v>
      </c>
      <c r="D451" s="161" t="s">
        <v>146</v>
      </c>
      <c r="E451" s="162" t="s">
        <v>742</v>
      </c>
      <c r="F451" s="163" t="s">
        <v>743</v>
      </c>
      <c r="G451" s="164" t="s">
        <v>302</v>
      </c>
      <c r="H451" s="165">
        <v>2</v>
      </c>
      <c r="I451" s="166"/>
      <c r="J451" s="167">
        <f>ROUND(I451*H451,2)</f>
        <v>0</v>
      </c>
      <c r="K451" s="163" t="s">
        <v>150</v>
      </c>
      <c r="L451" s="33"/>
      <c r="M451" s="168" t="s">
        <v>1</v>
      </c>
      <c r="N451" s="169" t="s">
        <v>41</v>
      </c>
      <c r="O451" s="58"/>
      <c r="P451" s="170">
        <f>O451*H451</f>
        <v>0</v>
      </c>
      <c r="Q451" s="170">
        <v>0</v>
      </c>
      <c r="R451" s="170">
        <f>Q451*H451</f>
        <v>0</v>
      </c>
      <c r="S451" s="170">
        <v>0.03</v>
      </c>
      <c r="T451" s="171">
        <f>S451*H451</f>
        <v>0.06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2" t="s">
        <v>238</v>
      </c>
      <c r="AT451" s="172" t="s">
        <v>146</v>
      </c>
      <c r="AU451" s="172" t="s">
        <v>86</v>
      </c>
      <c r="AY451" s="17" t="s">
        <v>144</v>
      </c>
      <c r="BE451" s="173">
        <f>IF(N451="základní",J451,0)</f>
        <v>0</v>
      </c>
      <c r="BF451" s="173">
        <f>IF(N451="snížená",J451,0)</f>
        <v>0</v>
      </c>
      <c r="BG451" s="173">
        <f>IF(N451="zákl. přenesená",J451,0)</f>
        <v>0</v>
      </c>
      <c r="BH451" s="173">
        <f>IF(N451="sníž. přenesená",J451,0)</f>
        <v>0</v>
      </c>
      <c r="BI451" s="173">
        <f>IF(N451="nulová",J451,0)</f>
        <v>0</v>
      </c>
      <c r="BJ451" s="17" t="s">
        <v>84</v>
      </c>
      <c r="BK451" s="173">
        <f>ROUND(I451*H451,2)</f>
        <v>0</v>
      </c>
      <c r="BL451" s="17" t="s">
        <v>238</v>
      </c>
      <c r="BM451" s="172" t="s">
        <v>744</v>
      </c>
    </row>
    <row r="452" spans="1:47" s="2" customFormat="1" ht="19.5">
      <c r="A452" s="32"/>
      <c r="B452" s="33"/>
      <c r="C452" s="32"/>
      <c r="D452" s="174" t="s">
        <v>153</v>
      </c>
      <c r="E452" s="32"/>
      <c r="F452" s="175" t="s">
        <v>745</v>
      </c>
      <c r="G452" s="32"/>
      <c r="H452" s="32"/>
      <c r="I452" s="96"/>
      <c r="J452" s="32"/>
      <c r="K452" s="32"/>
      <c r="L452" s="33"/>
      <c r="M452" s="176"/>
      <c r="N452" s="177"/>
      <c r="O452" s="58"/>
      <c r="P452" s="58"/>
      <c r="Q452" s="58"/>
      <c r="R452" s="58"/>
      <c r="S452" s="58"/>
      <c r="T452" s="59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T452" s="17" t="s">
        <v>153</v>
      </c>
      <c r="AU452" s="17" t="s">
        <v>86</v>
      </c>
    </row>
    <row r="453" spans="2:51" s="13" customFormat="1" ht="12">
      <c r="B453" s="178"/>
      <c r="D453" s="174" t="s">
        <v>155</v>
      </c>
      <c r="E453" s="179" t="s">
        <v>1</v>
      </c>
      <c r="F453" s="180" t="s">
        <v>86</v>
      </c>
      <c r="H453" s="181">
        <v>2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155</v>
      </c>
      <c r="AU453" s="179" t="s">
        <v>86</v>
      </c>
      <c r="AV453" s="13" t="s">
        <v>86</v>
      </c>
      <c r="AW453" s="13" t="s">
        <v>32</v>
      </c>
      <c r="AX453" s="13" t="s">
        <v>76</v>
      </c>
      <c r="AY453" s="179" t="s">
        <v>144</v>
      </c>
    </row>
    <row r="454" spans="2:51" s="14" customFormat="1" ht="12">
      <c r="B454" s="186"/>
      <c r="D454" s="174" t="s">
        <v>155</v>
      </c>
      <c r="E454" s="187" t="s">
        <v>1</v>
      </c>
      <c r="F454" s="188" t="s">
        <v>157</v>
      </c>
      <c r="H454" s="189">
        <v>2</v>
      </c>
      <c r="I454" s="190"/>
      <c r="L454" s="186"/>
      <c r="M454" s="191"/>
      <c r="N454" s="192"/>
      <c r="O454" s="192"/>
      <c r="P454" s="192"/>
      <c r="Q454" s="192"/>
      <c r="R454" s="192"/>
      <c r="S454" s="192"/>
      <c r="T454" s="193"/>
      <c r="AT454" s="187" t="s">
        <v>155</v>
      </c>
      <c r="AU454" s="187" t="s">
        <v>86</v>
      </c>
      <c r="AV454" s="14" t="s">
        <v>151</v>
      </c>
      <c r="AW454" s="14" t="s">
        <v>32</v>
      </c>
      <c r="AX454" s="14" t="s">
        <v>84</v>
      </c>
      <c r="AY454" s="187" t="s">
        <v>144</v>
      </c>
    </row>
    <row r="455" spans="2:63" s="12" customFormat="1" ht="22.9" customHeight="1">
      <c r="B455" s="147"/>
      <c r="D455" s="148" t="s">
        <v>75</v>
      </c>
      <c r="E455" s="158" t="s">
        <v>746</v>
      </c>
      <c r="F455" s="158" t="s">
        <v>747</v>
      </c>
      <c r="I455" s="150"/>
      <c r="J455" s="159">
        <f>BK455</f>
        <v>0</v>
      </c>
      <c r="L455" s="147"/>
      <c r="M455" s="152"/>
      <c r="N455" s="153"/>
      <c r="O455" s="153"/>
      <c r="P455" s="154">
        <f>SUM(P456:P481)</f>
        <v>0</v>
      </c>
      <c r="Q455" s="153"/>
      <c r="R455" s="154">
        <f>SUM(R456:R481)</f>
        <v>0</v>
      </c>
      <c r="S455" s="153"/>
      <c r="T455" s="155">
        <f>SUM(T456:T481)</f>
        <v>0.81972</v>
      </c>
      <c r="AR455" s="148" t="s">
        <v>86</v>
      </c>
      <c r="AT455" s="156" t="s">
        <v>75</v>
      </c>
      <c r="AU455" s="156" t="s">
        <v>84</v>
      </c>
      <c r="AY455" s="148" t="s">
        <v>144</v>
      </c>
      <c r="BK455" s="157">
        <f>SUM(BK456:BK481)</f>
        <v>0</v>
      </c>
    </row>
    <row r="456" spans="1:65" s="2" customFormat="1" ht="14.45" customHeight="1">
      <c r="A456" s="32"/>
      <c r="B456" s="160"/>
      <c r="C456" s="161" t="s">
        <v>156</v>
      </c>
      <c r="D456" s="161" t="s">
        <v>146</v>
      </c>
      <c r="E456" s="162" t="s">
        <v>748</v>
      </c>
      <c r="F456" s="163" t="s">
        <v>749</v>
      </c>
      <c r="G456" s="164" t="s">
        <v>149</v>
      </c>
      <c r="H456" s="165">
        <v>231.2</v>
      </c>
      <c r="I456" s="166"/>
      <c r="J456" s="167">
        <f>ROUND(I456*H456,2)</f>
        <v>0</v>
      </c>
      <c r="K456" s="163" t="s">
        <v>150</v>
      </c>
      <c r="L456" s="33"/>
      <c r="M456" s="168" t="s">
        <v>1</v>
      </c>
      <c r="N456" s="169" t="s">
        <v>41</v>
      </c>
      <c r="O456" s="58"/>
      <c r="P456" s="170">
        <f>O456*H456</f>
        <v>0</v>
      </c>
      <c r="Q456" s="170">
        <v>0</v>
      </c>
      <c r="R456" s="170">
        <f>Q456*H456</f>
        <v>0</v>
      </c>
      <c r="S456" s="170">
        <v>0.003</v>
      </c>
      <c r="T456" s="171">
        <f>S456*H456</f>
        <v>0.6936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2" t="s">
        <v>238</v>
      </c>
      <c r="AT456" s="172" t="s">
        <v>146</v>
      </c>
      <c r="AU456" s="172" t="s">
        <v>86</v>
      </c>
      <c r="AY456" s="17" t="s">
        <v>144</v>
      </c>
      <c r="BE456" s="173">
        <f>IF(N456="základní",J456,0)</f>
        <v>0</v>
      </c>
      <c r="BF456" s="173">
        <f>IF(N456="snížená",J456,0)</f>
        <v>0</v>
      </c>
      <c r="BG456" s="173">
        <f>IF(N456="zákl. přenesená",J456,0)</f>
        <v>0</v>
      </c>
      <c r="BH456" s="173">
        <f>IF(N456="sníž. přenesená",J456,0)</f>
        <v>0</v>
      </c>
      <c r="BI456" s="173">
        <f>IF(N456="nulová",J456,0)</f>
        <v>0</v>
      </c>
      <c r="BJ456" s="17" t="s">
        <v>84</v>
      </c>
      <c r="BK456" s="173">
        <f>ROUND(I456*H456,2)</f>
        <v>0</v>
      </c>
      <c r="BL456" s="17" t="s">
        <v>238</v>
      </c>
      <c r="BM456" s="172" t="s">
        <v>750</v>
      </c>
    </row>
    <row r="457" spans="1:47" s="2" customFormat="1" ht="12">
      <c r="A457" s="32"/>
      <c r="B457" s="33"/>
      <c r="C457" s="32"/>
      <c r="D457" s="174" t="s">
        <v>153</v>
      </c>
      <c r="E457" s="32"/>
      <c r="F457" s="175" t="s">
        <v>751</v>
      </c>
      <c r="G457" s="32"/>
      <c r="H457" s="32"/>
      <c r="I457" s="96"/>
      <c r="J457" s="32"/>
      <c r="K457" s="32"/>
      <c r="L457" s="33"/>
      <c r="M457" s="176"/>
      <c r="N457" s="177"/>
      <c r="O457" s="58"/>
      <c r="P457" s="58"/>
      <c r="Q457" s="58"/>
      <c r="R457" s="58"/>
      <c r="S457" s="58"/>
      <c r="T457" s="59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T457" s="17" t="s">
        <v>153</v>
      </c>
      <c r="AU457" s="17" t="s">
        <v>86</v>
      </c>
    </row>
    <row r="458" spans="2:51" s="13" customFormat="1" ht="12">
      <c r="B458" s="178"/>
      <c r="D458" s="174" t="s">
        <v>155</v>
      </c>
      <c r="E458" s="179" t="s">
        <v>1</v>
      </c>
      <c r="F458" s="180" t="s">
        <v>731</v>
      </c>
      <c r="H458" s="181">
        <v>92.98</v>
      </c>
      <c r="I458" s="182"/>
      <c r="L458" s="178"/>
      <c r="M458" s="183"/>
      <c r="N458" s="184"/>
      <c r="O458" s="184"/>
      <c r="P458" s="184"/>
      <c r="Q458" s="184"/>
      <c r="R458" s="184"/>
      <c r="S458" s="184"/>
      <c r="T458" s="185"/>
      <c r="AT458" s="179" t="s">
        <v>155</v>
      </c>
      <c r="AU458" s="179" t="s">
        <v>86</v>
      </c>
      <c r="AV458" s="13" t="s">
        <v>86</v>
      </c>
      <c r="AW458" s="13" t="s">
        <v>32</v>
      </c>
      <c r="AX458" s="13" t="s">
        <v>76</v>
      </c>
      <c r="AY458" s="179" t="s">
        <v>144</v>
      </c>
    </row>
    <row r="459" spans="2:51" s="13" customFormat="1" ht="12">
      <c r="B459" s="178"/>
      <c r="D459" s="174" t="s">
        <v>155</v>
      </c>
      <c r="E459" s="179" t="s">
        <v>1</v>
      </c>
      <c r="F459" s="180" t="s">
        <v>732</v>
      </c>
      <c r="H459" s="181">
        <v>69.44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155</v>
      </c>
      <c r="AU459" s="179" t="s">
        <v>86</v>
      </c>
      <c r="AV459" s="13" t="s">
        <v>86</v>
      </c>
      <c r="AW459" s="13" t="s">
        <v>32</v>
      </c>
      <c r="AX459" s="13" t="s">
        <v>76</v>
      </c>
      <c r="AY459" s="179" t="s">
        <v>144</v>
      </c>
    </row>
    <row r="460" spans="2:51" s="13" customFormat="1" ht="12">
      <c r="B460" s="178"/>
      <c r="D460" s="174" t="s">
        <v>155</v>
      </c>
      <c r="E460" s="179" t="s">
        <v>1</v>
      </c>
      <c r="F460" s="180" t="s">
        <v>733</v>
      </c>
      <c r="H460" s="181">
        <v>68.78</v>
      </c>
      <c r="I460" s="182"/>
      <c r="L460" s="178"/>
      <c r="M460" s="183"/>
      <c r="N460" s="184"/>
      <c r="O460" s="184"/>
      <c r="P460" s="184"/>
      <c r="Q460" s="184"/>
      <c r="R460" s="184"/>
      <c r="S460" s="184"/>
      <c r="T460" s="185"/>
      <c r="AT460" s="179" t="s">
        <v>155</v>
      </c>
      <c r="AU460" s="179" t="s">
        <v>86</v>
      </c>
      <c r="AV460" s="13" t="s">
        <v>86</v>
      </c>
      <c r="AW460" s="13" t="s">
        <v>32</v>
      </c>
      <c r="AX460" s="13" t="s">
        <v>76</v>
      </c>
      <c r="AY460" s="179" t="s">
        <v>144</v>
      </c>
    </row>
    <row r="461" spans="2:51" s="14" customFormat="1" ht="12">
      <c r="B461" s="186"/>
      <c r="D461" s="174" t="s">
        <v>155</v>
      </c>
      <c r="E461" s="187" t="s">
        <v>1</v>
      </c>
      <c r="F461" s="188" t="s">
        <v>157</v>
      </c>
      <c r="H461" s="189">
        <v>231.2</v>
      </c>
      <c r="I461" s="190"/>
      <c r="L461" s="186"/>
      <c r="M461" s="191"/>
      <c r="N461" s="192"/>
      <c r="O461" s="192"/>
      <c r="P461" s="192"/>
      <c r="Q461" s="192"/>
      <c r="R461" s="192"/>
      <c r="S461" s="192"/>
      <c r="T461" s="193"/>
      <c r="AT461" s="187" t="s">
        <v>155</v>
      </c>
      <c r="AU461" s="187" t="s">
        <v>86</v>
      </c>
      <c r="AV461" s="14" t="s">
        <v>151</v>
      </c>
      <c r="AW461" s="14" t="s">
        <v>32</v>
      </c>
      <c r="AX461" s="14" t="s">
        <v>84</v>
      </c>
      <c r="AY461" s="187" t="s">
        <v>144</v>
      </c>
    </row>
    <row r="462" spans="1:65" s="2" customFormat="1" ht="14.45" customHeight="1">
      <c r="A462" s="32"/>
      <c r="B462" s="160"/>
      <c r="C462" s="161" t="s">
        <v>752</v>
      </c>
      <c r="D462" s="161" t="s">
        <v>146</v>
      </c>
      <c r="E462" s="162" t="s">
        <v>753</v>
      </c>
      <c r="F462" s="163" t="s">
        <v>754</v>
      </c>
      <c r="G462" s="164" t="s">
        <v>149</v>
      </c>
      <c r="H462" s="165">
        <v>34.39</v>
      </c>
      <c r="I462" s="166"/>
      <c r="J462" s="167">
        <f>ROUND(I462*H462,2)</f>
        <v>0</v>
      </c>
      <c r="K462" s="163" t="s">
        <v>150</v>
      </c>
      <c r="L462" s="33"/>
      <c r="M462" s="168" t="s">
        <v>1</v>
      </c>
      <c r="N462" s="169" t="s">
        <v>41</v>
      </c>
      <c r="O462" s="58"/>
      <c r="P462" s="170">
        <f>O462*H462</f>
        <v>0</v>
      </c>
      <c r="Q462" s="170">
        <v>0</v>
      </c>
      <c r="R462" s="170">
        <f>Q462*H462</f>
        <v>0</v>
      </c>
      <c r="S462" s="170">
        <v>0.003</v>
      </c>
      <c r="T462" s="171">
        <f>S462*H462</f>
        <v>0.10317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72" t="s">
        <v>238</v>
      </c>
      <c r="AT462" s="172" t="s">
        <v>146</v>
      </c>
      <c r="AU462" s="172" t="s">
        <v>86</v>
      </c>
      <c r="AY462" s="17" t="s">
        <v>144</v>
      </c>
      <c r="BE462" s="173">
        <f>IF(N462="základní",J462,0)</f>
        <v>0</v>
      </c>
      <c r="BF462" s="173">
        <f>IF(N462="snížená",J462,0)</f>
        <v>0</v>
      </c>
      <c r="BG462" s="173">
        <f>IF(N462="zákl. přenesená",J462,0)</f>
        <v>0</v>
      </c>
      <c r="BH462" s="173">
        <f>IF(N462="sníž. přenesená",J462,0)</f>
        <v>0</v>
      </c>
      <c r="BI462" s="173">
        <f>IF(N462="nulová",J462,0)</f>
        <v>0</v>
      </c>
      <c r="BJ462" s="17" t="s">
        <v>84</v>
      </c>
      <c r="BK462" s="173">
        <f>ROUND(I462*H462,2)</f>
        <v>0</v>
      </c>
      <c r="BL462" s="17" t="s">
        <v>238</v>
      </c>
      <c r="BM462" s="172" t="s">
        <v>755</v>
      </c>
    </row>
    <row r="463" spans="1:47" s="2" customFormat="1" ht="12">
      <c r="A463" s="32"/>
      <c r="B463" s="33"/>
      <c r="C463" s="32"/>
      <c r="D463" s="174" t="s">
        <v>153</v>
      </c>
      <c r="E463" s="32"/>
      <c r="F463" s="175" t="s">
        <v>754</v>
      </c>
      <c r="G463" s="32"/>
      <c r="H463" s="32"/>
      <c r="I463" s="96"/>
      <c r="J463" s="32"/>
      <c r="K463" s="32"/>
      <c r="L463" s="33"/>
      <c r="M463" s="176"/>
      <c r="N463" s="177"/>
      <c r="O463" s="58"/>
      <c r="P463" s="58"/>
      <c r="Q463" s="58"/>
      <c r="R463" s="58"/>
      <c r="S463" s="58"/>
      <c r="T463" s="59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T463" s="17" t="s">
        <v>153</v>
      </c>
      <c r="AU463" s="17" t="s">
        <v>86</v>
      </c>
    </row>
    <row r="464" spans="2:51" s="13" customFormat="1" ht="12">
      <c r="B464" s="178"/>
      <c r="D464" s="174" t="s">
        <v>155</v>
      </c>
      <c r="E464" s="179" t="s">
        <v>1</v>
      </c>
      <c r="F464" s="180" t="s">
        <v>563</v>
      </c>
      <c r="H464" s="181">
        <v>34.39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155</v>
      </c>
      <c r="AU464" s="179" t="s">
        <v>86</v>
      </c>
      <c r="AV464" s="13" t="s">
        <v>86</v>
      </c>
      <c r="AW464" s="13" t="s">
        <v>32</v>
      </c>
      <c r="AX464" s="13" t="s">
        <v>76</v>
      </c>
      <c r="AY464" s="179" t="s">
        <v>144</v>
      </c>
    </row>
    <row r="465" spans="2:51" s="14" customFormat="1" ht="12">
      <c r="B465" s="186"/>
      <c r="D465" s="174" t="s">
        <v>155</v>
      </c>
      <c r="E465" s="187" t="s">
        <v>1</v>
      </c>
      <c r="F465" s="188" t="s">
        <v>157</v>
      </c>
      <c r="H465" s="189">
        <v>34.39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155</v>
      </c>
      <c r="AU465" s="187" t="s">
        <v>86</v>
      </c>
      <c r="AV465" s="14" t="s">
        <v>151</v>
      </c>
      <c r="AW465" s="14" t="s">
        <v>32</v>
      </c>
      <c r="AX465" s="14" t="s">
        <v>84</v>
      </c>
      <c r="AY465" s="187" t="s">
        <v>144</v>
      </c>
    </row>
    <row r="466" spans="2:51" s="15" customFormat="1" ht="12">
      <c r="B466" s="194"/>
      <c r="D466" s="174" t="s">
        <v>155</v>
      </c>
      <c r="E466" s="195" t="s">
        <v>1</v>
      </c>
      <c r="F466" s="196" t="s">
        <v>756</v>
      </c>
      <c r="H466" s="195" t="s">
        <v>1</v>
      </c>
      <c r="I466" s="197"/>
      <c r="L466" s="194"/>
      <c r="M466" s="198"/>
      <c r="N466" s="199"/>
      <c r="O466" s="199"/>
      <c r="P466" s="199"/>
      <c r="Q466" s="199"/>
      <c r="R466" s="199"/>
      <c r="S466" s="199"/>
      <c r="T466" s="200"/>
      <c r="AT466" s="195" t="s">
        <v>155</v>
      </c>
      <c r="AU466" s="195" t="s">
        <v>86</v>
      </c>
      <c r="AV466" s="15" t="s">
        <v>84</v>
      </c>
      <c r="AW466" s="15" t="s">
        <v>32</v>
      </c>
      <c r="AX466" s="15" t="s">
        <v>76</v>
      </c>
      <c r="AY466" s="195" t="s">
        <v>144</v>
      </c>
    </row>
    <row r="467" spans="1:65" s="2" customFormat="1" ht="14.45" customHeight="1">
      <c r="A467" s="32"/>
      <c r="B467" s="160"/>
      <c r="C467" s="161" t="s">
        <v>757</v>
      </c>
      <c r="D467" s="161" t="s">
        <v>146</v>
      </c>
      <c r="E467" s="162" t="s">
        <v>758</v>
      </c>
      <c r="F467" s="163" t="s">
        <v>759</v>
      </c>
      <c r="G467" s="164" t="s">
        <v>208</v>
      </c>
      <c r="H467" s="165">
        <v>76.5</v>
      </c>
      <c r="I467" s="166"/>
      <c r="J467" s="167">
        <f>ROUND(I467*H467,2)</f>
        <v>0</v>
      </c>
      <c r="K467" s="163" t="s">
        <v>150</v>
      </c>
      <c r="L467" s="33"/>
      <c r="M467" s="168" t="s">
        <v>1</v>
      </c>
      <c r="N467" s="169" t="s">
        <v>41</v>
      </c>
      <c r="O467" s="58"/>
      <c r="P467" s="170">
        <f>O467*H467</f>
        <v>0</v>
      </c>
      <c r="Q467" s="170">
        <v>0</v>
      </c>
      <c r="R467" s="170">
        <f>Q467*H467</f>
        <v>0</v>
      </c>
      <c r="S467" s="170">
        <v>0.0003</v>
      </c>
      <c r="T467" s="171">
        <f>S467*H467</f>
        <v>0.022949999999999998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72" t="s">
        <v>238</v>
      </c>
      <c r="AT467" s="172" t="s">
        <v>146</v>
      </c>
      <c r="AU467" s="172" t="s">
        <v>86</v>
      </c>
      <c r="AY467" s="17" t="s">
        <v>144</v>
      </c>
      <c r="BE467" s="173">
        <f>IF(N467="základní",J467,0)</f>
        <v>0</v>
      </c>
      <c r="BF467" s="173">
        <f>IF(N467="snížená",J467,0)</f>
        <v>0</v>
      </c>
      <c r="BG467" s="173">
        <f>IF(N467="zákl. přenesená",J467,0)</f>
        <v>0</v>
      </c>
      <c r="BH467" s="173">
        <f>IF(N467="sníž. přenesená",J467,0)</f>
        <v>0</v>
      </c>
      <c r="BI467" s="173">
        <f>IF(N467="nulová",J467,0)</f>
        <v>0</v>
      </c>
      <c r="BJ467" s="17" t="s">
        <v>84</v>
      </c>
      <c r="BK467" s="173">
        <f>ROUND(I467*H467,2)</f>
        <v>0</v>
      </c>
      <c r="BL467" s="17" t="s">
        <v>238</v>
      </c>
      <c r="BM467" s="172" t="s">
        <v>760</v>
      </c>
    </row>
    <row r="468" spans="1:47" s="2" customFormat="1" ht="12">
      <c r="A468" s="32"/>
      <c r="B468" s="33"/>
      <c r="C468" s="32"/>
      <c r="D468" s="174" t="s">
        <v>153</v>
      </c>
      <c r="E468" s="32"/>
      <c r="F468" s="175" t="s">
        <v>761</v>
      </c>
      <c r="G468" s="32"/>
      <c r="H468" s="32"/>
      <c r="I468" s="96"/>
      <c r="J468" s="32"/>
      <c r="K468" s="32"/>
      <c r="L468" s="33"/>
      <c r="M468" s="176"/>
      <c r="N468" s="177"/>
      <c r="O468" s="58"/>
      <c r="P468" s="58"/>
      <c r="Q468" s="58"/>
      <c r="R468" s="58"/>
      <c r="S468" s="58"/>
      <c r="T468" s="59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T468" s="17" t="s">
        <v>153</v>
      </c>
      <c r="AU468" s="17" t="s">
        <v>86</v>
      </c>
    </row>
    <row r="469" spans="2:51" s="13" customFormat="1" ht="12">
      <c r="B469" s="178"/>
      <c r="D469" s="174" t="s">
        <v>155</v>
      </c>
      <c r="E469" s="179" t="s">
        <v>1</v>
      </c>
      <c r="F469" s="180" t="s">
        <v>762</v>
      </c>
      <c r="H469" s="181">
        <v>7.7</v>
      </c>
      <c r="I469" s="182"/>
      <c r="L469" s="178"/>
      <c r="M469" s="183"/>
      <c r="N469" s="184"/>
      <c r="O469" s="184"/>
      <c r="P469" s="184"/>
      <c r="Q469" s="184"/>
      <c r="R469" s="184"/>
      <c r="S469" s="184"/>
      <c r="T469" s="185"/>
      <c r="AT469" s="179" t="s">
        <v>155</v>
      </c>
      <c r="AU469" s="179" t="s">
        <v>86</v>
      </c>
      <c r="AV469" s="13" t="s">
        <v>86</v>
      </c>
      <c r="AW469" s="13" t="s">
        <v>32</v>
      </c>
      <c r="AX469" s="13" t="s">
        <v>76</v>
      </c>
      <c r="AY469" s="179" t="s">
        <v>144</v>
      </c>
    </row>
    <row r="470" spans="2:51" s="13" customFormat="1" ht="12">
      <c r="B470" s="178"/>
      <c r="D470" s="174" t="s">
        <v>155</v>
      </c>
      <c r="E470" s="179" t="s">
        <v>1</v>
      </c>
      <c r="F470" s="180" t="s">
        <v>762</v>
      </c>
      <c r="H470" s="181">
        <v>7.7</v>
      </c>
      <c r="I470" s="182"/>
      <c r="L470" s="178"/>
      <c r="M470" s="183"/>
      <c r="N470" s="184"/>
      <c r="O470" s="184"/>
      <c r="P470" s="184"/>
      <c r="Q470" s="184"/>
      <c r="R470" s="184"/>
      <c r="S470" s="184"/>
      <c r="T470" s="185"/>
      <c r="AT470" s="179" t="s">
        <v>155</v>
      </c>
      <c r="AU470" s="179" t="s">
        <v>86</v>
      </c>
      <c r="AV470" s="13" t="s">
        <v>86</v>
      </c>
      <c r="AW470" s="13" t="s">
        <v>32</v>
      </c>
      <c r="AX470" s="13" t="s">
        <v>76</v>
      </c>
      <c r="AY470" s="179" t="s">
        <v>144</v>
      </c>
    </row>
    <row r="471" spans="2:51" s="13" customFormat="1" ht="12">
      <c r="B471" s="178"/>
      <c r="D471" s="174" t="s">
        <v>155</v>
      </c>
      <c r="E471" s="179" t="s">
        <v>1</v>
      </c>
      <c r="F471" s="180" t="s">
        <v>763</v>
      </c>
      <c r="H471" s="181">
        <v>4.55</v>
      </c>
      <c r="I471" s="182"/>
      <c r="L471" s="178"/>
      <c r="M471" s="183"/>
      <c r="N471" s="184"/>
      <c r="O471" s="184"/>
      <c r="P471" s="184"/>
      <c r="Q471" s="184"/>
      <c r="R471" s="184"/>
      <c r="S471" s="184"/>
      <c r="T471" s="185"/>
      <c r="AT471" s="179" t="s">
        <v>155</v>
      </c>
      <c r="AU471" s="179" t="s">
        <v>86</v>
      </c>
      <c r="AV471" s="13" t="s">
        <v>86</v>
      </c>
      <c r="AW471" s="13" t="s">
        <v>32</v>
      </c>
      <c r="AX471" s="13" t="s">
        <v>76</v>
      </c>
      <c r="AY471" s="179" t="s">
        <v>144</v>
      </c>
    </row>
    <row r="472" spans="2:51" s="13" customFormat="1" ht="12">
      <c r="B472" s="178"/>
      <c r="D472" s="174" t="s">
        <v>155</v>
      </c>
      <c r="E472" s="179" t="s">
        <v>1</v>
      </c>
      <c r="F472" s="180" t="s">
        <v>763</v>
      </c>
      <c r="H472" s="181">
        <v>4.55</v>
      </c>
      <c r="I472" s="182"/>
      <c r="L472" s="178"/>
      <c r="M472" s="183"/>
      <c r="N472" s="184"/>
      <c r="O472" s="184"/>
      <c r="P472" s="184"/>
      <c r="Q472" s="184"/>
      <c r="R472" s="184"/>
      <c r="S472" s="184"/>
      <c r="T472" s="185"/>
      <c r="AT472" s="179" t="s">
        <v>155</v>
      </c>
      <c r="AU472" s="179" t="s">
        <v>86</v>
      </c>
      <c r="AV472" s="13" t="s">
        <v>86</v>
      </c>
      <c r="AW472" s="13" t="s">
        <v>32</v>
      </c>
      <c r="AX472" s="13" t="s">
        <v>76</v>
      </c>
      <c r="AY472" s="179" t="s">
        <v>144</v>
      </c>
    </row>
    <row r="473" spans="2:51" s="13" customFormat="1" ht="12">
      <c r="B473" s="178"/>
      <c r="D473" s="174" t="s">
        <v>155</v>
      </c>
      <c r="E473" s="179" t="s">
        <v>1</v>
      </c>
      <c r="F473" s="180" t="s">
        <v>762</v>
      </c>
      <c r="H473" s="181">
        <v>7.7</v>
      </c>
      <c r="I473" s="182"/>
      <c r="L473" s="178"/>
      <c r="M473" s="183"/>
      <c r="N473" s="184"/>
      <c r="O473" s="184"/>
      <c r="P473" s="184"/>
      <c r="Q473" s="184"/>
      <c r="R473" s="184"/>
      <c r="S473" s="184"/>
      <c r="T473" s="185"/>
      <c r="AT473" s="179" t="s">
        <v>155</v>
      </c>
      <c r="AU473" s="179" t="s">
        <v>86</v>
      </c>
      <c r="AV473" s="13" t="s">
        <v>86</v>
      </c>
      <c r="AW473" s="13" t="s">
        <v>32</v>
      </c>
      <c r="AX473" s="13" t="s">
        <v>76</v>
      </c>
      <c r="AY473" s="179" t="s">
        <v>144</v>
      </c>
    </row>
    <row r="474" spans="2:51" s="13" customFormat="1" ht="12">
      <c r="B474" s="178"/>
      <c r="D474" s="174" t="s">
        <v>155</v>
      </c>
      <c r="E474" s="179" t="s">
        <v>1</v>
      </c>
      <c r="F474" s="180" t="s">
        <v>762</v>
      </c>
      <c r="H474" s="181">
        <v>7.7</v>
      </c>
      <c r="I474" s="182"/>
      <c r="L474" s="178"/>
      <c r="M474" s="183"/>
      <c r="N474" s="184"/>
      <c r="O474" s="184"/>
      <c r="P474" s="184"/>
      <c r="Q474" s="184"/>
      <c r="R474" s="184"/>
      <c r="S474" s="184"/>
      <c r="T474" s="185"/>
      <c r="AT474" s="179" t="s">
        <v>155</v>
      </c>
      <c r="AU474" s="179" t="s">
        <v>86</v>
      </c>
      <c r="AV474" s="13" t="s">
        <v>86</v>
      </c>
      <c r="AW474" s="13" t="s">
        <v>32</v>
      </c>
      <c r="AX474" s="13" t="s">
        <v>76</v>
      </c>
      <c r="AY474" s="179" t="s">
        <v>144</v>
      </c>
    </row>
    <row r="475" spans="2:51" s="13" customFormat="1" ht="12">
      <c r="B475" s="178"/>
      <c r="D475" s="174" t="s">
        <v>155</v>
      </c>
      <c r="E475" s="179" t="s">
        <v>1</v>
      </c>
      <c r="F475" s="180" t="s">
        <v>605</v>
      </c>
      <c r="H475" s="181">
        <v>4.5</v>
      </c>
      <c r="I475" s="182"/>
      <c r="L475" s="178"/>
      <c r="M475" s="183"/>
      <c r="N475" s="184"/>
      <c r="O475" s="184"/>
      <c r="P475" s="184"/>
      <c r="Q475" s="184"/>
      <c r="R475" s="184"/>
      <c r="S475" s="184"/>
      <c r="T475" s="185"/>
      <c r="AT475" s="179" t="s">
        <v>155</v>
      </c>
      <c r="AU475" s="179" t="s">
        <v>86</v>
      </c>
      <c r="AV475" s="13" t="s">
        <v>86</v>
      </c>
      <c r="AW475" s="13" t="s">
        <v>32</v>
      </c>
      <c r="AX475" s="13" t="s">
        <v>76</v>
      </c>
      <c r="AY475" s="179" t="s">
        <v>144</v>
      </c>
    </row>
    <row r="476" spans="2:51" s="13" customFormat="1" ht="12">
      <c r="B476" s="178"/>
      <c r="D476" s="174" t="s">
        <v>155</v>
      </c>
      <c r="E476" s="179" t="s">
        <v>1</v>
      </c>
      <c r="F476" s="180" t="s">
        <v>605</v>
      </c>
      <c r="H476" s="181">
        <v>4.5</v>
      </c>
      <c r="I476" s="182"/>
      <c r="L476" s="178"/>
      <c r="M476" s="183"/>
      <c r="N476" s="184"/>
      <c r="O476" s="184"/>
      <c r="P476" s="184"/>
      <c r="Q476" s="184"/>
      <c r="R476" s="184"/>
      <c r="S476" s="184"/>
      <c r="T476" s="185"/>
      <c r="AT476" s="179" t="s">
        <v>155</v>
      </c>
      <c r="AU476" s="179" t="s">
        <v>86</v>
      </c>
      <c r="AV476" s="13" t="s">
        <v>86</v>
      </c>
      <c r="AW476" s="13" t="s">
        <v>32</v>
      </c>
      <c r="AX476" s="13" t="s">
        <v>76</v>
      </c>
      <c r="AY476" s="179" t="s">
        <v>144</v>
      </c>
    </row>
    <row r="477" spans="2:51" s="13" customFormat="1" ht="12">
      <c r="B477" s="178"/>
      <c r="D477" s="174" t="s">
        <v>155</v>
      </c>
      <c r="E477" s="179" t="s">
        <v>1</v>
      </c>
      <c r="F477" s="180" t="s">
        <v>764</v>
      </c>
      <c r="H477" s="181">
        <v>6.95</v>
      </c>
      <c r="I477" s="182"/>
      <c r="L477" s="178"/>
      <c r="M477" s="183"/>
      <c r="N477" s="184"/>
      <c r="O477" s="184"/>
      <c r="P477" s="184"/>
      <c r="Q477" s="184"/>
      <c r="R477" s="184"/>
      <c r="S477" s="184"/>
      <c r="T477" s="185"/>
      <c r="AT477" s="179" t="s">
        <v>155</v>
      </c>
      <c r="AU477" s="179" t="s">
        <v>86</v>
      </c>
      <c r="AV477" s="13" t="s">
        <v>86</v>
      </c>
      <c r="AW477" s="13" t="s">
        <v>32</v>
      </c>
      <c r="AX477" s="13" t="s">
        <v>76</v>
      </c>
      <c r="AY477" s="179" t="s">
        <v>144</v>
      </c>
    </row>
    <row r="478" spans="2:51" s="13" customFormat="1" ht="12">
      <c r="B478" s="178"/>
      <c r="D478" s="174" t="s">
        <v>155</v>
      </c>
      <c r="E478" s="179" t="s">
        <v>1</v>
      </c>
      <c r="F478" s="180" t="s">
        <v>764</v>
      </c>
      <c r="H478" s="181">
        <v>6.95</v>
      </c>
      <c r="I478" s="182"/>
      <c r="L478" s="178"/>
      <c r="M478" s="183"/>
      <c r="N478" s="184"/>
      <c r="O478" s="184"/>
      <c r="P478" s="184"/>
      <c r="Q478" s="184"/>
      <c r="R478" s="184"/>
      <c r="S478" s="184"/>
      <c r="T478" s="185"/>
      <c r="AT478" s="179" t="s">
        <v>155</v>
      </c>
      <c r="AU478" s="179" t="s">
        <v>86</v>
      </c>
      <c r="AV478" s="13" t="s">
        <v>86</v>
      </c>
      <c r="AW478" s="13" t="s">
        <v>32</v>
      </c>
      <c r="AX478" s="13" t="s">
        <v>76</v>
      </c>
      <c r="AY478" s="179" t="s">
        <v>144</v>
      </c>
    </row>
    <row r="479" spans="2:51" s="13" customFormat="1" ht="12">
      <c r="B479" s="178"/>
      <c r="D479" s="174" t="s">
        <v>155</v>
      </c>
      <c r="E479" s="179" t="s">
        <v>1</v>
      </c>
      <c r="F479" s="180" t="s">
        <v>765</v>
      </c>
      <c r="H479" s="181">
        <v>6.85</v>
      </c>
      <c r="I479" s="182"/>
      <c r="L479" s="178"/>
      <c r="M479" s="183"/>
      <c r="N479" s="184"/>
      <c r="O479" s="184"/>
      <c r="P479" s="184"/>
      <c r="Q479" s="184"/>
      <c r="R479" s="184"/>
      <c r="S479" s="184"/>
      <c r="T479" s="185"/>
      <c r="AT479" s="179" t="s">
        <v>155</v>
      </c>
      <c r="AU479" s="179" t="s">
        <v>86</v>
      </c>
      <c r="AV479" s="13" t="s">
        <v>86</v>
      </c>
      <c r="AW479" s="13" t="s">
        <v>32</v>
      </c>
      <c r="AX479" s="13" t="s">
        <v>76</v>
      </c>
      <c r="AY479" s="179" t="s">
        <v>144</v>
      </c>
    </row>
    <row r="480" spans="2:51" s="13" customFormat="1" ht="12">
      <c r="B480" s="178"/>
      <c r="D480" s="174" t="s">
        <v>155</v>
      </c>
      <c r="E480" s="179" t="s">
        <v>1</v>
      </c>
      <c r="F480" s="180" t="s">
        <v>765</v>
      </c>
      <c r="H480" s="181">
        <v>6.85</v>
      </c>
      <c r="I480" s="182"/>
      <c r="L480" s="178"/>
      <c r="M480" s="183"/>
      <c r="N480" s="184"/>
      <c r="O480" s="184"/>
      <c r="P480" s="184"/>
      <c r="Q480" s="184"/>
      <c r="R480" s="184"/>
      <c r="S480" s="184"/>
      <c r="T480" s="185"/>
      <c r="AT480" s="179" t="s">
        <v>155</v>
      </c>
      <c r="AU480" s="179" t="s">
        <v>86</v>
      </c>
      <c r="AV480" s="13" t="s">
        <v>86</v>
      </c>
      <c r="AW480" s="13" t="s">
        <v>32</v>
      </c>
      <c r="AX480" s="13" t="s">
        <v>76</v>
      </c>
      <c r="AY480" s="179" t="s">
        <v>144</v>
      </c>
    </row>
    <row r="481" spans="2:51" s="14" customFormat="1" ht="12">
      <c r="B481" s="186"/>
      <c r="D481" s="174" t="s">
        <v>155</v>
      </c>
      <c r="E481" s="187" t="s">
        <v>1</v>
      </c>
      <c r="F481" s="188" t="s">
        <v>157</v>
      </c>
      <c r="H481" s="189">
        <v>76.5</v>
      </c>
      <c r="I481" s="190"/>
      <c r="L481" s="186"/>
      <c r="M481" s="191"/>
      <c r="N481" s="192"/>
      <c r="O481" s="192"/>
      <c r="P481" s="192"/>
      <c r="Q481" s="192"/>
      <c r="R481" s="192"/>
      <c r="S481" s="192"/>
      <c r="T481" s="193"/>
      <c r="AT481" s="187" t="s">
        <v>155</v>
      </c>
      <c r="AU481" s="187" t="s">
        <v>86</v>
      </c>
      <c r="AV481" s="14" t="s">
        <v>151</v>
      </c>
      <c r="AW481" s="14" t="s">
        <v>32</v>
      </c>
      <c r="AX481" s="14" t="s">
        <v>84</v>
      </c>
      <c r="AY481" s="187" t="s">
        <v>144</v>
      </c>
    </row>
    <row r="482" spans="2:63" s="12" customFormat="1" ht="22.9" customHeight="1">
      <c r="B482" s="147"/>
      <c r="D482" s="148" t="s">
        <v>75</v>
      </c>
      <c r="E482" s="158" t="s">
        <v>766</v>
      </c>
      <c r="F482" s="158" t="s">
        <v>767</v>
      </c>
      <c r="I482" s="150"/>
      <c r="J482" s="159">
        <f>BK482</f>
        <v>0</v>
      </c>
      <c r="L482" s="147"/>
      <c r="M482" s="152"/>
      <c r="N482" s="153"/>
      <c r="O482" s="153"/>
      <c r="P482" s="154">
        <f>SUM(P483:P498)</f>
        <v>0</v>
      </c>
      <c r="Q482" s="153"/>
      <c r="R482" s="154">
        <f>SUM(R483:R498)</f>
        <v>0.486968</v>
      </c>
      <c r="S482" s="153"/>
      <c r="T482" s="155">
        <f>SUM(T483:T498)</f>
        <v>0.15096008</v>
      </c>
      <c r="AR482" s="148" t="s">
        <v>86</v>
      </c>
      <c r="AT482" s="156" t="s">
        <v>75</v>
      </c>
      <c r="AU482" s="156" t="s">
        <v>84</v>
      </c>
      <c r="AY482" s="148" t="s">
        <v>144</v>
      </c>
      <c r="BK482" s="157">
        <f>SUM(BK483:BK498)</f>
        <v>0</v>
      </c>
    </row>
    <row r="483" spans="1:65" s="2" customFormat="1" ht="14.45" customHeight="1">
      <c r="A483" s="32"/>
      <c r="B483" s="160"/>
      <c r="C483" s="161" t="s">
        <v>768</v>
      </c>
      <c r="D483" s="161" t="s">
        <v>146</v>
      </c>
      <c r="E483" s="162" t="s">
        <v>769</v>
      </c>
      <c r="F483" s="163" t="s">
        <v>770</v>
      </c>
      <c r="G483" s="164" t="s">
        <v>149</v>
      </c>
      <c r="H483" s="165">
        <v>486.968</v>
      </c>
      <c r="I483" s="166"/>
      <c r="J483" s="167">
        <f>ROUND(I483*H483,2)</f>
        <v>0</v>
      </c>
      <c r="K483" s="163" t="s">
        <v>150</v>
      </c>
      <c r="L483" s="33"/>
      <c r="M483" s="168" t="s">
        <v>1</v>
      </c>
      <c r="N483" s="169" t="s">
        <v>41</v>
      </c>
      <c r="O483" s="58"/>
      <c r="P483" s="170">
        <f>O483*H483</f>
        <v>0</v>
      </c>
      <c r="Q483" s="170">
        <v>0.001</v>
      </c>
      <c r="R483" s="170">
        <f>Q483*H483</f>
        <v>0.486968</v>
      </c>
      <c r="S483" s="170">
        <v>0.00031</v>
      </c>
      <c r="T483" s="171">
        <f>S483*H483</f>
        <v>0.15096008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72" t="s">
        <v>238</v>
      </c>
      <c r="AT483" s="172" t="s">
        <v>146</v>
      </c>
      <c r="AU483" s="172" t="s">
        <v>86</v>
      </c>
      <c r="AY483" s="17" t="s">
        <v>144</v>
      </c>
      <c r="BE483" s="173">
        <f>IF(N483="základní",J483,0)</f>
        <v>0</v>
      </c>
      <c r="BF483" s="173">
        <f>IF(N483="snížená",J483,0)</f>
        <v>0</v>
      </c>
      <c r="BG483" s="173">
        <f>IF(N483="zákl. přenesená",J483,0)</f>
        <v>0</v>
      </c>
      <c r="BH483" s="173">
        <f>IF(N483="sníž. přenesená",J483,0)</f>
        <v>0</v>
      </c>
      <c r="BI483" s="173">
        <f>IF(N483="nulová",J483,0)</f>
        <v>0</v>
      </c>
      <c r="BJ483" s="17" t="s">
        <v>84</v>
      </c>
      <c r="BK483" s="173">
        <f>ROUND(I483*H483,2)</f>
        <v>0</v>
      </c>
      <c r="BL483" s="17" t="s">
        <v>238</v>
      </c>
      <c r="BM483" s="172" t="s">
        <v>771</v>
      </c>
    </row>
    <row r="484" spans="1:47" s="2" customFormat="1" ht="12">
      <c r="A484" s="32"/>
      <c r="B484" s="33"/>
      <c r="C484" s="32"/>
      <c r="D484" s="174" t="s">
        <v>153</v>
      </c>
      <c r="E484" s="32"/>
      <c r="F484" s="175" t="s">
        <v>772</v>
      </c>
      <c r="G484" s="32"/>
      <c r="H484" s="32"/>
      <c r="I484" s="96"/>
      <c r="J484" s="32"/>
      <c r="K484" s="32"/>
      <c r="L484" s="33"/>
      <c r="M484" s="176"/>
      <c r="N484" s="177"/>
      <c r="O484" s="58"/>
      <c r="P484" s="58"/>
      <c r="Q484" s="58"/>
      <c r="R484" s="58"/>
      <c r="S484" s="58"/>
      <c r="T484" s="59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T484" s="17" t="s">
        <v>153</v>
      </c>
      <c r="AU484" s="17" t="s">
        <v>86</v>
      </c>
    </row>
    <row r="485" spans="2:51" s="13" customFormat="1" ht="12">
      <c r="B485" s="178"/>
      <c r="D485" s="174" t="s">
        <v>155</v>
      </c>
      <c r="E485" s="179" t="s">
        <v>1</v>
      </c>
      <c r="F485" s="180" t="s">
        <v>773</v>
      </c>
      <c r="H485" s="181">
        <v>48.447</v>
      </c>
      <c r="I485" s="182"/>
      <c r="L485" s="178"/>
      <c r="M485" s="183"/>
      <c r="N485" s="184"/>
      <c r="O485" s="184"/>
      <c r="P485" s="184"/>
      <c r="Q485" s="184"/>
      <c r="R485" s="184"/>
      <c r="S485" s="184"/>
      <c r="T485" s="185"/>
      <c r="AT485" s="179" t="s">
        <v>155</v>
      </c>
      <c r="AU485" s="179" t="s">
        <v>86</v>
      </c>
      <c r="AV485" s="13" t="s">
        <v>86</v>
      </c>
      <c r="AW485" s="13" t="s">
        <v>32</v>
      </c>
      <c r="AX485" s="13" t="s">
        <v>76</v>
      </c>
      <c r="AY485" s="179" t="s">
        <v>144</v>
      </c>
    </row>
    <row r="486" spans="2:51" s="13" customFormat="1" ht="12">
      <c r="B486" s="178"/>
      <c r="D486" s="174" t="s">
        <v>155</v>
      </c>
      <c r="E486" s="179" t="s">
        <v>1</v>
      </c>
      <c r="F486" s="180" t="s">
        <v>774</v>
      </c>
      <c r="H486" s="181">
        <v>28.539</v>
      </c>
      <c r="I486" s="182"/>
      <c r="L486" s="178"/>
      <c r="M486" s="183"/>
      <c r="N486" s="184"/>
      <c r="O486" s="184"/>
      <c r="P486" s="184"/>
      <c r="Q486" s="184"/>
      <c r="R486" s="184"/>
      <c r="S486" s="184"/>
      <c r="T486" s="185"/>
      <c r="AT486" s="179" t="s">
        <v>155</v>
      </c>
      <c r="AU486" s="179" t="s">
        <v>86</v>
      </c>
      <c r="AV486" s="13" t="s">
        <v>86</v>
      </c>
      <c r="AW486" s="13" t="s">
        <v>32</v>
      </c>
      <c r="AX486" s="13" t="s">
        <v>76</v>
      </c>
      <c r="AY486" s="179" t="s">
        <v>144</v>
      </c>
    </row>
    <row r="487" spans="2:51" s="13" customFormat="1" ht="12">
      <c r="B487" s="178"/>
      <c r="D487" s="174" t="s">
        <v>155</v>
      </c>
      <c r="E487" s="179" t="s">
        <v>1</v>
      </c>
      <c r="F487" s="180" t="s">
        <v>775</v>
      </c>
      <c r="H487" s="181">
        <v>48.258</v>
      </c>
      <c r="I487" s="182"/>
      <c r="L487" s="178"/>
      <c r="M487" s="183"/>
      <c r="N487" s="184"/>
      <c r="O487" s="184"/>
      <c r="P487" s="184"/>
      <c r="Q487" s="184"/>
      <c r="R487" s="184"/>
      <c r="S487" s="184"/>
      <c r="T487" s="185"/>
      <c r="AT487" s="179" t="s">
        <v>155</v>
      </c>
      <c r="AU487" s="179" t="s">
        <v>86</v>
      </c>
      <c r="AV487" s="13" t="s">
        <v>86</v>
      </c>
      <c r="AW487" s="13" t="s">
        <v>32</v>
      </c>
      <c r="AX487" s="13" t="s">
        <v>76</v>
      </c>
      <c r="AY487" s="179" t="s">
        <v>144</v>
      </c>
    </row>
    <row r="488" spans="2:51" s="13" customFormat="1" ht="12">
      <c r="B488" s="178"/>
      <c r="D488" s="174" t="s">
        <v>155</v>
      </c>
      <c r="E488" s="179" t="s">
        <v>1</v>
      </c>
      <c r="F488" s="180" t="s">
        <v>776</v>
      </c>
      <c r="H488" s="181">
        <v>28.224</v>
      </c>
      <c r="I488" s="182"/>
      <c r="L488" s="178"/>
      <c r="M488" s="183"/>
      <c r="N488" s="184"/>
      <c r="O488" s="184"/>
      <c r="P488" s="184"/>
      <c r="Q488" s="184"/>
      <c r="R488" s="184"/>
      <c r="S488" s="184"/>
      <c r="T488" s="185"/>
      <c r="AT488" s="179" t="s">
        <v>155</v>
      </c>
      <c r="AU488" s="179" t="s">
        <v>86</v>
      </c>
      <c r="AV488" s="13" t="s">
        <v>86</v>
      </c>
      <c r="AW488" s="13" t="s">
        <v>32</v>
      </c>
      <c r="AX488" s="13" t="s">
        <v>76</v>
      </c>
      <c r="AY488" s="179" t="s">
        <v>144</v>
      </c>
    </row>
    <row r="489" spans="2:51" s="13" customFormat="1" ht="12">
      <c r="B489" s="178"/>
      <c r="D489" s="174" t="s">
        <v>155</v>
      </c>
      <c r="E489" s="179" t="s">
        <v>1</v>
      </c>
      <c r="F489" s="180" t="s">
        <v>777</v>
      </c>
      <c r="H489" s="181">
        <v>44.031</v>
      </c>
      <c r="I489" s="182"/>
      <c r="L489" s="178"/>
      <c r="M489" s="183"/>
      <c r="N489" s="184"/>
      <c r="O489" s="184"/>
      <c r="P489" s="184"/>
      <c r="Q489" s="184"/>
      <c r="R489" s="184"/>
      <c r="S489" s="184"/>
      <c r="T489" s="185"/>
      <c r="AT489" s="179" t="s">
        <v>155</v>
      </c>
      <c r="AU489" s="179" t="s">
        <v>86</v>
      </c>
      <c r="AV489" s="13" t="s">
        <v>86</v>
      </c>
      <c r="AW489" s="13" t="s">
        <v>32</v>
      </c>
      <c r="AX489" s="13" t="s">
        <v>76</v>
      </c>
      <c r="AY489" s="179" t="s">
        <v>144</v>
      </c>
    </row>
    <row r="490" spans="2:51" s="13" customFormat="1" ht="12">
      <c r="B490" s="178"/>
      <c r="D490" s="174" t="s">
        <v>155</v>
      </c>
      <c r="E490" s="179" t="s">
        <v>1</v>
      </c>
      <c r="F490" s="180" t="s">
        <v>778</v>
      </c>
      <c r="H490" s="181">
        <v>43.239</v>
      </c>
      <c r="I490" s="182"/>
      <c r="L490" s="178"/>
      <c r="M490" s="183"/>
      <c r="N490" s="184"/>
      <c r="O490" s="184"/>
      <c r="P490" s="184"/>
      <c r="Q490" s="184"/>
      <c r="R490" s="184"/>
      <c r="S490" s="184"/>
      <c r="T490" s="185"/>
      <c r="AT490" s="179" t="s">
        <v>155</v>
      </c>
      <c r="AU490" s="179" t="s">
        <v>86</v>
      </c>
      <c r="AV490" s="13" t="s">
        <v>86</v>
      </c>
      <c r="AW490" s="13" t="s">
        <v>32</v>
      </c>
      <c r="AX490" s="13" t="s">
        <v>76</v>
      </c>
      <c r="AY490" s="179" t="s">
        <v>144</v>
      </c>
    </row>
    <row r="491" spans="2:51" s="13" customFormat="1" ht="12">
      <c r="B491" s="178"/>
      <c r="D491" s="174" t="s">
        <v>155</v>
      </c>
      <c r="E491" s="179" t="s">
        <v>1</v>
      </c>
      <c r="F491" s="180" t="s">
        <v>779</v>
      </c>
      <c r="H491" s="181">
        <v>51.35</v>
      </c>
      <c r="I491" s="182"/>
      <c r="L491" s="178"/>
      <c r="M491" s="183"/>
      <c r="N491" s="184"/>
      <c r="O491" s="184"/>
      <c r="P491" s="184"/>
      <c r="Q491" s="184"/>
      <c r="R491" s="184"/>
      <c r="S491" s="184"/>
      <c r="T491" s="185"/>
      <c r="AT491" s="179" t="s">
        <v>155</v>
      </c>
      <c r="AU491" s="179" t="s">
        <v>86</v>
      </c>
      <c r="AV491" s="13" t="s">
        <v>86</v>
      </c>
      <c r="AW491" s="13" t="s">
        <v>32</v>
      </c>
      <c r="AX491" s="13" t="s">
        <v>76</v>
      </c>
      <c r="AY491" s="179" t="s">
        <v>144</v>
      </c>
    </row>
    <row r="492" spans="2:51" s="13" customFormat="1" ht="12">
      <c r="B492" s="178"/>
      <c r="D492" s="174" t="s">
        <v>155</v>
      </c>
      <c r="E492" s="179" t="s">
        <v>1</v>
      </c>
      <c r="F492" s="180" t="s">
        <v>780</v>
      </c>
      <c r="H492" s="181">
        <v>48.1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155</v>
      </c>
      <c r="AU492" s="179" t="s">
        <v>86</v>
      </c>
      <c r="AV492" s="13" t="s">
        <v>86</v>
      </c>
      <c r="AW492" s="13" t="s">
        <v>32</v>
      </c>
      <c r="AX492" s="13" t="s">
        <v>76</v>
      </c>
      <c r="AY492" s="179" t="s">
        <v>144</v>
      </c>
    </row>
    <row r="493" spans="2:51" s="13" customFormat="1" ht="12">
      <c r="B493" s="178"/>
      <c r="D493" s="174" t="s">
        <v>155</v>
      </c>
      <c r="E493" s="179" t="s">
        <v>1</v>
      </c>
      <c r="F493" s="180" t="s">
        <v>560</v>
      </c>
      <c r="H493" s="181">
        <v>24.68</v>
      </c>
      <c r="I493" s="182"/>
      <c r="L493" s="178"/>
      <c r="M493" s="183"/>
      <c r="N493" s="184"/>
      <c r="O493" s="184"/>
      <c r="P493" s="184"/>
      <c r="Q493" s="184"/>
      <c r="R493" s="184"/>
      <c r="S493" s="184"/>
      <c r="T493" s="185"/>
      <c r="AT493" s="179" t="s">
        <v>155</v>
      </c>
      <c r="AU493" s="179" t="s">
        <v>86</v>
      </c>
      <c r="AV493" s="13" t="s">
        <v>86</v>
      </c>
      <c r="AW493" s="13" t="s">
        <v>32</v>
      </c>
      <c r="AX493" s="13" t="s">
        <v>76</v>
      </c>
      <c r="AY493" s="179" t="s">
        <v>144</v>
      </c>
    </row>
    <row r="494" spans="2:51" s="13" customFormat="1" ht="12">
      <c r="B494" s="178"/>
      <c r="D494" s="174" t="s">
        <v>155</v>
      </c>
      <c r="E494" s="179" t="s">
        <v>1</v>
      </c>
      <c r="F494" s="180" t="s">
        <v>561</v>
      </c>
      <c r="H494" s="181">
        <v>46.49</v>
      </c>
      <c r="I494" s="182"/>
      <c r="L494" s="178"/>
      <c r="M494" s="183"/>
      <c r="N494" s="184"/>
      <c r="O494" s="184"/>
      <c r="P494" s="184"/>
      <c r="Q494" s="184"/>
      <c r="R494" s="184"/>
      <c r="S494" s="184"/>
      <c r="T494" s="185"/>
      <c r="AT494" s="179" t="s">
        <v>155</v>
      </c>
      <c r="AU494" s="179" t="s">
        <v>86</v>
      </c>
      <c r="AV494" s="13" t="s">
        <v>86</v>
      </c>
      <c r="AW494" s="13" t="s">
        <v>32</v>
      </c>
      <c r="AX494" s="13" t="s">
        <v>76</v>
      </c>
      <c r="AY494" s="179" t="s">
        <v>144</v>
      </c>
    </row>
    <row r="495" spans="2:51" s="13" customFormat="1" ht="12">
      <c r="B495" s="178"/>
      <c r="D495" s="174" t="s">
        <v>155</v>
      </c>
      <c r="E495" s="179" t="s">
        <v>1</v>
      </c>
      <c r="F495" s="180" t="s">
        <v>562</v>
      </c>
      <c r="H495" s="181">
        <v>34.72</v>
      </c>
      <c r="I495" s="182"/>
      <c r="L495" s="178"/>
      <c r="M495" s="183"/>
      <c r="N495" s="184"/>
      <c r="O495" s="184"/>
      <c r="P495" s="184"/>
      <c r="Q495" s="184"/>
      <c r="R495" s="184"/>
      <c r="S495" s="184"/>
      <c r="T495" s="185"/>
      <c r="AT495" s="179" t="s">
        <v>155</v>
      </c>
      <c r="AU495" s="179" t="s">
        <v>86</v>
      </c>
      <c r="AV495" s="13" t="s">
        <v>86</v>
      </c>
      <c r="AW495" s="13" t="s">
        <v>32</v>
      </c>
      <c r="AX495" s="13" t="s">
        <v>76</v>
      </c>
      <c r="AY495" s="179" t="s">
        <v>144</v>
      </c>
    </row>
    <row r="496" spans="2:51" s="13" customFormat="1" ht="12">
      <c r="B496" s="178"/>
      <c r="D496" s="174" t="s">
        <v>155</v>
      </c>
      <c r="E496" s="179" t="s">
        <v>1</v>
      </c>
      <c r="F496" s="180" t="s">
        <v>563</v>
      </c>
      <c r="H496" s="181">
        <v>34.39</v>
      </c>
      <c r="I496" s="182"/>
      <c r="L496" s="178"/>
      <c r="M496" s="183"/>
      <c r="N496" s="184"/>
      <c r="O496" s="184"/>
      <c r="P496" s="184"/>
      <c r="Q496" s="184"/>
      <c r="R496" s="184"/>
      <c r="S496" s="184"/>
      <c r="T496" s="185"/>
      <c r="AT496" s="179" t="s">
        <v>155</v>
      </c>
      <c r="AU496" s="179" t="s">
        <v>86</v>
      </c>
      <c r="AV496" s="13" t="s">
        <v>86</v>
      </c>
      <c r="AW496" s="13" t="s">
        <v>32</v>
      </c>
      <c r="AX496" s="13" t="s">
        <v>76</v>
      </c>
      <c r="AY496" s="179" t="s">
        <v>144</v>
      </c>
    </row>
    <row r="497" spans="2:51" s="13" customFormat="1" ht="12">
      <c r="B497" s="178"/>
      <c r="D497" s="174" t="s">
        <v>155</v>
      </c>
      <c r="E497" s="179" t="s">
        <v>1</v>
      </c>
      <c r="F497" s="180" t="s">
        <v>564</v>
      </c>
      <c r="H497" s="181">
        <v>6.5</v>
      </c>
      <c r="I497" s="182"/>
      <c r="L497" s="178"/>
      <c r="M497" s="183"/>
      <c r="N497" s="184"/>
      <c r="O497" s="184"/>
      <c r="P497" s="184"/>
      <c r="Q497" s="184"/>
      <c r="R497" s="184"/>
      <c r="S497" s="184"/>
      <c r="T497" s="185"/>
      <c r="AT497" s="179" t="s">
        <v>155</v>
      </c>
      <c r="AU497" s="179" t="s">
        <v>86</v>
      </c>
      <c r="AV497" s="13" t="s">
        <v>86</v>
      </c>
      <c r="AW497" s="13" t="s">
        <v>32</v>
      </c>
      <c r="AX497" s="13" t="s">
        <v>76</v>
      </c>
      <c r="AY497" s="179" t="s">
        <v>144</v>
      </c>
    </row>
    <row r="498" spans="2:51" s="14" customFormat="1" ht="12">
      <c r="B498" s="186"/>
      <c r="D498" s="174" t="s">
        <v>155</v>
      </c>
      <c r="E498" s="187" t="s">
        <v>1</v>
      </c>
      <c r="F498" s="188" t="s">
        <v>157</v>
      </c>
      <c r="H498" s="189">
        <v>486.968</v>
      </c>
      <c r="I498" s="190"/>
      <c r="L498" s="186"/>
      <c r="M498" s="216"/>
      <c r="N498" s="217"/>
      <c r="O498" s="217"/>
      <c r="P498" s="217"/>
      <c r="Q498" s="217"/>
      <c r="R498" s="217"/>
      <c r="S498" s="217"/>
      <c r="T498" s="218"/>
      <c r="AT498" s="187" t="s">
        <v>155</v>
      </c>
      <c r="AU498" s="187" t="s">
        <v>86</v>
      </c>
      <c r="AV498" s="14" t="s">
        <v>151</v>
      </c>
      <c r="AW498" s="14" t="s">
        <v>32</v>
      </c>
      <c r="AX498" s="14" t="s">
        <v>84</v>
      </c>
      <c r="AY498" s="187" t="s">
        <v>144</v>
      </c>
    </row>
    <row r="499" spans="1:31" s="2" customFormat="1" ht="6.95" customHeight="1">
      <c r="A499" s="32"/>
      <c r="B499" s="47"/>
      <c r="C499" s="48"/>
      <c r="D499" s="48"/>
      <c r="E499" s="48"/>
      <c r="F499" s="48"/>
      <c r="G499" s="48"/>
      <c r="H499" s="48"/>
      <c r="I499" s="120"/>
      <c r="J499" s="48"/>
      <c r="K499" s="48"/>
      <c r="L499" s="33"/>
      <c r="M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</row>
  </sheetData>
  <autoFilter ref="C125:K49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780"/>
  <sheetViews>
    <sheetView showGridLines="0" tabSelected="1" workbookViewId="0" topLeftCell="B755">
      <selection activeCell="F715" sqref="F715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781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ROUND(J134,2)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ROUND((SUM(BE134:BE779)),2)</f>
        <v>0</v>
      </c>
      <c r="G33" s="32"/>
      <c r="H33" s="32"/>
      <c r="I33" s="107">
        <v>0.21</v>
      </c>
      <c r="J33" s="106">
        <f>ROUND(((SUM(BE134:BE779))*I33),2)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ROUND((SUM(BF134:BF779)),2)</f>
        <v>0</v>
      </c>
      <c r="G34" s="32"/>
      <c r="H34" s="32"/>
      <c r="I34" s="107">
        <v>0.15</v>
      </c>
      <c r="J34" s="106">
        <f>ROUND(((SUM(BF134:BF779))*I34),2)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ROUND((SUM(BG134:BG779)),2)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ROUND((SUM(BH134:BH779)),2)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ROUND((SUM(BI134:BI779)),2)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04 - Stavební práce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J134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J135</f>
        <v>0</v>
      </c>
      <c r="L97" s="126"/>
    </row>
    <row r="98" spans="2:12" s="10" customFormat="1" ht="19.9" customHeight="1">
      <c r="B98" s="131"/>
      <c r="D98" s="132" t="s">
        <v>117</v>
      </c>
      <c r="E98" s="133"/>
      <c r="F98" s="133"/>
      <c r="G98" s="133"/>
      <c r="H98" s="133"/>
      <c r="I98" s="134"/>
      <c r="J98" s="135">
        <f>J136</f>
        <v>0</v>
      </c>
      <c r="L98" s="131"/>
    </row>
    <row r="99" spans="2:12" s="10" customFormat="1" ht="19.9" customHeight="1">
      <c r="B99" s="131"/>
      <c r="D99" s="132" t="s">
        <v>118</v>
      </c>
      <c r="E99" s="133"/>
      <c r="F99" s="133"/>
      <c r="G99" s="133"/>
      <c r="H99" s="133"/>
      <c r="I99" s="134"/>
      <c r="J99" s="135">
        <f>J187</f>
        <v>0</v>
      </c>
      <c r="L99" s="131"/>
    </row>
    <row r="100" spans="2:12" s="10" customFormat="1" ht="19.9" customHeight="1">
      <c r="B100" s="131"/>
      <c r="D100" s="132" t="s">
        <v>428</v>
      </c>
      <c r="E100" s="133"/>
      <c r="F100" s="133"/>
      <c r="G100" s="133"/>
      <c r="H100" s="133"/>
      <c r="I100" s="134"/>
      <c r="J100" s="135">
        <f>J232</f>
        <v>0</v>
      </c>
      <c r="L100" s="131"/>
    </row>
    <row r="101" spans="2:12" s="10" customFormat="1" ht="19.9" customHeight="1">
      <c r="B101" s="131"/>
      <c r="D101" s="132" t="s">
        <v>429</v>
      </c>
      <c r="E101" s="133"/>
      <c r="F101" s="133"/>
      <c r="G101" s="133"/>
      <c r="H101" s="133"/>
      <c r="I101" s="134"/>
      <c r="J101" s="135">
        <f>J254</f>
        <v>0</v>
      </c>
      <c r="L101" s="131"/>
    </row>
    <row r="102" spans="2:12" s="10" customFormat="1" ht="19.9" customHeight="1">
      <c r="B102" s="131"/>
      <c r="D102" s="132" t="s">
        <v>122</v>
      </c>
      <c r="E102" s="133"/>
      <c r="F102" s="133"/>
      <c r="G102" s="133"/>
      <c r="H102" s="133"/>
      <c r="I102" s="134"/>
      <c r="J102" s="135">
        <f>J398</f>
        <v>0</v>
      </c>
      <c r="L102" s="131"/>
    </row>
    <row r="103" spans="2:12" s="10" customFormat="1" ht="19.9" customHeight="1">
      <c r="B103" s="131"/>
      <c r="D103" s="132" t="s">
        <v>124</v>
      </c>
      <c r="E103" s="133"/>
      <c r="F103" s="133"/>
      <c r="G103" s="133"/>
      <c r="H103" s="133"/>
      <c r="I103" s="134"/>
      <c r="J103" s="135">
        <f>J415</f>
        <v>0</v>
      </c>
      <c r="L103" s="131"/>
    </row>
    <row r="104" spans="2:12" s="9" customFormat="1" ht="24.95" customHeight="1">
      <c r="B104" s="126"/>
      <c r="D104" s="127" t="s">
        <v>125</v>
      </c>
      <c r="E104" s="128"/>
      <c r="F104" s="128"/>
      <c r="G104" s="128"/>
      <c r="H104" s="128"/>
      <c r="I104" s="129"/>
      <c r="J104" s="130">
        <f>J418</f>
        <v>0</v>
      </c>
      <c r="L104" s="126"/>
    </row>
    <row r="105" spans="2:12" s="10" customFormat="1" ht="19.9" customHeight="1">
      <c r="B105" s="131"/>
      <c r="D105" s="132" t="s">
        <v>126</v>
      </c>
      <c r="E105" s="133"/>
      <c r="F105" s="133"/>
      <c r="G105" s="133"/>
      <c r="H105" s="133"/>
      <c r="I105" s="134"/>
      <c r="J105" s="135">
        <f>J419</f>
        <v>0</v>
      </c>
      <c r="L105" s="131"/>
    </row>
    <row r="106" spans="2:12" s="10" customFormat="1" ht="19.9" customHeight="1">
      <c r="B106" s="131"/>
      <c r="D106" s="132" t="s">
        <v>782</v>
      </c>
      <c r="E106" s="133"/>
      <c r="F106" s="133"/>
      <c r="G106" s="133"/>
      <c r="H106" s="133"/>
      <c r="I106" s="134"/>
      <c r="J106" s="135">
        <f>J459</f>
        <v>0</v>
      </c>
      <c r="L106" s="131"/>
    </row>
    <row r="107" spans="2:12" s="10" customFormat="1" ht="19.9" customHeight="1">
      <c r="B107" s="131"/>
      <c r="D107" s="132" t="s">
        <v>783</v>
      </c>
      <c r="E107" s="133"/>
      <c r="F107" s="133"/>
      <c r="G107" s="133"/>
      <c r="H107" s="133"/>
      <c r="I107" s="134"/>
      <c r="J107" s="135">
        <f>J484</f>
        <v>0</v>
      </c>
      <c r="L107" s="131"/>
    </row>
    <row r="108" spans="2:12" s="10" customFormat="1" ht="19.9" customHeight="1">
      <c r="B108" s="131"/>
      <c r="D108" s="132" t="s">
        <v>497</v>
      </c>
      <c r="E108" s="133"/>
      <c r="F108" s="133"/>
      <c r="G108" s="133"/>
      <c r="H108" s="133"/>
      <c r="I108" s="134"/>
      <c r="J108" s="135">
        <f>J503</f>
        <v>0</v>
      </c>
      <c r="L108" s="131"/>
    </row>
    <row r="109" spans="2:12" s="10" customFormat="1" ht="19.9" customHeight="1">
      <c r="B109" s="131"/>
      <c r="D109" s="132" t="s">
        <v>784</v>
      </c>
      <c r="E109" s="133"/>
      <c r="F109" s="133"/>
      <c r="G109" s="133"/>
      <c r="H109" s="133"/>
      <c r="I109" s="134"/>
      <c r="J109" s="135">
        <f>J550</f>
        <v>0</v>
      </c>
      <c r="L109" s="131"/>
    </row>
    <row r="110" spans="2:12" s="10" customFormat="1" ht="19.9" customHeight="1">
      <c r="B110" s="131"/>
      <c r="D110" s="132" t="s">
        <v>785</v>
      </c>
      <c r="E110" s="133"/>
      <c r="F110" s="133"/>
      <c r="G110" s="133"/>
      <c r="H110" s="133"/>
      <c r="I110" s="134"/>
      <c r="J110" s="135">
        <f>J559</f>
        <v>0</v>
      </c>
      <c r="L110" s="131"/>
    </row>
    <row r="111" spans="2:12" s="10" customFormat="1" ht="19.9" customHeight="1">
      <c r="B111" s="131"/>
      <c r="D111" s="132" t="s">
        <v>498</v>
      </c>
      <c r="E111" s="133"/>
      <c r="F111" s="133"/>
      <c r="G111" s="133"/>
      <c r="H111" s="133"/>
      <c r="I111" s="134"/>
      <c r="J111" s="135">
        <f>J591</f>
        <v>0</v>
      </c>
      <c r="L111" s="131"/>
    </row>
    <row r="112" spans="2:12" s="10" customFormat="1" ht="19.9" customHeight="1">
      <c r="B112" s="131"/>
      <c r="D112" s="132" t="s">
        <v>786</v>
      </c>
      <c r="E112" s="133"/>
      <c r="F112" s="133"/>
      <c r="G112" s="133"/>
      <c r="H112" s="133"/>
      <c r="I112" s="134"/>
      <c r="J112" s="135">
        <f>J615</f>
        <v>0</v>
      </c>
      <c r="L112" s="131"/>
    </row>
    <row r="113" spans="2:12" s="10" customFormat="1" ht="19.9" customHeight="1">
      <c r="B113" s="131"/>
      <c r="D113" s="132" t="s">
        <v>787</v>
      </c>
      <c r="E113" s="133"/>
      <c r="F113" s="133"/>
      <c r="G113" s="133"/>
      <c r="H113" s="133"/>
      <c r="I113" s="134"/>
      <c r="J113" s="135">
        <f>J646</f>
        <v>0</v>
      </c>
      <c r="L113" s="131"/>
    </row>
    <row r="114" spans="2:12" s="10" customFormat="1" ht="19.9" customHeight="1">
      <c r="B114" s="131"/>
      <c r="D114" s="132" t="s">
        <v>499</v>
      </c>
      <c r="E114" s="133"/>
      <c r="F114" s="133"/>
      <c r="G114" s="133"/>
      <c r="H114" s="133"/>
      <c r="I114" s="134"/>
      <c r="J114" s="135">
        <f>J728</f>
        <v>0</v>
      </c>
      <c r="L114" s="131"/>
    </row>
    <row r="115" spans="1:31" s="2" customFormat="1" ht="21.7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120"/>
      <c r="J116" s="48"/>
      <c r="K116" s="48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49"/>
      <c r="C120" s="50"/>
      <c r="D120" s="50"/>
      <c r="E120" s="50"/>
      <c r="F120" s="50"/>
      <c r="G120" s="50"/>
      <c r="H120" s="50"/>
      <c r="I120" s="121"/>
      <c r="J120" s="50"/>
      <c r="K120" s="50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129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4.45" customHeight="1">
      <c r="A124" s="32"/>
      <c r="B124" s="33"/>
      <c r="C124" s="32"/>
      <c r="D124" s="32"/>
      <c r="E124" s="263" t="str">
        <f>E7</f>
        <v>Sanace 1. NP objektu školní družiny ZŠ Na Příkopech</v>
      </c>
      <c r="F124" s="264"/>
      <c r="G124" s="264"/>
      <c r="H124" s="264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109</v>
      </c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4.45" customHeight="1">
      <c r="A126" s="32"/>
      <c r="B126" s="33"/>
      <c r="C126" s="32"/>
      <c r="D126" s="32"/>
      <c r="E126" s="245" t="str">
        <f>E9</f>
        <v>SO 04 - Stavební práce</v>
      </c>
      <c r="F126" s="262"/>
      <c r="G126" s="262"/>
      <c r="H126" s="26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2"/>
      <c r="E128" s="32"/>
      <c r="F128" s="25" t="str">
        <f>F12</f>
        <v>Chomutov</v>
      </c>
      <c r="G128" s="32"/>
      <c r="H128" s="32"/>
      <c r="I128" s="97" t="s">
        <v>22</v>
      </c>
      <c r="J128" s="55" t="str">
        <f>IF(J12="","",J12)</f>
        <v>23. 5. 2020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26.45" customHeight="1">
      <c r="A130" s="32"/>
      <c r="B130" s="33"/>
      <c r="C130" s="27" t="s">
        <v>24</v>
      </c>
      <c r="D130" s="32"/>
      <c r="E130" s="32"/>
      <c r="F130" s="25" t="str">
        <f>E15</f>
        <v>Město Chomutov</v>
      </c>
      <c r="G130" s="32"/>
      <c r="H130" s="32"/>
      <c r="I130" s="97" t="s">
        <v>30</v>
      </c>
      <c r="J130" s="30" t="str">
        <f>E21</f>
        <v>Ing. Marian Zach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6" customHeight="1">
      <c r="A131" s="32"/>
      <c r="B131" s="33"/>
      <c r="C131" s="27" t="s">
        <v>28</v>
      </c>
      <c r="D131" s="32"/>
      <c r="E131" s="32"/>
      <c r="F131" s="25" t="str">
        <f>IF(E18="","",E18)</f>
        <v>Vyplň údaj</v>
      </c>
      <c r="G131" s="32"/>
      <c r="H131" s="32"/>
      <c r="I131" s="97" t="s">
        <v>33</v>
      </c>
      <c r="J131" s="30" t="str">
        <f>E24</f>
        <v>Pavel Šouta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36"/>
      <c r="B133" s="137"/>
      <c r="C133" s="138" t="s">
        <v>130</v>
      </c>
      <c r="D133" s="139" t="s">
        <v>61</v>
      </c>
      <c r="E133" s="139" t="s">
        <v>57</v>
      </c>
      <c r="F133" s="139" t="s">
        <v>58</v>
      </c>
      <c r="G133" s="139" t="s">
        <v>131</v>
      </c>
      <c r="H133" s="139" t="s">
        <v>132</v>
      </c>
      <c r="I133" s="140" t="s">
        <v>133</v>
      </c>
      <c r="J133" s="139" t="s">
        <v>113</v>
      </c>
      <c r="K133" s="141" t="s">
        <v>134</v>
      </c>
      <c r="L133" s="142"/>
      <c r="M133" s="62" t="s">
        <v>1</v>
      </c>
      <c r="N133" s="63" t="s">
        <v>40</v>
      </c>
      <c r="O133" s="63" t="s">
        <v>135</v>
      </c>
      <c r="P133" s="63" t="s">
        <v>136</v>
      </c>
      <c r="Q133" s="63" t="s">
        <v>137</v>
      </c>
      <c r="R133" s="63" t="s">
        <v>138</v>
      </c>
      <c r="S133" s="63" t="s">
        <v>139</v>
      </c>
      <c r="T133" s="64" t="s">
        <v>140</v>
      </c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</row>
    <row r="134" spans="1:63" s="2" customFormat="1" ht="22.9" customHeight="1">
      <c r="A134" s="32"/>
      <c r="B134" s="33"/>
      <c r="C134" s="69" t="s">
        <v>141</v>
      </c>
      <c r="D134" s="32"/>
      <c r="E134" s="32"/>
      <c r="F134" s="32"/>
      <c r="G134" s="32"/>
      <c r="H134" s="32"/>
      <c r="I134" s="96"/>
      <c r="J134" s="143">
        <f>BK134</f>
        <v>0</v>
      </c>
      <c r="K134" s="32"/>
      <c r="L134" s="33"/>
      <c r="M134" s="65"/>
      <c r="N134" s="56"/>
      <c r="O134" s="66"/>
      <c r="P134" s="144">
        <f>P135+P418</f>
        <v>0</v>
      </c>
      <c r="Q134" s="66"/>
      <c r="R134" s="144">
        <f>R135+R418</f>
        <v>149.76062749</v>
      </c>
      <c r="S134" s="66"/>
      <c r="T134" s="145">
        <f>T135+T418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75</v>
      </c>
      <c r="AU134" s="17" t="s">
        <v>115</v>
      </c>
      <c r="BK134" s="146">
        <f>BK135+BK418</f>
        <v>0</v>
      </c>
    </row>
    <row r="135" spans="2:63" s="12" customFormat="1" ht="25.9" customHeight="1">
      <c r="B135" s="147"/>
      <c r="D135" s="148" t="s">
        <v>75</v>
      </c>
      <c r="E135" s="149" t="s">
        <v>142</v>
      </c>
      <c r="F135" s="149" t="s">
        <v>143</v>
      </c>
      <c r="I135" s="150"/>
      <c r="J135" s="151">
        <f>BK135</f>
        <v>0</v>
      </c>
      <c r="L135" s="147"/>
      <c r="M135" s="152"/>
      <c r="N135" s="153"/>
      <c r="O135" s="153"/>
      <c r="P135" s="154">
        <f>P136+P187+P232+P254+P398+P415</f>
        <v>0</v>
      </c>
      <c r="Q135" s="153"/>
      <c r="R135" s="154">
        <f>R136+R187+R232+R254+R398+R415</f>
        <v>145.25306278</v>
      </c>
      <c r="S135" s="153"/>
      <c r="T135" s="155">
        <f>T136+T187+T232+T254+T398+T415</f>
        <v>0</v>
      </c>
      <c r="AR135" s="148" t="s">
        <v>84</v>
      </c>
      <c r="AT135" s="156" t="s">
        <v>75</v>
      </c>
      <c r="AU135" s="156" t="s">
        <v>76</v>
      </c>
      <c r="AY135" s="148" t="s">
        <v>144</v>
      </c>
      <c r="BK135" s="157">
        <f>BK136+BK187+BK232+BK254+BK398+BK415</f>
        <v>0</v>
      </c>
    </row>
    <row r="136" spans="2:63" s="12" customFormat="1" ht="22.9" customHeight="1">
      <c r="B136" s="147"/>
      <c r="D136" s="148" t="s">
        <v>75</v>
      </c>
      <c r="E136" s="158" t="s">
        <v>84</v>
      </c>
      <c r="F136" s="158" t="s">
        <v>145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SUM(P137:P186)</f>
        <v>0</v>
      </c>
      <c r="Q136" s="153"/>
      <c r="R136" s="154">
        <f>SUM(R137:R186)</f>
        <v>0</v>
      </c>
      <c r="S136" s="153"/>
      <c r="T136" s="155">
        <f>SUM(T137:T186)</f>
        <v>0</v>
      </c>
      <c r="AR136" s="148" t="s">
        <v>84</v>
      </c>
      <c r="AT136" s="156" t="s">
        <v>75</v>
      </c>
      <c r="AU136" s="156" t="s">
        <v>84</v>
      </c>
      <c r="AY136" s="148" t="s">
        <v>144</v>
      </c>
      <c r="BK136" s="157">
        <f>SUM(BK137:BK186)</f>
        <v>0</v>
      </c>
    </row>
    <row r="137" spans="1:65" s="2" customFormat="1" ht="14.45" customHeight="1">
      <c r="A137" s="32"/>
      <c r="B137" s="160"/>
      <c r="C137" s="161" t="s">
        <v>84</v>
      </c>
      <c r="D137" s="161" t="s">
        <v>146</v>
      </c>
      <c r="E137" s="162" t="s">
        <v>159</v>
      </c>
      <c r="F137" s="163" t="s">
        <v>160</v>
      </c>
      <c r="G137" s="164" t="s">
        <v>161</v>
      </c>
      <c r="H137" s="165">
        <v>0.835</v>
      </c>
      <c r="I137" s="166"/>
      <c r="J137" s="167">
        <f>ROUND(I137*H137,2)</f>
        <v>0</v>
      </c>
      <c r="K137" s="163" t="s">
        <v>150</v>
      </c>
      <c r="L137" s="33"/>
      <c r="M137" s="168" t="s">
        <v>1</v>
      </c>
      <c r="N137" s="169" t="s">
        <v>41</v>
      </c>
      <c r="O137" s="58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2" t="s">
        <v>151</v>
      </c>
      <c r="AT137" s="172" t="s">
        <v>146</v>
      </c>
      <c r="AU137" s="172" t="s">
        <v>86</v>
      </c>
      <c r="AY137" s="17" t="s">
        <v>144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7" t="s">
        <v>84</v>
      </c>
      <c r="BK137" s="173">
        <f>ROUND(I137*H137,2)</f>
        <v>0</v>
      </c>
      <c r="BL137" s="17" t="s">
        <v>151</v>
      </c>
      <c r="BM137" s="172" t="s">
        <v>788</v>
      </c>
    </row>
    <row r="138" spans="1:47" s="2" customFormat="1" ht="19.5">
      <c r="A138" s="32"/>
      <c r="B138" s="33"/>
      <c r="C138" s="32"/>
      <c r="D138" s="174" t="s">
        <v>153</v>
      </c>
      <c r="E138" s="32"/>
      <c r="F138" s="175" t="s">
        <v>163</v>
      </c>
      <c r="G138" s="32"/>
      <c r="H138" s="32"/>
      <c r="I138" s="96"/>
      <c r="J138" s="32"/>
      <c r="K138" s="32"/>
      <c r="L138" s="33"/>
      <c r="M138" s="176"/>
      <c r="N138" s="177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153</v>
      </c>
      <c r="AU138" s="17" t="s">
        <v>86</v>
      </c>
    </row>
    <row r="139" spans="2:51" s="13" customFormat="1" ht="12">
      <c r="B139" s="178"/>
      <c r="D139" s="174" t="s">
        <v>155</v>
      </c>
      <c r="E139" s="179" t="s">
        <v>1</v>
      </c>
      <c r="F139" s="180" t="s">
        <v>789</v>
      </c>
      <c r="H139" s="181">
        <v>0.541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155</v>
      </c>
      <c r="AU139" s="179" t="s">
        <v>86</v>
      </c>
      <c r="AV139" s="13" t="s">
        <v>86</v>
      </c>
      <c r="AW139" s="13" t="s">
        <v>32</v>
      </c>
      <c r="AX139" s="13" t="s">
        <v>76</v>
      </c>
      <c r="AY139" s="179" t="s">
        <v>144</v>
      </c>
    </row>
    <row r="140" spans="2:51" s="13" customFormat="1" ht="12">
      <c r="B140" s="178"/>
      <c r="D140" s="174" t="s">
        <v>155</v>
      </c>
      <c r="E140" s="179" t="s">
        <v>1</v>
      </c>
      <c r="F140" s="180" t="s">
        <v>790</v>
      </c>
      <c r="H140" s="181">
        <v>0.294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155</v>
      </c>
      <c r="AU140" s="179" t="s">
        <v>86</v>
      </c>
      <c r="AV140" s="13" t="s">
        <v>86</v>
      </c>
      <c r="AW140" s="13" t="s">
        <v>32</v>
      </c>
      <c r="AX140" s="13" t="s">
        <v>76</v>
      </c>
      <c r="AY140" s="179" t="s">
        <v>144</v>
      </c>
    </row>
    <row r="141" spans="2:51" s="14" customFormat="1" ht="12">
      <c r="B141" s="186"/>
      <c r="D141" s="174" t="s">
        <v>155</v>
      </c>
      <c r="E141" s="187" t="s">
        <v>1</v>
      </c>
      <c r="F141" s="188" t="s">
        <v>157</v>
      </c>
      <c r="H141" s="189">
        <v>0.835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155</v>
      </c>
      <c r="AU141" s="187" t="s">
        <v>86</v>
      </c>
      <c r="AV141" s="14" t="s">
        <v>151</v>
      </c>
      <c r="AW141" s="14" t="s">
        <v>32</v>
      </c>
      <c r="AX141" s="14" t="s">
        <v>84</v>
      </c>
      <c r="AY141" s="187" t="s">
        <v>144</v>
      </c>
    </row>
    <row r="142" spans="2:51" s="15" customFormat="1" ht="12">
      <c r="B142" s="194"/>
      <c r="D142" s="174" t="s">
        <v>155</v>
      </c>
      <c r="E142" s="195" t="s">
        <v>1</v>
      </c>
      <c r="F142" s="196" t="s">
        <v>791</v>
      </c>
      <c r="H142" s="195" t="s">
        <v>1</v>
      </c>
      <c r="I142" s="197"/>
      <c r="L142" s="194"/>
      <c r="M142" s="198"/>
      <c r="N142" s="199"/>
      <c r="O142" s="199"/>
      <c r="P142" s="199"/>
      <c r="Q142" s="199"/>
      <c r="R142" s="199"/>
      <c r="S142" s="199"/>
      <c r="T142" s="200"/>
      <c r="AT142" s="195" t="s">
        <v>155</v>
      </c>
      <c r="AU142" s="195" t="s">
        <v>86</v>
      </c>
      <c r="AV142" s="15" t="s">
        <v>84</v>
      </c>
      <c r="AW142" s="15" t="s">
        <v>32</v>
      </c>
      <c r="AX142" s="15" t="s">
        <v>76</v>
      </c>
      <c r="AY142" s="195" t="s">
        <v>144</v>
      </c>
    </row>
    <row r="143" spans="1:65" s="2" customFormat="1" ht="19.9" customHeight="1">
      <c r="A143" s="32"/>
      <c r="B143" s="160"/>
      <c r="C143" s="161" t="s">
        <v>86</v>
      </c>
      <c r="D143" s="161" t="s">
        <v>146</v>
      </c>
      <c r="E143" s="162" t="s">
        <v>509</v>
      </c>
      <c r="F143" s="163" t="s">
        <v>510</v>
      </c>
      <c r="G143" s="164" t="s">
        <v>161</v>
      </c>
      <c r="H143" s="165">
        <v>0.835</v>
      </c>
      <c r="I143" s="166"/>
      <c r="J143" s="167">
        <f>ROUND(I143*H143,2)</f>
        <v>0</v>
      </c>
      <c r="K143" s="163" t="s">
        <v>150</v>
      </c>
      <c r="L143" s="33"/>
      <c r="M143" s="168" t="s">
        <v>1</v>
      </c>
      <c r="N143" s="169" t="s">
        <v>41</v>
      </c>
      <c r="O143" s="58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2" t="s">
        <v>151</v>
      </c>
      <c r="AT143" s="172" t="s">
        <v>146</v>
      </c>
      <c r="AU143" s="172" t="s">
        <v>86</v>
      </c>
      <c r="AY143" s="17" t="s">
        <v>144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7" t="s">
        <v>84</v>
      </c>
      <c r="BK143" s="173">
        <f>ROUND(I143*H143,2)</f>
        <v>0</v>
      </c>
      <c r="BL143" s="17" t="s">
        <v>151</v>
      </c>
      <c r="BM143" s="172" t="s">
        <v>792</v>
      </c>
    </row>
    <row r="144" spans="1:47" s="2" customFormat="1" ht="19.5">
      <c r="A144" s="32"/>
      <c r="B144" s="33"/>
      <c r="C144" s="32"/>
      <c r="D144" s="174" t="s">
        <v>153</v>
      </c>
      <c r="E144" s="32"/>
      <c r="F144" s="175" t="s">
        <v>512</v>
      </c>
      <c r="G144" s="32"/>
      <c r="H144" s="32"/>
      <c r="I144" s="96"/>
      <c r="J144" s="32"/>
      <c r="K144" s="32"/>
      <c r="L144" s="33"/>
      <c r="M144" s="176"/>
      <c r="N144" s="177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153</v>
      </c>
      <c r="AU144" s="17" t="s">
        <v>86</v>
      </c>
    </row>
    <row r="145" spans="2:51" s="13" customFormat="1" ht="12">
      <c r="B145" s="178"/>
      <c r="D145" s="174" t="s">
        <v>155</v>
      </c>
      <c r="E145" s="179" t="s">
        <v>1</v>
      </c>
      <c r="F145" s="180" t="s">
        <v>789</v>
      </c>
      <c r="H145" s="181">
        <v>0.541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155</v>
      </c>
      <c r="AU145" s="179" t="s">
        <v>86</v>
      </c>
      <c r="AV145" s="13" t="s">
        <v>86</v>
      </c>
      <c r="AW145" s="13" t="s">
        <v>32</v>
      </c>
      <c r="AX145" s="13" t="s">
        <v>76</v>
      </c>
      <c r="AY145" s="179" t="s">
        <v>144</v>
      </c>
    </row>
    <row r="146" spans="2:51" s="13" customFormat="1" ht="12">
      <c r="B146" s="178"/>
      <c r="D146" s="174" t="s">
        <v>155</v>
      </c>
      <c r="E146" s="179" t="s">
        <v>1</v>
      </c>
      <c r="F146" s="180" t="s">
        <v>790</v>
      </c>
      <c r="H146" s="181">
        <v>0.294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155</v>
      </c>
      <c r="AU146" s="179" t="s">
        <v>86</v>
      </c>
      <c r="AV146" s="13" t="s">
        <v>86</v>
      </c>
      <c r="AW146" s="13" t="s">
        <v>32</v>
      </c>
      <c r="AX146" s="13" t="s">
        <v>76</v>
      </c>
      <c r="AY146" s="179" t="s">
        <v>144</v>
      </c>
    </row>
    <row r="147" spans="2:51" s="14" customFormat="1" ht="12">
      <c r="B147" s="186"/>
      <c r="D147" s="174" t="s">
        <v>155</v>
      </c>
      <c r="E147" s="187" t="s">
        <v>1</v>
      </c>
      <c r="F147" s="188" t="s">
        <v>157</v>
      </c>
      <c r="H147" s="189">
        <v>0.835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155</v>
      </c>
      <c r="AU147" s="187" t="s">
        <v>86</v>
      </c>
      <c r="AV147" s="14" t="s">
        <v>151</v>
      </c>
      <c r="AW147" s="14" t="s">
        <v>32</v>
      </c>
      <c r="AX147" s="14" t="s">
        <v>84</v>
      </c>
      <c r="AY147" s="187" t="s">
        <v>144</v>
      </c>
    </row>
    <row r="148" spans="2:51" s="15" customFormat="1" ht="12">
      <c r="B148" s="194"/>
      <c r="D148" s="174" t="s">
        <v>155</v>
      </c>
      <c r="E148" s="195" t="s">
        <v>1</v>
      </c>
      <c r="F148" s="196" t="s">
        <v>791</v>
      </c>
      <c r="H148" s="195" t="s">
        <v>1</v>
      </c>
      <c r="I148" s="197"/>
      <c r="L148" s="194"/>
      <c r="M148" s="198"/>
      <c r="N148" s="199"/>
      <c r="O148" s="199"/>
      <c r="P148" s="199"/>
      <c r="Q148" s="199"/>
      <c r="R148" s="199"/>
      <c r="S148" s="199"/>
      <c r="T148" s="200"/>
      <c r="AT148" s="195" t="s">
        <v>155</v>
      </c>
      <c r="AU148" s="195" t="s">
        <v>86</v>
      </c>
      <c r="AV148" s="15" t="s">
        <v>84</v>
      </c>
      <c r="AW148" s="15" t="s">
        <v>32</v>
      </c>
      <c r="AX148" s="15" t="s">
        <v>76</v>
      </c>
      <c r="AY148" s="195" t="s">
        <v>144</v>
      </c>
    </row>
    <row r="149" spans="1:65" s="2" customFormat="1" ht="19.9" customHeight="1">
      <c r="A149" s="32"/>
      <c r="B149" s="160"/>
      <c r="C149" s="161" t="s">
        <v>165</v>
      </c>
      <c r="D149" s="161" t="s">
        <v>146</v>
      </c>
      <c r="E149" s="162" t="s">
        <v>166</v>
      </c>
      <c r="F149" s="163" t="s">
        <v>167</v>
      </c>
      <c r="G149" s="164" t="s">
        <v>161</v>
      </c>
      <c r="H149" s="165">
        <v>0.835</v>
      </c>
      <c r="I149" s="166"/>
      <c r="J149" s="167">
        <f>ROUND(I149*H149,2)</f>
        <v>0</v>
      </c>
      <c r="K149" s="163" t="s">
        <v>150</v>
      </c>
      <c r="L149" s="33"/>
      <c r="M149" s="168" t="s">
        <v>1</v>
      </c>
      <c r="N149" s="169" t="s">
        <v>41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146</v>
      </c>
      <c r="AU149" s="172" t="s">
        <v>86</v>
      </c>
      <c r="AY149" s="17" t="s">
        <v>144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84</v>
      </c>
      <c r="BK149" s="173">
        <f>ROUND(I149*H149,2)</f>
        <v>0</v>
      </c>
      <c r="BL149" s="17" t="s">
        <v>151</v>
      </c>
      <c r="BM149" s="172" t="s">
        <v>793</v>
      </c>
    </row>
    <row r="150" spans="1:47" s="2" customFormat="1" ht="29.25">
      <c r="A150" s="32"/>
      <c r="B150" s="33"/>
      <c r="C150" s="32"/>
      <c r="D150" s="174" t="s">
        <v>153</v>
      </c>
      <c r="E150" s="32"/>
      <c r="F150" s="175" t="s">
        <v>169</v>
      </c>
      <c r="G150" s="32"/>
      <c r="H150" s="32"/>
      <c r="I150" s="96"/>
      <c r="J150" s="32"/>
      <c r="K150" s="32"/>
      <c r="L150" s="33"/>
      <c r="M150" s="176"/>
      <c r="N150" s="177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153</v>
      </c>
      <c r="AU150" s="17" t="s">
        <v>86</v>
      </c>
    </row>
    <row r="151" spans="2:51" s="13" customFormat="1" ht="12">
      <c r="B151" s="178"/>
      <c r="D151" s="174" t="s">
        <v>155</v>
      </c>
      <c r="E151" s="179" t="s">
        <v>1</v>
      </c>
      <c r="F151" s="180" t="s">
        <v>789</v>
      </c>
      <c r="H151" s="181">
        <v>0.541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155</v>
      </c>
      <c r="AU151" s="179" t="s">
        <v>86</v>
      </c>
      <c r="AV151" s="13" t="s">
        <v>86</v>
      </c>
      <c r="AW151" s="13" t="s">
        <v>32</v>
      </c>
      <c r="AX151" s="13" t="s">
        <v>76</v>
      </c>
      <c r="AY151" s="179" t="s">
        <v>144</v>
      </c>
    </row>
    <row r="152" spans="2:51" s="13" customFormat="1" ht="12">
      <c r="B152" s="178"/>
      <c r="D152" s="174" t="s">
        <v>155</v>
      </c>
      <c r="E152" s="179" t="s">
        <v>1</v>
      </c>
      <c r="F152" s="180" t="s">
        <v>790</v>
      </c>
      <c r="H152" s="181">
        <v>0.294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155</v>
      </c>
      <c r="AU152" s="179" t="s">
        <v>86</v>
      </c>
      <c r="AV152" s="13" t="s">
        <v>86</v>
      </c>
      <c r="AW152" s="13" t="s">
        <v>32</v>
      </c>
      <c r="AX152" s="13" t="s">
        <v>76</v>
      </c>
      <c r="AY152" s="179" t="s">
        <v>144</v>
      </c>
    </row>
    <row r="153" spans="2:51" s="14" customFormat="1" ht="12">
      <c r="B153" s="186"/>
      <c r="D153" s="174" t="s">
        <v>155</v>
      </c>
      <c r="E153" s="187" t="s">
        <v>1</v>
      </c>
      <c r="F153" s="188" t="s">
        <v>157</v>
      </c>
      <c r="H153" s="189">
        <v>0.835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155</v>
      </c>
      <c r="AU153" s="187" t="s">
        <v>86</v>
      </c>
      <c r="AV153" s="14" t="s">
        <v>151</v>
      </c>
      <c r="AW153" s="14" t="s">
        <v>32</v>
      </c>
      <c r="AX153" s="14" t="s">
        <v>84</v>
      </c>
      <c r="AY153" s="187" t="s">
        <v>144</v>
      </c>
    </row>
    <row r="154" spans="2:51" s="15" customFormat="1" ht="12">
      <c r="B154" s="194"/>
      <c r="D154" s="174" t="s">
        <v>155</v>
      </c>
      <c r="E154" s="195" t="s">
        <v>1</v>
      </c>
      <c r="F154" s="196" t="s">
        <v>791</v>
      </c>
      <c r="H154" s="195" t="s">
        <v>1</v>
      </c>
      <c r="I154" s="197"/>
      <c r="L154" s="194"/>
      <c r="M154" s="198"/>
      <c r="N154" s="199"/>
      <c r="O154" s="199"/>
      <c r="P154" s="199"/>
      <c r="Q154" s="199"/>
      <c r="R154" s="199"/>
      <c r="S154" s="199"/>
      <c r="T154" s="200"/>
      <c r="AT154" s="195" t="s">
        <v>155</v>
      </c>
      <c r="AU154" s="195" t="s">
        <v>86</v>
      </c>
      <c r="AV154" s="15" t="s">
        <v>84</v>
      </c>
      <c r="AW154" s="15" t="s">
        <v>32</v>
      </c>
      <c r="AX154" s="15" t="s">
        <v>76</v>
      </c>
      <c r="AY154" s="195" t="s">
        <v>144</v>
      </c>
    </row>
    <row r="155" spans="1:65" s="2" customFormat="1" ht="19.9" customHeight="1">
      <c r="A155" s="32"/>
      <c r="B155" s="160"/>
      <c r="C155" s="161" t="s">
        <v>151</v>
      </c>
      <c r="D155" s="161" t="s">
        <v>146</v>
      </c>
      <c r="E155" s="162" t="s">
        <v>170</v>
      </c>
      <c r="F155" s="163" t="s">
        <v>171</v>
      </c>
      <c r="G155" s="164" t="s">
        <v>161</v>
      </c>
      <c r="H155" s="165">
        <v>8.346</v>
      </c>
      <c r="I155" s="166"/>
      <c r="J155" s="167">
        <f>ROUND(I155*H155,2)</f>
        <v>0</v>
      </c>
      <c r="K155" s="163" t="s">
        <v>150</v>
      </c>
      <c r="L155" s="33"/>
      <c r="M155" s="168" t="s">
        <v>1</v>
      </c>
      <c r="N155" s="169" t="s">
        <v>41</v>
      </c>
      <c r="O155" s="58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2" t="s">
        <v>151</v>
      </c>
      <c r="AT155" s="172" t="s">
        <v>146</v>
      </c>
      <c r="AU155" s="172" t="s">
        <v>86</v>
      </c>
      <c r="AY155" s="17" t="s">
        <v>144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7" t="s">
        <v>84</v>
      </c>
      <c r="BK155" s="173">
        <f>ROUND(I155*H155,2)</f>
        <v>0</v>
      </c>
      <c r="BL155" s="17" t="s">
        <v>151</v>
      </c>
      <c r="BM155" s="172" t="s">
        <v>794</v>
      </c>
    </row>
    <row r="156" spans="1:47" s="2" customFormat="1" ht="29.25">
      <c r="A156" s="32"/>
      <c r="B156" s="33"/>
      <c r="C156" s="32"/>
      <c r="D156" s="174" t="s">
        <v>153</v>
      </c>
      <c r="E156" s="32"/>
      <c r="F156" s="175" t="s">
        <v>173</v>
      </c>
      <c r="G156" s="32"/>
      <c r="H156" s="32"/>
      <c r="I156" s="96"/>
      <c r="J156" s="32"/>
      <c r="K156" s="32"/>
      <c r="L156" s="33"/>
      <c r="M156" s="176"/>
      <c r="N156" s="177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153</v>
      </c>
      <c r="AU156" s="17" t="s">
        <v>86</v>
      </c>
    </row>
    <row r="157" spans="2:51" s="13" customFormat="1" ht="12">
      <c r="B157" s="178"/>
      <c r="D157" s="174" t="s">
        <v>155</v>
      </c>
      <c r="E157" s="179" t="s">
        <v>1</v>
      </c>
      <c r="F157" s="180" t="s">
        <v>795</v>
      </c>
      <c r="H157" s="181">
        <v>5.406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155</v>
      </c>
      <c r="AU157" s="179" t="s">
        <v>86</v>
      </c>
      <c r="AV157" s="13" t="s">
        <v>86</v>
      </c>
      <c r="AW157" s="13" t="s">
        <v>32</v>
      </c>
      <c r="AX157" s="13" t="s">
        <v>76</v>
      </c>
      <c r="AY157" s="179" t="s">
        <v>144</v>
      </c>
    </row>
    <row r="158" spans="2:51" s="13" customFormat="1" ht="12">
      <c r="B158" s="178"/>
      <c r="D158" s="174" t="s">
        <v>155</v>
      </c>
      <c r="E158" s="179" t="s">
        <v>1</v>
      </c>
      <c r="F158" s="180" t="s">
        <v>796</v>
      </c>
      <c r="H158" s="181">
        <v>2.94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155</v>
      </c>
      <c r="AU158" s="179" t="s">
        <v>86</v>
      </c>
      <c r="AV158" s="13" t="s">
        <v>86</v>
      </c>
      <c r="AW158" s="13" t="s">
        <v>32</v>
      </c>
      <c r="AX158" s="13" t="s">
        <v>76</v>
      </c>
      <c r="AY158" s="179" t="s">
        <v>144</v>
      </c>
    </row>
    <row r="159" spans="2:51" s="14" customFormat="1" ht="12">
      <c r="B159" s="186"/>
      <c r="D159" s="174" t="s">
        <v>155</v>
      </c>
      <c r="E159" s="187" t="s">
        <v>1</v>
      </c>
      <c r="F159" s="188" t="s">
        <v>157</v>
      </c>
      <c r="H159" s="189">
        <v>8.346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155</v>
      </c>
      <c r="AU159" s="187" t="s">
        <v>86</v>
      </c>
      <c r="AV159" s="14" t="s">
        <v>151</v>
      </c>
      <c r="AW159" s="14" t="s">
        <v>32</v>
      </c>
      <c r="AX159" s="14" t="s">
        <v>84</v>
      </c>
      <c r="AY159" s="187" t="s">
        <v>144</v>
      </c>
    </row>
    <row r="160" spans="2:51" s="15" customFormat="1" ht="12">
      <c r="B160" s="194"/>
      <c r="D160" s="174" t="s">
        <v>155</v>
      </c>
      <c r="E160" s="195" t="s">
        <v>1</v>
      </c>
      <c r="F160" s="196" t="s">
        <v>791</v>
      </c>
      <c r="H160" s="195" t="s">
        <v>1</v>
      </c>
      <c r="I160" s="197"/>
      <c r="L160" s="194"/>
      <c r="M160" s="198"/>
      <c r="N160" s="199"/>
      <c r="O160" s="199"/>
      <c r="P160" s="199"/>
      <c r="Q160" s="199"/>
      <c r="R160" s="199"/>
      <c r="S160" s="199"/>
      <c r="T160" s="200"/>
      <c r="AT160" s="195" t="s">
        <v>155</v>
      </c>
      <c r="AU160" s="195" t="s">
        <v>86</v>
      </c>
      <c r="AV160" s="15" t="s">
        <v>84</v>
      </c>
      <c r="AW160" s="15" t="s">
        <v>32</v>
      </c>
      <c r="AX160" s="15" t="s">
        <v>76</v>
      </c>
      <c r="AY160" s="195" t="s">
        <v>144</v>
      </c>
    </row>
    <row r="161" spans="1:65" s="2" customFormat="1" ht="14.45" customHeight="1">
      <c r="A161" s="32"/>
      <c r="B161" s="160"/>
      <c r="C161" s="161" t="s">
        <v>175</v>
      </c>
      <c r="D161" s="161" t="s">
        <v>146</v>
      </c>
      <c r="E161" s="162" t="s">
        <v>176</v>
      </c>
      <c r="F161" s="163" t="s">
        <v>177</v>
      </c>
      <c r="G161" s="164" t="s">
        <v>161</v>
      </c>
      <c r="H161" s="165">
        <v>0.835</v>
      </c>
      <c r="I161" s="166"/>
      <c r="J161" s="167">
        <f>ROUND(I161*H161,2)</f>
        <v>0</v>
      </c>
      <c r="K161" s="163" t="s">
        <v>150</v>
      </c>
      <c r="L161" s="33"/>
      <c r="M161" s="168" t="s">
        <v>1</v>
      </c>
      <c r="N161" s="169" t="s">
        <v>41</v>
      </c>
      <c r="O161" s="58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151</v>
      </c>
      <c r="AT161" s="172" t="s">
        <v>146</v>
      </c>
      <c r="AU161" s="172" t="s">
        <v>86</v>
      </c>
      <c r="AY161" s="17" t="s">
        <v>144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84</v>
      </c>
      <c r="BK161" s="173">
        <f>ROUND(I161*H161,2)</f>
        <v>0</v>
      </c>
      <c r="BL161" s="17" t="s">
        <v>151</v>
      </c>
      <c r="BM161" s="172" t="s">
        <v>797</v>
      </c>
    </row>
    <row r="162" spans="1:47" s="2" customFormat="1" ht="19.5">
      <c r="A162" s="32"/>
      <c r="B162" s="33"/>
      <c r="C162" s="32"/>
      <c r="D162" s="174" t="s">
        <v>153</v>
      </c>
      <c r="E162" s="32"/>
      <c r="F162" s="175" t="s">
        <v>179</v>
      </c>
      <c r="G162" s="32"/>
      <c r="H162" s="32"/>
      <c r="I162" s="96"/>
      <c r="J162" s="32"/>
      <c r="K162" s="32"/>
      <c r="L162" s="33"/>
      <c r="M162" s="176"/>
      <c r="N162" s="177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153</v>
      </c>
      <c r="AU162" s="17" t="s">
        <v>86</v>
      </c>
    </row>
    <row r="163" spans="2:51" s="13" customFormat="1" ht="12">
      <c r="B163" s="178"/>
      <c r="D163" s="174" t="s">
        <v>155</v>
      </c>
      <c r="E163" s="179" t="s">
        <v>1</v>
      </c>
      <c r="F163" s="180" t="s">
        <v>789</v>
      </c>
      <c r="H163" s="181">
        <v>0.541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155</v>
      </c>
      <c r="AU163" s="179" t="s">
        <v>86</v>
      </c>
      <c r="AV163" s="13" t="s">
        <v>86</v>
      </c>
      <c r="AW163" s="13" t="s">
        <v>32</v>
      </c>
      <c r="AX163" s="13" t="s">
        <v>76</v>
      </c>
      <c r="AY163" s="179" t="s">
        <v>144</v>
      </c>
    </row>
    <row r="164" spans="2:51" s="13" customFormat="1" ht="12">
      <c r="B164" s="178"/>
      <c r="D164" s="174" t="s">
        <v>155</v>
      </c>
      <c r="E164" s="179" t="s">
        <v>1</v>
      </c>
      <c r="F164" s="180" t="s">
        <v>790</v>
      </c>
      <c r="H164" s="181">
        <v>0.294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155</v>
      </c>
      <c r="AU164" s="179" t="s">
        <v>86</v>
      </c>
      <c r="AV164" s="13" t="s">
        <v>86</v>
      </c>
      <c r="AW164" s="13" t="s">
        <v>32</v>
      </c>
      <c r="AX164" s="13" t="s">
        <v>76</v>
      </c>
      <c r="AY164" s="179" t="s">
        <v>144</v>
      </c>
    </row>
    <row r="165" spans="2:51" s="14" customFormat="1" ht="12">
      <c r="B165" s="186"/>
      <c r="D165" s="174" t="s">
        <v>155</v>
      </c>
      <c r="E165" s="187" t="s">
        <v>1</v>
      </c>
      <c r="F165" s="188" t="s">
        <v>157</v>
      </c>
      <c r="H165" s="189">
        <v>0.835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155</v>
      </c>
      <c r="AU165" s="187" t="s">
        <v>86</v>
      </c>
      <c r="AV165" s="14" t="s">
        <v>151</v>
      </c>
      <c r="AW165" s="14" t="s">
        <v>32</v>
      </c>
      <c r="AX165" s="14" t="s">
        <v>84</v>
      </c>
      <c r="AY165" s="187" t="s">
        <v>144</v>
      </c>
    </row>
    <row r="166" spans="2:51" s="15" customFormat="1" ht="12">
      <c r="B166" s="194"/>
      <c r="D166" s="174" t="s">
        <v>155</v>
      </c>
      <c r="E166" s="195" t="s">
        <v>1</v>
      </c>
      <c r="F166" s="196" t="s">
        <v>791</v>
      </c>
      <c r="H166" s="195" t="s">
        <v>1</v>
      </c>
      <c r="I166" s="197"/>
      <c r="L166" s="194"/>
      <c r="M166" s="198"/>
      <c r="N166" s="199"/>
      <c r="O166" s="199"/>
      <c r="P166" s="199"/>
      <c r="Q166" s="199"/>
      <c r="R166" s="199"/>
      <c r="S166" s="199"/>
      <c r="T166" s="200"/>
      <c r="AT166" s="195" t="s">
        <v>155</v>
      </c>
      <c r="AU166" s="195" t="s">
        <v>86</v>
      </c>
      <c r="AV166" s="15" t="s">
        <v>84</v>
      </c>
      <c r="AW166" s="15" t="s">
        <v>32</v>
      </c>
      <c r="AX166" s="15" t="s">
        <v>76</v>
      </c>
      <c r="AY166" s="195" t="s">
        <v>144</v>
      </c>
    </row>
    <row r="167" spans="1:65" s="2" customFormat="1" ht="14.45" customHeight="1">
      <c r="A167" s="32"/>
      <c r="B167" s="160"/>
      <c r="C167" s="161" t="s">
        <v>180</v>
      </c>
      <c r="D167" s="161" t="s">
        <v>146</v>
      </c>
      <c r="E167" s="162" t="s">
        <v>181</v>
      </c>
      <c r="F167" s="163" t="s">
        <v>182</v>
      </c>
      <c r="G167" s="164" t="s">
        <v>149</v>
      </c>
      <c r="H167" s="165">
        <v>146.78</v>
      </c>
      <c r="I167" s="166"/>
      <c r="J167" s="167">
        <f>ROUND(I167*H167,2)</f>
        <v>0</v>
      </c>
      <c r="K167" s="163" t="s">
        <v>150</v>
      </c>
      <c r="L167" s="33"/>
      <c r="M167" s="168" t="s">
        <v>1</v>
      </c>
      <c r="N167" s="169" t="s">
        <v>41</v>
      </c>
      <c r="O167" s="58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2" t="s">
        <v>151</v>
      </c>
      <c r="AT167" s="172" t="s">
        <v>146</v>
      </c>
      <c r="AU167" s="172" t="s">
        <v>86</v>
      </c>
      <c r="AY167" s="17" t="s">
        <v>144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7" t="s">
        <v>84</v>
      </c>
      <c r="BK167" s="173">
        <f>ROUND(I167*H167,2)</f>
        <v>0</v>
      </c>
      <c r="BL167" s="17" t="s">
        <v>151</v>
      </c>
      <c r="BM167" s="172" t="s">
        <v>798</v>
      </c>
    </row>
    <row r="168" spans="1:47" s="2" customFormat="1" ht="19.5">
      <c r="A168" s="32"/>
      <c r="B168" s="33"/>
      <c r="C168" s="32"/>
      <c r="D168" s="174" t="s">
        <v>153</v>
      </c>
      <c r="E168" s="32"/>
      <c r="F168" s="175" t="s">
        <v>184</v>
      </c>
      <c r="G168" s="32"/>
      <c r="H168" s="32"/>
      <c r="I168" s="96"/>
      <c r="J168" s="32"/>
      <c r="K168" s="32"/>
      <c r="L168" s="33"/>
      <c r="M168" s="176"/>
      <c r="N168" s="177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153</v>
      </c>
      <c r="AU168" s="17" t="s">
        <v>86</v>
      </c>
    </row>
    <row r="169" spans="2:51" s="13" customFormat="1" ht="12">
      <c r="B169" s="178"/>
      <c r="D169" s="174" t="s">
        <v>155</v>
      </c>
      <c r="E169" s="179" t="s">
        <v>1</v>
      </c>
      <c r="F169" s="180" t="s">
        <v>560</v>
      </c>
      <c r="H169" s="181">
        <v>24.68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155</v>
      </c>
      <c r="AU169" s="179" t="s">
        <v>86</v>
      </c>
      <c r="AV169" s="13" t="s">
        <v>86</v>
      </c>
      <c r="AW169" s="13" t="s">
        <v>32</v>
      </c>
      <c r="AX169" s="13" t="s">
        <v>76</v>
      </c>
      <c r="AY169" s="179" t="s">
        <v>144</v>
      </c>
    </row>
    <row r="170" spans="2:51" s="13" customFormat="1" ht="12">
      <c r="B170" s="178"/>
      <c r="D170" s="174" t="s">
        <v>155</v>
      </c>
      <c r="E170" s="179" t="s">
        <v>1</v>
      </c>
      <c r="F170" s="180" t="s">
        <v>561</v>
      </c>
      <c r="H170" s="181">
        <v>46.49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155</v>
      </c>
      <c r="AU170" s="179" t="s">
        <v>86</v>
      </c>
      <c r="AV170" s="13" t="s">
        <v>86</v>
      </c>
      <c r="AW170" s="13" t="s">
        <v>32</v>
      </c>
      <c r="AX170" s="13" t="s">
        <v>76</v>
      </c>
      <c r="AY170" s="179" t="s">
        <v>144</v>
      </c>
    </row>
    <row r="171" spans="2:51" s="13" customFormat="1" ht="12">
      <c r="B171" s="178"/>
      <c r="D171" s="174" t="s">
        <v>155</v>
      </c>
      <c r="E171" s="179" t="s">
        <v>1</v>
      </c>
      <c r="F171" s="180" t="s">
        <v>562</v>
      </c>
      <c r="H171" s="181">
        <v>34.72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155</v>
      </c>
      <c r="AU171" s="179" t="s">
        <v>86</v>
      </c>
      <c r="AV171" s="13" t="s">
        <v>86</v>
      </c>
      <c r="AW171" s="13" t="s">
        <v>32</v>
      </c>
      <c r="AX171" s="13" t="s">
        <v>76</v>
      </c>
      <c r="AY171" s="179" t="s">
        <v>144</v>
      </c>
    </row>
    <row r="172" spans="2:51" s="13" customFormat="1" ht="12">
      <c r="B172" s="178"/>
      <c r="D172" s="174" t="s">
        <v>155</v>
      </c>
      <c r="E172" s="179" t="s">
        <v>1</v>
      </c>
      <c r="F172" s="180" t="s">
        <v>563</v>
      </c>
      <c r="H172" s="181">
        <v>34.39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155</v>
      </c>
      <c r="AU172" s="179" t="s">
        <v>86</v>
      </c>
      <c r="AV172" s="13" t="s">
        <v>86</v>
      </c>
      <c r="AW172" s="13" t="s">
        <v>32</v>
      </c>
      <c r="AX172" s="13" t="s">
        <v>76</v>
      </c>
      <c r="AY172" s="179" t="s">
        <v>144</v>
      </c>
    </row>
    <row r="173" spans="2:51" s="13" customFormat="1" ht="12">
      <c r="B173" s="178"/>
      <c r="D173" s="174" t="s">
        <v>155</v>
      </c>
      <c r="E173" s="179" t="s">
        <v>1</v>
      </c>
      <c r="F173" s="180" t="s">
        <v>564</v>
      </c>
      <c r="H173" s="181">
        <v>6.5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155</v>
      </c>
      <c r="AU173" s="179" t="s">
        <v>86</v>
      </c>
      <c r="AV173" s="13" t="s">
        <v>86</v>
      </c>
      <c r="AW173" s="13" t="s">
        <v>32</v>
      </c>
      <c r="AX173" s="13" t="s">
        <v>76</v>
      </c>
      <c r="AY173" s="179" t="s">
        <v>144</v>
      </c>
    </row>
    <row r="174" spans="2:51" s="14" customFormat="1" ht="12">
      <c r="B174" s="186"/>
      <c r="D174" s="174" t="s">
        <v>155</v>
      </c>
      <c r="E174" s="187" t="s">
        <v>1</v>
      </c>
      <c r="F174" s="188" t="s">
        <v>157</v>
      </c>
      <c r="H174" s="189">
        <v>146.78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155</v>
      </c>
      <c r="AU174" s="187" t="s">
        <v>86</v>
      </c>
      <c r="AV174" s="14" t="s">
        <v>151</v>
      </c>
      <c r="AW174" s="14" t="s">
        <v>32</v>
      </c>
      <c r="AX174" s="14" t="s">
        <v>84</v>
      </c>
      <c r="AY174" s="187" t="s">
        <v>144</v>
      </c>
    </row>
    <row r="175" spans="1:65" s="2" customFormat="1" ht="14.45" customHeight="1">
      <c r="A175" s="32"/>
      <c r="B175" s="160"/>
      <c r="C175" s="161" t="s">
        <v>186</v>
      </c>
      <c r="D175" s="161" t="s">
        <v>146</v>
      </c>
      <c r="E175" s="162" t="s">
        <v>187</v>
      </c>
      <c r="F175" s="163" t="s">
        <v>188</v>
      </c>
      <c r="G175" s="164" t="s">
        <v>189</v>
      </c>
      <c r="H175" s="165">
        <v>1.752</v>
      </c>
      <c r="I175" s="166"/>
      <c r="J175" s="167">
        <f>ROUND(I175*H175,2)</f>
        <v>0</v>
      </c>
      <c r="K175" s="163" t="s">
        <v>150</v>
      </c>
      <c r="L175" s="33"/>
      <c r="M175" s="168" t="s">
        <v>1</v>
      </c>
      <c r="N175" s="169" t="s">
        <v>41</v>
      </c>
      <c r="O175" s="58"/>
      <c r="P175" s="170">
        <f>O175*H175</f>
        <v>0</v>
      </c>
      <c r="Q175" s="170">
        <v>0</v>
      </c>
      <c r="R175" s="170">
        <f>Q175*H175</f>
        <v>0</v>
      </c>
      <c r="S175" s="170">
        <v>0</v>
      </c>
      <c r="T175" s="17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2" t="s">
        <v>151</v>
      </c>
      <c r="AT175" s="172" t="s">
        <v>146</v>
      </c>
      <c r="AU175" s="172" t="s">
        <v>86</v>
      </c>
      <c r="AY175" s="17" t="s">
        <v>144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7" t="s">
        <v>84</v>
      </c>
      <c r="BK175" s="173">
        <f>ROUND(I175*H175,2)</f>
        <v>0</v>
      </c>
      <c r="BL175" s="17" t="s">
        <v>151</v>
      </c>
      <c r="BM175" s="172" t="s">
        <v>799</v>
      </c>
    </row>
    <row r="176" spans="1:47" s="2" customFormat="1" ht="19.5">
      <c r="A176" s="32"/>
      <c r="B176" s="33"/>
      <c r="C176" s="32"/>
      <c r="D176" s="174" t="s">
        <v>153</v>
      </c>
      <c r="E176" s="32"/>
      <c r="F176" s="175" t="s">
        <v>191</v>
      </c>
      <c r="G176" s="32"/>
      <c r="H176" s="32"/>
      <c r="I176" s="96"/>
      <c r="J176" s="32"/>
      <c r="K176" s="32"/>
      <c r="L176" s="33"/>
      <c r="M176" s="176"/>
      <c r="N176" s="177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153</v>
      </c>
      <c r="AU176" s="17" t="s">
        <v>86</v>
      </c>
    </row>
    <row r="177" spans="2:51" s="13" customFormat="1" ht="12">
      <c r="B177" s="178"/>
      <c r="D177" s="174" t="s">
        <v>155</v>
      </c>
      <c r="E177" s="179" t="s">
        <v>1</v>
      </c>
      <c r="F177" s="180" t="s">
        <v>800</v>
      </c>
      <c r="H177" s="181">
        <v>1.135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155</v>
      </c>
      <c r="AU177" s="179" t="s">
        <v>86</v>
      </c>
      <c r="AV177" s="13" t="s">
        <v>86</v>
      </c>
      <c r="AW177" s="13" t="s">
        <v>32</v>
      </c>
      <c r="AX177" s="13" t="s">
        <v>76</v>
      </c>
      <c r="AY177" s="179" t="s">
        <v>144</v>
      </c>
    </row>
    <row r="178" spans="2:51" s="13" customFormat="1" ht="12">
      <c r="B178" s="178"/>
      <c r="D178" s="174" t="s">
        <v>155</v>
      </c>
      <c r="E178" s="179" t="s">
        <v>1</v>
      </c>
      <c r="F178" s="180" t="s">
        <v>801</v>
      </c>
      <c r="H178" s="181">
        <v>0.617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155</v>
      </c>
      <c r="AU178" s="179" t="s">
        <v>86</v>
      </c>
      <c r="AV178" s="13" t="s">
        <v>86</v>
      </c>
      <c r="AW178" s="13" t="s">
        <v>32</v>
      </c>
      <c r="AX178" s="13" t="s">
        <v>76</v>
      </c>
      <c r="AY178" s="179" t="s">
        <v>144</v>
      </c>
    </row>
    <row r="179" spans="2:51" s="14" customFormat="1" ht="12">
      <c r="B179" s="186"/>
      <c r="D179" s="174" t="s">
        <v>155</v>
      </c>
      <c r="E179" s="187" t="s">
        <v>1</v>
      </c>
      <c r="F179" s="188" t="s">
        <v>157</v>
      </c>
      <c r="H179" s="189">
        <v>1.752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155</v>
      </c>
      <c r="AU179" s="187" t="s">
        <v>86</v>
      </c>
      <c r="AV179" s="14" t="s">
        <v>151</v>
      </c>
      <c r="AW179" s="14" t="s">
        <v>32</v>
      </c>
      <c r="AX179" s="14" t="s">
        <v>84</v>
      </c>
      <c r="AY179" s="187" t="s">
        <v>144</v>
      </c>
    </row>
    <row r="180" spans="2:51" s="15" customFormat="1" ht="12">
      <c r="B180" s="194"/>
      <c r="D180" s="174" t="s">
        <v>155</v>
      </c>
      <c r="E180" s="195" t="s">
        <v>1</v>
      </c>
      <c r="F180" s="196" t="s">
        <v>791</v>
      </c>
      <c r="H180" s="195" t="s">
        <v>1</v>
      </c>
      <c r="I180" s="197"/>
      <c r="L180" s="194"/>
      <c r="M180" s="198"/>
      <c r="N180" s="199"/>
      <c r="O180" s="199"/>
      <c r="P180" s="199"/>
      <c r="Q180" s="199"/>
      <c r="R180" s="199"/>
      <c r="S180" s="199"/>
      <c r="T180" s="200"/>
      <c r="AT180" s="195" t="s">
        <v>155</v>
      </c>
      <c r="AU180" s="195" t="s">
        <v>86</v>
      </c>
      <c r="AV180" s="15" t="s">
        <v>84</v>
      </c>
      <c r="AW180" s="15" t="s">
        <v>32</v>
      </c>
      <c r="AX180" s="15" t="s">
        <v>76</v>
      </c>
      <c r="AY180" s="195" t="s">
        <v>144</v>
      </c>
    </row>
    <row r="181" spans="1:65" s="2" customFormat="1" ht="14.45" customHeight="1">
      <c r="A181" s="32"/>
      <c r="B181" s="160"/>
      <c r="C181" s="161" t="s">
        <v>193</v>
      </c>
      <c r="D181" s="161" t="s">
        <v>146</v>
      </c>
      <c r="E181" s="162" t="s">
        <v>194</v>
      </c>
      <c r="F181" s="163" t="s">
        <v>195</v>
      </c>
      <c r="G181" s="164" t="s">
        <v>161</v>
      </c>
      <c r="H181" s="165">
        <v>0.835</v>
      </c>
      <c r="I181" s="166"/>
      <c r="J181" s="167">
        <f>ROUND(I181*H181,2)</f>
        <v>0</v>
      </c>
      <c r="K181" s="163" t="s">
        <v>150</v>
      </c>
      <c r="L181" s="33"/>
      <c r="M181" s="168" t="s">
        <v>1</v>
      </c>
      <c r="N181" s="169" t="s">
        <v>41</v>
      </c>
      <c r="O181" s="58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2" t="s">
        <v>151</v>
      </c>
      <c r="AT181" s="172" t="s">
        <v>146</v>
      </c>
      <c r="AU181" s="172" t="s">
        <v>86</v>
      </c>
      <c r="AY181" s="17" t="s">
        <v>144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7" t="s">
        <v>84</v>
      </c>
      <c r="BK181" s="173">
        <f>ROUND(I181*H181,2)</f>
        <v>0</v>
      </c>
      <c r="BL181" s="17" t="s">
        <v>151</v>
      </c>
      <c r="BM181" s="172" t="s">
        <v>802</v>
      </c>
    </row>
    <row r="182" spans="1:47" s="2" customFormat="1" ht="12">
      <c r="A182" s="32"/>
      <c r="B182" s="33"/>
      <c r="C182" s="32"/>
      <c r="D182" s="174" t="s">
        <v>153</v>
      </c>
      <c r="E182" s="32"/>
      <c r="F182" s="175" t="s">
        <v>197</v>
      </c>
      <c r="G182" s="32"/>
      <c r="H182" s="32"/>
      <c r="I182" s="96"/>
      <c r="J182" s="32"/>
      <c r="K182" s="32"/>
      <c r="L182" s="33"/>
      <c r="M182" s="176"/>
      <c r="N182" s="177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153</v>
      </c>
      <c r="AU182" s="17" t="s">
        <v>86</v>
      </c>
    </row>
    <row r="183" spans="2:51" s="13" customFormat="1" ht="12">
      <c r="B183" s="178"/>
      <c r="D183" s="174" t="s">
        <v>155</v>
      </c>
      <c r="E183" s="179" t="s">
        <v>1</v>
      </c>
      <c r="F183" s="180" t="s">
        <v>789</v>
      </c>
      <c r="H183" s="181">
        <v>0.541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155</v>
      </c>
      <c r="AU183" s="179" t="s">
        <v>86</v>
      </c>
      <c r="AV183" s="13" t="s">
        <v>86</v>
      </c>
      <c r="AW183" s="13" t="s">
        <v>32</v>
      </c>
      <c r="AX183" s="13" t="s">
        <v>76</v>
      </c>
      <c r="AY183" s="179" t="s">
        <v>144</v>
      </c>
    </row>
    <row r="184" spans="2:51" s="13" customFormat="1" ht="12">
      <c r="B184" s="178"/>
      <c r="D184" s="174" t="s">
        <v>155</v>
      </c>
      <c r="E184" s="179" t="s">
        <v>1</v>
      </c>
      <c r="F184" s="180" t="s">
        <v>790</v>
      </c>
      <c r="H184" s="181">
        <v>0.294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155</v>
      </c>
      <c r="AU184" s="179" t="s">
        <v>86</v>
      </c>
      <c r="AV184" s="13" t="s">
        <v>86</v>
      </c>
      <c r="AW184" s="13" t="s">
        <v>32</v>
      </c>
      <c r="AX184" s="13" t="s">
        <v>76</v>
      </c>
      <c r="AY184" s="179" t="s">
        <v>144</v>
      </c>
    </row>
    <row r="185" spans="2:51" s="14" customFormat="1" ht="12">
      <c r="B185" s="186"/>
      <c r="D185" s="174" t="s">
        <v>155</v>
      </c>
      <c r="E185" s="187" t="s">
        <v>1</v>
      </c>
      <c r="F185" s="188" t="s">
        <v>157</v>
      </c>
      <c r="H185" s="189">
        <v>0.835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155</v>
      </c>
      <c r="AU185" s="187" t="s">
        <v>86</v>
      </c>
      <c r="AV185" s="14" t="s">
        <v>151</v>
      </c>
      <c r="AW185" s="14" t="s">
        <v>32</v>
      </c>
      <c r="AX185" s="14" t="s">
        <v>84</v>
      </c>
      <c r="AY185" s="187" t="s">
        <v>144</v>
      </c>
    </row>
    <row r="186" spans="2:51" s="15" customFormat="1" ht="12">
      <c r="B186" s="194"/>
      <c r="D186" s="174" t="s">
        <v>155</v>
      </c>
      <c r="E186" s="195" t="s">
        <v>1</v>
      </c>
      <c r="F186" s="196" t="s">
        <v>791</v>
      </c>
      <c r="H186" s="195" t="s">
        <v>1</v>
      </c>
      <c r="I186" s="197"/>
      <c r="L186" s="194"/>
      <c r="M186" s="198"/>
      <c r="N186" s="199"/>
      <c r="O186" s="199"/>
      <c r="P186" s="199"/>
      <c r="Q186" s="199"/>
      <c r="R186" s="199"/>
      <c r="S186" s="199"/>
      <c r="T186" s="200"/>
      <c r="AT186" s="195" t="s">
        <v>155</v>
      </c>
      <c r="AU186" s="195" t="s">
        <v>86</v>
      </c>
      <c r="AV186" s="15" t="s">
        <v>84</v>
      </c>
      <c r="AW186" s="15" t="s">
        <v>32</v>
      </c>
      <c r="AX186" s="15" t="s">
        <v>76</v>
      </c>
      <c r="AY186" s="195" t="s">
        <v>144</v>
      </c>
    </row>
    <row r="187" spans="2:63" s="12" customFormat="1" ht="22.9" customHeight="1">
      <c r="B187" s="147"/>
      <c r="D187" s="148" t="s">
        <v>75</v>
      </c>
      <c r="E187" s="158" t="s">
        <v>86</v>
      </c>
      <c r="F187" s="158" t="s">
        <v>198</v>
      </c>
      <c r="I187" s="150"/>
      <c r="J187" s="159">
        <f>BK187</f>
        <v>0</v>
      </c>
      <c r="L187" s="147"/>
      <c r="M187" s="152"/>
      <c r="N187" s="153"/>
      <c r="O187" s="153"/>
      <c r="P187" s="154">
        <f>SUM(P188:P231)</f>
        <v>0</v>
      </c>
      <c r="Q187" s="153"/>
      <c r="R187" s="154">
        <f>SUM(R188:R231)</f>
        <v>99.03616094999998</v>
      </c>
      <c r="S187" s="153"/>
      <c r="T187" s="155">
        <f>SUM(T188:T231)</f>
        <v>0</v>
      </c>
      <c r="AR187" s="148" t="s">
        <v>84</v>
      </c>
      <c r="AT187" s="156" t="s">
        <v>75</v>
      </c>
      <c r="AU187" s="156" t="s">
        <v>84</v>
      </c>
      <c r="AY187" s="148" t="s">
        <v>144</v>
      </c>
      <c r="BK187" s="157">
        <f>SUM(BK188:BK231)</f>
        <v>0</v>
      </c>
    </row>
    <row r="188" spans="1:65" s="2" customFormat="1" ht="14.45" customHeight="1">
      <c r="A188" s="32"/>
      <c r="B188" s="160"/>
      <c r="C188" s="161" t="s">
        <v>199</v>
      </c>
      <c r="D188" s="161" t="s">
        <v>146</v>
      </c>
      <c r="E188" s="162" t="s">
        <v>803</v>
      </c>
      <c r="F188" s="163" t="s">
        <v>804</v>
      </c>
      <c r="G188" s="164" t="s">
        <v>161</v>
      </c>
      <c r="H188" s="165">
        <v>19.082</v>
      </c>
      <c r="I188" s="166"/>
      <c r="J188" s="167">
        <f>ROUND(I188*H188,2)</f>
        <v>0</v>
      </c>
      <c r="K188" s="163" t="s">
        <v>150</v>
      </c>
      <c r="L188" s="33"/>
      <c r="M188" s="168" t="s">
        <v>1</v>
      </c>
      <c r="N188" s="169" t="s">
        <v>41</v>
      </c>
      <c r="O188" s="58"/>
      <c r="P188" s="170">
        <f>O188*H188</f>
        <v>0</v>
      </c>
      <c r="Q188" s="170">
        <v>2.16</v>
      </c>
      <c r="R188" s="170">
        <f>Q188*H188</f>
        <v>41.21712</v>
      </c>
      <c r="S188" s="170">
        <v>0</v>
      </c>
      <c r="T188" s="17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151</v>
      </c>
      <c r="AT188" s="172" t="s">
        <v>146</v>
      </c>
      <c r="AU188" s="172" t="s">
        <v>86</v>
      </c>
      <c r="AY188" s="17" t="s">
        <v>144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84</v>
      </c>
      <c r="BK188" s="173">
        <f>ROUND(I188*H188,2)</f>
        <v>0</v>
      </c>
      <c r="BL188" s="17" t="s">
        <v>151</v>
      </c>
      <c r="BM188" s="172" t="s">
        <v>805</v>
      </c>
    </row>
    <row r="189" spans="1:47" s="2" customFormat="1" ht="12">
      <c r="A189" s="32"/>
      <c r="B189" s="33"/>
      <c r="C189" s="32"/>
      <c r="D189" s="174" t="s">
        <v>153</v>
      </c>
      <c r="E189" s="32"/>
      <c r="F189" s="175" t="s">
        <v>806</v>
      </c>
      <c r="G189" s="32"/>
      <c r="H189" s="32"/>
      <c r="I189" s="96"/>
      <c r="J189" s="32"/>
      <c r="K189" s="32"/>
      <c r="L189" s="33"/>
      <c r="M189" s="176"/>
      <c r="N189" s="177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153</v>
      </c>
      <c r="AU189" s="17" t="s">
        <v>86</v>
      </c>
    </row>
    <row r="190" spans="2:51" s="13" customFormat="1" ht="12">
      <c r="B190" s="178"/>
      <c r="D190" s="174" t="s">
        <v>155</v>
      </c>
      <c r="E190" s="179" t="s">
        <v>1</v>
      </c>
      <c r="F190" s="180" t="s">
        <v>807</v>
      </c>
      <c r="H190" s="181">
        <v>3.208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155</v>
      </c>
      <c r="AU190" s="179" t="s">
        <v>86</v>
      </c>
      <c r="AV190" s="13" t="s">
        <v>86</v>
      </c>
      <c r="AW190" s="13" t="s">
        <v>32</v>
      </c>
      <c r="AX190" s="13" t="s">
        <v>76</v>
      </c>
      <c r="AY190" s="179" t="s">
        <v>144</v>
      </c>
    </row>
    <row r="191" spans="2:51" s="13" customFormat="1" ht="12">
      <c r="B191" s="178"/>
      <c r="D191" s="174" t="s">
        <v>155</v>
      </c>
      <c r="E191" s="179" t="s">
        <v>1</v>
      </c>
      <c r="F191" s="180" t="s">
        <v>808</v>
      </c>
      <c r="H191" s="181">
        <v>6.044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155</v>
      </c>
      <c r="AU191" s="179" t="s">
        <v>86</v>
      </c>
      <c r="AV191" s="13" t="s">
        <v>86</v>
      </c>
      <c r="AW191" s="13" t="s">
        <v>32</v>
      </c>
      <c r="AX191" s="13" t="s">
        <v>76</v>
      </c>
      <c r="AY191" s="179" t="s">
        <v>144</v>
      </c>
    </row>
    <row r="192" spans="2:51" s="13" customFormat="1" ht="12">
      <c r="B192" s="178"/>
      <c r="D192" s="174" t="s">
        <v>155</v>
      </c>
      <c r="E192" s="179" t="s">
        <v>1</v>
      </c>
      <c r="F192" s="180" t="s">
        <v>809</v>
      </c>
      <c r="H192" s="181">
        <v>4.514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155</v>
      </c>
      <c r="AU192" s="179" t="s">
        <v>86</v>
      </c>
      <c r="AV192" s="13" t="s">
        <v>86</v>
      </c>
      <c r="AW192" s="13" t="s">
        <v>32</v>
      </c>
      <c r="AX192" s="13" t="s">
        <v>76</v>
      </c>
      <c r="AY192" s="179" t="s">
        <v>144</v>
      </c>
    </row>
    <row r="193" spans="2:51" s="13" customFormat="1" ht="12">
      <c r="B193" s="178"/>
      <c r="D193" s="174" t="s">
        <v>155</v>
      </c>
      <c r="E193" s="179" t="s">
        <v>1</v>
      </c>
      <c r="F193" s="180" t="s">
        <v>810</v>
      </c>
      <c r="H193" s="181">
        <v>4.471</v>
      </c>
      <c r="I193" s="182"/>
      <c r="L193" s="178"/>
      <c r="M193" s="183"/>
      <c r="N193" s="184"/>
      <c r="O193" s="184"/>
      <c r="P193" s="184"/>
      <c r="Q193" s="184"/>
      <c r="R193" s="184"/>
      <c r="S193" s="184"/>
      <c r="T193" s="185"/>
      <c r="AT193" s="179" t="s">
        <v>155</v>
      </c>
      <c r="AU193" s="179" t="s">
        <v>86</v>
      </c>
      <c r="AV193" s="13" t="s">
        <v>86</v>
      </c>
      <c r="AW193" s="13" t="s">
        <v>32</v>
      </c>
      <c r="AX193" s="13" t="s">
        <v>76</v>
      </c>
      <c r="AY193" s="179" t="s">
        <v>144</v>
      </c>
    </row>
    <row r="194" spans="2:51" s="13" customFormat="1" ht="12">
      <c r="B194" s="178"/>
      <c r="D194" s="174" t="s">
        <v>155</v>
      </c>
      <c r="E194" s="179" t="s">
        <v>1</v>
      </c>
      <c r="F194" s="180" t="s">
        <v>811</v>
      </c>
      <c r="H194" s="181">
        <v>0.845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155</v>
      </c>
      <c r="AU194" s="179" t="s">
        <v>86</v>
      </c>
      <c r="AV194" s="13" t="s">
        <v>86</v>
      </c>
      <c r="AW194" s="13" t="s">
        <v>32</v>
      </c>
      <c r="AX194" s="13" t="s">
        <v>76</v>
      </c>
      <c r="AY194" s="179" t="s">
        <v>144</v>
      </c>
    </row>
    <row r="195" spans="2:51" s="14" customFormat="1" ht="12">
      <c r="B195" s="186"/>
      <c r="D195" s="174" t="s">
        <v>155</v>
      </c>
      <c r="E195" s="187" t="s">
        <v>1</v>
      </c>
      <c r="F195" s="188" t="s">
        <v>157</v>
      </c>
      <c r="H195" s="189">
        <v>19.082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155</v>
      </c>
      <c r="AU195" s="187" t="s">
        <v>86</v>
      </c>
      <c r="AV195" s="14" t="s">
        <v>151</v>
      </c>
      <c r="AW195" s="14" t="s">
        <v>32</v>
      </c>
      <c r="AX195" s="14" t="s">
        <v>84</v>
      </c>
      <c r="AY195" s="187" t="s">
        <v>144</v>
      </c>
    </row>
    <row r="196" spans="1:65" s="2" customFormat="1" ht="14.45" customHeight="1">
      <c r="A196" s="32"/>
      <c r="B196" s="160"/>
      <c r="C196" s="161" t="s">
        <v>204</v>
      </c>
      <c r="D196" s="161" t="s">
        <v>146</v>
      </c>
      <c r="E196" s="162" t="s">
        <v>812</v>
      </c>
      <c r="F196" s="163" t="s">
        <v>813</v>
      </c>
      <c r="G196" s="164" t="s">
        <v>161</v>
      </c>
      <c r="H196" s="165">
        <v>0.105</v>
      </c>
      <c r="I196" s="166"/>
      <c r="J196" s="167">
        <f>ROUND(I196*H196,2)</f>
        <v>0</v>
      </c>
      <c r="K196" s="163" t="s">
        <v>150</v>
      </c>
      <c r="L196" s="33"/>
      <c r="M196" s="168" t="s">
        <v>1</v>
      </c>
      <c r="N196" s="169" t="s">
        <v>41</v>
      </c>
      <c r="O196" s="58"/>
      <c r="P196" s="170">
        <f>O196*H196</f>
        <v>0</v>
      </c>
      <c r="Q196" s="170">
        <v>2.25634</v>
      </c>
      <c r="R196" s="170">
        <f>Q196*H196</f>
        <v>0.23691569999999998</v>
      </c>
      <c r="S196" s="170">
        <v>0</v>
      </c>
      <c r="T196" s="17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2" t="s">
        <v>151</v>
      </c>
      <c r="AT196" s="172" t="s">
        <v>146</v>
      </c>
      <c r="AU196" s="172" t="s">
        <v>86</v>
      </c>
      <c r="AY196" s="17" t="s">
        <v>144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7" t="s">
        <v>84</v>
      </c>
      <c r="BK196" s="173">
        <f>ROUND(I196*H196,2)</f>
        <v>0</v>
      </c>
      <c r="BL196" s="17" t="s">
        <v>151</v>
      </c>
      <c r="BM196" s="172" t="s">
        <v>814</v>
      </c>
    </row>
    <row r="197" spans="1:47" s="2" customFormat="1" ht="12">
      <c r="A197" s="32"/>
      <c r="B197" s="33"/>
      <c r="C197" s="32"/>
      <c r="D197" s="174" t="s">
        <v>153</v>
      </c>
      <c r="E197" s="32"/>
      <c r="F197" s="175" t="s">
        <v>815</v>
      </c>
      <c r="G197" s="32"/>
      <c r="H197" s="32"/>
      <c r="I197" s="96"/>
      <c r="J197" s="32"/>
      <c r="K197" s="32"/>
      <c r="L197" s="33"/>
      <c r="M197" s="176"/>
      <c r="N197" s="177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153</v>
      </c>
      <c r="AU197" s="17" t="s">
        <v>86</v>
      </c>
    </row>
    <row r="198" spans="2:51" s="13" customFormat="1" ht="12">
      <c r="B198" s="178"/>
      <c r="D198" s="174" t="s">
        <v>155</v>
      </c>
      <c r="E198" s="179" t="s">
        <v>1</v>
      </c>
      <c r="F198" s="180" t="s">
        <v>816</v>
      </c>
      <c r="H198" s="181">
        <v>0.068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155</v>
      </c>
      <c r="AU198" s="179" t="s">
        <v>86</v>
      </c>
      <c r="AV198" s="13" t="s">
        <v>86</v>
      </c>
      <c r="AW198" s="13" t="s">
        <v>32</v>
      </c>
      <c r="AX198" s="13" t="s">
        <v>76</v>
      </c>
      <c r="AY198" s="179" t="s">
        <v>144</v>
      </c>
    </row>
    <row r="199" spans="2:51" s="13" customFormat="1" ht="12">
      <c r="B199" s="178"/>
      <c r="D199" s="174" t="s">
        <v>155</v>
      </c>
      <c r="E199" s="179" t="s">
        <v>1</v>
      </c>
      <c r="F199" s="180" t="s">
        <v>817</v>
      </c>
      <c r="H199" s="181">
        <v>0.037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155</v>
      </c>
      <c r="AU199" s="179" t="s">
        <v>86</v>
      </c>
      <c r="AV199" s="13" t="s">
        <v>86</v>
      </c>
      <c r="AW199" s="13" t="s">
        <v>32</v>
      </c>
      <c r="AX199" s="13" t="s">
        <v>76</v>
      </c>
      <c r="AY199" s="179" t="s">
        <v>144</v>
      </c>
    </row>
    <row r="200" spans="2:51" s="14" customFormat="1" ht="12">
      <c r="B200" s="186"/>
      <c r="D200" s="174" t="s">
        <v>155</v>
      </c>
      <c r="E200" s="187" t="s">
        <v>1</v>
      </c>
      <c r="F200" s="188" t="s">
        <v>157</v>
      </c>
      <c r="H200" s="189">
        <v>0.105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155</v>
      </c>
      <c r="AU200" s="187" t="s">
        <v>86</v>
      </c>
      <c r="AV200" s="14" t="s">
        <v>151</v>
      </c>
      <c r="AW200" s="14" t="s">
        <v>32</v>
      </c>
      <c r="AX200" s="14" t="s">
        <v>84</v>
      </c>
      <c r="AY200" s="187" t="s">
        <v>144</v>
      </c>
    </row>
    <row r="201" spans="1:65" s="2" customFormat="1" ht="14.45" customHeight="1">
      <c r="A201" s="32"/>
      <c r="B201" s="160"/>
      <c r="C201" s="161" t="s">
        <v>212</v>
      </c>
      <c r="D201" s="161" t="s">
        <v>146</v>
      </c>
      <c r="E201" s="162" t="s">
        <v>818</v>
      </c>
      <c r="F201" s="163" t="s">
        <v>819</v>
      </c>
      <c r="G201" s="164" t="s">
        <v>161</v>
      </c>
      <c r="H201" s="165">
        <v>22.018</v>
      </c>
      <c r="I201" s="166"/>
      <c r="J201" s="167">
        <f>ROUND(I201*H201,2)</f>
        <v>0</v>
      </c>
      <c r="K201" s="163" t="s">
        <v>150</v>
      </c>
      <c r="L201" s="33"/>
      <c r="M201" s="168" t="s">
        <v>1</v>
      </c>
      <c r="N201" s="169" t="s">
        <v>41</v>
      </c>
      <c r="O201" s="58"/>
      <c r="P201" s="170">
        <f>O201*H201</f>
        <v>0</v>
      </c>
      <c r="Q201" s="170">
        <v>2.45329</v>
      </c>
      <c r="R201" s="170">
        <f>Q201*H201</f>
        <v>54.01653922</v>
      </c>
      <c r="S201" s="170">
        <v>0</v>
      </c>
      <c r="T201" s="17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2" t="s">
        <v>151</v>
      </c>
      <c r="AT201" s="172" t="s">
        <v>146</v>
      </c>
      <c r="AU201" s="172" t="s">
        <v>86</v>
      </c>
      <c r="AY201" s="17" t="s">
        <v>144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17" t="s">
        <v>84</v>
      </c>
      <c r="BK201" s="173">
        <f>ROUND(I201*H201,2)</f>
        <v>0</v>
      </c>
      <c r="BL201" s="17" t="s">
        <v>151</v>
      </c>
      <c r="BM201" s="172" t="s">
        <v>820</v>
      </c>
    </row>
    <row r="202" spans="1:47" s="2" customFormat="1" ht="12">
      <c r="A202" s="32"/>
      <c r="B202" s="33"/>
      <c r="C202" s="32"/>
      <c r="D202" s="174" t="s">
        <v>153</v>
      </c>
      <c r="E202" s="32"/>
      <c r="F202" s="175" t="s">
        <v>821</v>
      </c>
      <c r="G202" s="32"/>
      <c r="H202" s="32"/>
      <c r="I202" s="96"/>
      <c r="J202" s="32"/>
      <c r="K202" s="32"/>
      <c r="L202" s="33"/>
      <c r="M202" s="176"/>
      <c r="N202" s="177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153</v>
      </c>
      <c r="AU202" s="17" t="s">
        <v>86</v>
      </c>
    </row>
    <row r="203" spans="2:51" s="13" customFormat="1" ht="12">
      <c r="B203" s="178"/>
      <c r="D203" s="174" t="s">
        <v>155</v>
      </c>
      <c r="E203" s="179" t="s">
        <v>1</v>
      </c>
      <c r="F203" s="180" t="s">
        <v>822</v>
      </c>
      <c r="H203" s="181">
        <v>3.702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155</v>
      </c>
      <c r="AU203" s="179" t="s">
        <v>86</v>
      </c>
      <c r="AV203" s="13" t="s">
        <v>86</v>
      </c>
      <c r="AW203" s="13" t="s">
        <v>32</v>
      </c>
      <c r="AX203" s="13" t="s">
        <v>76</v>
      </c>
      <c r="AY203" s="179" t="s">
        <v>144</v>
      </c>
    </row>
    <row r="204" spans="2:51" s="13" customFormat="1" ht="12">
      <c r="B204" s="178"/>
      <c r="D204" s="174" t="s">
        <v>155</v>
      </c>
      <c r="E204" s="179" t="s">
        <v>1</v>
      </c>
      <c r="F204" s="180" t="s">
        <v>823</v>
      </c>
      <c r="H204" s="181">
        <v>6.974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155</v>
      </c>
      <c r="AU204" s="179" t="s">
        <v>86</v>
      </c>
      <c r="AV204" s="13" t="s">
        <v>86</v>
      </c>
      <c r="AW204" s="13" t="s">
        <v>32</v>
      </c>
      <c r="AX204" s="13" t="s">
        <v>76</v>
      </c>
      <c r="AY204" s="179" t="s">
        <v>144</v>
      </c>
    </row>
    <row r="205" spans="2:51" s="13" customFormat="1" ht="12">
      <c r="B205" s="178"/>
      <c r="D205" s="174" t="s">
        <v>155</v>
      </c>
      <c r="E205" s="179" t="s">
        <v>1</v>
      </c>
      <c r="F205" s="180" t="s">
        <v>824</v>
      </c>
      <c r="H205" s="181">
        <v>5.208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155</v>
      </c>
      <c r="AU205" s="179" t="s">
        <v>86</v>
      </c>
      <c r="AV205" s="13" t="s">
        <v>86</v>
      </c>
      <c r="AW205" s="13" t="s">
        <v>32</v>
      </c>
      <c r="AX205" s="13" t="s">
        <v>76</v>
      </c>
      <c r="AY205" s="179" t="s">
        <v>144</v>
      </c>
    </row>
    <row r="206" spans="2:51" s="13" customFormat="1" ht="12">
      <c r="B206" s="178"/>
      <c r="D206" s="174" t="s">
        <v>155</v>
      </c>
      <c r="E206" s="179" t="s">
        <v>1</v>
      </c>
      <c r="F206" s="180" t="s">
        <v>825</v>
      </c>
      <c r="H206" s="181">
        <v>5.159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79" t="s">
        <v>155</v>
      </c>
      <c r="AU206" s="179" t="s">
        <v>86</v>
      </c>
      <c r="AV206" s="13" t="s">
        <v>86</v>
      </c>
      <c r="AW206" s="13" t="s">
        <v>32</v>
      </c>
      <c r="AX206" s="13" t="s">
        <v>76</v>
      </c>
      <c r="AY206" s="179" t="s">
        <v>144</v>
      </c>
    </row>
    <row r="207" spans="2:51" s="13" customFormat="1" ht="12">
      <c r="B207" s="178"/>
      <c r="D207" s="174" t="s">
        <v>155</v>
      </c>
      <c r="E207" s="179" t="s">
        <v>1</v>
      </c>
      <c r="F207" s="180" t="s">
        <v>826</v>
      </c>
      <c r="H207" s="181">
        <v>0.975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155</v>
      </c>
      <c r="AU207" s="179" t="s">
        <v>86</v>
      </c>
      <c r="AV207" s="13" t="s">
        <v>86</v>
      </c>
      <c r="AW207" s="13" t="s">
        <v>32</v>
      </c>
      <c r="AX207" s="13" t="s">
        <v>76</v>
      </c>
      <c r="AY207" s="179" t="s">
        <v>144</v>
      </c>
    </row>
    <row r="208" spans="2:51" s="14" customFormat="1" ht="12">
      <c r="B208" s="186"/>
      <c r="D208" s="174" t="s">
        <v>155</v>
      </c>
      <c r="E208" s="187" t="s">
        <v>1</v>
      </c>
      <c r="F208" s="188" t="s">
        <v>157</v>
      </c>
      <c r="H208" s="189">
        <v>22.018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7" t="s">
        <v>155</v>
      </c>
      <c r="AU208" s="187" t="s">
        <v>86</v>
      </c>
      <c r="AV208" s="14" t="s">
        <v>151</v>
      </c>
      <c r="AW208" s="14" t="s">
        <v>32</v>
      </c>
      <c r="AX208" s="14" t="s">
        <v>84</v>
      </c>
      <c r="AY208" s="187" t="s">
        <v>144</v>
      </c>
    </row>
    <row r="209" spans="1:65" s="2" customFormat="1" ht="14.45" customHeight="1">
      <c r="A209" s="32"/>
      <c r="B209" s="160"/>
      <c r="C209" s="161" t="s">
        <v>218</v>
      </c>
      <c r="D209" s="161" t="s">
        <v>146</v>
      </c>
      <c r="E209" s="162" t="s">
        <v>827</v>
      </c>
      <c r="F209" s="163" t="s">
        <v>828</v>
      </c>
      <c r="G209" s="164" t="s">
        <v>149</v>
      </c>
      <c r="H209" s="165">
        <v>8</v>
      </c>
      <c r="I209" s="166"/>
      <c r="J209" s="167">
        <f>ROUND(I209*H209,2)</f>
        <v>0</v>
      </c>
      <c r="K209" s="163" t="s">
        <v>150</v>
      </c>
      <c r="L209" s="33"/>
      <c r="M209" s="168" t="s">
        <v>1</v>
      </c>
      <c r="N209" s="169" t="s">
        <v>41</v>
      </c>
      <c r="O209" s="58"/>
      <c r="P209" s="170">
        <f>O209*H209</f>
        <v>0</v>
      </c>
      <c r="Q209" s="170">
        <v>0.00247</v>
      </c>
      <c r="R209" s="170">
        <f>Q209*H209</f>
        <v>0.01976</v>
      </c>
      <c r="S209" s="170">
        <v>0</v>
      </c>
      <c r="T209" s="171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2" t="s">
        <v>151</v>
      </c>
      <c r="AT209" s="172" t="s">
        <v>146</v>
      </c>
      <c r="AU209" s="172" t="s">
        <v>86</v>
      </c>
      <c r="AY209" s="17" t="s">
        <v>144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17" t="s">
        <v>84</v>
      </c>
      <c r="BK209" s="173">
        <f>ROUND(I209*H209,2)</f>
        <v>0</v>
      </c>
      <c r="BL209" s="17" t="s">
        <v>151</v>
      </c>
      <c r="BM209" s="172" t="s">
        <v>829</v>
      </c>
    </row>
    <row r="210" spans="1:47" s="2" customFormat="1" ht="12">
      <c r="A210" s="32"/>
      <c r="B210" s="33"/>
      <c r="C210" s="32"/>
      <c r="D210" s="174" t="s">
        <v>153</v>
      </c>
      <c r="E210" s="32"/>
      <c r="F210" s="175" t="s">
        <v>830</v>
      </c>
      <c r="G210" s="32"/>
      <c r="H210" s="32"/>
      <c r="I210" s="96"/>
      <c r="J210" s="32"/>
      <c r="K210" s="32"/>
      <c r="L210" s="33"/>
      <c r="M210" s="176"/>
      <c r="N210" s="177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153</v>
      </c>
      <c r="AU210" s="17" t="s">
        <v>86</v>
      </c>
    </row>
    <row r="211" spans="2:51" s="13" customFormat="1" ht="12">
      <c r="B211" s="178"/>
      <c r="D211" s="174" t="s">
        <v>155</v>
      </c>
      <c r="E211" s="179" t="s">
        <v>1</v>
      </c>
      <c r="F211" s="180" t="s">
        <v>193</v>
      </c>
      <c r="H211" s="181">
        <v>8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79" t="s">
        <v>155</v>
      </c>
      <c r="AU211" s="179" t="s">
        <v>86</v>
      </c>
      <c r="AV211" s="13" t="s">
        <v>86</v>
      </c>
      <c r="AW211" s="13" t="s">
        <v>32</v>
      </c>
      <c r="AX211" s="13" t="s">
        <v>76</v>
      </c>
      <c r="AY211" s="179" t="s">
        <v>144</v>
      </c>
    </row>
    <row r="212" spans="2:51" s="14" customFormat="1" ht="12">
      <c r="B212" s="186"/>
      <c r="D212" s="174" t="s">
        <v>155</v>
      </c>
      <c r="E212" s="187" t="s">
        <v>1</v>
      </c>
      <c r="F212" s="188" t="s">
        <v>157</v>
      </c>
      <c r="H212" s="189">
        <v>8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155</v>
      </c>
      <c r="AU212" s="187" t="s">
        <v>86</v>
      </c>
      <c r="AV212" s="14" t="s">
        <v>151</v>
      </c>
      <c r="AW212" s="14" t="s">
        <v>32</v>
      </c>
      <c r="AX212" s="14" t="s">
        <v>84</v>
      </c>
      <c r="AY212" s="187" t="s">
        <v>144</v>
      </c>
    </row>
    <row r="213" spans="1:65" s="2" customFormat="1" ht="14.45" customHeight="1">
      <c r="A213" s="32"/>
      <c r="B213" s="160"/>
      <c r="C213" s="161" t="s">
        <v>222</v>
      </c>
      <c r="D213" s="161" t="s">
        <v>146</v>
      </c>
      <c r="E213" s="162" t="s">
        <v>831</v>
      </c>
      <c r="F213" s="163" t="s">
        <v>832</v>
      </c>
      <c r="G213" s="164" t="s">
        <v>149</v>
      </c>
      <c r="H213" s="165">
        <v>8</v>
      </c>
      <c r="I213" s="166"/>
      <c r="J213" s="167">
        <f>ROUND(I213*H213,2)</f>
        <v>0</v>
      </c>
      <c r="K213" s="163" t="s">
        <v>150</v>
      </c>
      <c r="L213" s="33"/>
      <c r="M213" s="168" t="s">
        <v>1</v>
      </c>
      <c r="N213" s="169" t="s">
        <v>41</v>
      </c>
      <c r="O213" s="58"/>
      <c r="P213" s="170">
        <f>O213*H213</f>
        <v>0</v>
      </c>
      <c r="Q213" s="170">
        <v>0</v>
      </c>
      <c r="R213" s="170">
        <f>Q213*H213</f>
        <v>0</v>
      </c>
      <c r="S213" s="170">
        <v>0</v>
      </c>
      <c r="T213" s="17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2" t="s">
        <v>151</v>
      </c>
      <c r="AT213" s="172" t="s">
        <v>146</v>
      </c>
      <c r="AU213" s="172" t="s">
        <v>86</v>
      </c>
      <c r="AY213" s="17" t="s">
        <v>144</v>
      </c>
      <c r="BE213" s="173">
        <f>IF(N213="základní",J213,0)</f>
        <v>0</v>
      </c>
      <c r="BF213" s="173">
        <f>IF(N213="snížená",J213,0)</f>
        <v>0</v>
      </c>
      <c r="BG213" s="173">
        <f>IF(N213="zákl. přenesená",J213,0)</f>
        <v>0</v>
      </c>
      <c r="BH213" s="173">
        <f>IF(N213="sníž. přenesená",J213,0)</f>
        <v>0</v>
      </c>
      <c r="BI213" s="173">
        <f>IF(N213="nulová",J213,0)</f>
        <v>0</v>
      </c>
      <c r="BJ213" s="17" t="s">
        <v>84</v>
      </c>
      <c r="BK213" s="173">
        <f>ROUND(I213*H213,2)</f>
        <v>0</v>
      </c>
      <c r="BL213" s="17" t="s">
        <v>151</v>
      </c>
      <c r="BM213" s="172" t="s">
        <v>833</v>
      </c>
    </row>
    <row r="214" spans="1:47" s="2" customFormat="1" ht="12">
      <c r="A214" s="32"/>
      <c r="B214" s="33"/>
      <c r="C214" s="32"/>
      <c r="D214" s="174" t="s">
        <v>153</v>
      </c>
      <c r="E214" s="32"/>
      <c r="F214" s="175" t="s">
        <v>834</v>
      </c>
      <c r="G214" s="32"/>
      <c r="H214" s="32"/>
      <c r="I214" s="96"/>
      <c r="J214" s="32"/>
      <c r="K214" s="32"/>
      <c r="L214" s="33"/>
      <c r="M214" s="176"/>
      <c r="N214" s="177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153</v>
      </c>
      <c r="AU214" s="17" t="s">
        <v>86</v>
      </c>
    </row>
    <row r="215" spans="2:51" s="13" customFormat="1" ht="12">
      <c r="B215" s="178"/>
      <c r="D215" s="174" t="s">
        <v>155</v>
      </c>
      <c r="E215" s="179" t="s">
        <v>1</v>
      </c>
      <c r="F215" s="180" t="s">
        <v>193</v>
      </c>
      <c r="H215" s="181">
        <v>8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155</v>
      </c>
      <c r="AU215" s="179" t="s">
        <v>86</v>
      </c>
      <c r="AV215" s="13" t="s">
        <v>86</v>
      </c>
      <c r="AW215" s="13" t="s">
        <v>32</v>
      </c>
      <c r="AX215" s="13" t="s">
        <v>76</v>
      </c>
      <c r="AY215" s="179" t="s">
        <v>144</v>
      </c>
    </row>
    <row r="216" spans="2:51" s="14" customFormat="1" ht="12">
      <c r="B216" s="186"/>
      <c r="D216" s="174" t="s">
        <v>155</v>
      </c>
      <c r="E216" s="187" t="s">
        <v>1</v>
      </c>
      <c r="F216" s="188" t="s">
        <v>157</v>
      </c>
      <c r="H216" s="189">
        <v>8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155</v>
      </c>
      <c r="AU216" s="187" t="s">
        <v>86</v>
      </c>
      <c r="AV216" s="14" t="s">
        <v>151</v>
      </c>
      <c r="AW216" s="14" t="s">
        <v>32</v>
      </c>
      <c r="AX216" s="14" t="s">
        <v>84</v>
      </c>
      <c r="AY216" s="187" t="s">
        <v>144</v>
      </c>
    </row>
    <row r="217" spans="1:65" s="2" customFormat="1" ht="14.45" customHeight="1">
      <c r="A217" s="32"/>
      <c r="B217" s="160"/>
      <c r="C217" s="161" t="s">
        <v>228</v>
      </c>
      <c r="D217" s="161" t="s">
        <v>146</v>
      </c>
      <c r="E217" s="162" t="s">
        <v>835</v>
      </c>
      <c r="F217" s="163" t="s">
        <v>836</v>
      </c>
      <c r="G217" s="164" t="s">
        <v>189</v>
      </c>
      <c r="H217" s="165">
        <v>0.995</v>
      </c>
      <c r="I217" s="166"/>
      <c r="J217" s="167">
        <f>ROUND(I217*H217,2)</f>
        <v>0</v>
      </c>
      <c r="K217" s="163" t="s">
        <v>150</v>
      </c>
      <c r="L217" s="33"/>
      <c r="M217" s="168" t="s">
        <v>1</v>
      </c>
      <c r="N217" s="169" t="s">
        <v>41</v>
      </c>
      <c r="O217" s="58"/>
      <c r="P217" s="170">
        <f>O217*H217</f>
        <v>0</v>
      </c>
      <c r="Q217" s="170">
        <v>1.06277</v>
      </c>
      <c r="R217" s="170">
        <f>Q217*H217</f>
        <v>1.05745615</v>
      </c>
      <c r="S217" s="170">
        <v>0</v>
      </c>
      <c r="T217" s="17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2" t="s">
        <v>151</v>
      </c>
      <c r="AT217" s="172" t="s">
        <v>146</v>
      </c>
      <c r="AU217" s="172" t="s">
        <v>86</v>
      </c>
      <c r="AY217" s="17" t="s">
        <v>144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17" t="s">
        <v>84</v>
      </c>
      <c r="BK217" s="173">
        <f>ROUND(I217*H217,2)</f>
        <v>0</v>
      </c>
      <c r="BL217" s="17" t="s">
        <v>151</v>
      </c>
      <c r="BM217" s="172" t="s">
        <v>837</v>
      </c>
    </row>
    <row r="218" spans="1:47" s="2" customFormat="1" ht="12">
      <c r="A218" s="32"/>
      <c r="B218" s="33"/>
      <c r="C218" s="32"/>
      <c r="D218" s="174" t="s">
        <v>153</v>
      </c>
      <c r="E218" s="32"/>
      <c r="F218" s="175" t="s">
        <v>838</v>
      </c>
      <c r="G218" s="32"/>
      <c r="H218" s="32"/>
      <c r="I218" s="96"/>
      <c r="J218" s="32"/>
      <c r="K218" s="32"/>
      <c r="L218" s="33"/>
      <c r="M218" s="176"/>
      <c r="N218" s="177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153</v>
      </c>
      <c r="AU218" s="17" t="s">
        <v>86</v>
      </c>
    </row>
    <row r="219" spans="2:51" s="13" customFormat="1" ht="12">
      <c r="B219" s="178"/>
      <c r="D219" s="174" t="s">
        <v>155</v>
      </c>
      <c r="E219" s="179" t="s">
        <v>1</v>
      </c>
      <c r="F219" s="180" t="s">
        <v>839</v>
      </c>
      <c r="H219" s="181">
        <v>0.15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155</v>
      </c>
      <c r="AU219" s="179" t="s">
        <v>86</v>
      </c>
      <c r="AV219" s="13" t="s">
        <v>86</v>
      </c>
      <c r="AW219" s="13" t="s">
        <v>32</v>
      </c>
      <c r="AX219" s="13" t="s">
        <v>76</v>
      </c>
      <c r="AY219" s="179" t="s">
        <v>144</v>
      </c>
    </row>
    <row r="220" spans="2:51" s="13" customFormat="1" ht="12">
      <c r="B220" s="178"/>
      <c r="D220" s="174" t="s">
        <v>155</v>
      </c>
      <c r="E220" s="179" t="s">
        <v>1</v>
      </c>
      <c r="F220" s="180" t="s">
        <v>840</v>
      </c>
      <c r="H220" s="181">
        <v>0.283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155</v>
      </c>
      <c r="AU220" s="179" t="s">
        <v>86</v>
      </c>
      <c r="AV220" s="13" t="s">
        <v>86</v>
      </c>
      <c r="AW220" s="13" t="s">
        <v>32</v>
      </c>
      <c r="AX220" s="13" t="s">
        <v>76</v>
      </c>
      <c r="AY220" s="179" t="s">
        <v>144</v>
      </c>
    </row>
    <row r="221" spans="2:51" s="13" customFormat="1" ht="12">
      <c r="B221" s="178"/>
      <c r="D221" s="174" t="s">
        <v>155</v>
      </c>
      <c r="E221" s="179" t="s">
        <v>1</v>
      </c>
      <c r="F221" s="180" t="s">
        <v>841</v>
      </c>
      <c r="H221" s="181">
        <v>0.212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155</v>
      </c>
      <c r="AU221" s="179" t="s">
        <v>86</v>
      </c>
      <c r="AV221" s="13" t="s">
        <v>86</v>
      </c>
      <c r="AW221" s="13" t="s">
        <v>32</v>
      </c>
      <c r="AX221" s="13" t="s">
        <v>76</v>
      </c>
      <c r="AY221" s="179" t="s">
        <v>144</v>
      </c>
    </row>
    <row r="222" spans="2:51" s="13" customFormat="1" ht="12">
      <c r="B222" s="178"/>
      <c r="D222" s="174" t="s">
        <v>155</v>
      </c>
      <c r="E222" s="179" t="s">
        <v>1</v>
      </c>
      <c r="F222" s="180" t="s">
        <v>842</v>
      </c>
      <c r="H222" s="181">
        <v>0.21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155</v>
      </c>
      <c r="AU222" s="179" t="s">
        <v>86</v>
      </c>
      <c r="AV222" s="13" t="s">
        <v>86</v>
      </c>
      <c r="AW222" s="13" t="s">
        <v>32</v>
      </c>
      <c r="AX222" s="13" t="s">
        <v>76</v>
      </c>
      <c r="AY222" s="179" t="s">
        <v>144</v>
      </c>
    </row>
    <row r="223" spans="2:51" s="13" customFormat="1" ht="12">
      <c r="B223" s="178"/>
      <c r="D223" s="174" t="s">
        <v>155</v>
      </c>
      <c r="E223" s="179" t="s">
        <v>1</v>
      </c>
      <c r="F223" s="180" t="s">
        <v>843</v>
      </c>
      <c r="H223" s="181">
        <v>0.04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155</v>
      </c>
      <c r="AU223" s="179" t="s">
        <v>86</v>
      </c>
      <c r="AV223" s="13" t="s">
        <v>86</v>
      </c>
      <c r="AW223" s="13" t="s">
        <v>32</v>
      </c>
      <c r="AX223" s="13" t="s">
        <v>76</v>
      </c>
      <c r="AY223" s="179" t="s">
        <v>144</v>
      </c>
    </row>
    <row r="224" spans="2:51" s="15" customFormat="1" ht="12">
      <c r="B224" s="194"/>
      <c r="D224" s="174" t="s">
        <v>155</v>
      </c>
      <c r="E224" s="195" t="s">
        <v>1</v>
      </c>
      <c r="F224" s="196" t="s">
        <v>844</v>
      </c>
      <c r="H224" s="195" t="s">
        <v>1</v>
      </c>
      <c r="I224" s="197"/>
      <c r="L224" s="194"/>
      <c r="M224" s="198"/>
      <c r="N224" s="199"/>
      <c r="O224" s="199"/>
      <c r="P224" s="199"/>
      <c r="Q224" s="199"/>
      <c r="R224" s="199"/>
      <c r="S224" s="199"/>
      <c r="T224" s="200"/>
      <c r="AT224" s="195" t="s">
        <v>155</v>
      </c>
      <c r="AU224" s="195" t="s">
        <v>86</v>
      </c>
      <c r="AV224" s="15" t="s">
        <v>84</v>
      </c>
      <c r="AW224" s="15" t="s">
        <v>32</v>
      </c>
      <c r="AX224" s="15" t="s">
        <v>76</v>
      </c>
      <c r="AY224" s="195" t="s">
        <v>144</v>
      </c>
    </row>
    <row r="225" spans="2:51" s="13" customFormat="1" ht="12">
      <c r="B225" s="178"/>
      <c r="D225" s="174" t="s">
        <v>155</v>
      </c>
      <c r="E225" s="179" t="s">
        <v>1</v>
      </c>
      <c r="F225" s="180" t="s">
        <v>845</v>
      </c>
      <c r="H225" s="181">
        <v>0.1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79" t="s">
        <v>155</v>
      </c>
      <c r="AU225" s="179" t="s">
        <v>86</v>
      </c>
      <c r="AV225" s="13" t="s">
        <v>86</v>
      </c>
      <c r="AW225" s="13" t="s">
        <v>32</v>
      </c>
      <c r="AX225" s="13" t="s">
        <v>76</v>
      </c>
      <c r="AY225" s="179" t="s">
        <v>144</v>
      </c>
    </row>
    <row r="226" spans="2:51" s="14" customFormat="1" ht="12">
      <c r="B226" s="186"/>
      <c r="D226" s="174" t="s">
        <v>155</v>
      </c>
      <c r="E226" s="187" t="s">
        <v>1</v>
      </c>
      <c r="F226" s="188" t="s">
        <v>157</v>
      </c>
      <c r="H226" s="189">
        <v>0.995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155</v>
      </c>
      <c r="AU226" s="187" t="s">
        <v>86</v>
      </c>
      <c r="AV226" s="14" t="s">
        <v>151</v>
      </c>
      <c r="AW226" s="14" t="s">
        <v>32</v>
      </c>
      <c r="AX226" s="14" t="s">
        <v>84</v>
      </c>
      <c r="AY226" s="187" t="s">
        <v>144</v>
      </c>
    </row>
    <row r="227" spans="1:65" s="2" customFormat="1" ht="14.45" customHeight="1">
      <c r="A227" s="32"/>
      <c r="B227" s="160"/>
      <c r="C227" s="161" t="s">
        <v>8</v>
      </c>
      <c r="D227" s="161" t="s">
        <v>146</v>
      </c>
      <c r="E227" s="162" t="s">
        <v>846</v>
      </c>
      <c r="F227" s="163" t="s">
        <v>847</v>
      </c>
      <c r="G227" s="164" t="s">
        <v>149</v>
      </c>
      <c r="H227" s="165">
        <v>3.478</v>
      </c>
      <c r="I227" s="166"/>
      <c r="J227" s="167">
        <f>ROUND(I227*H227,2)</f>
        <v>0</v>
      </c>
      <c r="K227" s="163" t="s">
        <v>150</v>
      </c>
      <c r="L227" s="33"/>
      <c r="M227" s="168" t="s">
        <v>1</v>
      </c>
      <c r="N227" s="169" t="s">
        <v>41</v>
      </c>
      <c r="O227" s="58"/>
      <c r="P227" s="170">
        <f>O227*H227</f>
        <v>0</v>
      </c>
      <c r="Q227" s="170">
        <v>0.71546</v>
      </c>
      <c r="R227" s="170">
        <f>Q227*H227</f>
        <v>2.48836988</v>
      </c>
      <c r="S227" s="170">
        <v>0</v>
      </c>
      <c r="T227" s="17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2" t="s">
        <v>151</v>
      </c>
      <c r="AT227" s="172" t="s">
        <v>146</v>
      </c>
      <c r="AU227" s="172" t="s">
        <v>86</v>
      </c>
      <c r="AY227" s="17" t="s">
        <v>144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17" t="s">
        <v>84</v>
      </c>
      <c r="BK227" s="173">
        <f>ROUND(I227*H227,2)</f>
        <v>0</v>
      </c>
      <c r="BL227" s="17" t="s">
        <v>151</v>
      </c>
      <c r="BM227" s="172" t="s">
        <v>848</v>
      </c>
    </row>
    <row r="228" spans="1:47" s="2" customFormat="1" ht="19.5">
      <c r="A228" s="32"/>
      <c r="B228" s="33"/>
      <c r="C228" s="32"/>
      <c r="D228" s="174" t="s">
        <v>153</v>
      </c>
      <c r="E228" s="32"/>
      <c r="F228" s="175" t="s">
        <v>849</v>
      </c>
      <c r="G228" s="32"/>
      <c r="H228" s="32"/>
      <c r="I228" s="96"/>
      <c r="J228" s="32"/>
      <c r="K228" s="32"/>
      <c r="L228" s="33"/>
      <c r="M228" s="176"/>
      <c r="N228" s="177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153</v>
      </c>
      <c r="AU228" s="17" t="s">
        <v>86</v>
      </c>
    </row>
    <row r="229" spans="2:51" s="13" customFormat="1" ht="12">
      <c r="B229" s="178"/>
      <c r="D229" s="174" t="s">
        <v>155</v>
      </c>
      <c r="E229" s="179" t="s">
        <v>1</v>
      </c>
      <c r="F229" s="180" t="s">
        <v>850</v>
      </c>
      <c r="H229" s="181">
        <v>2.253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155</v>
      </c>
      <c r="AU229" s="179" t="s">
        <v>86</v>
      </c>
      <c r="AV229" s="13" t="s">
        <v>86</v>
      </c>
      <c r="AW229" s="13" t="s">
        <v>32</v>
      </c>
      <c r="AX229" s="13" t="s">
        <v>76</v>
      </c>
      <c r="AY229" s="179" t="s">
        <v>144</v>
      </c>
    </row>
    <row r="230" spans="2:51" s="13" customFormat="1" ht="12">
      <c r="B230" s="178"/>
      <c r="D230" s="174" t="s">
        <v>155</v>
      </c>
      <c r="E230" s="179" t="s">
        <v>1</v>
      </c>
      <c r="F230" s="180" t="s">
        <v>851</v>
      </c>
      <c r="H230" s="181">
        <v>1.225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155</v>
      </c>
      <c r="AU230" s="179" t="s">
        <v>86</v>
      </c>
      <c r="AV230" s="13" t="s">
        <v>86</v>
      </c>
      <c r="AW230" s="13" t="s">
        <v>32</v>
      </c>
      <c r="AX230" s="13" t="s">
        <v>76</v>
      </c>
      <c r="AY230" s="179" t="s">
        <v>144</v>
      </c>
    </row>
    <row r="231" spans="2:51" s="14" customFormat="1" ht="12">
      <c r="B231" s="186"/>
      <c r="D231" s="174" t="s">
        <v>155</v>
      </c>
      <c r="E231" s="187" t="s">
        <v>1</v>
      </c>
      <c r="F231" s="188" t="s">
        <v>157</v>
      </c>
      <c r="H231" s="189">
        <v>3.478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155</v>
      </c>
      <c r="AU231" s="187" t="s">
        <v>86</v>
      </c>
      <c r="AV231" s="14" t="s">
        <v>151</v>
      </c>
      <c r="AW231" s="14" t="s">
        <v>32</v>
      </c>
      <c r="AX231" s="14" t="s">
        <v>84</v>
      </c>
      <c r="AY231" s="187" t="s">
        <v>144</v>
      </c>
    </row>
    <row r="232" spans="2:63" s="12" customFormat="1" ht="22.9" customHeight="1">
      <c r="B232" s="147"/>
      <c r="D232" s="148" t="s">
        <v>75</v>
      </c>
      <c r="E232" s="158" t="s">
        <v>165</v>
      </c>
      <c r="F232" s="158" t="s">
        <v>430</v>
      </c>
      <c r="I232" s="150"/>
      <c r="J232" s="159">
        <f>BK232</f>
        <v>0</v>
      </c>
      <c r="L232" s="147"/>
      <c r="M232" s="152"/>
      <c r="N232" s="153"/>
      <c r="O232" s="153"/>
      <c r="P232" s="154">
        <f>SUM(P233:P253)</f>
        <v>0</v>
      </c>
      <c r="Q232" s="153"/>
      <c r="R232" s="154">
        <f>SUM(R233:R253)</f>
        <v>1.6611068900000001</v>
      </c>
      <c r="S232" s="153"/>
      <c r="T232" s="155">
        <f>SUM(T233:T253)</f>
        <v>0</v>
      </c>
      <c r="AR232" s="148" t="s">
        <v>84</v>
      </c>
      <c r="AT232" s="156" t="s">
        <v>75</v>
      </c>
      <c r="AU232" s="156" t="s">
        <v>84</v>
      </c>
      <c r="AY232" s="148" t="s">
        <v>144</v>
      </c>
      <c r="BK232" s="157">
        <f>SUM(BK233:BK253)</f>
        <v>0</v>
      </c>
    </row>
    <row r="233" spans="1:65" s="2" customFormat="1" ht="14.45" customHeight="1">
      <c r="A233" s="32"/>
      <c r="B233" s="160"/>
      <c r="C233" s="161" t="s">
        <v>238</v>
      </c>
      <c r="D233" s="161" t="s">
        <v>146</v>
      </c>
      <c r="E233" s="162" t="s">
        <v>852</v>
      </c>
      <c r="F233" s="163" t="s">
        <v>853</v>
      </c>
      <c r="G233" s="164" t="s">
        <v>149</v>
      </c>
      <c r="H233" s="165">
        <v>21.893</v>
      </c>
      <c r="I233" s="166"/>
      <c r="J233" s="167">
        <f>ROUND(I233*H233,2)</f>
        <v>0</v>
      </c>
      <c r="K233" s="163" t="s">
        <v>1</v>
      </c>
      <c r="L233" s="33"/>
      <c r="M233" s="168" t="s">
        <v>1</v>
      </c>
      <c r="N233" s="169" t="s">
        <v>41</v>
      </c>
      <c r="O233" s="58"/>
      <c r="P233" s="170">
        <f>O233*H233</f>
        <v>0</v>
      </c>
      <c r="Q233" s="170">
        <v>0.07573</v>
      </c>
      <c r="R233" s="170">
        <f>Q233*H233</f>
        <v>1.6579568900000001</v>
      </c>
      <c r="S233" s="170">
        <v>0</v>
      </c>
      <c r="T233" s="17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2" t="s">
        <v>151</v>
      </c>
      <c r="AT233" s="172" t="s">
        <v>146</v>
      </c>
      <c r="AU233" s="172" t="s">
        <v>86</v>
      </c>
      <c r="AY233" s="17" t="s">
        <v>144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7" t="s">
        <v>84</v>
      </c>
      <c r="BK233" s="173">
        <f>ROUND(I233*H233,2)</f>
        <v>0</v>
      </c>
      <c r="BL233" s="17" t="s">
        <v>151</v>
      </c>
      <c r="BM233" s="172" t="s">
        <v>854</v>
      </c>
    </row>
    <row r="234" spans="1:47" s="2" customFormat="1" ht="12">
      <c r="A234" s="32"/>
      <c r="B234" s="33"/>
      <c r="C234" s="32"/>
      <c r="D234" s="174" t="s">
        <v>153</v>
      </c>
      <c r="E234" s="32"/>
      <c r="F234" s="175" t="s">
        <v>853</v>
      </c>
      <c r="G234" s="32"/>
      <c r="H234" s="32"/>
      <c r="I234" s="96"/>
      <c r="J234" s="32"/>
      <c r="K234" s="32"/>
      <c r="L234" s="33"/>
      <c r="M234" s="176"/>
      <c r="N234" s="177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153</v>
      </c>
      <c r="AU234" s="17" t="s">
        <v>86</v>
      </c>
    </row>
    <row r="235" spans="2:51" s="13" customFormat="1" ht="12">
      <c r="B235" s="178"/>
      <c r="D235" s="174" t="s">
        <v>155</v>
      </c>
      <c r="E235" s="179" t="s">
        <v>1</v>
      </c>
      <c r="F235" s="180" t="s">
        <v>855</v>
      </c>
      <c r="H235" s="181">
        <v>14.191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155</v>
      </c>
      <c r="AU235" s="179" t="s">
        <v>86</v>
      </c>
      <c r="AV235" s="13" t="s">
        <v>86</v>
      </c>
      <c r="AW235" s="13" t="s">
        <v>32</v>
      </c>
      <c r="AX235" s="13" t="s">
        <v>76</v>
      </c>
      <c r="AY235" s="179" t="s">
        <v>144</v>
      </c>
    </row>
    <row r="236" spans="2:51" s="13" customFormat="1" ht="12">
      <c r="B236" s="178"/>
      <c r="D236" s="174" t="s">
        <v>155</v>
      </c>
      <c r="E236" s="179" t="s">
        <v>1</v>
      </c>
      <c r="F236" s="180" t="s">
        <v>856</v>
      </c>
      <c r="H236" s="181">
        <v>7.702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155</v>
      </c>
      <c r="AU236" s="179" t="s">
        <v>86</v>
      </c>
      <c r="AV236" s="13" t="s">
        <v>86</v>
      </c>
      <c r="AW236" s="13" t="s">
        <v>32</v>
      </c>
      <c r="AX236" s="13" t="s">
        <v>76</v>
      </c>
      <c r="AY236" s="179" t="s">
        <v>144</v>
      </c>
    </row>
    <row r="237" spans="2:51" s="14" customFormat="1" ht="12">
      <c r="B237" s="186"/>
      <c r="D237" s="174" t="s">
        <v>155</v>
      </c>
      <c r="E237" s="187" t="s">
        <v>1</v>
      </c>
      <c r="F237" s="188" t="s">
        <v>157</v>
      </c>
      <c r="H237" s="189">
        <v>21.893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155</v>
      </c>
      <c r="AU237" s="187" t="s">
        <v>86</v>
      </c>
      <c r="AV237" s="14" t="s">
        <v>151</v>
      </c>
      <c r="AW237" s="14" t="s">
        <v>32</v>
      </c>
      <c r="AX237" s="14" t="s">
        <v>84</v>
      </c>
      <c r="AY237" s="187" t="s">
        <v>144</v>
      </c>
    </row>
    <row r="238" spans="1:65" s="2" customFormat="1" ht="14.45" customHeight="1">
      <c r="A238" s="32"/>
      <c r="B238" s="160"/>
      <c r="C238" s="161" t="s">
        <v>244</v>
      </c>
      <c r="D238" s="161" t="s">
        <v>146</v>
      </c>
      <c r="E238" s="162" t="s">
        <v>857</v>
      </c>
      <c r="F238" s="163" t="s">
        <v>858</v>
      </c>
      <c r="G238" s="164" t="s">
        <v>208</v>
      </c>
      <c r="H238" s="165">
        <v>12.6</v>
      </c>
      <c r="I238" s="166"/>
      <c r="J238" s="167">
        <f>ROUND(I238*H238,2)</f>
        <v>0</v>
      </c>
      <c r="K238" s="163" t="s">
        <v>150</v>
      </c>
      <c r="L238" s="33"/>
      <c r="M238" s="168" t="s">
        <v>1</v>
      </c>
      <c r="N238" s="169" t="s">
        <v>41</v>
      </c>
      <c r="O238" s="58"/>
      <c r="P238" s="170">
        <f>O238*H238</f>
        <v>0</v>
      </c>
      <c r="Q238" s="170">
        <v>0.00012</v>
      </c>
      <c r="R238" s="170">
        <f>Q238*H238</f>
        <v>0.0015119999999999999</v>
      </c>
      <c r="S238" s="170">
        <v>0</v>
      </c>
      <c r="T238" s="17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2" t="s">
        <v>151</v>
      </c>
      <c r="AT238" s="172" t="s">
        <v>146</v>
      </c>
      <c r="AU238" s="172" t="s">
        <v>86</v>
      </c>
      <c r="AY238" s="17" t="s">
        <v>144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7" t="s">
        <v>84</v>
      </c>
      <c r="BK238" s="173">
        <f>ROUND(I238*H238,2)</f>
        <v>0</v>
      </c>
      <c r="BL238" s="17" t="s">
        <v>151</v>
      </c>
      <c r="BM238" s="172" t="s">
        <v>859</v>
      </c>
    </row>
    <row r="239" spans="1:47" s="2" customFormat="1" ht="12">
      <c r="A239" s="32"/>
      <c r="B239" s="33"/>
      <c r="C239" s="32"/>
      <c r="D239" s="174" t="s">
        <v>153</v>
      </c>
      <c r="E239" s="32"/>
      <c r="F239" s="175" t="s">
        <v>860</v>
      </c>
      <c r="G239" s="32"/>
      <c r="H239" s="32"/>
      <c r="I239" s="96"/>
      <c r="J239" s="32"/>
      <c r="K239" s="32"/>
      <c r="L239" s="33"/>
      <c r="M239" s="176"/>
      <c r="N239" s="177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153</v>
      </c>
      <c r="AU239" s="17" t="s">
        <v>86</v>
      </c>
    </row>
    <row r="240" spans="2:51" s="13" customFormat="1" ht="12">
      <c r="B240" s="178"/>
      <c r="D240" s="174" t="s">
        <v>155</v>
      </c>
      <c r="E240" s="179" t="s">
        <v>1</v>
      </c>
      <c r="F240" s="180" t="s">
        <v>861</v>
      </c>
      <c r="H240" s="181">
        <v>12.6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155</v>
      </c>
      <c r="AU240" s="179" t="s">
        <v>86</v>
      </c>
      <c r="AV240" s="13" t="s">
        <v>86</v>
      </c>
      <c r="AW240" s="13" t="s">
        <v>32</v>
      </c>
      <c r="AX240" s="13" t="s">
        <v>76</v>
      </c>
      <c r="AY240" s="179" t="s">
        <v>144</v>
      </c>
    </row>
    <row r="241" spans="2:51" s="14" customFormat="1" ht="12">
      <c r="B241" s="186"/>
      <c r="D241" s="174" t="s">
        <v>155</v>
      </c>
      <c r="E241" s="187" t="s">
        <v>1</v>
      </c>
      <c r="F241" s="188" t="s">
        <v>157</v>
      </c>
      <c r="H241" s="189">
        <v>12.6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155</v>
      </c>
      <c r="AU241" s="187" t="s">
        <v>86</v>
      </c>
      <c r="AV241" s="14" t="s">
        <v>151</v>
      </c>
      <c r="AW241" s="14" t="s">
        <v>32</v>
      </c>
      <c r="AX241" s="14" t="s">
        <v>84</v>
      </c>
      <c r="AY241" s="187" t="s">
        <v>144</v>
      </c>
    </row>
    <row r="242" spans="1:65" s="2" customFormat="1" ht="14.45" customHeight="1">
      <c r="A242" s="32"/>
      <c r="B242" s="160"/>
      <c r="C242" s="161" t="s">
        <v>250</v>
      </c>
      <c r="D242" s="161" t="s">
        <v>146</v>
      </c>
      <c r="E242" s="162" t="s">
        <v>862</v>
      </c>
      <c r="F242" s="163" t="s">
        <v>863</v>
      </c>
      <c r="G242" s="164" t="s">
        <v>208</v>
      </c>
      <c r="H242" s="165">
        <v>12.6</v>
      </c>
      <c r="I242" s="166"/>
      <c r="J242" s="167">
        <f>ROUND(I242*H242,2)</f>
        <v>0</v>
      </c>
      <c r="K242" s="163" t="s">
        <v>150</v>
      </c>
      <c r="L242" s="33"/>
      <c r="M242" s="168" t="s">
        <v>1</v>
      </c>
      <c r="N242" s="169" t="s">
        <v>41</v>
      </c>
      <c r="O242" s="58"/>
      <c r="P242" s="170">
        <f>O242*H242</f>
        <v>0</v>
      </c>
      <c r="Q242" s="170">
        <v>0.00013</v>
      </c>
      <c r="R242" s="170">
        <f>Q242*H242</f>
        <v>0.001638</v>
      </c>
      <c r="S242" s="170">
        <v>0</v>
      </c>
      <c r="T242" s="17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2" t="s">
        <v>151</v>
      </c>
      <c r="AT242" s="172" t="s">
        <v>146</v>
      </c>
      <c r="AU242" s="172" t="s">
        <v>86</v>
      </c>
      <c r="AY242" s="17" t="s">
        <v>144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17" t="s">
        <v>84</v>
      </c>
      <c r="BK242" s="173">
        <f>ROUND(I242*H242,2)</f>
        <v>0</v>
      </c>
      <c r="BL242" s="17" t="s">
        <v>151</v>
      </c>
      <c r="BM242" s="172" t="s">
        <v>864</v>
      </c>
    </row>
    <row r="243" spans="1:47" s="2" customFormat="1" ht="12">
      <c r="A243" s="32"/>
      <c r="B243" s="33"/>
      <c r="C243" s="32"/>
      <c r="D243" s="174" t="s">
        <v>153</v>
      </c>
      <c r="E243" s="32"/>
      <c r="F243" s="175" t="s">
        <v>865</v>
      </c>
      <c r="G243" s="32"/>
      <c r="H243" s="32"/>
      <c r="I243" s="96"/>
      <c r="J243" s="32"/>
      <c r="K243" s="32"/>
      <c r="L243" s="33"/>
      <c r="M243" s="176"/>
      <c r="N243" s="177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153</v>
      </c>
      <c r="AU243" s="17" t="s">
        <v>86</v>
      </c>
    </row>
    <row r="244" spans="2:51" s="13" customFormat="1" ht="12">
      <c r="B244" s="178"/>
      <c r="D244" s="174" t="s">
        <v>155</v>
      </c>
      <c r="E244" s="179" t="s">
        <v>1</v>
      </c>
      <c r="F244" s="180" t="s">
        <v>861</v>
      </c>
      <c r="H244" s="181">
        <v>12.6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155</v>
      </c>
      <c r="AU244" s="179" t="s">
        <v>86</v>
      </c>
      <c r="AV244" s="13" t="s">
        <v>86</v>
      </c>
      <c r="AW244" s="13" t="s">
        <v>32</v>
      </c>
      <c r="AX244" s="13" t="s">
        <v>76</v>
      </c>
      <c r="AY244" s="179" t="s">
        <v>144</v>
      </c>
    </row>
    <row r="245" spans="2:51" s="14" customFormat="1" ht="12">
      <c r="B245" s="186"/>
      <c r="D245" s="174" t="s">
        <v>155</v>
      </c>
      <c r="E245" s="187" t="s">
        <v>1</v>
      </c>
      <c r="F245" s="188" t="s">
        <v>157</v>
      </c>
      <c r="H245" s="189">
        <v>12.6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155</v>
      </c>
      <c r="AU245" s="187" t="s">
        <v>86</v>
      </c>
      <c r="AV245" s="14" t="s">
        <v>151</v>
      </c>
      <c r="AW245" s="14" t="s">
        <v>32</v>
      </c>
      <c r="AX245" s="14" t="s">
        <v>84</v>
      </c>
      <c r="AY245" s="187" t="s">
        <v>144</v>
      </c>
    </row>
    <row r="246" spans="1:65" s="2" customFormat="1" ht="14.45" customHeight="1">
      <c r="A246" s="32"/>
      <c r="B246" s="160"/>
      <c r="C246" s="201" t="s">
        <v>256</v>
      </c>
      <c r="D246" s="201" t="s">
        <v>213</v>
      </c>
      <c r="E246" s="202" t="s">
        <v>866</v>
      </c>
      <c r="F246" s="203" t="s">
        <v>867</v>
      </c>
      <c r="G246" s="204" t="s">
        <v>216</v>
      </c>
      <c r="H246" s="205">
        <v>9</v>
      </c>
      <c r="I246" s="206"/>
      <c r="J246" s="207">
        <f>ROUND(I246*H246,2)</f>
        <v>0</v>
      </c>
      <c r="K246" s="203" t="s">
        <v>1</v>
      </c>
      <c r="L246" s="208"/>
      <c r="M246" s="209" t="s">
        <v>1</v>
      </c>
      <c r="N246" s="210" t="s">
        <v>41</v>
      </c>
      <c r="O246" s="58"/>
      <c r="P246" s="170">
        <f>O246*H246</f>
        <v>0</v>
      </c>
      <c r="Q246" s="170">
        <v>0</v>
      </c>
      <c r="R246" s="170">
        <f>Q246*H246</f>
        <v>0</v>
      </c>
      <c r="S246" s="170">
        <v>0</v>
      </c>
      <c r="T246" s="171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2" t="s">
        <v>193</v>
      </c>
      <c r="AT246" s="172" t="s">
        <v>213</v>
      </c>
      <c r="AU246" s="172" t="s">
        <v>86</v>
      </c>
      <c r="AY246" s="17" t="s">
        <v>144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7" t="s">
        <v>84</v>
      </c>
      <c r="BK246" s="173">
        <f>ROUND(I246*H246,2)</f>
        <v>0</v>
      </c>
      <c r="BL246" s="17" t="s">
        <v>151</v>
      </c>
      <c r="BM246" s="172" t="s">
        <v>868</v>
      </c>
    </row>
    <row r="247" spans="1:47" s="2" customFormat="1" ht="12">
      <c r="A247" s="32"/>
      <c r="B247" s="33"/>
      <c r="C247" s="32"/>
      <c r="D247" s="174" t="s">
        <v>153</v>
      </c>
      <c r="E247" s="32"/>
      <c r="F247" s="175" t="s">
        <v>869</v>
      </c>
      <c r="G247" s="32"/>
      <c r="H247" s="32"/>
      <c r="I247" s="96"/>
      <c r="J247" s="32"/>
      <c r="K247" s="32"/>
      <c r="L247" s="33"/>
      <c r="M247" s="176"/>
      <c r="N247" s="177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153</v>
      </c>
      <c r="AU247" s="17" t="s">
        <v>86</v>
      </c>
    </row>
    <row r="248" spans="1:65" s="2" customFormat="1" ht="14.45" customHeight="1">
      <c r="A248" s="32"/>
      <c r="B248" s="160"/>
      <c r="C248" s="201" t="s">
        <v>263</v>
      </c>
      <c r="D248" s="201" t="s">
        <v>213</v>
      </c>
      <c r="E248" s="202" t="s">
        <v>870</v>
      </c>
      <c r="F248" s="203" t="s">
        <v>1783</v>
      </c>
      <c r="G248" s="204" t="s">
        <v>216</v>
      </c>
      <c r="H248" s="205">
        <v>1</v>
      </c>
      <c r="I248" s="206"/>
      <c r="J248" s="207">
        <f>ROUND(I248*H248,2)</f>
        <v>0</v>
      </c>
      <c r="K248" s="203" t="s">
        <v>1</v>
      </c>
      <c r="L248" s="208"/>
      <c r="M248" s="209" t="s">
        <v>1</v>
      </c>
      <c r="N248" s="210" t="s">
        <v>41</v>
      </c>
      <c r="O248" s="58"/>
      <c r="P248" s="170">
        <f>O248*H248</f>
        <v>0</v>
      </c>
      <c r="Q248" s="170">
        <v>0</v>
      </c>
      <c r="R248" s="170">
        <f>Q248*H248</f>
        <v>0</v>
      </c>
      <c r="S248" s="170">
        <v>0</v>
      </c>
      <c r="T248" s="171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193</v>
      </c>
      <c r="AT248" s="172" t="s">
        <v>213</v>
      </c>
      <c r="AU248" s="172" t="s">
        <v>86</v>
      </c>
      <c r="AY248" s="17" t="s">
        <v>144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84</v>
      </c>
      <c r="BK248" s="173">
        <f>ROUND(I248*H248,2)</f>
        <v>0</v>
      </c>
      <c r="BL248" s="17" t="s">
        <v>151</v>
      </c>
      <c r="BM248" s="172" t="s">
        <v>872</v>
      </c>
    </row>
    <row r="249" spans="1:47" s="2" customFormat="1" ht="12">
      <c r="A249" s="32"/>
      <c r="B249" s="33"/>
      <c r="C249" s="32"/>
      <c r="D249" s="174" t="s">
        <v>153</v>
      </c>
      <c r="E249" s="32"/>
      <c r="F249" s="175" t="s">
        <v>871</v>
      </c>
      <c r="G249" s="32"/>
      <c r="H249" s="32"/>
      <c r="I249" s="96"/>
      <c r="J249" s="32"/>
      <c r="K249" s="32"/>
      <c r="L249" s="33"/>
      <c r="M249" s="176"/>
      <c r="N249" s="177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153</v>
      </c>
      <c r="AU249" s="17" t="s">
        <v>86</v>
      </c>
    </row>
    <row r="250" spans="1:65" s="2" customFormat="1" ht="14.45" customHeight="1">
      <c r="A250" s="32"/>
      <c r="B250" s="160"/>
      <c r="C250" s="201" t="s">
        <v>7</v>
      </c>
      <c r="D250" s="201" t="s">
        <v>213</v>
      </c>
      <c r="E250" s="202" t="s">
        <v>873</v>
      </c>
      <c r="F250" s="203" t="s">
        <v>1784</v>
      </c>
      <c r="G250" s="204" t="s">
        <v>216</v>
      </c>
      <c r="H250" s="205">
        <v>1</v>
      </c>
      <c r="I250" s="206"/>
      <c r="J250" s="207">
        <f>ROUND(I250*H250,2)</f>
        <v>0</v>
      </c>
      <c r="K250" s="203" t="s">
        <v>1</v>
      </c>
      <c r="L250" s="208"/>
      <c r="M250" s="209" t="s">
        <v>1</v>
      </c>
      <c r="N250" s="210" t="s">
        <v>41</v>
      </c>
      <c r="O250" s="58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2" t="s">
        <v>193</v>
      </c>
      <c r="AT250" s="172" t="s">
        <v>213</v>
      </c>
      <c r="AU250" s="172" t="s">
        <v>86</v>
      </c>
      <c r="AY250" s="17" t="s">
        <v>144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17" t="s">
        <v>84</v>
      </c>
      <c r="BK250" s="173">
        <f>ROUND(I250*H250,2)</f>
        <v>0</v>
      </c>
      <c r="BL250" s="17" t="s">
        <v>151</v>
      </c>
      <c r="BM250" s="172" t="s">
        <v>875</v>
      </c>
    </row>
    <row r="251" spans="1:47" s="2" customFormat="1" ht="12">
      <c r="A251" s="32"/>
      <c r="B251" s="33"/>
      <c r="C251" s="32"/>
      <c r="D251" s="174" t="s">
        <v>153</v>
      </c>
      <c r="E251" s="32"/>
      <c r="F251" s="175" t="s">
        <v>874</v>
      </c>
      <c r="G251" s="32"/>
      <c r="H251" s="32"/>
      <c r="I251" s="96"/>
      <c r="J251" s="32"/>
      <c r="K251" s="32"/>
      <c r="L251" s="33"/>
      <c r="M251" s="176"/>
      <c r="N251" s="177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153</v>
      </c>
      <c r="AU251" s="17" t="s">
        <v>86</v>
      </c>
    </row>
    <row r="252" spans="1:65" s="2" customFormat="1" ht="19.9" customHeight="1">
      <c r="A252" s="32"/>
      <c r="B252" s="160"/>
      <c r="C252" s="201" t="s">
        <v>273</v>
      </c>
      <c r="D252" s="201" t="s">
        <v>213</v>
      </c>
      <c r="E252" s="202" t="s">
        <v>876</v>
      </c>
      <c r="F252" s="203" t="s">
        <v>877</v>
      </c>
      <c r="G252" s="204" t="s">
        <v>208</v>
      </c>
      <c r="H252" s="205">
        <v>125</v>
      </c>
      <c r="I252" s="206"/>
      <c r="J252" s="207">
        <f>ROUND(I252*H252,2)</f>
        <v>0</v>
      </c>
      <c r="K252" s="203" t="s">
        <v>1</v>
      </c>
      <c r="L252" s="208"/>
      <c r="M252" s="209" t="s">
        <v>1</v>
      </c>
      <c r="N252" s="210" t="s">
        <v>41</v>
      </c>
      <c r="O252" s="58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2" t="s">
        <v>193</v>
      </c>
      <c r="AT252" s="172" t="s">
        <v>213</v>
      </c>
      <c r="AU252" s="172" t="s">
        <v>86</v>
      </c>
      <c r="AY252" s="17" t="s">
        <v>144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7" t="s">
        <v>84</v>
      </c>
      <c r="BK252" s="173">
        <f>ROUND(I252*H252,2)</f>
        <v>0</v>
      </c>
      <c r="BL252" s="17" t="s">
        <v>151</v>
      </c>
      <c r="BM252" s="172" t="s">
        <v>878</v>
      </c>
    </row>
    <row r="253" spans="1:47" s="2" customFormat="1" ht="19.5">
      <c r="A253" s="32"/>
      <c r="B253" s="33"/>
      <c r="C253" s="32"/>
      <c r="D253" s="174" t="s">
        <v>153</v>
      </c>
      <c r="E253" s="32"/>
      <c r="F253" s="175" t="s">
        <v>877</v>
      </c>
      <c r="G253" s="32"/>
      <c r="H253" s="32"/>
      <c r="I253" s="96"/>
      <c r="J253" s="32"/>
      <c r="K253" s="32"/>
      <c r="L253" s="33"/>
      <c r="M253" s="176"/>
      <c r="N253" s="177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153</v>
      </c>
      <c r="AU253" s="17" t="s">
        <v>86</v>
      </c>
    </row>
    <row r="254" spans="2:63" s="12" customFormat="1" ht="22.9" customHeight="1">
      <c r="B254" s="147"/>
      <c r="D254" s="148" t="s">
        <v>75</v>
      </c>
      <c r="E254" s="158" t="s">
        <v>180</v>
      </c>
      <c r="F254" s="158" t="s">
        <v>463</v>
      </c>
      <c r="I254" s="150"/>
      <c r="J254" s="159">
        <f>BK254</f>
        <v>0</v>
      </c>
      <c r="L254" s="147"/>
      <c r="M254" s="152"/>
      <c r="N254" s="153"/>
      <c r="O254" s="153"/>
      <c r="P254" s="154">
        <f>SUM(P255:P397)</f>
        <v>0</v>
      </c>
      <c r="Q254" s="153"/>
      <c r="R254" s="154">
        <f>SUM(R255:R397)</f>
        <v>44.53084234000001</v>
      </c>
      <c r="S254" s="153"/>
      <c r="T254" s="155">
        <f>SUM(T255:T397)</f>
        <v>0</v>
      </c>
      <c r="AR254" s="148" t="s">
        <v>84</v>
      </c>
      <c r="AT254" s="156" t="s">
        <v>75</v>
      </c>
      <c r="AU254" s="156" t="s">
        <v>84</v>
      </c>
      <c r="AY254" s="148" t="s">
        <v>144</v>
      </c>
      <c r="BK254" s="157">
        <f>SUM(BK255:BK397)</f>
        <v>0</v>
      </c>
    </row>
    <row r="255" spans="1:65" s="2" customFormat="1" ht="14.45" customHeight="1">
      <c r="A255" s="32"/>
      <c r="B255" s="160"/>
      <c r="C255" s="161"/>
      <c r="D255" s="161"/>
      <c r="E255" s="162"/>
      <c r="F255" s="163"/>
      <c r="G255" s="164"/>
      <c r="H255" s="165"/>
      <c r="I255" s="166"/>
      <c r="J255" s="167">
        <f>ROUND(I255*H255,2)</f>
        <v>0</v>
      </c>
      <c r="K255" s="163" t="s">
        <v>150</v>
      </c>
      <c r="L255" s="33"/>
      <c r="M255" s="168" t="s">
        <v>1</v>
      </c>
      <c r="N255" s="169" t="s">
        <v>41</v>
      </c>
      <c r="O255" s="58"/>
      <c r="P255" s="170">
        <f>O255*H255</f>
        <v>0</v>
      </c>
      <c r="Q255" s="170">
        <v>0.003</v>
      </c>
      <c r="R255" s="170">
        <f>Q255*H255</f>
        <v>0</v>
      </c>
      <c r="S255" s="170">
        <v>0</v>
      </c>
      <c r="T255" s="17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2" t="s">
        <v>151</v>
      </c>
      <c r="AT255" s="172" t="s">
        <v>146</v>
      </c>
      <c r="AU255" s="172" t="s">
        <v>86</v>
      </c>
      <c r="AY255" s="17" t="s">
        <v>144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17" t="s">
        <v>84</v>
      </c>
      <c r="BK255" s="173">
        <f>ROUND(I255*H255,2)</f>
        <v>0</v>
      </c>
      <c r="BL255" s="17" t="s">
        <v>151</v>
      </c>
      <c r="BM255" s="172" t="s">
        <v>879</v>
      </c>
    </row>
    <row r="256" spans="1:47" s="2" customFormat="1" ht="12">
      <c r="A256" s="32"/>
      <c r="B256" s="33"/>
      <c r="C256" s="32"/>
      <c r="D256" s="174" t="s">
        <v>153</v>
      </c>
      <c r="E256" s="32"/>
      <c r="F256" s="175"/>
      <c r="G256" s="32"/>
      <c r="H256" s="32"/>
      <c r="I256" s="96"/>
      <c r="J256" s="32"/>
      <c r="K256" s="32"/>
      <c r="L256" s="33"/>
      <c r="M256" s="176"/>
      <c r="N256" s="177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153</v>
      </c>
      <c r="AU256" s="17" t="s">
        <v>86</v>
      </c>
    </row>
    <row r="257" spans="2:51" s="13" customFormat="1" ht="12">
      <c r="B257" s="178"/>
      <c r="D257" s="174" t="s">
        <v>155</v>
      </c>
      <c r="E257" s="179" t="s">
        <v>1</v>
      </c>
      <c r="F257" s="180"/>
      <c r="H257" s="181"/>
      <c r="I257" s="182"/>
      <c r="L257" s="178"/>
      <c r="M257" s="183"/>
      <c r="N257" s="184"/>
      <c r="O257" s="184"/>
      <c r="P257" s="184"/>
      <c r="Q257" s="184"/>
      <c r="R257" s="184"/>
      <c r="S257" s="184"/>
      <c r="T257" s="185"/>
      <c r="AT257" s="179" t="s">
        <v>155</v>
      </c>
      <c r="AU257" s="179" t="s">
        <v>86</v>
      </c>
      <c r="AV257" s="13" t="s">
        <v>86</v>
      </c>
      <c r="AW257" s="13" t="s">
        <v>32</v>
      </c>
      <c r="AX257" s="13" t="s">
        <v>76</v>
      </c>
      <c r="AY257" s="179" t="s">
        <v>144</v>
      </c>
    </row>
    <row r="258" spans="2:51" s="13" customFormat="1" ht="12">
      <c r="B258" s="178"/>
      <c r="D258" s="174" t="s">
        <v>155</v>
      </c>
      <c r="E258" s="179" t="s">
        <v>1</v>
      </c>
      <c r="F258" s="180"/>
      <c r="H258" s="181"/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155</v>
      </c>
      <c r="AU258" s="179" t="s">
        <v>86</v>
      </c>
      <c r="AV258" s="13" t="s">
        <v>86</v>
      </c>
      <c r="AW258" s="13" t="s">
        <v>32</v>
      </c>
      <c r="AX258" s="13" t="s">
        <v>76</v>
      </c>
      <c r="AY258" s="179" t="s">
        <v>144</v>
      </c>
    </row>
    <row r="259" spans="2:51" s="13" customFormat="1" ht="12">
      <c r="B259" s="178"/>
      <c r="D259" s="174" t="s">
        <v>155</v>
      </c>
      <c r="E259" s="179" t="s">
        <v>1</v>
      </c>
      <c r="F259" s="180"/>
      <c r="H259" s="181"/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155</v>
      </c>
      <c r="AU259" s="179" t="s">
        <v>86</v>
      </c>
      <c r="AV259" s="13" t="s">
        <v>86</v>
      </c>
      <c r="AW259" s="13" t="s">
        <v>32</v>
      </c>
      <c r="AX259" s="13" t="s">
        <v>76</v>
      </c>
      <c r="AY259" s="179" t="s">
        <v>144</v>
      </c>
    </row>
    <row r="260" spans="2:51" s="13" customFormat="1" ht="12">
      <c r="B260" s="178"/>
      <c r="D260" s="174" t="s">
        <v>155</v>
      </c>
      <c r="E260" s="179" t="s">
        <v>1</v>
      </c>
      <c r="F260" s="180"/>
      <c r="H260" s="181"/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155</v>
      </c>
      <c r="AU260" s="179" t="s">
        <v>86</v>
      </c>
      <c r="AV260" s="13" t="s">
        <v>86</v>
      </c>
      <c r="AW260" s="13" t="s">
        <v>32</v>
      </c>
      <c r="AX260" s="13" t="s">
        <v>76</v>
      </c>
      <c r="AY260" s="179" t="s">
        <v>144</v>
      </c>
    </row>
    <row r="261" spans="2:51" s="14" customFormat="1" ht="12">
      <c r="B261" s="186"/>
      <c r="D261" s="174" t="s">
        <v>155</v>
      </c>
      <c r="E261" s="187" t="s">
        <v>1</v>
      </c>
      <c r="F261" s="188"/>
      <c r="H261" s="189"/>
      <c r="I261" s="190"/>
      <c r="L261" s="186"/>
      <c r="M261" s="191"/>
      <c r="N261" s="192"/>
      <c r="O261" s="192"/>
      <c r="P261" s="192"/>
      <c r="Q261" s="192"/>
      <c r="R261" s="192"/>
      <c r="S261" s="192"/>
      <c r="T261" s="193"/>
      <c r="AT261" s="187" t="s">
        <v>155</v>
      </c>
      <c r="AU261" s="187" t="s">
        <v>86</v>
      </c>
      <c r="AV261" s="14" t="s">
        <v>151</v>
      </c>
      <c r="AW261" s="14" t="s">
        <v>32</v>
      </c>
      <c r="AX261" s="14" t="s">
        <v>84</v>
      </c>
      <c r="AY261" s="187" t="s">
        <v>144</v>
      </c>
    </row>
    <row r="262" spans="1:65" s="2" customFormat="1" ht="14.45" customHeight="1">
      <c r="A262" s="32"/>
      <c r="B262" s="160"/>
      <c r="C262" s="161" t="s">
        <v>283</v>
      </c>
      <c r="D262" s="161" t="s">
        <v>146</v>
      </c>
      <c r="E262" s="162" t="s">
        <v>880</v>
      </c>
      <c r="F262" s="163" t="s">
        <v>881</v>
      </c>
      <c r="G262" s="164" t="s">
        <v>149</v>
      </c>
      <c r="H262" s="165">
        <v>340.188</v>
      </c>
      <c r="I262" s="166"/>
      <c r="J262" s="167">
        <f>ROUND(I262*H262,2)</f>
        <v>0</v>
      </c>
      <c r="K262" s="163" t="s">
        <v>150</v>
      </c>
      <c r="L262" s="33"/>
      <c r="M262" s="168" t="s">
        <v>1</v>
      </c>
      <c r="N262" s="169" t="s">
        <v>41</v>
      </c>
      <c r="O262" s="58"/>
      <c r="P262" s="170">
        <f>O262*H262</f>
        <v>0</v>
      </c>
      <c r="Q262" s="170">
        <v>0.003</v>
      </c>
      <c r="R262" s="170">
        <f>Q262*H262</f>
        <v>1.020564</v>
      </c>
      <c r="S262" s="170">
        <v>0</v>
      </c>
      <c r="T262" s="171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2" t="s">
        <v>151</v>
      </c>
      <c r="AT262" s="172" t="s">
        <v>146</v>
      </c>
      <c r="AU262" s="172" t="s">
        <v>86</v>
      </c>
      <c r="AY262" s="17" t="s">
        <v>144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7" t="s">
        <v>84</v>
      </c>
      <c r="BK262" s="173">
        <f>ROUND(I262*H262,2)</f>
        <v>0</v>
      </c>
      <c r="BL262" s="17" t="s">
        <v>151</v>
      </c>
      <c r="BM262" s="172" t="s">
        <v>882</v>
      </c>
    </row>
    <row r="263" spans="1:47" s="2" customFormat="1" ht="12">
      <c r="A263" s="32"/>
      <c r="B263" s="33"/>
      <c r="C263" s="32"/>
      <c r="D263" s="174" t="s">
        <v>153</v>
      </c>
      <c r="E263" s="32"/>
      <c r="F263" s="175" t="s">
        <v>883</v>
      </c>
      <c r="G263" s="32"/>
      <c r="H263" s="32"/>
      <c r="I263" s="96"/>
      <c r="J263" s="32"/>
      <c r="K263" s="32"/>
      <c r="L263" s="33"/>
      <c r="M263" s="176"/>
      <c r="N263" s="177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153</v>
      </c>
      <c r="AU263" s="17" t="s">
        <v>86</v>
      </c>
    </row>
    <row r="264" spans="2:51" s="13" customFormat="1" ht="12">
      <c r="B264" s="178"/>
      <c r="D264" s="174" t="s">
        <v>155</v>
      </c>
      <c r="E264" s="179" t="s">
        <v>1</v>
      </c>
      <c r="F264" s="180" t="s">
        <v>773</v>
      </c>
      <c r="H264" s="181">
        <v>48.447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79" t="s">
        <v>155</v>
      </c>
      <c r="AU264" s="179" t="s">
        <v>86</v>
      </c>
      <c r="AV264" s="13" t="s">
        <v>86</v>
      </c>
      <c r="AW264" s="13" t="s">
        <v>32</v>
      </c>
      <c r="AX264" s="13" t="s">
        <v>76</v>
      </c>
      <c r="AY264" s="179" t="s">
        <v>144</v>
      </c>
    </row>
    <row r="265" spans="2:51" s="13" customFormat="1" ht="12">
      <c r="B265" s="178"/>
      <c r="D265" s="174" t="s">
        <v>155</v>
      </c>
      <c r="E265" s="179" t="s">
        <v>1</v>
      </c>
      <c r="F265" s="180" t="s">
        <v>774</v>
      </c>
      <c r="H265" s="181">
        <v>28.539</v>
      </c>
      <c r="I265" s="182"/>
      <c r="L265" s="178"/>
      <c r="M265" s="183"/>
      <c r="N265" s="184"/>
      <c r="O265" s="184"/>
      <c r="P265" s="184"/>
      <c r="Q265" s="184"/>
      <c r="R265" s="184"/>
      <c r="S265" s="184"/>
      <c r="T265" s="185"/>
      <c r="AT265" s="179" t="s">
        <v>155</v>
      </c>
      <c r="AU265" s="179" t="s">
        <v>86</v>
      </c>
      <c r="AV265" s="13" t="s">
        <v>86</v>
      </c>
      <c r="AW265" s="13" t="s">
        <v>32</v>
      </c>
      <c r="AX265" s="13" t="s">
        <v>76</v>
      </c>
      <c r="AY265" s="179" t="s">
        <v>144</v>
      </c>
    </row>
    <row r="266" spans="2:51" s="13" customFormat="1" ht="12">
      <c r="B266" s="178"/>
      <c r="D266" s="174" t="s">
        <v>155</v>
      </c>
      <c r="E266" s="179" t="s">
        <v>1</v>
      </c>
      <c r="F266" s="180" t="s">
        <v>775</v>
      </c>
      <c r="H266" s="181">
        <v>48.258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155</v>
      </c>
      <c r="AU266" s="179" t="s">
        <v>86</v>
      </c>
      <c r="AV266" s="13" t="s">
        <v>86</v>
      </c>
      <c r="AW266" s="13" t="s">
        <v>32</v>
      </c>
      <c r="AX266" s="13" t="s">
        <v>76</v>
      </c>
      <c r="AY266" s="179" t="s">
        <v>144</v>
      </c>
    </row>
    <row r="267" spans="2:51" s="13" customFormat="1" ht="12">
      <c r="B267" s="178"/>
      <c r="D267" s="174" t="s">
        <v>155</v>
      </c>
      <c r="E267" s="179" t="s">
        <v>1</v>
      </c>
      <c r="F267" s="180" t="s">
        <v>776</v>
      </c>
      <c r="H267" s="181">
        <v>28.224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155</v>
      </c>
      <c r="AU267" s="179" t="s">
        <v>86</v>
      </c>
      <c r="AV267" s="13" t="s">
        <v>86</v>
      </c>
      <c r="AW267" s="13" t="s">
        <v>32</v>
      </c>
      <c r="AX267" s="13" t="s">
        <v>76</v>
      </c>
      <c r="AY267" s="179" t="s">
        <v>144</v>
      </c>
    </row>
    <row r="268" spans="2:51" s="13" customFormat="1" ht="12">
      <c r="B268" s="178"/>
      <c r="D268" s="174" t="s">
        <v>155</v>
      </c>
      <c r="E268" s="179" t="s">
        <v>1</v>
      </c>
      <c r="F268" s="180" t="s">
        <v>777</v>
      </c>
      <c r="H268" s="181">
        <v>44.031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155</v>
      </c>
      <c r="AU268" s="179" t="s">
        <v>86</v>
      </c>
      <c r="AV268" s="13" t="s">
        <v>86</v>
      </c>
      <c r="AW268" s="13" t="s">
        <v>32</v>
      </c>
      <c r="AX268" s="13" t="s">
        <v>76</v>
      </c>
      <c r="AY268" s="179" t="s">
        <v>144</v>
      </c>
    </row>
    <row r="269" spans="2:51" s="13" customFormat="1" ht="12">
      <c r="B269" s="178"/>
      <c r="D269" s="174" t="s">
        <v>155</v>
      </c>
      <c r="E269" s="179" t="s">
        <v>1</v>
      </c>
      <c r="F269" s="180" t="s">
        <v>778</v>
      </c>
      <c r="H269" s="181">
        <v>43.239</v>
      </c>
      <c r="I269" s="182"/>
      <c r="L269" s="178"/>
      <c r="M269" s="183"/>
      <c r="N269" s="184"/>
      <c r="O269" s="184"/>
      <c r="P269" s="184"/>
      <c r="Q269" s="184"/>
      <c r="R269" s="184"/>
      <c r="S269" s="184"/>
      <c r="T269" s="185"/>
      <c r="AT269" s="179" t="s">
        <v>155</v>
      </c>
      <c r="AU269" s="179" t="s">
        <v>86</v>
      </c>
      <c r="AV269" s="13" t="s">
        <v>86</v>
      </c>
      <c r="AW269" s="13" t="s">
        <v>32</v>
      </c>
      <c r="AX269" s="13" t="s">
        <v>76</v>
      </c>
      <c r="AY269" s="179" t="s">
        <v>144</v>
      </c>
    </row>
    <row r="270" spans="2:51" s="13" customFormat="1" ht="12">
      <c r="B270" s="178"/>
      <c r="D270" s="174" t="s">
        <v>155</v>
      </c>
      <c r="E270" s="179" t="s">
        <v>1</v>
      </c>
      <c r="F270" s="180" t="s">
        <v>779</v>
      </c>
      <c r="H270" s="181">
        <v>51.35</v>
      </c>
      <c r="I270" s="182"/>
      <c r="L270" s="178"/>
      <c r="M270" s="183"/>
      <c r="N270" s="184"/>
      <c r="O270" s="184"/>
      <c r="P270" s="184"/>
      <c r="Q270" s="184"/>
      <c r="R270" s="184"/>
      <c r="S270" s="184"/>
      <c r="T270" s="185"/>
      <c r="AT270" s="179" t="s">
        <v>155</v>
      </c>
      <c r="AU270" s="179" t="s">
        <v>86</v>
      </c>
      <c r="AV270" s="13" t="s">
        <v>86</v>
      </c>
      <c r="AW270" s="13" t="s">
        <v>32</v>
      </c>
      <c r="AX270" s="13" t="s">
        <v>76</v>
      </c>
      <c r="AY270" s="179" t="s">
        <v>144</v>
      </c>
    </row>
    <row r="271" spans="2:51" s="13" customFormat="1" ht="12">
      <c r="B271" s="178"/>
      <c r="D271" s="174" t="s">
        <v>155</v>
      </c>
      <c r="E271" s="179" t="s">
        <v>1</v>
      </c>
      <c r="F271" s="180" t="s">
        <v>780</v>
      </c>
      <c r="H271" s="181">
        <v>48.1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155</v>
      </c>
      <c r="AU271" s="179" t="s">
        <v>86</v>
      </c>
      <c r="AV271" s="13" t="s">
        <v>86</v>
      </c>
      <c r="AW271" s="13" t="s">
        <v>32</v>
      </c>
      <c r="AX271" s="13" t="s">
        <v>76</v>
      </c>
      <c r="AY271" s="179" t="s">
        <v>144</v>
      </c>
    </row>
    <row r="272" spans="2:51" s="14" customFormat="1" ht="12">
      <c r="B272" s="186"/>
      <c r="D272" s="174" t="s">
        <v>155</v>
      </c>
      <c r="E272" s="187" t="s">
        <v>1</v>
      </c>
      <c r="F272" s="188" t="s">
        <v>157</v>
      </c>
      <c r="H272" s="189">
        <v>340.188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155</v>
      </c>
      <c r="AU272" s="187" t="s">
        <v>86</v>
      </c>
      <c r="AV272" s="14" t="s">
        <v>151</v>
      </c>
      <c r="AW272" s="14" t="s">
        <v>32</v>
      </c>
      <c r="AX272" s="14" t="s">
        <v>84</v>
      </c>
      <c r="AY272" s="187" t="s">
        <v>144</v>
      </c>
    </row>
    <row r="273" spans="1:65" s="2" customFormat="1" ht="14.45" customHeight="1">
      <c r="A273" s="32"/>
      <c r="B273" s="160"/>
      <c r="C273" s="161" t="s">
        <v>289</v>
      </c>
      <c r="D273" s="161" t="s">
        <v>146</v>
      </c>
      <c r="E273" s="162" t="s">
        <v>884</v>
      </c>
      <c r="F273" s="163" t="s">
        <v>885</v>
      </c>
      <c r="G273" s="164" t="s">
        <v>149</v>
      </c>
      <c r="H273" s="165">
        <v>43.786</v>
      </c>
      <c r="I273" s="166"/>
      <c r="J273" s="167">
        <f>ROUND(I273*H273,2)</f>
        <v>0</v>
      </c>
      <c r="K273" s="163" t="s">
        <v>150</v>
      </c>
      <c r="L273" s="33"/>
      <c r="M273" s="168" t="s">
        <v>1</v>
      </c>
      <c r="N273" s="169" t="s">
        <v>41</v>
      </c>
      <c r="O273" s="58"/>
      <c r="P273" s="170">
        <f>O273*H273</f>
        <v>0</v>
      </c>
      <c r="Q273" s="170">
        <v>0.01838</v>
      </c>
      <c r="R273" s="170">
        <f>Q273*H273</f>
        <v>0.8047866800000001</v>
      </c>
      <c r="S273" s="170">
        <v>0</v>
      </c>
      <c r="T273" s="171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2" t="s">
        <v>151</v>
      </c>
      <c r="AT273" s="172" t="s">
        <v>146</v>
      </c>
      <c r="AU273" s="172" t="s">
        <v>86</v>
      </c>
      <c r="AY273" s="17" t="s">
        <v>144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7" t="s">
        <v>84</v>
      </c>
      <c r="BK273" s="173">
        <f>ROUND(I273*H273,2)</f>
        <v>0</v>
      </c>
      <c r="BL273" s="17" t="s">
        <v>151</v>
      </c>
      <c r="BM273" s="172" t="s">
        <v>886</v>
      </c>
    </row>
    <row r="274" spans="1:47" s="2" customFormat="1" ht="19.5">
      <c r="A274" s="32"/>
      <c r="B274" s="33"/>
      <c r="C274" s="32"/>
      <c r="D274" s="174" t="s">
        <v>153</v>
      </c>
      <c r="E274" s="32"/>
      <c r="F274" s="175" t="s">
        <v>887</v>
      </c>
      <c r="G274" s="32"/>
      <c r="H274" s="32"/>
      <c r="I274" s="96"/>
      <c r="J274" s="32"/>
      <c r="K274" s="32"/>
      <c r="L274" s="33"/>
      <c r="M274" s="176"/>
      <c r="N274" s="177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153</v>
      </c>
      <c r="AU274" s="17" t="s">
        <v>86</v>
      </c>
    </row>
    <row r="275" spans="2:51" s="13" customFormat="1" ht="12">
      <c r="B275" s="178"/>
      <c r="D275" s="174" t="s">
        <v>155</v>
      </c>
      <c r="E275" s="179" t="s">
        <v>1</v>
      </c>
      <c r="F275" s="180" t="s">
        <v>888</v>
      </c>
      <c r="H275" s="181">
        <v>28.382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155</v>
      </c>
      <c r="AU275" s="179" t="s">
        <v>86</v>
      </c>
      <c r="AV275" s="13" t="s">
        <v>86</v>
      </c>
      <c r="AW275" s="13" t="s">
        <v>32</v>
      </c>
      <c r="AX275" s="13" t="s">
        <v>76</v>
      </c>
      <c r="AY275" s="179" t="s">
        <v>144</v>
      </c>
    </row>
    <row r="276" spans="2:51" s="13" customFormat="1" ht="12">
      <c r="B276" s="178"/>
      <c r="D276" s="174" t="s">
        <v>155</v>
      </c>
      <c r="E276" s="179" t="s">
        <v>1</v>
      </c>
      <c r="F276" s="180" t="s">
        <v>889</v>
      </c>
      <c r="H276" s="181">
        <v>15.404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155</v>
      </c>
      <c r="AU276" s="179" t="s">
        <v>86</v>
      </c>
      <c r="AV276" s="13" t="s">
        <v>86</v>
      </c>
      <c r="AW276" s="13" t="s">
        <v>32</v>
      </c>
      <c r="AX276" s="13" t="s">
        <v>76</v>
      </c>
      <c r="AY276" s="179" t="s">
        <v>144</v>
      </c>
    </row>
    <row r="277" spans="2:51" s="14" customFormat="1" ht="12">
      <c r="B277" s="186"/>
      <c r="D277" s="174" t="s">
        <v>155</v>
      </c>
      <c r="E277" s="187" t="s">
        <v>1</v>
      </c>
      <c r="F277" s="188" t="s">
        <v>157</v>
      </c>
      <c r="H277" s="189">
        <v>43.786</v>
      </c>
      <c r="I277" s="190"/>
      <c r="L277" s="186"/>
      <c r="M277" s="191"/>
      <c r="N277" s="192"/>
      <c r="O277" s="192"/>
      <c r="P277" s="192"/>
      <c r="Q277" s="192"/>
      <c r="R277" s="192"/>
      <c r="S277" s="192"/>
      <c r="T277" s="193"/>
      <c r="AT277" s="187" t="s">
        <v>155</v>
      </c>
      <c r="AU277" s="187" t="s">
        <v>86</v>
      </c>
      <c r="AV277" s="14" t="s">
        <v>151</v>
      </c>
      <c r="AW277" s="14" t="s">
        <v>32</v>
      </c>
      <c r="AX277" s="14" t="s">
        <v>84</v>
      </c>
      <c r="AY277" s="187" t="s">
        <v>144</v>
      </c>
    </row>
    <row r="278" spans="1:65" s="2" customFormat="1" ht="14.45" customHeight="1">
      <c r="A278" s="32"/>
      <c r="B278" s="160"/>
      <c r="C278" s="161" t="s">
        <v>294</v>
      </c>
      <c r="D278" s="161" t="s">
        <v>146</v>
      </c>
      <c r="E278" s="162" t="s">
        <v>890</v>
      </c>
      <c r="F278" s="163" t="s">
        <v>891</v>
      </c>
      <c r="G278" s="164" t="s">
        <v>149</v>
      </c>
      <c r="H278" s="165">
        <v>139.478</v>
      </c>
      <c r="I278" s="166"/>
      <c r="J278" s="167">
        <f>ROUND(I278*H278,2)</f>
        <v>0</v>
      </c>
      <c r="K278" s="163" t="s">
        <v>150</v>
      </c>
      <c r="L278" s="33"/>
      <c r="M278" s="168" t="s">
        <v>1</v>
      </c>
      <c r="N278" s="169" t="s">
        <v>41</v>
      </c>
      <c r="O278" s="58"/>
      <c r="P278" s="170">
        <f>O278*H278</f>
        <v>0</v>
      </c>
      <c r="Q278" s="170">
        <v>0.0425</v>
      </c>
      <c r="R278" s="170">
        <f>Q278*H278</f>
        <v>5.927815000000001</v>
      </c>
      <c r="S278" s="170">
        <v>0</v>
      </c>
      <c r="T278" s="17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2" t="s">
        <v>151</v>
      </c>
      <c r="AT278" s="172" t="s">
        <v>146</v>
      </c>
      <c r="AU278" s="172" t="s">
        <v>86</v>
      </c>
      <c r="AY278" s="17" t="s">
        <v>144</v>
      </c>
      <c r="BE278" s="173">
        <f>IF(N278="základní",J278,0)</f>
        <v>0</v>
      </c>
      <c r="BF278" s="173">
        <f>IF(N278="snížená",J278,0)</f>
        <v>0</v>
      </c>
      <c r="BG278" s="173">
        <f>IF(N278="zákl. přenesená",J278,0)</f>
        <v>0</v>
      </c>
      <c r="BH278" s="173">
        <f>IF(N278="sníž. přenesená",J278,0)</f>
        <v>0</v>
      </c>
      <c r="BI278" s="173">
        <f>IF(N278="nulová",J278,0)</f>
        <v>0</v>
      </c>
      <c r="BJ278" s="17" t="s">
        <v>84</v>
      </c>
      <c r="BK278" s="173">
        <f>ROUND(I278*H278,2)</f>
        <v>0</v>
      </c>
      <c r="BL278" s="17" t="s">
        <v>151</v>
      </c>
      <c r="BM278" s="172" t="s">
        <v>892</v>
      </c>
    </row>
    <row r="279" spans="1:47" s="2" customFormat="1" ht="12">
      <c r="A279" s="32"/>
      <c r="B279" s="33"/>
      <c r="C279" s="32"/>
      <c r="D279" s="174" t="s">
        <v>153</v>
      </c>
      <c r="E279" s="32"/>
      <c r="F279" s="175" t="s">
        <v>893</v>
      </c>
      <c r="G279" s="32"/>
      <c r="H279" s="32"/>
      <c r="I279" s="96"/>
      <c r="J279" s="32"/>
      <c r="K279" s="32"/>
      <c r="L279" s="33"/>
      <c r="M279" s="176"/>
      <c r="N279" s="177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153</v>
      </c>
      <c r="AU279" s="17" t="s">
        <v>86</v>
      </c>
    </row>
    <row r="280" spans="2:51" s="13" customFormat="1" ht="12">
      <c r="B280" s="178"/>
      <c r="D280" s="174" t="s">
        <v>155</v>
      </c>
      <c r="E280" s="179" t="s">
        <v>1</v>
      </c>
      <c r="F280" s="180" t="s">
        <v>610</v>
      </c>
      <c r="H280" s="181">
        <v>5.438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155</v>
      </c>
      <c r="AU280" s="179" t="s">
        <v>86</v>
      </c>
      <c r="AV280" s="13" t="s">
        <v>86</v>
      </c>
      <c r="AW280" s="13" t="s">
        <v>32</v>
      </c>
      <c r="AX280" s="13" t="s">
        <v>76</v>
      </c>
      <c r="AY280" s="179" t="s">
        <v>144</v>
      </c>
    </row>
    <row r="281" spans="2:51" s="13" customFormat="1" ht="12">
      <c r="B281" s="178"/>
      <c r="D281" s="174" t="s">
        <v>155</v>
      </c>
      <c r="E281" s="179" t="s">
        <v>1</v>
      </c>
      <c r="F281" s="180" t="s">
        <v>611</v>
      </c>
      <c r="H281" s="181">
        <v>9.613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155</v>
      </c>
      <c r="AU281" s="179" t="s">
        <v>86</v>
      </c>
      <c r="AV281" s="13" t="s">
        <v>86</v>
      </c>
      <c r="AW281" s="13" t="s">
        <v>32</v>
      </c>
      <c r="AX281" s="13" t="s">
        <v>76</v>
      </c>
      <c r="AY281" s="179" t="s">
        <v>144</v>
      </c>
    </row>
    <row r="282" spans="2:51" s="13" customFormat="1" ht="12">
      <c r="B282" s="178"/>
      <c r="D282" s="174" t="s">
        <v>155</v>
      </c>
      <c r="E282" s="179" t="s">
        <v>1</v>
      </c>
      <c r="F282" s="180" t="s">
        <v>610</v>
      </c>
      <c r="H282" s="181">
        <v>5.438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155</v>
      </c>
      <c r="AU282" s="179" t="s">
        <v>86</v>
      </c>
      <c r="AV282" s="13" t="s">
        <v>86</v>
      </c>
      <c r="AW282" s="13" t="s">
        <v>32</v>
      </c>
      <c r="AX282" s="13" t="s">
        <v>76</v>
      </c>
      <c r="AY282" s="179" t="s">
        <v>144</v>
      </c>
    </row>
    <row r="283" spans="2:51" s="13" customFormat="1" ht="12">
      <c r="B283" s="178"/>
      <c r="D283" s="174" t="s">
        <v>155</v>
      </c>
      <c r="E283" s="179" t="s">
        <v>1</v>
      </c>
      <c r="F283" s="180" t="s">
        <v>612</v>
      </c>
      <c r="H283" s="181">
        <v>8.075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155</v>
      </c>
      <c r="AU283" s="179" t="s">
        <v>86</v>
      </c>
      <c r="AV283" s="13" t="s">
        <v>86</v>
      </c>
      <c r="AW283" s="13" t="s">
        <v>32</v>
      </c>
      <c r="AX283" s="13" t="s">
        <v>76</v>
      </c>
      <c r="AY283" s="179" t="s">
        <v>144</v>
      </c>
    </row>
    <row r="284" spans="2:51" s="13" customFormat="1" ht="12">
      <c r="B284" s="178"/>
      <c r="D284" s="174" t="s">
        <v>155</v>
      </c>
      <c r="E284" s="179" t="s">
        <v>1</v>
      </c>
      <c r="F284" s="180" t="s">
        <v>613</v>
      </c>
      <c r="H284" s="181">
        <v>9.575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155</v>
      </c>
      <c r="AU284" s="179" t="s">
        <v>86</v>
      </c>
      <c r="AV284" s="13" t="s">
        <v>86</v>
      </c>
      <c r="AW284" s="13" t="s">
        <v>32</v>
      </c>
      <c r="AX284" s="13" t="s">
        <v>76</v>
      </c>
      <c r="AY284" s="179" t="s">
        <v>144</v>
      </c>
    </row>
    <row r="285" spans="2:51" s="13" customFormat="1" ht="12">
      <c r="B285" s="178"/>
      <c r="D285" s="174" t="s">
        <v>155</v>
      </c>
      <c r="E285" s="179" t="s">
        <v>1</v>
      </c>
      <c r="F285" s="180" t="s">
        <v>614</v>
      </c>
      <c r="H285" s="181">
        <v>5.6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155</v>
      </c>
      <c r="AU285" s="179" t="s">
        <v>86</v>
      </c>
      <c r="AV285" s="13" t="s">
        <v>86</v>
      </c>
      <c r="AW285" s="13" t="s">
        <v>32</v>
      </c>
      <c r="AX285" s="13" t="s">
        <v>76</v>
      </c>
      <c r="AY285" s="179" t="s">
        <v>144</v>
      </c>
    </row>
    <row r="286" spans="2:51" s="13" customFormat="1" ht="12">
      <c r="B286" s="178"/>
      <c r="D286" s="174" t="s">
        <v>155</v>
      </c>
      <c r="E286" s="179" t="s">
        <v>1</v>
      </c>
      <c r="F286" s="180" t="s">
        <v>615</v>
      </c>
      <c r="H286" s="181">
        <v>5.631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155</v>
      </c>
      <c r="AU286" s="179" t="s">
        <v>86</v>
      </c>
      <c r="AV286" s="13" t="s">
        <v>86</v>
      </c>
      <c r="AW286" s="13" t="s">
        <v>32</v>
      </c>
      <c r="AX286" s="13" t="s">
        <v>76</v>
      </c>
      <c r="AY286" s="179" t="s">
        <v>144</v>
      </c>
    </row>
    <row r="287" spans="2:51" s="13" customFormat="1" ht="12">
      <c r="B287" s="178"/>
      <c r="D287" s="174" t="s">
        <v>155</v>
      </c>
      <c r="E287" s="179" t="s">
        <v>1</v>
      </c>
      <c r="F287" s="180" t="s">
        <v>616</v>
      </c>
      <c r="H287" s="181">
        <v>8.043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155</v>
      </c>
      <c r="AU287" s="179" t="s">
        <v>86</v>
      </c>
      <c r="AV287" s="13" t="s">
        <v>86</v>
      </c>
      <c r="AW287" s="13" t="s">
        <v>32</v>
      </c>
      <c r="AX287" s="13" t="s">
        <v>76</v>
      </c>
      <c r="AY287" s="179" t="s">
        <v>144</v>
      </c>
    </row>
    <row r="288" spans="2:51" s="13" customFormat="1" ht="12">
      <c r="B288" s="178"/>
      <c r="D288" s="174" t="s">
        <v>155</v>
      </c>
      <c r="E288" s="179" t="s">
        <v>1</v>
      </c>
      <c r="F288" s="180" t="s">
        <v>617</v>
      </c>
      <c r="H288" s="181">
        <v>8.688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155</v>
      </c>
      <c r="AU288" s="179" t="s">
        <v>86</v>
      </c>
      <c r="AV288" s="13" t="s">
        <v>86</v>
      </c>
      <c r="AW288" s="13" t="s">
        <v>32</v>
      </c>
      <c r="AX288" s="13" t="s">
        <v>76</v>
      </c>
      <c r="AY288" s="179" t="s">
        <v>144</v>
      </c>
    </row>
    <row r="289" spans="2:51" s="13" customFormat="1" ht="12">
      <c r="B289" s="178"/>
      <c r="D289" s="174" t="s">
        <v>155</v>
      </c>
      <c r="E289" s="179" t="s">
        <v>1</v>
      </c>
      <c r="F289" s="180" t="s">
        <v>617</v>
      </c>
      <c r="H289" s="181">
        <v>8.688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79" t="s">
        <v>155</v>
      </c>
      <c r="AU289" s="179" t="s">
        <v>86</v>
      </c>
      <c r="AV289" s="13" t="s">
        <v>86</v>
      </c>
      <c r="AW289" s="13" t="s">
        <v>32</v>
      </c>
      <c r="AX289" s="13" t="s">
        <v>76</v>
      </c>
      <c r="AY289" s="179" t="s">
        <v>144</v>
      </c>
    </row>
    <row r="290" spans="2:51" s="13" customFormat="1" ht="12">
      <c r="B290" s="178"/>
      <c r="D290" s="174" t="s">
        <v>155</v>
      </c>
      <c r="E290" s="179" t="s">
        <v>1</v>
      </c>
      <c r="F290" s="180" t="s">
        <v>618</v>
      </c>
      <c r="H290" s="181">
        <v>8.213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155</v>
      </c>
      <c r="AU290" s="179" t="s">
        <v>86</v>
      </c>
      <c r="AV290" s="13" t="s">
        <v>86</v>
      </c>
      <c r="AW290" s="13" t="s">
        <v>32</v>
      </c>
      <c r="AX290" s="13" t="s">
        <v>76</v>
      </c>
      <c r="AY290" s="179" t="s">
        <v>144</v>
      </c>
    </row>
    <row r="291" spans="2:51" s="13" customFormat="1" ht="12">
      <c r="B291" s="178"/>
      <c r="D291" s="174" t="s">
        <v>155</v>
      </c>
      <c r="E291" s="179" t="s">
        <v>1</v>
      </c>
      <c r="F291" s="180" t="s">
        <v>619</v>
      </c>
      <c r="H291" s="181">
        <v>8.525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155</v>
      </c>
      <c r="AU291" s="179" t="s">
        <v>86</v>
      </c>
      <c r="AV291" s="13" t="s">
        <v>86</v>
      </c>
      <c r="AW291" s="13" t="s">
        <v>32</v>
      </c>
      <c r="AX291" s="13" t="s">
        <v>76</v>
      </c>
      <c r="AY291" s="179" t="s">
        <v>144</v>
      </c>
    </row>
    <row r="292" spans="2:51" s="13" customFormat="1" ht="12">
      <c r="B292" s="178"/>
      <c r="D292" s="174" t="s">
        <v>155</v>
      </c>
      <c r="E292" s="179" t="s">
        <v>1</v>
      </c>
      <c r="F292" s="180" t="s">
        <v>620</v>
      </c>
      <c r="H292" s="181">
        <v>9.875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155</v>
      </c>
      <c r="AU292" s="179" t="s">
        <v>86</v>
      </c>
      <c r="AV292" s="13" t="s">
        <v>86</v>
      </c>
      <c r="AW292" s="13" t="s">
        <v>32</v>
      </c>
      <c r="AX292" s="13" t="s">
        <v>76</v>
      </c>
      <c r="AY292" s="179" t="s">
        <v>144</v>
      </c>
    </row>
    <row r="293" spans="2:51" s="13" customFormat="1" ht="12">
      <c r="B293" s="178"/>
      <c r="D293" s="174" t="s">
        <v>155</v>
      </c>
      <c r="E293" s="179" t="s">
        <v>1</v>
      </c>
      <c r="F293" s="180" t="s">
        <v>620</v>
      </c>
      <c r="H293" s="181">
        <v>9.875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155</v>
      </c>
      <c r="AU293" s="179" t="s">
        <v>86</v>
      </c>
      <c r="AV293" s="13" t="s">
        <v>86</v>
      </c>
      <c r="AW293" s="13" t="s">
        <v>32</v>
      </c>
      <c r="AX293" s="13" t="s">
        <v>76</v>
      </c>
      <c r="AY293" s="179" t="s">
        <v>144</v>
      </c>
    </row>
    <row r="294" spans="2:51" s="13" customFormat="1" ht="12">
      <c r="B294" s="178"/>
      <c r="D294" s="174" t="s">
        <v>155</v>
      </c>
      <c r="E294" s="179" t="s">
        <v>1</v>
      </c>
      <c r="F294" s="180" t="s">
        <v>621</v>
      </c>
      <c r="H294" s="181">
        <v>9.125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155</v>
      </c>
      <c r="AU294" s="179" t="s">
        <v>86</v>
      </c>
      <c r="AV294" s="13" t="s">
        <v>86</v>
      </c>
      <c r="AW294" s="13" t="s">
        <v>32</v>
      </c>
      <c r="AX294" s="13" t="s">
        <v>76</v>
      </c>
      <c r="AY294" s="179" t="s">
        <v>144</v>
      </c>
    </row>
    <row r="295" spans="2:51" s="13" customFormat="1" ht="12">
      <c r="B295" s="178"/>
      <c r="D295" s="174" t="s">
        <v>155</v>
      </c>
      <c r="E295" s="179" t="s">
        <v>1</v>
      </c>
      <c r="F295" s="180" t="s">
        <v>621</v>
      </c>
      <c r="H295" s="181">
        <v>9.125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155</v>
      </c>
      <c r="AU295" s="179" t="s">
        <v>86</v>
      </c>
      <c r="AV295" s="13" t="s">
        <v>86</v>
      </c>
      <c r="AW295" s="13" t="s">
        <v>32</v>
      </c>
      <c r="AX295" s="13" t="s">
        <v>76</v>
      </c>
      <c r="AY295" s="179" t="s">
        <v>144</v>
      </c>
    </row>
    <row r="296" spans="2:51" s="13" customFormat="1" ht="12">
      <c r="B296" s="178"/>
      <c r="D296" s="174" t="s">
        <v>155</v>
      </c>
      <c r="E296" s="179" t="s">
        <v>1</v>
      </c>
      <c r="F296" s="180" t="s">
        <v>622</v>
      </c>
      <c r="H296" s="181">
        <v>4.8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155</v>
      </c>
      <c r="AU296" s="179" t="s">
        <v>86</v>
      </c>
      <c r="AV296" s="13" t="s">
        <v>86</v>
      </c>
      <c r="AW296" s="13" t="s">
        <v>32</v>
      </c>
      <c r="AX296" s="13" t="s">
        <v>76</v>
      </c>
      <c r="AY296" s="179" t="s">
        <v>144</v>
      </c>
    </row>
    <row r="297" spans="2:51" s="13" customFormat="1" ht="12">
      <c r="B297" s="178"/>
      <c r="D297" s="174" t="s">
        <v>155</v>
      </c>
      <c r="E297" s="179" t="s">
        <v>1</v>
      </c>
      <c r="F297" s="180" t="s">
        <v>623</v>
      </c>
      <c r="H297" s="181">
        <v>1.588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155</v>
      </c>
      <c r="AU297" s="179" t="s">
        <v>86</v>
      </c>
      <c r="AV297" s="13" t="s">
        <v>86</v>
      </c>
      <c r="AW297" s="13" t="s">
        <v>32</v>
      </c>
      <c r="AX297" s="13" t="s">
        <v>76</v>
      </c>
      <c r="AY297" s="179" t="s">
        <v>144</v>
      </c>
    </row>
    <row r="298" spans="2:51" s="13" customFormat="1" ht="12">
      <c r="B298" s="178"/>
      <c r="D298" s="174" t="s">
        <v>155</v>
      </c>
      <c r="E298" s="179" t="s">
        <v>1</v>
      </c>
      <c r="F298" s="180" t="s">
        <v>624</v>
      </c>
      <c r="H298" s="181">
        <v>3.563</v>
      </c>
      <c r="I298" s="182"/>
      <c r="L298" s="178"/>
      <c r="M298" s="183"/>
      <c r="N298" s="184"/>
      <c r="O298" s="184"/>
      <c r="P298" s="184"/>
      <c r="Q298" s="184"/>
      <c r="R298" s="184"/>
      <c r="S298" s="184"/>
      <c r="T298" s="185"/>
      <c r="AT298" s="179" t="s">
        <v>155</v>
      </c>
      <c r="AU298" s="179" t="s">
        <v>86</v>
      </c>
      <c r="AV298" s="13" t="s">
        <v>86</v>
      </c>
      <c r="AW298" s="13" t="s">
        <v>32</v>
      </c>
      <c r="AX298" s="13" t="s">
        <v>76</v>
      </c>
      <c r="AY298" s="179" t="s">
        <v>144</v>
      </c>
    </row>
    <row r="299" spans="2:51" s="14" customFormat="1" ht="12">
      <c r="B299" s="186"/>
      <c r="D299" s="174" t="s">
        <v>155</v>
      </c>
      <c r="E299" s="187" t="s">
        <v>1</v>
      </c>
      <c r="F299" s="188" t="s">
        <v>157</v>
      </c>
      <c r="H299" s="189">
        <v>139.478</v>
      </c>
      <c r="I299" s="190"/>
      <c r="L299" s="186"/>
      <c r="M299" s="191"/>
      <c r="N299" s="192"/>
      <c r="O299" s="192"/>
      <c r="P299" s="192"/>
      <c r="Q299" s="192"/>
      <c r="R299" s="192"/>
      <c r="S299" s="192"/>
      <c r="T299" s="193"/>
      <c r="AT299" s="187" t="s">
        <v>155</v>
      </c>
      <c r="AU299" s="187" t="s">
        <v>86</v>
      </c>
      <c r="AV299" s="14" t="s">
        <v>151</v>
      </c>
      <c r="AW299" s="14" t="s">
        <v>32</v>
      </c>
      <c r="AX299" s="14" t="s">
        <v>84</v>
      </c>
      <c r="AY299" s="187" t="s">
        <v>144</v>
      </c>
    </row>
    <row r="300" spans="1:65" s="2" customFormat="1" ht="14.45" customHeight="1">
      <c r="A300" s="32"/>
      <c r="B300" s="160"/>
      <c r="C300" s="161" t="s">
        <v>299</v>
      </c>
      <c r="D300" s="161" t="s">
        <v>146</v>
      </c>
      <c r="E300" s="162" t="s">
        <v>894</v>
      </c>
      <c r="F300" s="163" t="s">
        <v>895</v>
      </c>
      <c r="G300" s="164" t="s">
        <v>149</v>
      </c>
      <c r="H300" s="165">
        <v>139.478</v>
      </c>
      <c r="I300" s="166"/>
      <c r="J300" s="167">
        <f>ROUND(I300*H300,2)</f>
        <v>0</v>
      </c>
      <c r="K300" s="163" t="s">
        <v>150</v>
      </c>
      <c r="L300" s="33"/>
      <c r="M300" s="168" t="s">
        <v>1</v>
      </c>
      <c r="N300" s="169" t="s">
        <v>41</v>
      </c>
      <c r="O300" s="58"/>
      <c r="P300" s="170">
        <f>O300*H300</f>
        <v>0</v>
      </c>
      <c r="Q300" s="170">
        <v>0.016</v>
      </c>
      <c r="R300" s="170">
        <f>Q300*H300</f>
        <v>2.2316480000000003</v>
      </c>
      <c r="S300" s="170">
        <v>0</v>
      </c>
      <c r="T300" s="171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2" t="s">
        <v>151</v>
      </c>
      <c r="AT300" s="172" t="s">
        <v>146</v>
      </c>
      <c r="AU300" s="172" t="s">
        <v>86</v>
      </c>
      <c r="AY300" s="17" t="s">
        <v>144</v>
      </c>
      <c r="BE300" s="173">
        <f>IF(N300="základní",J300,0)</f>
        <v>0</v>
      </c>
      <c r="BF300" s="173">
        <f>IF(N300="snížená",J300,0)</f>
        <v>0</v>
      </c>
      <c r="BG300" s="173">
        <f>IF(N300="zákl. přenesená",J300,0)</f>
        <v>0</v>
      </c>
      <c r="BH300" s="173">
        <f>IF(N300="sníž. přenesená",J300,0)</f>
        <v>0</v>
      </c>
      <c r="BI300" s="173">
        <f>IF(N300="nulová",J300,0)</f>
        <v>0</v>
      </c>
      <c r="BJ300" s="17" t="s">
        <v>84</v>
      </c>
      <c r="BK300" s="173">
        <f>ROUND(I300*H300,2)</f>
        <v>0</v>
      </c>
      <c r="BL300" s="17" t="s">
        <v>151</v>
      </c>
      <c r="BM300" s="172" t="s">
        <v>896</v>
      </c>
    </row>
    <row r="301" spans="1:47" s="2" customFormat="1" ht="12">
      <c r="A301" s="32"/>
      <c r="B301" s="33"/>
      <c r="C301" s="32"/>
      <c r="D301" s="174" t="s">
        <v>153</v>
      </c>
      <c r="E301" s="32"/>
      <c r="F301" s="175" t="s">
        <v>897</v>
      </c>
      <c r="G301" s="32"/>
      <c r="H301" s="32"/>
      <c r="I301" s="96"/>
      <c r="J301" s="32"/>
      <c r="K301" s="32"/>
      <c r="L301" s="33"/>
      <c r="M301" s="176"/>
      <c r="N301" s="177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153</v>
      </c>
      <c r="AU301" s="17" t="s">
        <v>86</v>
      </c>
    </row>
    <row r="302" spans="2:51" s="13" customFormat="1" ht="12">
      <c r="B302" s="178"/>
      <c r="D302" s="174" t="s">
        <v>155</v>
      </c>
      <c r="E302" s="179" t="s">
        <v>1</v>
      </c>
      <c r="F302" s="180" t="s">
        <v>610</v>
      </c>
      <c r="H302" s="181">
        <v>5.438</v>
      </c>
      <c r="I302" s="182"/>
      <c r="L302" s="178"/>
      <c r="M302" s="183"/>
      <c r="N302" s="184"/>
      <c r="O302" s="184"/>
      <c r="P302" s="184"/>
      <c r="Q302" s="184"/>
      <c r="R302" s="184"/>
      <c r="S302" s="184"/>
      <c r="T302" s="185"/>
      <c r="AT302" s="179" t="s">
        <v>155</v>
      </c>
      <c r="AU302" s="179" t="s">
        <v>86</v>
      </c>
      <c r="AV302" s="13" t="s">
        <v>86</v>
      </c>
      <c r="AW302" s="13" t="s">
        <v>32</v>
      </c>
      <c r="AX302" s="13" t="s">
        <v>76</v>
      </c>
      <c r="AY302" s="179" t="s">
        <v>144</v>
      </c>
    </row>
    <row r="303" spans="2:51" s="13" customFormat="1" ht="12">
      <c r="B303" s="178"/>
      <c r="D303" s="174" t="s">
        <v>155</v>
      </c>
      <c r="E303" s="179" t="s">
        <v>1</v>
      </c>
      <c r="F303" s="180" t="s">
        <v>611</v>
      </c>
      <c r="H303" s="181">
        <v>9.613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155</v>
      </c>
      <c r="AU303" s="179" t="s">
        <v>86</v>
      </c>
      <c r="AV303" s="13" t="s">
        <v>86</v>
      </c>
      <c r="AW303" s="13" t="s">
        <v>32</v>
      </c>
      <c r="AX303" s="13" t="s">
        <v>76</v>
      </c>
      <c r="AY303" s="179" t="s">
        <v>144</v>
      </c>
    </row>
    <row r="304" spans="2:51" s="13" customFormat="1" ht="12">
      <c r="B304" s="178"/>
      <c r="D304" s="174" t="s">
        <v>155</v>
      </c>
      <c r="E304" s="179" t="s">
        <v>1</v>
      </c>
      <c r="F304" s="180" t="s">
        <v>610</v>
      </c>
      <c r="H304" s="181">
        <v>5.438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155</v>
      </c>
      <c r="AU304" s="179" t="s">
        <v>86</v>
      </c>
      <c r="AV304" s="13" t="s">
        <v>86</v>
      </c>
      <c r="AW304" s="13" t="s">
        <v>32</v>
      </c>
      <c r="AX304" s="13" t="s">
        <v>76</v>
      </c>
      <c r="AY304" s="179" t="s">
        <v>144</v>
      </c>
    </row>
    <row r="305" spans="2:51" s="13" customFormat="1" ht="12">
      <c r="B305" s="178"/>
      <c r="D305" s="174" t="s">
        <v>155</v>
      </c>
      <c r="E305" s="179" t="s">
        <v>1</v>
      </c>
      <c r="F305" s="180" t="s">
        <v>612</v>
      </c>
      <c r="H305" s="181">
        <v>8.075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155</v>
      </c>
      <c r="AU305" s="179" t="s">
        <v>86</v>
      </c>
      <c r="AV305" s="13" t="s">
        <v>86</v>
      </c>
      <c r="AW305" s="13" t="s">
        <v>32</v>
      </c>
      <c r="AX305" s="13" t="s">
        <v>76</v>
      </c>
      <c r="AY305" s="179" t="s">
        <v>144</v>
      </c>
    </row>
    <row r="306" spans="2:51" s="13" customFormat="1" ht="12">
      <c r="B306" s="178"/>
      <c r="D306" s="174" t="s">
        <v>155</v>
      </c>
      <c r="E306" s="179" t="s">
        <v>1</v>
      </c>
      <c r="F306" s="180" t="s">
        <v>613</v>
      </c>
      <c r="H306" s="181">
        <v>9.575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155</v>
      </c>
      <c r="AU306" s="179" t="s">
        <v>86</v>
      </c>
      <c r="AV306" s="13" t="s">
        <v>86</v>
      </c>
      <c r="AW306" s="13" t="s">
        <v>32</v>
      </c>
      <c r="AX306" s="13" t="s">
        <v>76</v>
      </c>
      <c r="AY306" s="179" t="s">
        <v>144</v>
      </c>
    </row>
    <row r="307" spans="2:51" s="13" customFormat="1" ht="12">
      <c r="B307" s="178"/>
      <c r="D307" s="174" t="s">
        <v>155</v>
      </c>
      <c r="E307" s="179" t="s">
        <v>1</v>
      </c>
      <c r="F307" s="180" t="s">
        <v>614</v>
      </c>
      <c r="H307" s="181">
        <v>5.6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155</v>
      </c>
      <c r="AU307" s="179" t="s">
        <v>86</v>
      </c>
      <c r="AV307" s="13" t="s">
        <v>86</v>
      </c>
      <c r="AW307" s="13" t="s">
        <v>32</v>
      </c>
      <c r="AX307" s="13" t="s">
        <v>76</v>
      </c>
      <c r="AY307" s="179" t="s">
        <v>144</v>
      </c>
    </row>
    <row r="308" spans="2:51" s="13" customFormat="1" ht="12">
      <c r="B308" s="178"/>
      <c r="D308" s="174" t="s">
        <v>155</v>
      </c>
      <c r="E308" s="179" t="s">
        <v>1</v>
      </c>
      <c r="F308" s="180" t="s">
        <v>615</v>
      </c>
      <c r="H308" s="181">
        <v>5.631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155</v>
      </c>
      <c r="AU308" s="179" t="s">
        <v>86</v>
      </c>
      <c r="AV308" s="13" t="s">
        <v>86</v>
      </c>
      <c r="AW308" s="13" t="s">
        <v>32</v>
      </c>
      <c r="AX308" s="13" t="s">
        <v>76</v>
      </c>
      <c r="AY308" s="179" t="s">
        <v>144</v>
      </c>
    </row>
    <row r="309" spans="2:51" s="13" customFormat="1" ht="12">
      <c r="B309" s="178"/>
      <c r="D309" s="174" t="s">
        <v>155</v>
      </c>
      <c r="E309" s="179" t="s">
        <v>1</v>
      </c>
      <c r="F309" s="180" t="s">
        <v>616</v>
      </c>
      <c r="H309" s="181">
        <v>8.043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155</v>
      </c>
      <c r="AU309" s="179" t="s">
        <v>86</v>
      </c>
      <c r="AV309" s="13" t="s">
        <v>86</v>
      </c>
      <c r="AW309" s="13" t="s">
        <v>32</v>
      </c>
      <c r="AX309" s="13" t="s">
        <v>76</v>
      </c>
      <c r="AY309" s="179" t="s">
        <v>144</v>
      </c>
    </row>
    <row r="310" spans="2:51" s="13" customFormat="1" ht="12">
      <c r="B310" s="178"/>
      <c r="D310" s="174" t="s">
        <v>155</v>
      </c>
      <c r="E310" s="179" t="s">
        <v>1</v>
      </c>
      <c r="F310" s="180" t="s">
        <v>617</v>
      </c>
      <c r="H310" s="181">
        <v>8.688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155</v>
      </c>
      <c r="AU310" s="179" t="s">
        <v>86</v>
      </c>
      <c r="AV310" s="13" t="s">
        <v>86</v>
      </c>
      <c r="AW310" s="13" t="s">
        <v>32</v>
      </c>
      <c r="AX310" s="13" t="s">
        <v>76</v>
      </c>
      <c r="AY310" s="179" t="s">
        <v>144</v>
      </c>
    </row>
    <row r="311" spans="2:51" s="13" customFormat="1" ht="12">
      <c r="B311" s="178"/>
      <c r="D311" s="174" t="s">
        <v>155</v>
      </c>
      <c r="E311" s="179" t="s">
        <v>1</v>
      </c>
      <c r="F311" s="180" t="s">
        <v>617</v>
      </c>
      <c r="H311" s="181">
        <v>8.688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155</v>
      </c>
      <c r="AU311" s="179" t="s">
        <v>86</v>
      </c>
      <c r="AV311" s="13" t="s">
        <v>86</v>
      </c>
      <c r="AW311" s="13" t="s">
        <v>32</v>
      </c>
      <c r="AX311" s="13" t="s">
        <v>76</v>
      </c>
      <c r="AY311" s="179" t="s">
        <v>144</v>
      </c>
    </row>
    <row r="312" spans="2:51" s="13" customFormat="1" ht="12">
      <c r="B312" s="178"/>
      <c r="D312" s="174" t="s">
        <v>155</v>
      </c>
      <c r="E312" s="179" t="s">
        <v>1</v>
      </c>
      <c r="F312" s="180" t="s">
        <v>618</v>
      </c>
      <c r="H312" s="181">
        <v>8.213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155</v>
      </c>
      <c r="AU312" s="179" t="s">
        <v>86</v>
      </c>
      <c r="AV312" s="13" t="s">
        <v>86</v>
      </c>
      <c r="AW312" s="13" t="s">
        <v>32</v>
      </c>
      <c r="AX312" s="13" t="s">
        <v>76</v>
      </c>
      <c r="AY312" s="179" t="s">
        <v>144</v>
      </c>
    </row>
    <row r="313" spans="2:51" s="13" customFormat="1" ht="12">
      <c r="B313" s="178"/>
      <c r="D313" s="174" t="s">
        <v>155</v>
      </c>
      <c r="E313" s="179" t="s">
        <v>1</v>
      </c>
      <c r="F313" s="180" t="s">
        <v>619</v>
      </c>
      <c r="H313" s="181">
        <v>8.525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155</v>
      </c>
      <c r="AU313" s="179" t="s">
        <v>86</v>
      </c>
      <c r="AV313" s="13" t="s">
        <v>86</v>
      </c>
      <c r="AW313" s="13" t="s">
        <v>32</v>
      </c>
      <c r="AX313" s="13" t="s">
        <v>76</v>
      </c>
      <c r="AY313" s="179" t="s">
        <v>144</v>
      </c>
    </row>
    <row r="314" spans="2:51" s="13" customFormat="1" ht="12">
      <c r="B314" s="178"/>
      <c r="D314" s="174" t="s">
        <v>155</v>
      </c>
      <c r="E314" s="179" t="s">
        <v>1</v>
      </c>
      <c r="F314" s="180" t="s">
        <v>620</v>
      </c>
      <c r="H314" s="181">
        <v>9.875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155</v>
      </c>
      <c r="AU314" s="179" t="s">
        <v>86</v>
      </c>
      <c r="AV314" s="13" t="s">
        <v>86</v>
      </c>
      <c r="AW314" s="13" t="s">
        <v>32</v>
      </c>
      <c r="AX314" s="13" t="s">
        <v>76</v>
      </c>
      <c r="AY314" s="179" t="s">
        <v>144</v>
      </c>
    </row>
    <row r="315" spans="2:51" s="13" customFormat="1" ht="12">
      <c r="B315" s="178"/>
      <c r="D315" s="174" t="s">
        <v>155</v>
      </c>
      <c r="E315" s="179" t="s">
        <v>1</v>
      </c>
      <c r="F315" s="180" t="s">
        <v>620</v>
      </c>
      <c r="H315" s="181">
        <v>9.875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155</v>
      </c>
      <c r="AU315" s="179" t="s">
        <v>86</v>
      </c>
      <c r="AV315" s="13" t="s">
        <v>86</v>
      </c>
      <c r="AW315" s="13" t="s">
        <v>32</v>
      </c>
      <c r="AX315" s="13" t="s">
        <v>76</v>
      </c>
      <c r="AY315" s="179" t="s">
        <v>144</v>
      </c>
    </row>
    <row r="316" spans="2:51" s="13" customFormat="1" ht="12">
      <c r="B316" s="178"/>
      <c r="D316" s="174" t="s">
        <v>155</v>
      </c>
      <c r="E316" s="179" t="s">
        <v>1</v>
      </c>
      <c r="F316" s="180" t="s">
        <v>621</v>
      </c>
      <c r="H316" s="181">
        <v>9.125</v>
      </c>
      <c r="I316" s="182"/>
      <c r="L316" s="178"/>
      <c r="M316" s="183"/>
      <c r="N316" s="184"/>
      <c r="O316" s="184"/>
      <c r="P316" s="184"/>
      <c r="Q316" s="184"/>
      <c r="R316" s="184"/>
      <c r="S316" s="184"/>
      <c r="T316" s="185"/>
      <c r="AT316" s="179" t="s">
        <v>155</v>
      </c>
      <c r="AU316" s="179" t="s">
        <v>86</v>
      </c>
      <c r="AV316" s="13" t="s">
        <v>86</v>
      </c>
      <c r="AW316" s="13" t="s">
        <v>32</v>
      </c>
      <c r="AX316" s="13" t="s">
        <v>76</v>
      </c>
      <c r="AY316" s="179" t="s">
        <v>144</v>
      </c>
    </row>
    <row r="317" spans="2:51" s="13" customFormat="1" ht="12">
      <c r="B317" s="178"/>
      <c r="D317" s="174" t="s">
        <v>155</v>
      </c>
      <c r="E317" s="179" t="s">
        <v>1</v>
      </c>
      <c r="F317" s="180" t="s">
        <v>621</v>
      </c>
      <c r="H317" s="181">
        <v>9.125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155</v>
      </c>
      <c r="AU317" s="179" t="s">
        <v>86</v>
      </c>
      <c r="AV317" s="13" t="s">
        <v>86</v>
      </c>
      <c r="AW317" s="13" t="s">
        <v>32</v>
      </c>
      <c r="AX317" s="13" t="s">
        <v>76</v>
      </c>
      <c r="AY317" s="179" t="s">
        <v>144</v>
      </c>
    </row>
    <row r="318" spans="2:51" s="13" customFormat="1" ht="12">
      <c r="B318" s="178"/>
      <c r="D318" s="174" t="s">
        <v>155</v>
      </c>
      <c r="E318" s="179" t="s">
        <v>1</v>
      </c>
      <c r="F318" s="180" t="s">
        <v>622</v>
      </c>
      <c r="H318" s="181">
        <v>4.8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155</v>
      </c>
      <c r="AU318" s="179" t="s">
        <v>86</v>
      </c>
      <c r="AV318" s="13" t="s">
        <v>86</v>
      </c>
      <c r="AW318" s="13" t="s">
        <v>32</v>
      </c>
      <c r="AX318" s="13" t="s">
        <v>76</v>
      </c>
      <c r="AY318" s="179" t="s">
        <v>144</v>
      </c>
    </row>
    <row r="319" spans="2:51" s="13" customFormat="1" ht="12">
      <c r="B319" s="178"/>
      <c r="D319" s="174" t="s">
        <v>155</v>
      </c>
      <c r="E319" s="179" t="s">
        <v>1</v>
      </c>
      <c r="F319" s="180" t="s">
        <v>623</v>
      </c>
      <c r="H319" s="181">
        <v>1.588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155</v>
      </c>
      <c r="AU319" s="179" t="s">
        <v>86</v>
      </c>
      <c r="AV319" s="13" t="s">
        <v>86</v>
      </c>
      <c r="AW319" s="13" t="s">
        <v>32</v>
      </c>
      <c r="AX319" s="13" t="s">
        <v>76</v>
      </c>
      <c r="AY319" s="179" t="s">
        <v>144</v>
      </c>
    </row>
    <row r="320" spans="2:51" s="13" customFormat="1" ht="12">
      <c r="B320" s="178"/>
      <c r="D320" s="174" t="s">
        <v>155</v>
      </c>
      <c r="E320" s="179" t="s">
        <v>1</v>
      </c>
      <c r="F320" s="180" t="s">
        <v>624</v>
      </c>
      <c r="H320" s="181">
        <v>3.563</v>
      </c>
      <c r="I320" s="182"/>
      <c r="L320" s="178"/>
      <c r="M320" s="183"/>
      <c r="N320" s="184"/>
      <c r="O320" s="184"/>
      <c r="P320" s="184"/>
      <c r="Q320" s="184"/>
      <c r="R320" s="184"/>
      <c r="S320" s="184"/>
      <c r="T320" s="185"/>
      <c r="AT320" s="179" t="s">
        <v>155</v>
      </c>
      <c r="AU320" s="179" t="s">
        <v>86</v>
      </c>
      <c r="AV320" s="13" t="s">
        <v>86</v>
      </c>
      <c r="AW320" s="13" t="s">
        <v>32</v>
      </c>
      <c r="AX320" s="13" t="s">
        <v>76</v>
      </c>
      <c r="AY320" s="179" t="s">
        <v>144</v>
      </c>
    </row>
    <row r="321" spans="2:51" s="14" customFormat="1" ht="12">
      <c r="B321" s="186"/>
      <c r="D321" s="174" t="s">
        <v>155</v>
      </c>
      <c r="E321" s="187" t="s">
        <v>1</v>
      </c>
      <c r="F321" s="188" t="s">
        <v>157</v>
      </c>
      <c r="H321" s="189">
        <v>139.478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155</v>
      </c>
      <c r="AU321" s="187" t="s">
        <v>86</v>
      </c>
      <c r="AV321" s="14" t="s">
        <v>151</v>
      </c>
      <c r="AW321" s="14" t="s">
        <v>32</v>
      </c>
      <c r="AX321" s="14" t="s">
        <v>84</v>
      </c>
      <c r="AY321" s="187" t="s">
        <v>144</v>
      </c>
    </row>
    <row r="322" spans="1:65" s="2" customFormat="1" ht="14.45" customHeight="1">
      <c r="A322" s="32"/>
      <c r="B322" s="160"/>
      <c r="C322" s="161" t="s">
        <v>305</v>
      </c>
      <c r="D322" s="161" t="s">
        <v>146</v>
      </c>
      <c r="E322" s="162" t="s">
        <v>472</v>
      </c>
      <c r="F322" s="163" t="s">
        <v>473</v>
      </c>
      <c r="G322" s="164" t="s">
        <v>149</v>
      </c>
      <c r="H322" s="165">
        <v>150</v>
      </c>
      <c r="I322" s="166"/>
      <c r="J322" s="167">
        <f>ROUND(I322*H322,2)</f>
        <v>0</v>
      </c>
      <c r="K322" s="163" t="s">
        <v>150</v>
      </c>
      <c r="L322" s="33"/>
      <c r="M322" s="168" t="s">
        <v>1</v>
      </c>
      <c r="N322" s="169" t="s">
        <v>41</v>
      </c>
      <c r="O322" s="58"/>
      <c r="P322" s="170">
        <f>O322*H322</f>
        <v>0</v>
      </c>
      <c r="Q322" s="170">
        <v>0</v>
      </c>
      <c r="R322" s="170">
        <f>Q322*H322</f>
        <v>0</v>
      </c>
      <c r="S322" s="170">
        <v>0</v>
      </c>
      <c r="T322" s="171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2" t="s">
        <v>151</v>
      </c>
      <c r="AT322" s="172" t="s">
        <v>146</v>
      </c>
      <c r="AU322" s="172" t="s">
        <v>86</v>
      </c>
      <c r="AY322" s="17" t="s">
        <v>144</v>
      </c>
      <c r="BE322" s="173">
        <f>IF(N322="základní",J322,0)</f>
        <v>0</v>
      </c>
      <c r="BF322" s="173">
        <f>IF(N322="snížená",J322,0)</f>
        <v>0</v>
      </c>
      <c r="BG322" s="173">
        <f>IF(N322="zákl. přenesená",J322,0)</f>
        <v>0</v>
      </c>
      <c r="BH322" s="173">
        <f>IF(N322="sníž. přenesená",J322,0)</f>
        <v>0</v>
      </c>
      <c r="BI322" s="173">
        <f>IF(N322="nulová",J322,0)</f>
        <v>0</v>
      </c>
      <c r="BJ322" s="17" t="s">
        <v>84</v>
      </c>
      <c r="BK322" s="173">
        <f>ROUND(I322*H322,2)</f>
        <v>0</v>
      </c>
      <c r="BL322" s="17" t="s">
        <v>151</v>
      </c>
      <c r="BM322" s="172" t="s">
        <v>898</v>
      </c>
    </row>
    <row r="323" spans="1:47" s="2" customFormat="1" ht="19.5">
      <c r="A323" s="32"/>
      <c r="B323" s="33"/>
      <c r="C323" s="32"/>
      <c r="D323" s="174" t="s">
        <v>153</v>
      </c>
      <c r="E323" s="32"/>
      <c r="F323" s="175" t="s">
        <v>475</v>
      </c>
      <c r="G323" s="32"/>
      <c r="H323" s="32"/>
      <c r="I323" s="96"/>
      <c r="J323" s="32"/>
      <c r="K323" s="32"/>
      <c r="L323" s="33"/>
      <c r="M323" s="176"/>
      <c r="N323" s="177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153</v>
      </c>
      <c r="AU323" s="17" t="s">
        <v>86</v>
      </c>
    </row>
    <row r="324" spans="2:51" s="13" customFormat="1" ht="12">
      <c r="B324" s="178"/>
      <c r="D324" s="174" t="s">
        <v>155</v>
      </c>
      <c r="E324" s="179" t="s">
        <v>1</v>
      </c>
      <c r="F324" s="180" t="s">
        <v>476</v>
      </c>
      <c r="H324" s="181">
        <v>150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155</v>
      </c>
      <c r="AU324" s="179" t="s">
        <v>86</v>
      </c>
      <c r="AV324" s="13" t="s">
        <v>86</v>
      </c>
      <c r="AW324" s="13" t="s">
        <v>32</v>
      </c>
      <c r="AX324" s="13" t="s">
        <v>76</v>
      </c>
      <c r="AY324" s="179" t="s">
        <v>144</v>
      </c>
    </row>
    <row r="325" spans="2:51" s="14" customFormat="1" ht="12">
      <c r="B325" s="186"/>
      <c r="D325" s="174" t="s">
        <v>155</v>
      </c>
      <c r="E325" s="187" t="s">
        <v>1</v>
      </c>
      <c r="F325" s="188" t="s">
        <v>157</v>
      </c>
      <c r="H325" s="189">
        <v>150</v>
      </c>
      <c r="I325" s="190"/>
      <c r="L325" s="186"/>
      <c r="M325" s="191"/>
      <c r="N325" s="192"/>
      <c r="O325" s="192"/>
      <c r="P325" s="192"/>
      <c r="Q325" s="192"/>
      <c r="R325" s="192"/>
      <c r="S325" s="192"/>
      <c r="T325" s="193"/>
      <c r="AT325" s="187" t="s">
        <v>155</v>
      </c>
      <c r="AU325" s="187" t="s">
        <v>86</v>
      </c>
      <c r="AV325" s="14" t="s">
        <v>151</v>
      </c>
      <c r="AW325" s="14" t="s">
        <v>32</v>
      </c>
      <c r="AX325" s="14" t="s">
        <v>84</v>
      </c>
      <c r="AY325" s="187" t="s">
        <v>144</v>
      </c>
    </row>
    <row r="326" spans="1:65" s="2" customFormat="1" ht="14.45" customHeight="1">
      <c r="A326" s="32"/>
      <c r="B326" s="160"/>
      <c r="C326" s="161" t="s">
        <v>309</v>
      </c>
      <c r="D326" s="161" t="s">
        <v>146</v>
      </c>
      <c r="E326" s="162" t="s">
        <v>899</v>
      </c>
      <c r="F326" s="163" t="s">
        <v>900</v>
      </c>
      <c r="G326" s="164" t="s">
        <v>149</v>
      </c>
      <c r="H326" s="165">
        <v>94.766</v>
      </c>
      <c r="I326" s="166"/>
      <c r="J326" s="167">
        <f>ROUND(I326*H326,2)</f>
        <v>0</v>
      </c>
      <c r="K326" s="163" t="s">
        <v>150</v>
      </c>
      <c r="L326" s="33"/>
      <c r="M326" s="168" t="s">
        <v>1</v>
      </c>
      <c r="N326" s="169" t="s">
        <v>41</v>
      </c>
      <c r="O326" s="58"/>
      <c r="P326" s="170">
        <f>O326*H326</f>
        <v>0</v>
      </c>
      <c r="Q326" s="170">
        <v>0.0425</v>
      </c>
      <c r="R326" s="170">
        <f>Q326*H326</f>
        <v>4.027555</v>
      </c>
      <c r="S326" s="170">
        <v>0</v>
      </c>
      <c r="T326" s="171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2" t="s">
        <v>151</v>
      </c>
      <c r="AT326" s="172" t="s">
        <v>146</v>
      </c>
      <c r="AU326" s="172" t="s">
        <v>86</v>
      </c>
      <c r="AY326" s="17" t="s">
        <v>144</v>
      </c>
      <c r="BE326" s="173">
        <f>IF(N326="základní",J326,0)</f>
        <v>0</v>
      </c>
      <c r="BF326" s="173">
        <f>IF(N326="snížená",J326,0)</f>
        <v>0</v>
      </c>
      <c r="BG326" s="173">
        <f>IF(N326="zákl. přenesená",J326,0)</f>
        <v>0</v>
      </c>
      <c r="BH326" s="173">
        <f>IF(N326="sníž. přenesená",J326,0)</f>
        <v>0</v>
      </c>
      <c r="BI326" s="173">
        <f>IF(N326="nulová",J326,0)</f>
        <v>0</v>
      </c>
      <c r="BJ326" s="17" t="s">
        <v>84</v>
      </c>
      <c r="BK326" s="173">
        <f>ROUND(I326*H326,2)</f>
        <v>0</v>
      </c>
      <c r="BL326" s="17" t="s">
        <v>151</v>
      </c>
      <c r="BM326" s="172" t="s">
        <v>901</v>
      </c>
    </row>
    <row r="327" spans="1:47" s="2" customFormat="1" ht="19.5">
      <c r="A327" s="32"/>
      <c r="B327" s="33"/>
      <c r="C327" s="32"/>
      <c r="D327" s="174" t="s">
        <v>153</v>
      </c>
      <c r="E327" s="32"/>
      <c r="F327" s="175" t="s">
        <v>902</v>
      </c>
      <c r="G327" s="32"/>
      <c r="H327" s="32"/>
      <c r="I327" s="96"/>
      <c r="J327" s="32"/>
      <c r="K327" s="32"/>
      <c r="L327" s="33"/>
      <c r="M327" s="176"/>
      <c r="N327" s="177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153</v>
      </c>
      <c r="AU327" s="17" t="s">
        <v>86</v>
      </c>
    </row>
    <row r="328" spans="2:51" s="13" customFormat="1" ht="12">
      <c r="B328" s="178"/>
      <c r="D328" s="174" t="s">
        <v>155</v>
      </c>
      <c r="E328" s="179" t="s">
        <v>1</v>
      </c>
      <c r="F328" s="180" t="s">
        <v>629</v>
      </c>
      <c r="H328" s="181">
        <v>14.5</v>
      </c>
      <c r="I328" s="182"/>
      <c r="L328" s="178"/>
      <c r="M328" s="183"/>
      <c r="N328" s="184"/>
      <c r="O328" s="184"/>
      <c r="P328" s="184"/>
      <c r="Q328" s="184"/>
      <c r="R328" s="184"/>
      <c r="S328" s="184"/>
      <c r="T328" s="185"/>
      <c r="AT328" s="179" t="s">
        <v>155</v>
      </c>
      <c r="AU328" s="179" t="s">
        <v>86</v>
      </c>
      <c r="AV328" s="13" t="s">
        <v>86</v>
      </c>
      <c r="AW328" s="13" t="s">
        <v>32</v>
      </c>
      <c r="AX328" s="13" t="s">
        <v>76</v>
      </c>
      <c r="AY328" s="179" t="s">
        <v>144</v>
      </c>
    </row>
    <row r="329" spans="2:51" s="13" customFormat="1" ht="12">
      <c r="B329" s="178"/>
      <c r="D329" s="174" t="s">
        <v>155</v>
      </c>
      <c r="E329" s="179" t="s">
        <v>1</v>
      </c>
      <c r="F329" s="180" t="s">
        <v>630</v>
      </c>
      <c r="H329" s="181">
        <v>11.718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155</v>
      </c>
      <c r="AU329" s="179" t="s">
        <v>86</v>
      </c>
      <c r="AV329" s="13" t="s">
        <v>86</v>
      </c>
      <c r="AW329" s="13" t="s">
        <v>32</v>
      </c>
      <c r="AX329" s="13" t="s">
        <v>76</v>
      </c>
      <c r="AY329" s="179" t="s">
        <v>144</v>
      </c>
    </row>
    <row r="330" spans="2:51" s="13" customFormat="1" ht="12">
      <c r="B330" s="178"/>
      <c r="D330" s="174" t="s">
        <v>155</v>
      </c>
      <c r="E330" s="179" t="s">
        <v>1</v>
      </c>
      <c r="F330" s="180" t="s">
        <v>631</v>
      </c>
      <c r="H330" s="181">
        <v>33.71</v>
      </c>
      <c r="I330" s="182"/>
      <c r="L330" s="178"/>
      <c r="M330" s="183"/>
      <c r="N330" s="184"/>
      <c r="O330" s="184"/>
      <c r="P330" s="184"/>
      <c r="Q330" s="184"/>
      <c r="R330" s="184"/>
      <c r="S330" s="184"/>
      <c r="T330" s="185"/>
      <c r="AT330" s="179" t="s">
        <v>155</v>
      </c>
      <c r="AU330" s="179" t="s">
        <v>86</v>
      </c>
      <c r="AV330" s="13" t="s">
        <v>86</v>
      </c>
      <c r="AW330" s="13" t="s">
        <v>32</v>
      </c>
      <c r="AX330" s="13" t="s">
        <v>76</v>
      </c>
      <c r="AY330" s="179" t="s">
        <v>144</v>
      </c>
    </row>
    <row r="331" spans="2:51" s="13" customFormat="1" ht="12">
      <c r="B331" s="178"/>
      <c r="D331" s="174" t="s">
        <v>155</v>
      </c>
      <c r="E331" s="179" t="s">
        <v>1</v>
      </c>
      <c r="F331" s="180" t="s">
        <v>632</v>
      </c>
      <c r="H331" s="181">
        <v>17.55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155</v>
      </c>
      <c r="AU331" s="179" t="s">
        <v>86</v>
      </c>
      <c r="AV331" s="13" t="s">
        <v>86</v>
      </c>
      <c r="AW331" s="13" t="s">
        <v>32</v>
      </c>
      <c r="AX331" s="13" t="s">
        <v>76</v>
      </c>
      <c r="AY331" s="179" t="s">
        <v>144</v>
      </c>
    </row>
    <row r="332" spans="2:51" s="13" customFormat="1" ht="12">
      <c r="B332" s="178"/>
      <c r="D332" s="174" t="s">
        <v>155</v>
      </c>
      <c r="E332" s="179" t="s">
        <v>1</v>
      </c>
      <c r="F332" s="180" t="s">
        <v>633</v>
      </c>
      <c r="H332" s="181">
        <v>7.288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155</v>
      </c>
      <c r="AU332" s="179" t="s">
        <v>86</v>
      </c>
      <c r="AV332" s="13" t="s">
        <v>86</v>
      </c>
      <c r="AW332" s="13" t="s">
        <v>32</v>
      </c>
      <c r="AX332" s="13" t="s">
        <v>76</v>
      </c>
      <c r="AY332" s="179" t="s">
        <v>144</v>
      </c>
    </row>
    <row r="333" spans="2:51" s="13" customFormat="1" ht="12">
      <c r="B333" s="178"/>
      <c r="D333" s="174" t="s">
        <v>155</v>
      </c>
      <c r="E333" s="179" t="s">
        <v>1</v>
      </c>
      <c r="F333" s="180" t="s">
        <v>634</v>
      </c>
      <c r="H333" s="181">
        <v>10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155</v>
      </c>
      <c r="AU333" s="179" t="s">
        <v>86</v>
      </c>
      <c r="AV333" s="13" t="s">
        <v>86</v>
      </c>
      <c r="AW333" s="13" t="s">
        <v>32</v>
      </c>
      <c r="AX333" s="13" t="s">
        <v>76</v>
      </c>
      <c r="AY333" s="179" t="s">
        <v>144</v>
      </c>
    </row>
    <row r="334" spans="2:51" s="14" customFormat="1" ht="12">
      <c r="B334" s="186"/>
      <c r="D334" s="174" t="s">
        <v>155</v>
      </c>
      <c r="E334" s="187" t="s">
        <v>1</v>
      </c>
      <c r="F334" s="188" t="s">
        <v>157</v>
      </c>
      <c r="H334" s="189">
        <v>94.766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7" t="s">
        <v>155</v>
      </c>
      <c r="AU334" s="187" t="s">
        <v>86</v>
      </c>
      <c r="AV334" s="14" t="s">
        <v>151</v>
      </c>
      <c r="AW334" s="14" t="s">
        <v>32</v>
      </c>
      <c r="AX334" s="14" t="s">
        <v>84</v>
      </c>
      <c r="AY334" s="187" t="s">
        <v>144</v>
      </c>
    </row>
    <row r="335" spans="1:65" s="2" customFormat="1" ht="14.45" customHeight="1">
      <c r="A335" s="32"/>
      <c r="B335" s="160"/>
      <c r="C335" s="161" t="s">
        <v>314</v>
      </c>
      <c r="D335" s="161" t="s">
        <v>146</v>
      </c>
      <c r="E335" s="162" t="s">
        <v>903</v>
      </c>
      <c r="F335" s="163" t="s">
        <v>904</v>
      </c>
      <c r="G335" s="164" t="s">
        <v>149</v>
      </c>
      <c r="H335" s="165">
        <v>94.766</v>
      </c>
      <c r="I335" s="166"/>
      <c r="J335" s="167">
        <f>ROUND(I335*H335,2)</f>
        <v>0</v>
      </c>
      <c r="K335" s="163" t="s">
        <v>150</v>
      </c>
      <c r="L335" s="33"/>
      <c r="M335" s="168" t="s">
        <v>1</v>
      </c>
      <c r="N335" s="169" t="s">
        <v>41</v>
      </c>
      <c r="O335" s="58"/>
      <c r="P335" s="170">
        <f>O335*H335</f>
        <v>0</v>
      </c>
      <c r="Q335" s="170">
        <v>0.016</v>
      </c>
      <c r="R335" s="170">
        <f>Q335*H335</f>
        <v>1.516256</v>
      </c>
      <c r="S335" s="170">
        <v>0</v>
      </c>
      <c r="T335" s="171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2" t="s">
        <v>151</v>
      </c>
      <c r="AT335" s="172" t="s">
        <v>146</v>
      </c>
      <c r="AU335" s="172" t="s">
        <v>86</v>
      </c>
      <c r="AY335" s="17" t="s">
        <v>144</v>
      </c>
      <c r="BE335" s="173">
        <f>IF(N335="základní",J335,0)</f>
        <v>0</v>
      </c>
      <c r="BF335" s="173">
        <f>IF(N335="snížená",J335,0)</f>
        <v>0</v>
      </c>
      <c r="BG335" s="173">
        <f>IF(N335="zákl. přenesená",J335,0)</f>
        <v>0</v>
      </c>
      <c r="BH335" s="173">
        <f>IF(N335="sníž. přenesená",J335,0)</f>
        <v>0</v>
      </c>
      <c r="BI335" s="173">
        <f>IF(N335="nulová",J335,0)</f>
        <v>0</v>
      </c>
      <c r="BJ335" s="17" t="s">
        <v>84</v>
      </c>
      <c r="BK335" s="173">
        <f>ROUND(I335*H335,2)</f>
        <v>0</v>
      </c>
      <c r="BL335" s="17" t="s">
        <v>151</v>
      </c>
      <c r="BM335" s="172" t="s">
        <v>905</v>
      </c>
    </row>
    <row r="336" spans="1:47" s="2" customFormat="1" ht="12">
      <c r="A336" s="32"/>
      <c r="B336" s="33"/>
      <c r="C336" s="32"/>
      <c r="D336" s="174" t="s">
        <v>153</v>
      </c>
      <c r="E336" s="32"/>
      <c r="F336" s="175" t="s">
        <v>906</v>
      </c>
      <c r="G336" s="32"/>
      <c r="H336" s="32"/>
      <c r="I336" s="96"/>
      <c r="J336" s="32"/>
      <c r="K336" s="32"/>
      <c r="L336" s="33"/>
      <c r="M336" s="176"/>
      <c r="N336" s="177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153</v>
      </c>
      <c r="AU336" s="17" t="s">
        <v>86</v>
      </c>
    </row>
    <row r="337" spans="2:51" s="13" customFormat="1" ht="12">
      <c r="B337" s="178"/>
      <c r="D337" s="174" t="s">
        <v>155</v>
      </c>
      <c r="E337" s="179" t="s">
        <v>1</v>
      </c>
      <c r="F337" s="180" t="s">
        <v>629</v>
      </c>
      <c r="H337" s="181">
        <v>14.5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155</v>
      </c>
      <c r="AU337" s="179" t="s">
        <v>86</v>
      </c>
      <c r="AV337" s="13" t="s">
        <v>86</v>
      </c>
      <c r="AW337" s="13" t="s">
        <v>32</v>
      </c>
      <c r="AX337" s="13" t="s">
        <v>76</v>
      </c>
      <c r="AY337" s="179" t="s">
        <v>144</v>
      </c>
    </row>
    <row r="338" spans="2:51" s="13" customFormat="1" ht="12">
      <c r="B338" s="178"/>
      <c r="D338" s="174" t="s">
        <v>155</v>
      </c>
      <c r="E338" s="179" t="s">
        <v>1</v>
      </c>
      <c r="F338" s="180" t="s">
        <v>630</v>
      </c>
      <c r="H338" s="181">
        <v>11.718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155</v>
      </c>
      <c r="AU338" s="179" t="s">
        <v>86</v>
      </c>
      <c r="AV338" s="13" t="s">
        <v>86</v>
      </c>
      <c r="AW338" s="13" t="s">
        <v>32</v>
      </c>
      <c r="AX338" s="13" t="s">
        <v>76</v>
      </c>
      <c r="AY338" s="179" t="s">
        <v>144</v>
      </c>
    </row>
    <row r="339" spans="2:51" s="13" customFormat="1" ht="12">
      <c r="B339" s="178"/>
      <c r="D339" s="174" t="s">
        <v>155</v>
      </c>
      <c r="E339" s="179" t="s">
        <v>1</v>
      </c>
      <c r="F339" s="180" t="s">
        <v>631</v>
      </c>
      <c r="H339" s="181">
        <v>33.71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155</v>
      </c>
      <c r="AU339" s="179" t="s">
        <v>86</v>
      </c>
      <c r="AV339" s="13" t="s">
        <v>86</v>
      </c>
      <c r="AW339" s="13" t="s">
        <v>32</v>
      </c>
      <c r="AX339" s="13" t="s">
        <v>76</v>
      </c>
      <c r="AY339" s="179" t="s">
        <v>144</v>
      </c>
    </row>
    <row r="340" spans="2:51" s="13" customFormat="1" ht="12">
      <c r="B340" s="178"/>
      <c r="D340" s="174" t="s">
        <v>155</v>
      </c>
      <c r="E340" s="179" t="s">
        <v>1</v>
      </c>
      <c r="F340" s="180" t="s">
        <v>632</v>
      </c>
      <c r="H340" s="181">
        <v>17.55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155</v>
      </c>
      <c r="AU340" s="179" t="s">
        <v>86</v>
      </c>
      <c r="AV340" s="13" t="s">
        <v>86</v>
      </c>
      <c r="AW340" s="13" t="s">
        <v>32</v>
      </c>
      <c r="AX340" s="13" t="s">
        <v>76</v>
      </c>
      <c r="AY340" s="179" t="s">
        <v>144</v>
      </c>
    </row>
    <row r="341" spans="2:51" s="13" customFormat="1" ht="12">
      <c r="B341" s="178"/>
      <c r="D341" s="174" t="s">
        <v>155</v>
      </c>
      <c r="E341" s="179" t="s">
        <v>1</v>
      </c>
      <c r="F341" s="180" t="s">
        <v>633</v>
      </c>
      <c r="H341" s="181">
        <v>7.288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155</v>
      </c>
      <c r="AU341" s="179" t="s">
        <v>86</v>
      </c>
      <c r="AV341" s="13" t="s">
        <v>86</v>
      </c>
      <c r="AW341" s="13" t="s">
        <v>32</v>
      </c>
      <c r="AX341" s="13" t="s">
        <v>76</v>
      </c>
      <c r="AY341" s="179" t="s">
        <v>144</v>
      </c>
    </row>
    <row r="342" spans="2:51" s="13" customFormat="1" ht="12">
      <c r="B342" s="178"/>
      <c r="D342" s="174" t="s">
        <v>155</v>
      </c>
      <c r="E342" s="179" t="s">
        <v>1</v>
      </c>
      <c r="F342" s="180" t="s">
        <v>634</v>
      </c>
      <c r="H342" s="181">
        <v>10</v>
      </c>
      <c r="I342" s="182"/>
      <c r="L342" s="178"/>
      <c r="M342" s="183"/>
      <c r="N342" s="184"/>
      <c r="O342" s="184"/>
      <c r="P342" s="184"/>
      <c r="Q342" s="184"/>
      <c r="R342" s="184"/>
      <c r="S342" s="184"/>
      <c r="T342" s="185"/>
      <c r="AT342" s="179" t="s">
        <v>155</v>
      </c>
      <c r="AU342" s="179" t="s">
        <v>86</v>
      </c>
      <c r="AV342" s="13" t="s">
        <v>86</v>
      </c>
      <c r="AW342" s="13" t="s">
        <v>32</v>
      </c>
      <c r="AX342" s="13" t="s">
        <v>76</v>
      </c>
      <c r="AY342" s="179" t="s">
        <v>144</v>
      </c>
    </row>
    <row r="343" spans="2:51" s="14" customFormat="1" ht="12">
      <c r="B343" s="186"/>
      <c r="D343" s="174" t="s">
        <v>155</v>
      </c>
      <c r="E343" s="187" t="s">
        <v>1</v>
      </c>
      <c r="F343" s="188" t="s">
        <v>157</v>
      </c>
      <c r="H343" s="189">
        <v>94.766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7" t="s">
        <v>155</v>
      </c>
      <c r="AU343" s="187" t="s">
        <v>86</v>
      </c>
      <c r="AV343" s="14" t="s">
        <v>151</v>
      </c>
      <c r="AW343" s="14" t="s">
        <v>32</v>
      </c>
      <c r="AX343" s="14" t="s">
        <v>84</v>
      </c>
      <c r="AY343" s="187" t="s">
        <v>144</v>
      </c>
    </row>
    <row r="344" spans="1:65" s="2" customFormat="1" ht="14.45" customHeight="1">
      <c r="A344" s="32"/>
      <c r="B344" s="160"/>
      <c r="C344" s="161" t="s">
        <v>319</v>
      </c>
      <c r="D344" s="161" t="s">
        <v>146</v>
      </c>
      <c r="E344" s="162" t="s">
        <v>907</v>
      </c>
      <c r="F344" s="163" t="s">
        <v>908</v>
      </c>
      <c r="G344" s="164" t="s">
        <v>161</v>
      </c>
      <c r="H344" s="165">
        <v>11.662</v>
      </c>
      <c r="I344" s="166"/>
      <c r="J344" s="167">
        <f>ROUND(I344*H344,2)</f>
        <v>0</v>
      </c>
      <c r="K344" s="163" t="s">
        <v>150</v>
      </c>
      <c r="L344" s="33"/>
      <c r="M344" s="168" t="s">
        <v>1</v>
      </c>
      <c r="N344" s="169" t="s">
        <v>41</v>
      </c>
      <c r="O344" s="58"/>
      <c r="P344" s="170">
        <f>O344*H344</f>
        <v>0</v>
      </c>
      <c r="Q344" s="170">
        <v>2.45329</v>
      </c>
      <c r="R344" s="170">
        <f>Q344*H344</f>
        <v>28.610267980000003</v>
      </c>
      <c r="S344" s="170">
        <v>0</v>
      </c>
      <c r="T344" s="171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2" t="s">
        <v>151</v>
      </c>
      <c r="AT344" s="172" t="s">
        <v>146</v>
      </c>
      <c r="AU344" s="172" t="s">
        <v>86</v>
      </c>
      <c r="AY344" s="17" t="s">
        <v>144</v>
      </c>
      <c r="BE344" s="173">
        <f>IF(N344="základní",J344,0)</f>
        <v>0</v>
      </c>
      <c r="BF344" s="173">
        <f>IF(N344="snížená",J344,0)</f>
        <v>0</v>
      </c>
      <c r="BG344" s="173">
        <f>IF(N344="zákl. přenesená",J344,0)</f>
        <v>0</v>
      </c>
      <c r="BH344" s="173">
        <f>IF(N344="sníž. přenesená",J344,0)</f>
        <v>0</v>
      </c>
      <c r="BI344" s="173">
        <f>IF(N344="nulová",J344,0)</f>
        <v>0</v>
      </c>
      <c r="BJ344" s="17" t="s">
        <v>84</v>
      </c>
      <c r="BK344" s="173">
        <f>ROUND(I344*H344,2)</f>
        <v>0</v>
      </c>
      <c r="BL344" s="17" t="s">
        <v>151</v>
      </c>
      <c r="BM344" s="172" t="s">
        <v>909</v>
      </c>
    </row>
    <row r="345" spans="1:47" s="2" customFormat="1" ht="12">
      <c r="A345" s="32"/>
      <c r="B345" s="33"/>
      <c r="C345" s="32"/>
      <c r="D345" s="174" t="s">
        <v>153</v>
      </c>
      <c r="E345" s="32"/>
      <c r="F345" s="175" t="s">
        <v>910</v>
      </c>
      <c r="G345" s="32"/>
      <c r="H345" s="32"/>
      <c r="I345" s="96"/>
      <c r="J345" s="32"/>
      <c r="K345" s="32"/>
      <c r="L345" s="33"/>
      <c r="M345" s="176"/>
      <c r="N345" s="177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153</v>
      </c>
      <c r="AU345" s="17" t="s">
        <v>86</v>
      </c>
    </row>
    <row r="346" spans="2:51" s="13" customFormat="1" ht="12">
      <c r="B346" s="178"/>
      <c r="D346" s="174" t="s">
        <v>155</v>
      </c>
      <c r="E346" s="179" t="s">
        <v>1</v>
      </c>
      <c r="F346" s="180" t="s">
        <v>911</v>
      </c>
      <c r="H346" s="181">
        <v>1.974</v>
      </c>
      <c r="I346" s="182"/>
      <c r="L346" s="178"/>
      <c r="M346" s="183"/>
      <c r="N346" s="184"/>
      <c r="O346" s="184"/>
      <c r="P346" s="184"/>
      <c r="Q346" s="184"/>
      <c r="R346" s="184"/>
      <c r="S346" s="184"/>
      <c r="T346" s="185"/>
      <c r="AT346" s="179" t="s">
        <v>155</v>
      </c>
      <c r="AU346" s="179" t="s">
        <v>86</v>
      </c>
      <c r="AV346" s="13" t="s">
        <v>86</v>
      </c>
      <c r="AW346" s="13" t="s">
        <v>32</v>
      </c>
      <c r="AX346" s="13" t="s">
        <v>76</v>
      </c>
      <c r="AY346" s="179" t="s">
        <v>144</v>
      </c>
    </row>
    <row r="347" spans="2:51" s="13" customFormat="1" ht="12">
      <c r="B347" s="178"/>
      <c r="D347" s="174" t="s">
        <v>155</v>
      </c>
      <c r="E347" s="179" t="s">
        <v>1</v>
      </c>
      <c r="F347" s="180" t="s">
        <v>912</v>
      </c>
      <c r="H347" s="181">
        <v>3.639</v>
      </c>
      <c r="I347" s="182"/>
      <c r="L347" s="178"/>
      <c r="M347" s="183"/>
      <c r="N347" s="184"/>
      <c r="O347" s="184"/>
      <c r="P347" s="184"/>
      <c r="Q347" s="184"/>
      <c r="R347" s="184"/>
      <c r="S347" s="184"/>
      <c r="T347" s="185"/>
      <c r="AT347" s="179" t="s">
        <v>155</v>
      </c>
      <c r="AU347" s="179" t="s">
        <v>86</v>
      </c>
      <c r="AV347" s="13" t="s">
        <v>86</v>
      </c>
      <c r="AW347" s="13" t="s">
        <v>32</v>
      </c>
      <c r="AX347" s="13" t="s">
        <v>76</v>
      </c>
      <c r="AY347" s="179" t="s">
        <v>144</v>
      </c>
    </row>
    <row r="348" spans="2:51" s="13" customFormat="1" ht="12">
      <c r="B348" s="178"/>
      <c r="D348" s="174" t="s">
        <v>155</v>
      </c>
      <c r="E348" s="179" t="s">
        <v>1</v>
      </c>
      <c r="F348" s="180" t="s">
        <v>913</v>
      </c>
      <c r="H348" s="181">
        <v>2.778</v>
      </c>
      <c r="I348" s="182"/>
      <c r="L348" s="178"/>
      <c r="M348" s="183"/>
      <c r="N348" s="184"/>
      <c r="O348" s="184"/>
      <c r="P348" s="184"/>
      <c r="Q348" s="184"/>
      <c r="R348" s="184"/>
      <c r="S348" s="184"/>
      <c r="T348" s="185"/>
      <c r="AT348" s="179" t="s">
        <v>155</v>
      </c>
      <c r="AU348" s="179" t="s">
        <v>86</v>
      </c>
      <c r="AV348" s="13" t="s">
        <v>86</v>
      </c>
      <c r="AW348" s="13" t="s">
        <v>32</v>
      </c>
      <c r="AX348" s="13" t="s">
        <v>76</v>
      </c>
      <c r="AY348" s="179" t="s">
        <v>144</v>
      </c>
    </row>
    <row r="349" spans="2:51" s="13" customFormat="1" ht="12">
      <c r="B349" s="178"/>
      <c r="D349" s="174" t="s">
        <v>155</v>
      </c>
      <c r="E349" s="179" t="s">
        <v>1</v>
      </c>
      <c r="F349" s="180" t="s">
        <v>914</v>
      </c>
      <c r="H349" s="181">
        <v>2.751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79" t="s">
        <v>155</v>
      </c>
      <c r="AU349" s="179" t="s">
        <v>86</v>
      </c>
      <c r="AV349" s="13" t="s">
        <v>86</v>
      </c>
      <c r="AW349" s="13" t="s">
        <v>32</v>
      </c>
      <c r="AX349" s="13" t="s">
        <v>76</v>
      </c>
      <c r="AY349" s="179" t="s">
        <v>144</v>
      </c>
    </row>
    <row r="350" spans="2:51" s="13" customFormat="1" ht="12">
      <c r="B350" s="178"/>
      <c r="D350" s="174" t="s">
        <v>155</v>
      </c>
      <c r="E350" s="179" t="s">
        <v>1</v>
      </c>
      <c r="F350" s="180" t="s">
        <v>915</v>
      </c>
      <c r="H350" s="181">
        <v>0.52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155</v>
      </c>
      <c r="AU350" s="179" t="s">
        <v>86</v>
      </c>
      <c r="AV350" s="13" t="s">
        <v>86</v>
      </c>
      <c r="AW350" s="13" t="s">
        <v>32</v>
      </c>
      <c r="AX350" s="13" t="s">
        <v>76</v>
      </c>
      <c r="AY350" s="179" t="s">
        <v>144</v>
      </c>
    </row>
    <row r="351" spans="2:51" s="14" customFormat="1" ht="12">
      <c r="B351" s="186"/>
      <c r="D351" s="174" t="s">
        <v>155</v>
      </c>
      <c r="E351" s="187" t="s">
        <v>1</v>
      </c>
      <c r="F351" s="188" t="s">
        <v>157</v>
      </c>
      <c r="H351" s="189">
        <v>11.662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155</v>
      </c>
      <c r="AU351" s="187" t="s">
        <v>86</v>
      </c>
      <c r="AV351" s="14" t="s">
        <v>151</v>
      </c>
      <c r="AW351" s="14" t="s">
        <v>32</v>
      </c>
      <c r="AX351" s="14" t="s">
        <v>84</v>
      </c>
      <c r="AY351" s="187" t="s">
        <v>144</v>
      </c>
    </row>
    <row r="352" spans="1:65" s="2" customFormat="1" ht="14.45" customHeight="1">
      <c r="A352" s="32"/>
      <c r="B352" s="160"/>
      <c r="C352" s="161" t="s">
        <v>324</v>
      </c>
      <c r="D352" s="161" t="s">
        <v>146</v>
      </c>
      <c r="E352" s="162" t="s">
        <v>916</v>
      </c>
      <c r="F352" s="163" t="s">
        <v>917</v>
      </c>
      <c r="G352" s="164" t="s">
        <v>161</v>
      </c>
      <c r="H352" s="165">
        <v>11.662</v>
      </c>
      <c r="I352" s="166"/>
      <c r="J352" s="167">
        <f>ROUND(I352*H352,2)</f>
        <v>0</v>
      </c>
      <c r="K352" s="163" t="s">
        <v>150</v>
      </c>
      <c r="L352" s="33"/>
      <c r="M352" s="168" t="s">
        <v>1</v>
      </c>
      <c r="N352" s="169" t="s">
        <v>41</v>
      </c>
      <c r="O352" s="58"/>
      <c r="P352" s="170">
        <f>O352*H352</f>
        <v>0</v>
      </c>
      <c r="Q352" s="170">
        <v>0</v>
      </c>
      <c r="R352" s="170">
        <f>Q352*H352</f>
        <v>0</v>
      </c>
      <c r="S352" s="170">
        <v>0</v>
      </c>
      <c r="T352" s="171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2" t="s">
        <v>151</v>
      </c>
      <c r="AT352" s="172" t="s">
        <v>146</v>
      </c>
      <c r="AU352" s="172" t="s">
        <v>86</v>
      </c>
      <c r="AY352" s="17" t="s">
        <v>144</v>
      </c>
      <c r="BE352" s="173">
        <f>IF(N352="základní",J352,0)</f>
        <v>0</v>
      </c>
      <c r="BF352" s="173">
        <f>IF(N352="snížená",J352,0)</f>
        <v>0</v>
      </c>
      <c r="BG352" s="173">
        <f>IF(N352="zákl. přenesená",J352,0)</f>
        <v>0</v>
      </c>
      <c r="BH352" s="173">
        <f>IF(N352="sníž. přenesená",J352,0)</f>
        <v>0</v>
      </c>
      <c r="BI352" s="173">
        <f>IF(N352="nulová",J352,0)</f>
        <v>0</v>
      </c>
      <c r="BJ352" s="17" t="s">
        <v>84</v>
      </c>
      <c r="BK352" s="173">
        <f>ROUND(I352*H352,2)</f>
        <v>0</v>
      </c>
      <c r="BL352" s="17" t="s">
        <v>151</v>
      </c>
      <c r="BM352" s="172" t="s">
        <v>918</v>
      </c>
    </row>
    <row r="353" spans="1:47" s="2" customFormat="1" ht="12">
      <c r="A353" s="32"/>
      <c r="B353" s="33"/>
      <c r="C353" s="32"/>
      <c r="D353" s="174" t="s">
        <v>153</v>
      </c>
      <c r="E353" s="32"/>
      <c r="F353" s="175" t="s">
        <v>919</v>
      </c>
      <c r="G353" s="32"/>
      <c r="H353" s="32"/>
      <c r="I353" s="96"/>
      <c r="J353" s="32"/>
      <c r="K353" s="32"/>
      <c r="L353" s="33"/>
      <c r="M353" s="176"/>
      <c r="N353" s="177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153</v>
      </c>
      <c r="AU353" s="17" t="s">
        <v>86</v>
      </c>
    </row>
    <row r="354" spans="2:51" s="13" customFormat="1" ht="12">
      <c r="B354" s="178"/>
      <c r="D354" s="174" t="s">
        <v>155</v>
      </c>
      <c r="E354" s="179" t="s">
        <v>1</v>
      </c>
      <c r="F354" s="180" t="s">
        <v>911</v>
      </c>
      <c r="H354" s="181">
        <v>1.974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155</v>
      </c>
      <c r="AU354" s="179" t="s">
        <v>86</v>
      </c>
      <c r="AV354" s="13" t="s">
        <v>86</v>
      </c>
      <c r="AW354" s="13" t="s">
        <v>32</v>
      </c>
      <c r="AX354" s="13" t="s">
        <v>76</v>
      </c>
      <c r="AY354" s="179" t="s">
        <v>144</v>
      </c>
    </row>
    <row r="355" spans="2:51" s="13" customFormat="1" ht="12">
      <c r="B355" s="178"/>
      <c r="D355" s="174" t="s">
        <v>155</v>
      </c>
      <c r="E355" s="179" t="s">
        <v>1</v>
      </c>
      <c r="F355" s="180" t="s">
        <v>912</v>
      </c>
      <c r="H355" s="181">
        <v>3.639</v>
      </c>
      <c r="I355" s="182"/>
      <c r="L355" s="178"/>
      <c r="M355" s="183"/>
      <c r="N355" s="184"/>
      <c r="O355" s="184"/>
      <c r="P355" s="184"/>
      <c r="Q355" s="184"/>
      <c r="R355" s="184"/>
      <c r="S355" s="184"/>
      <c r="T355" s="185"/>
      <c r="AT355" s="179" t="s">
        <v>155</v>
      </c>
      <c r="AU355" s="179" t="s">
        <v>86</v>
      </c>
      <c r="AV355" s="13" t="s">
        <v>86</v>
      </c>
      <c r="AW355" s="13" t="s">
        <v>32</v>
      </c>
      <c r="AX355" s="13" t="s">
        <v>76</v>
      </c>
      <c r="AY355" s="179" t="s">
        <v>144</v>
      </c>
    </row>
    <row r="356" spans="2:51" s="13" customFormat="1" ht="12">
      <c r="B356" s="178"/>
      <c r="D356" s="174" t="s">
        <v>155</v>
      </c>
      <c r="E356" s="179" t="s">
        <v>1</v>
      </c>
      <c r="F356" s="180" t="s">
        <v>913</v>
      </c>
      <c r="H356" s="181">
        <v>2.778</v>
      </c>
      <c r="I356" s="182"/>
      <c r="L356" s="178"/>
      <c r="M356" s="183"/>
      <c r="N356" s="184"/>
      <c r="O356" s="184"/>
      <c r="P356" s="184"/>
      <c r="Q356" s="184"/>
      <c r="R356" s="184"/>
      <c r="S356" s="184"/>
      <c r="T356" s="185"/>
      <c r="AT356" s="179" t="s">
        <v>155</v>
      </c>
      <c r="AU356" s="179" t="s">
        <v>86</v>
      </c>
      <c r="AV356" s="13" t="s">
        <v>86</v>
      </c>
      <c r="AW356" s="13" t="s">
        <v>32</v>
      </c>
      <c r="AX356" s="13" t="s">
        <v>76</v>
      </c>
      <c r="AY356" s="179" t="s">
        <v>144</v>
      </c>
    </row>
    <row r="357" spans="2:51" s="13" customFormat="1" ht="12">
      <c r="B357" s="178"/>
      <c r="D357" s="174" t="s">
        <v>155</v>
      </c>
      <c r="E357" s="179" t="s">
        <v>1</v>
      </c>
      <c r="F357" s="180" t="s">
        <v>914</v>
      </c>
      <c r="H357" s="181">
        <v>2.751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155</v>
      </c>
      <c r="AU357" s="179" t="s">
        <v>86</v>
      </c>
      <c r="AV357" s="13" t="s">
        <v>86</v>
      </c>
      <c r="AW357" s="13" t="s">
        <v>32</v>
      </c>
      <c r="AX357" s="13" t="s">
        <v>76</v>
      </c>
      <c r="AY357" s="179" t="s">
        <v>144</v>
      </c>
    </row>
    <row r="358" spans="2:51" s="13" customFormat="1" ht="12">
      <c r="B358" s="178"/>
      <c r="D358" s="174" t="s">
        <v>155</v>
      </c>
      <c r="E358" s="179" t="s">
        <v>1</v>
      </c>
      <c r="F358" s="180" t="s">
        <v>915</v>
      </c>
      <c r="H358" s="181">
        <v>0.52</v>
      </c>
      <c r="I358" s="182"/>
      <c r="L358" s="178"/>
      <c r="M358" s="183"/>
      <c r="N358" s="184"/>
      <c r="O358" s="184"/>
      <c r="P358" s="184"/>
      <c r="Q358" s="184"/>
      <c r="R358" s="184"/>
      <c r="S358" s="184"/>
      <c r="T358" s="185"/>
      <c r="AT358" s="179" t="s">
        <v>155</v>
      </c>
      <c r="AU358" s="179" t="s">
        <v>86</v>
      </c>
      <c r="AV358" s="13" t="s">
        <v>86</v>
      </c>
      <c r="AW358" s="13" t="s">
        <v>32</v>
      </c>
      <c r="AX358" s="13" t="s">
        <v>76</v>
      </c>
      <c r="AY358" s="179" t="s">
        <v>144</v>
      </c>
    </row>
    <row r="359" spans="2:51" s="14" customFormat="1" ht="12">
      <c r="B359" s="186"/>
      <c r="D359" s="174" t="s">
        <v>155</v>
      </c>
      <c r="E359" s="187" t="s">
        <v>1</v>
      </c>
      <c r="F359" s="188" t="s">
        <v>157</v>
      </c>
      <c r="H359" s="189">
        <v>11.662</v>
      </c>
      <c r="I359" s="190"/>
      <c r="L359" s="186"/>
      <c r="M359" s="191"/>
      <c r="N359" s="192"/>
      <c r="O359" s="192"/>
      <c r="P359" s="192"/>
      <c r="Q359" s="192"/>
      <c r="R359" s="192"/>
      <c r="S359" s="192"/>
      <c r="T359" s="193"/>
      <c r="AT359" s="187" t="s">
        <v>155</v>
      </c>
      <c r="AU359" s="187" t="s">
        <v>86</v>
      </c>
      <c r="AV359" s="14" t="s">
        <v>151</v>
      </c>
      <c r="AW359" s="14" t="s">
        <v>32</v>
      </c>
      <c r="AX359" s="14" t="s">
        <v>84</v>
      </c>
      <c r="AY359" s="187" t="s">
        <v>144</v>
      </c>
    </row>
    <row r="360" spans="1:65" s="2" customFormat="1" ht="14.45" customHeight="1">
      <c r="A360" s="32"/>
      <c r="B360" s="160"/>
      <c r="C360" s="161" t="s">
        <v>329</v>
      </c>
      <c r="D360" s="161" t="s">
        <v>146</v>
      </c>
      <c r="E360" s="162" t="s">
        <v>920</v>
      </c>
      <c r="F360" s="163" t="s">
        <v>921</v>
      </c>
      <c r="G360" s="164" t="s">
        <v>149</v>
      </c>
      <c r="H360" s="165">
        <v>2.45</v>
      </c>
      <c r="I360" s="166"/>
      <c r="J360" s="167">
        <f>ROUND(I360*H360,2)</f>
        <v>0</v>
      </c>
      <c r="K360" s="163" t="s">
        <v>150</v>
      </c>
      <c r="L360" s="33"/>
      <c r="M360" s="168" t="s">
        <v>1</v>
      </c>
      <c r="N360" s="169" t="s">
        <v>41</v>
      </c>
      <c r="O360" s="58"/>
      <c r="P360" s="170">
        <f>O360*H360</f>
        <v>0</v>
      </c>
      <c r="Q360" s="170">
        <v>0.01352</v>
      </c>
      <c r="R360" s="170">
        <f>Q360*H360</f>
        <v>0.03312400000000001</v>
      </c>
      <c r="S360" s="170">
        <v>0</v>
      </c>
      <c r="T360" s="171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2" t="s">
        <v>151</v>
      </c>
      <c r="AT360" s="172" t="s">
        <v>146</v>
      </c>
      <c r="AU360" s="172" t="s">
        <v>86</v>
      </c>
      <c r="AY360" s="17" t="s">
        <v>144</v>
      </c>
      <c r="BE360" s="173">
        <f>IF(N360="základní",J360,0)</f>
        <v>0</v>
      </c>
      <c r="BF360" s="173">
        <f>IF(N360="snížená",J360,0)</f>
        <v>0</v>
      </c>
      <c r="BG360" s="173">
        <f>IF(N360="zákl. přenesená",J360,0)</f>
        <v>0</v>
      </c>
      <c r="BH360" s="173">
        <f>IF(N360="sníž. přenesená",J360,0)</f>
        <v>0</v>
      </c>
      <c r="BI360" s="173">
        <f>IF(N360="nulová",J360,0)</f>
        <v>0</v>
      </c>
      <c r="BJ360" s="17" t="s">
        <v>84</v>
      </c>
      <c r="BK360" s="173">
        <f>ROUND(I360*H360,2)</f>
        <v>0</v>
      </c>
      <c r="BL360" s="17" t="s">
        <v>151</v>
      </c>
      <c r="BM360" s="172" t="s">
        <v>922</v>
      </c>
    </row>
    <row r="361" spans="1:47" s="2" customFormat="1" ht="12">
      <c r="A361" s="32"/>
      <c r="B361" s="33"/>
      <c r="C361" s="32"/>
      <c r="D361" s="174" t="s">
        <v>153</v>
      </c>
      <c r="E361" s="32"/>
      <c r="F361" s="175" t="s">
        <v>923</v>
      </c>
      <c r="G361" s="32"/>
      <c r="H361" s="32"/>
      <c r="I361" s="96"/>
      <c r="J361" s="32"/>
      <c r="K361" s="32"/>
      <c r="L361" s="33"/>
      <c r="M361" s="176"/>
      <c r="N361" s="177"/>
      <c r="O361" s="58"/>
      <c r="P361" s="58"/>
      <c r="Q361" s="58"/>
      <c r="R361" s="58"/>
      <c r="S361" s="58"/>
      <c r="T361" s="59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7" t="s">
        <v>153</v>
      </c>
      <c r="AU361" s="17" t="s">
        <v>86</v>
      </c>
    </row>
    <row r="362" spans="2:51" s="13" customFormat="1" ht="12">
      <c r="B362" s="178"/>
      <c r="D362" s="174" t="s">
        <v>155</v>
      </c>
      <c r="E362" s="179" t="s">
        <v>1</v>
      </c>
      <c r="F362" s="180" t="s">
        <v>924</v>
      </c>
      <c r="H362" s="181">
        <v>2.45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155</v>
      </c>
      <c r="AU362" s="179" t="s">
        <v>86</v>
      </c>
      <c r="AV362" s="13" t="s">
        <v>86</v>
      </c>
      <c r="AW362" s="13" t="s">
        <v>32</v>
      </c>
      <c r="AX362" s="13" t="s">
        <v>76</v>
      </c>
      <c r="AY362" s="179" t="s">
        <v>144</v>
      </c>
    </row>
    <row r="363" spans="2:51" s="14" customFormat="1" ht="12">
      <c r="B363" s="186"/>
      <c r="D363" s="174" t="s">
        <v>155</v>
      </c>
      <c r="E363" s="187" t="s">
        <v>1</v>
      </c>
      <c r="F363" s="188" t="s">
        <v>157</v>
      </c>
      <c r="H363" s="189">
        <v>2.45</v>
      </c>
      <c r="I363" s="190"/>
      <c r="L363" s="186"/>
      <c r="M363" s="191"/>
      <c r="N363" s="192"/>
      <c r="O363" s="192"/>
      <c r="P363" s="192"/>
      <c r="Q363" s="192"/>
      <c r="R363" s="192"/>
      <c r="S363" s="192"/>
      <c r="T363" s="193"/>
      <c r="AT363" s="187" t="s">
        <v>155</v>
      </c>
      <c r="AU363" s="187" t="s">
        <v>86</v>
      </c>
      <c r="AV363" s="14" t="s">
        <v>151</v>
      </c>
      <c r="AW363" s="14" t="s">
        <v>32</v>
      </c>
      <c r="AX363" s="14" t="s">
        <v>84</v>
      </c>
      <c r="AY363" s="187" t="s">
        <v>144</v>
      </c>
    </row>
    <row r="364" spans="1:65" s="2" customFormat="1" ht="14.45" customHeight="1">
      <c r="A364" s="32"/>
      <c r="B364" s="160"/>
      <c r="C364" s="161" t="s">
        <v>333</v>
      </c>
      <c r="D364" s="161" t="s">
        <v>146</v>
      </c>
      <c r="E364" s="162" t="s">
        <v>925</v>
      </c>
      <c r="F364" s="163" t="s">
        <v>926</v>
      </c>
      <c r="G364" s="164" t="s">
        <v>149</v>
      </c>
      <c r="H364" s="165">
        <v>2.45</v>
      </c>
      <c r="I364" s="166"/>
      <c r="J364" s="167">
        <f>ROUND(I364*H364,2)</f>
        <v>0</v>
      </c>
      <c r="K364" s="163" t="s">
        <v>150</v>
      </c>
      <c r="L364" s="33"/>
      <c r="M364" s="168" t="s">
        <v>1</v>
      </c>
      <c r="N364" s="169" t="s">
        <v>41</v>
      </c>
      <c r="O364" s="58"/>
      <c r="P364" s="170">
        <f>O364*H364</f>
        <v>0</v>
      </c>
      <c r="Q364" s="170">
        <v>0</v>
      </c>
      <c r="R364" s="170">
        <f>Q364*H364</f>
        <v>0</v>
      </c>
      <c r="S364" s="170">
        <v>0</v>
      </c>
      <c r="T364" s="171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2" t="s">
        <v>151</v>
      </c>
      <c r="AT364" s="172" t="s">
        <v>146</v>
      </c>
      <c r="AU364" s="172" t="s">
        <v>86</v>
      </c>
      <c r="AY364" s="17" t="s">
        <v>144</v>
      </c>
      <c r="BE364" s="173">
        <f>IF(N364="základní",J364,0)</f>
        <v>0</v>
      </c>
      <c r="BF364" s="173">
        <f>IF(N364="snížená",J364,0)</f>
        <v>0</v>
      </c>
      <c r="BG364" s="173">
        <f>IF(N364="zákl. přenesená",J364,0)</f>
        <v>0</v>
      </c>
      <c r="BH364" s="173">
        <f>IF(N364="sníž. přenesená",J364,0)</f>
        <v>0</v>
      </c>
      <c r="BI364" s="173">
        <f>IF(N364="nulová",J364,0)</f>
        <v>0</v>
      </c>
      <c r="BJ364" s="17" t="s">
        <v>84</v>
      </c>
      <c r="BK364" s="173">
        <f>ROUND(I364*H364,2)</f>
        <v>0</v>
      </c>
      <c r="BL364" s="17" t="s">
        <v>151</v>
      </c>
      <c r="BM364" s="172" t="s">
        <v>927</v>
      </c>
    </row>
    <row r="365" spans="1:47" s="2" customFormat="1" ht="12">
      <c r="A365" s="32"/>
      <c r="B365" s="33"/>
      <c r="C365" s="32"/>
      <c r="D365" s="174" t="s">
        <v>153</v>
      </c>
      <c r="E365" s="32"/>
      <c r="F365" s="175" t="s">
        <v>928</v>
      </c>
      <c r="G365" s="32"/>
      <c r="H365" s="32"/>
      <c r="I365" s="96"/>
      <c r="J365" s="32"/>
      <c r="K365" s="32"/>
      <c r="L365" s="33"/>
      <c r="M365" s="176"/>
      <c r="N365" s="177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153</v>
      </c>
      <c r="AU365" s="17" t="s">
        <v>86</v>
      </c>
    </row>
    <row r="366" spans="2:51" s="13" customFormat="1" ht="12">
      <c r="B366" s="178"/>
      <c r="D366" s="174" t="s">
        <v>155</v>
      </c>
      <c r="E366" s="179" t="s">
        <v>1</v>
      </c>
      <c r="F366" s="180" t="s">
        <v>924</v>
      </c>
      <c r="H366" s="181">
        <v>2.45</v>
      </c>
      <c r="I366" s="182"/>
      <c r="L366" s="178"/>
      <c r="M366" s="183"/>
      <c r="N366" s="184"/>
      <c r="O366" s="184"/>
      <c r="P366" s="184"/>
      <c r="Q366" s="184"/>
      <c r="R366" s="184"/>
      <c r="S366" s="184"/>
      <c r="T366" s="185"/>
      <c r="AT366" s="179" t="s">
        <v>155</v>
      </c>
      <c r="AU366" s="179" t="s">
        <v>86</v>
      </c>
      <c r="AV366" s="13" t="s">
        <v>86</v>
      </c>
      <c r="AW366" s="13" t="s">
        <v>32</v>
      </c>
      <c r="AX366" s="13" t="s">
        <v>76</v>
      </c>
      <c r="AY366" s="179" t="s">
        <v>144</v>
      </c>
    </row>
    <row r="367" spans="2:51" s="14" customFormat="1" ht="12">
      <c r="B367" s="186"/>
      <c r="D367" s="174" t="s">
        <v>155</v>
      </c>
      <c r="E367" s="187" t="s">
        <v>1</v>
      </c>
      <c r="F367" s="188" t="s">
        <v>157</v>
      </c>
      <c r="H367" s="189">
        <v>2.45</v>
      </c>
      <c r="I367" s="190"/>
      <c r="L367" s="186"/>
      <c r="M367" s="191"/>
      <c r="N367" s="192"/>
      <c r="O367" s="192"/>
      <c r="P367" s="192"/>
      <c r="Q367" s="192"/>
      <c r="R367" s="192"/>
      <c r="S367" s="192"/>
      <c r="T367" s="193"/>
      <c r="AT367" s="187" t="s">
        <v>155</v>
      </c>
      <c r="AU367" s="187" t="s">
        <v>86</v>
      </c>
      <c r="AV367" s="14" t="s">
        <v>151</v>
      </c>
      <c r="AW367" s="14" t="s">
        <v>32</v>
      </c>
      <c r="AX367" s="14" t="s">
        <v>84</v>
      </c>
      <c r="AY367" s="187" t="s">
        <v>144</v>
      </c>
    </row>
    <row r="368" spans="1:65" s="2" customFormat="1" ht="14.45" customHeight="1">
      <c r="A368" s="32"/>
      <c r="B368" s="160"/>
      <c r="C368" s="161" t="s">
        <v>339</v>
      </c>
      <c r="D368" s="161" t="s">
        <v>146</v>
      </c>
      <c r="E368" s="162" t="s">
        <v>929</v>
      </c>
      <c r="F368" s="163" t="s">
        <v>930</v>
      </c>
      <c r="G368" s="164" t="s">
        <v>149</v>
      </c>
      <c r="H368" s="165">
        <v>1.25</v>
      </c>
      <c r="I368" s="166"/>
      <c r="J368" s="167">
        <f>ROUND(I368*H368,2)</f>
        <v>0</v>
      </c>
      <c r="K368" s="163" t="s">
        <v>150</v>
      </c>
      <c r="L368" s="33"/>
      <c r="M368" s="168" t="s">
        <v>1</v>
      </c>
      <c r="N368" s="169" t="s">
        <v>41</v>
      </c>
      <c r="O368" s="58"/>
      <c r="P368" s="170">
        <f>O368*H368</f>
        <v>0</v>
      </c>
      <c r="Q368" s="170">
        <v>0.01463</v>
      </c>
      <c r="R368" s="170">
        <f>Q368*H368</f>
        <v>0.0182875</v>
      </c>
      <c r="S368" s="170">
        <v>0</v>
      </c>
      <c r="T368" s="171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2" t="s">
        <v>151</v>
      </c>
      <c r="AT368" s="172" t="s">
        <v>146</v>
      </c>
      <c r="AU368" s="172" t="s">
        <v>86</v>
      </c>
      <c r="AY368" s="17" t="s">
        <v>144</v>
      </c>
      <c r="BE368" s="173">
        <f>IF(N368="základní",J368,0)</f>
        <v>0</v>
      </c>
      <c r="BF368" s="173">
        <f>IF(N368="snížená",J368,0)</f>
        <v>0</v>
      </c>
      <c r="BG368" s="173">
        <f>IF(N368="zákl. přenesená",J368,0)</f>
        <v>0</v>
      </c>
      <c r="BH368" s="173">
        <f>IF(N368="sníž. přenesená",J368,0)</f>
        <v>0</v>
      </c>
      <c r="BI368" s="173">
        <f>IF(N368="nulová",J368,0)</f>
        <v>0</v>
      </c>
      <c r="BJ368" s="17" t="s">
        <v>84</v>
      </c>
      <c r="BK368" s="173">
        <f>ROUND(I368*H368,2)</f>
        <v>0</v>
      </c>
      <c r="BL368" s="17" t="s">
        <v>151</v>
      </c>
      <c r="BM368" s="172" t="s">
        <v>931</v>
      </c>
    </row>
    <row r="369" spans="1:47" s="2" customFormat="1" ht="12">
      <c r="A369" s="32"/>
      <c r="B369" s="33"/>
      <c r="C369" s="32"/>
      <c r="D369" s="174" t="s">
        <v>153</v>
      </c>
      <c r="E369" s="32"/>
      <c r="F369" s="175" t="s">
        <v>932</v>
      </c>
      <c r="G369" s="32"/>
      <c r="H369" s="32"/>
      <c r="I369" s="96"/>
      <c r="J369" s="32"/>
      <c r="K369" s="32"/>
      <c r="L369" s="33"/>
      <c r="M369" s="176"/>
      <c r="N369" s="177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153</v>
      </c>
      <c r="AU369" s="17" t="s">
        <v>86</v>
      </c>
    </row>
    <row r="370" spans="2:51" s="13" customFormat="1" ht="12">
      <c r="B370" s="178"/>
      <c r="D370" s="174" t="s">
        <v>155</v>
      </c>
      <c r="E370" s="179" t="s">
        <v>1</v>
      </c>
      <c r="F370" s="180" t="s">
        <v>933</v>
      </c>
      <c r="H370" s="181">
        <v>1.25</v>
      </c>
      <c r="I370" s="182"/>
      <c r="L370" s="178"/>
      <c r="M370" s="183"/>
      <c r="N370" s="184"/>
      <c r="O370" s="184"/>
      <c r="P370" s="184"/>
      <c r="Q370" s="184"/>
      <c r="R370" s="184"/>
      <c r="S370" s="184"/>
      <c r="T370" s="185"/>
      <c r="AT370" s="179" t="s">
        <v>155</v>
      </c>
      <c r="AU370" s="179" t="s">
        <v>86</v>
      </c>
      <c r="AV370" s="13" t="s">
        <v>86</v>
      </c>
      <c r="AW370" s="13" t="s">
        <v>32</v>
      </c>
      <c r="AX370" s="13" t="s">
        <v>76</v>
      </c>
      <c r="AY370" s="179" t="s">
        <v>144</v>
      </c>
    </row>
    <row r="371" spans="2:51" s="14" customFormat="1" ht="12">
      <c r="B371" s="186"/>
      <c r="D371" s="174" t="s">
        <v>155</v>
      </c>
      <c r="E371" s="187" t="s">
        <v>1</v>
      </c>
      <c r="F371" s="188" t="s">
        <v>157</v>
      </c>
      <c r="H371" s="189">
        <v>1.25</v>
      </c>
      <c r="I371" s="190"/>
      <c r="L371" s="186"/>
      <c r="M371" s="191"/>
      <c r="N371" s="192"/>
      <c r="O371" s="192"/>
      <c r="P371" s="192"/>
      <c r="Q371" s="192"/>
      <c r="R371" s="192"/>
      <c r="S371" s="192"/>
      <c r="T371" s="193"/>
      <c r="AT371" s="187" t="s">
        <v>155</v>
      </c>
      <c r="AU371" s="187" t="s">
        <v>86</v>
      </c>
      <c r="AV371" s="14" t="s">
        <v>151</v>
      </c>
      <c r="AW371" s="14" t="s">
        <v>32</v>
      </c>
      <c r="AX371" s="14" t="s">
        <v>84</v>
      </c>
      <c r="AY371" s="187" t="s">
        <v>144</v>
      </c>
    </row>
    <row r="372" spans="1:65" s="2" customFormat="1" ht="14.45" customHeight="1">
      <c r="A372" s="32"/>
      <c r="B372" s="160"/>
      <c r="C372" s="161" t="s">
        <v>346</v>
      </c>
      <c r="D372" s="161" t="s">
        <v>146</v>
      </c>
      <c r="E372" s="162" t="s">
        <v>934</v>
      </c>
      <c r="F372" s="163" t="s">
        <v>935</v>
      </c>
      <c r="G372" s="164" t="s">
        <v>149</v>
      </c>
      <c r="H372" s="165">
        <v>1.25</v>
      </c>
      <c r="I372" s="166"/>
      <c r="J372" s="167">
        <f>ROUND(I372*H372,2)</f>
        <v>0</v>
      </c>
      <c r="K372" s="163" t="s">
        <v>150</v>
      </c>
      <c r="L372" s="33"/>
      <c r="M372" s="168" t="s">
        <v>1</v>
      </c>
      <c r="N372" s="169" t="s">
        <v>41</v>
      </c>
      <c r="O372" s="58"/>
      <c r="P372" s="170">
        <f>O372*H372</f>
        <v>0</v>
      </c>
      <c r="Q372" s="170">
        <v>0</v>
      </c>
      <c r="R372" s="170">
        <f>Q372*H372</f>
        <v>0</v>
      </c>
      <c r="S372" s="170">
        <v>0</v>
      </c>
      <c r="T372" s="171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2" t="s">
        <v>151</v>
      </c>
      <c r="AT372" s="172" t="s">
        <v>146</v>
      </c>
      <c r="AU372" s="172" t="s">
        <v>86</v>
      </c>
      <c r="AY372" s="17" t="s">
        <v>144</v>
      </c>
      <c r="BE372" s="173">
        <f>IF(N372="základní",J372,0)</f>
        <v>0</v>
      </c>
      <c r="BF372" s="173">
        <f>IF(N372="snížená",J372,0)</f>
        <v>0</v>
      </c>
      <c r="BG372" s="173">
        <f>IF(N372="zákl. přenesená",J372,0)</f>
        <v>0</v>
      </c>
      <c r="BH372" s="173">
        <f>IF(N372="sníž. přenesená",J372,0)</f>
        <v>0</v>
      </c>
      <c r="BI372" s="173">
        <f>IF(N372="nulová",J372,0)</f>
        <v>0</v>
      </c>
      <c r="BJ372" s="17" t="s">
        <v>84</v>
      </c>
      <c r="BK372" s="173">
        <f>ROUND(I372*H372,2)</f>
        <v>0</v>
      </c>
      <c r="BL372" s="17" t="s">
        <v>151</v>
      </c>
      <c r="BM372" s="172" t="s">
        <v>936</v>
      </c>
    </row>
    <row r="373" spans="1:47" s="2" customFormat="1" ht="12">
      <c r="A373" s="32"/>
      <c r="B373" s="33"/>
      <c r="C373" s="32"/>
      <c r="D373" s="174" t="s">
        <v>153</v>
      </c>
      <c r="E373" s="32"/>
      <c r="F373" s="175" t="s">
        <v>937</v>
      </c>
      <c r="G373" s="32"/>
      <c r="H373" s="32"/>
      <c r="I373" s="96"/>
      <c r="J373" s="32"/>
      <c r="K373" s="32"/>
      <c r="L373" s="33"/>
      <c r="M373" s="176"/>
      <c r="N373" s="177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153</v>
      </c>
      <c r="AU373" s="17" t="s">
        <v>86</v>
      </c>
    </row>
    <row r="374" spans="2:51" s="13" customFormat="1" ht="12">
      <c r="B374" s="178"/>
      <c r="D374" s="174" t="s">
        <v>155</v>
      </c>
      <c r="E374" s="179" t="s">
        <v>1</v>
      </c>
      <c r="F374" s="180" t="s">
        <v>933</v>
      </c>
      <c r="H374" s="181">
        <v>1.25</v>
      </c>
      <c r="I374" s="182"/>
      <c r="L374" s="178"/>
      <c r="M374" s="183"/>
      <c r="N374" s="184"/>
      <c r="O374" s="184"/>
      <c r="P374" s="184"/>
      <c r="Q374" s="184"/>
      <c r="R374" s="184"/>
      <c r="S374" s="184"/>
      <c r="T374" s="185"/>
      <c r="AT374" s="179" t="s">
        <v>155</v>
      </c>
      <c r="AU374" s="179" t="s">
        <v>86</v>
      </c>
      <c r="AV374" s="13" t="s">
        <v>86</v>
      </c>
      <c r="AW374" s="13" t="s">
        <v>32</v>
      </c>
      <c r="AX374" s="13" t="s">
        <v>76</v>
      </c>
      <c r="AY374" s="179" t="s">
        <v>144</v>
      </c>
    </row>
    <row r="375" spans="2:51" s="14" customFormat="1" ht="12">
      <c r="B375" s="186"/>
      <c r="D375" s="174" t="s">
        <v>155</v>
      </c>
      <c r="E375" s="187" t="s">
        <v>1</v>
      </c>
      <c r="F375" s="188" t="s">
        <v>157</v>
      </c>
      <c r="H375" s="189">
        <v>1.25</v>
      </c>
      <c r="I375" s="190"/>
      <c r="L375" s="186"/>
      <c r="M375" s="191"/>
      <c r="N375" s="192"/>
      <c r="O375" s="192"/>
      <c r="P375" s="192"/>
      <c r="Q375" s="192"/>
      <c r="R375" s="192"/>
      <c r="S375" s="192"/>
      <c r="T375" s="193"/>
      <c r="AT375" s="187" t="s">
        <v>155</v>
      </c>
      <c r="AU375" s="187" t="s">
        <v>86</v>
      </c>
      <c r="AV375" s="14" t="s">
        <v>151</v>
      </c>
      <c r="AW375" s="14" t="s">
        <v>32</v>
      </c>
      <c r="AX375" s="14" t="s">
        <v>84</v>
      </c>
      <c r="AY375" s="187" t="s">
        <v>144</v>
      </c>
    </row>
    <row r="376" spans="1:65" s="2" customFormat="1" ht="14.45" customHeight="1">
      <c r="A376" s="32"/>
      <c r="B376" s="160"/>
      <c r="C376" s="161" t="s">
        <v>351</v>
      </c>
      <c r="D376" s="161" t="s">
        <v>146</v>
      </c>
      <c r="E376" s="162" t="s">
        <v>938</v>
      </c>
      <c r="F376" s="163" t="s">
        <v>939</v>
      </c>
      <c r="G376" s="164" t="s">
        <v>189</v>
      </c>
      <c r="H376" s="165">
        <v>0.234</v>
      </c>
      <c r="I376" s="166"/>
      <c r="J376" s="167">
        <f>ROUND(I376*H376,2)</f>
        <v>0</v>
      </c>
      <c r="K376" s="163" t="s">
        <v>150</v>
      </c>
      <c r="L376" s="33"/>
      <c r="M376" s="168" t="s">
        <v>1</v>
      </c>
      <c r="N376" s="169" t="s">
        <v>41</v>
      </c>
      <c r="O376" s="58"/>
      <c r="P376" s="170">
        <f>O376*H376</f>
        <v>0</v>
      </c>
      <c r="Q376" s="170">
        <v>1.06277</v>
      </c>
      <c r="R376" s="170">
        <f>Q376*H376</f>
        <v>0.24868818</v>
      </c>
      <c r="S376" s="170">
        <v>0</v>
      </c>
      <c r="T376" s="171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2" t="s">
        <v>151</v>
      </c>
      <c r="AT376" s="172" t="s">
        <v>146</v>
      </c>
      <c r="AU376" s="172" t="s">
        <v>86</v>
      </c>
      <c r="AY376" s="17" t="s">
        <v>144</v>
      </c>
      <c r="BE376" s="173">
        <f>IF(N376="základní",J376,0)</f>
        <v>0</v>
      </c>
      <c r="BF376" s="173">
        <f>IF(N376="snížená",J376,0)</f>
        <v>0</v>
      </c>
      <c r="BG376" s="173">
        <f>IF(N376="zákl. přenesená",J376,0)</f>
        <v>0</v>
      </c>
      <c r="BH376" s="173">
        <f>IF(N376="sníž. přenesená",J376,0)</f>
        <v>0</v>
      </c>
      <c r="BI376" s="173">
        <f>IF(N376="nulová",J376,0)</f>
        <v>0</v>
      </c>
      <c r="BJ376" s="17" t="s">
        <v>84</v>
      </c>
      <c r="BK376" s="173">
        <f>ROUND(I376*H376,2)</f>
        <v>0</v>
      </c>
      <c r="BL376" s="17" t="s">
        <v>151</v>
      </c>
      <c r="BM376" s="172" t="s">
        <v>940</v>
      </c>
    </row>
    <row r="377" spans="1:47" s="2" customFormat="1" ht="12">
      <c r="A377" s="32"/>
      <c r="B377" s="33"/>
      <c r="C377" s="32"/>
      <c r="D377" s="174" t="s">
        <v>153</v>
      </c>
      <c r="E377" s="32"/>
      <c r="F377" s="175" t="s">
        <v>941</v>
      </c>
      <c r="G377" s="32"/>
      <c r="H377" s="32"/>
      <c r="I377" s="96"/>
      <c r="J377" s="32"/>
      <c r="K377" s="32"/>
      <c r="L377" s="33"/>
      <c r="M377" s="176"/>
      <c r="N377" s="177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153</v>
      </c>
      <c r="AU377" s="17" t="s">
        <v>86</v>
      </c>
    </row>
    <row r="378" spans="2:51" s="13" customFormat="1" ht="12">
      <c r="B378" s="178"/>
      <c r="D378" s="174" t="s">
        <v>155</v>
      </c>
      <c r="E378" s="179" t="s">
        <v>1</v>
      </c>
      <c r="F378" s="180" t="s">
        <v>942</v>
      </c>
      <c r="H378" s="181">
        <v>0.04</v>
      </c>
      <c r="I378" s="182"/>
      <c r="L378" s="178"/>
      <c r="M378" s="183"/>
      <c r="N378" s="184"/>
      <c r="O378" s="184"/>
      <c r="P378" s="184"/>
      <c r="Q378" s="184"/>
      <c r="R378" s="184"/>
      <c r="S378" s="184"/>
      <c r="T378" s="185"/>
      <c r="AT378" s="179" t="s">
        <v>155</v>
      </c>
      <c r="AU378" s="179" t="s">
        <v>86</v>
      </c>
      <c r="AV378" s="13" t="s">
        <v>86</v>
      </c>
      <c r="AW378" s="13" t="s">
        <v>32</v>
      </c>
      <c r="AX378" s="13" t="s">
        <v>76</v>
      </c>
      <c r="AY378" s="179" t="s">
        <v>144</v>
      </c>
    </row>
    <row r="379" spans="2:51" s="13" customFormat="1" ht="12">
      <c r="B379" s="178"/>
      <c r="D379" s="174" t="s">
        <v>155</v>
      </c>
      <c r="E379" s="179" t="s">
        <v>1</v>
      </c>
      <c r="F379" s="180" t="s">
        <v>943</v>
      </c>
      <c r="H379" s="181">
        <v>0.073</v>
      </c>
      <c r="I379" s="182"/>
      <c r="L379" s="178"/>
      <c r="M379" s="183"/>
      <c r="N379" s="184"/>
      <c r="O379" s="184"/>
      <c r="P379" s="184"/>
      <c r="Q379" s="184"/>
      <c r="R379" s="184"/>
      <c r="S379" s="184"/>
      <c r="T379" s="185"/>
      <c r="AT379" s="179" t="s">
        <v>155</v>
      </c>
      <c r="AU379" s="179" t="s">
        <v>86</v>
      </c>
      <c r="AV379" s="13" t="s">
        <v>86</v>
      </c>
      <c r="AW379" s="13" t="s">
        <v>32</v>
      </c>
      <c r="AX379" s="13" t="s">
        <v>76</v>
      </c>
      <c r="AY379" s="179" t="s">
        <v>144</v>
      </c>
    </row>
    <row r="380" spans="2:51" s="13" customFormat="1" ht="12">
      <c r="B380" s="178"/>
      <c r="D380" s="174" t="s">
        <v>155</v>
      </c>
      <c r="E380" s="179" t="s">
        <v>1</v>
      </c>
      <c r="F380" s="180" t="s">
        <v>944</v>
      </c>
      <c r="H380" s="181">
        <v>0.056</v>
      </c>
      <c r="I380" s="182"/>
      <c r="L380" s="178"/>
      <c r="M380" s="183"/>
      <c r="N380" s="184"/>
      <c r="O380" s="184"/>
      <c r="P380" s="184"/>
      <c r="Q380" s="184"/>
      <c r="R380" s="184"/>
      <c r="S380" s="184"/>
      <c r="T380" s="185"/>
      <c r="AT380" s="179" t="s">
        <v>155</v>
      </c>
      <c r="AU380" s="179" t="s">
        <v>86</v>
      </c>
      <c r="AV380" s="13" t="s">
        <v>86</v>
      </c>
      <c r="AW380" s="13" t="s">
        <v>32</v>
      </c>
      <c r="AX380" s="13" t="s">
        <v>76</v>
      </c>
      <c r="AY380" s="179" t="s">
        <v>144</v>
      </c>
    </row>
    <row r="381" spans="2:51" s="13" customFormat="1" ht="12">
      <c r="B381" s="178"/>
      <c r="D381" s="174" t="s">
        <v>155</v>
      </c>
      <c r="E381" s="179" t="s">
        <v>1</v>
      </c>
      <c r="F381" s="180" t="s">
        <v>945</v>
      </c>
      <c r="H381" s="181">
        <v>0.055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155</v>
      </c>
      <c r="AU381" s="179" t="s">
        <v>86</v>
      </c>
      <c r="AV381" s="13" t="s">
        <v>86</v>
      </c>
      <c r="AW381" s="13" t="s">
        <v>32</v>
      </c>
      <c r="AX381" s="13" t="s">
        <v>76</v>
      </c>
      <c r="AY381" s="179" t="s">
        <v>144</v>
      </c>
    </row>
    <row r="382" spans="2:51" s="13" customFormat="1" ht="12">
      <c r="B382" s="178"/>
      <c r="D382" s="174" t="s">
        <v>155</v>
      </c>
      <c r="E382" s="179" t="s">
        <v>1</v>
      </c>
      <c r="F382" s="180" t="s">
        <v>946</v>
      </c>
      <c r="H382" s="181">
        <v>0.01</v>
      </c>
      <c r="I382" s="182"/>
      <c r="L382" s="178"/>
      <c r="M382" s="183"/>
      <c r="N382" s="184"/>
      <c r="O382" s="184"/>
      <c r="P382" s="184"/>
      <c r="Q382" s="184"/>
      <c r="R382" s="184"/>
      <c r="S382" s="184"/>
      <c r="T382" s="185"/>
      <c r="AT382" s="179" t="s">
        <v>155</v>
      </c>
      <c r="AU382" s="179" t="s">
        <v>86</v>
      </c>
      <c r="AV382" s="13" t="s">
        <v>86</v>
      </c>
      <c r="AW382" s="13" t="s">
        <v>32</v>
      </c>
      <c r="AX382" s="13" t="s">
        <v>76</v>
      </c>
      <c r="AY382" s="179" t="s">
        <v>144</v>
      </c>
    </row>
    <row r="383" spans="2:51" s="14" customFormat="1" ht="12">
      <c r="B383" s="186"/>
      <c r="D383" s="174" t="s">
        <v>155</v>
      </c>
      <c r="E383" s="187" t="s">
        <v>1</v>
      </c>
      <c r="F383" s="188" t="s">
        <v>157</v>
      </c>
      <c r="H383" s="189">
        <v>0.234</v>
      </c>
      <c r="I383" s="190"/>
      <c r="L383" s="186"/>
      <c r="M383" s="191"/>
      <c r="N383" s="192"/>
      <c r="O383" s="192"/>
      <c r="P383" s="192"/>
      <c r="Q383" s="192"/>
      <c r="R383" s="192"/>
      <c r="S383" s="192"/>
      <c r="T383" s="193"/>
      <c r="AT383" s="187" t="s">
        <v>155</v>
      </c>
      <c r="AU383" s="187" t="s">
        <v>86</v>
      </c>
      <c r="AV383" s="14" t="s">
        <v>151</v>
      </c>
      <c r="AW383" s="14" t="s">
        <v>32</v>
      </c>
      <c r="AX383" s="14" t="s">
        <v>84</v>
      </c>
      <c r="AY383" s="187" t="s">
        <v>144</v>
      </c>
    </row>
    <row r="384" spans="1:65" s="2" customFormat="1" ht="14.45" customHeight="1">
      <c r="A384" s="32"/>
      <c r="B384" s="160"/>
      <c r="C384" s="161" t="s">
        <v>358</v>
      </c>
      <c r="D384" s="161" t="s">
        <v>146</v>
      </c>
      <c r="E384" s="162" t="s">
        <v>947</v>
      </c>
      <c r="F384" s="163" t="s">
        <v>948</v>
      </c>
      <c r="G384" s="164" t="s">
        <v>302</v>
      </c>
      <c r="H384" s="165">
        <v>4</v>
      </c>
      <c r="I384" s="166"/>
      <c r="J384" s="167">
        <f>ROUND(I384*H384,2)</f>
        <v>0</v>
      </c>
      <c r="K384" s="163" t="s">
        <v>150</v>
      </c>
      <c r="L384" s="33"/>
      <c r="M384" s="168" t="s">
        <v>1</v>
      </c>
      <c r="N384" s="169" t="s">
        <v>41</v>
      </c>
      <c r="O384" s="58"/>
      <c r="P384" s="170">
        <f>O384*H384</f>
        <v>0</v>
      </c>
      <c r="Q384" s="170">
        <v>0.00048</v>
      </c>
      <c r="R384" s="170">
        <f>Q384*H384</f>
        <v>0.00192</v>
      </c>
      <c r="S384" s="170">
        <v>0</v>
      </c>
      <c r="T384" s="171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2" t="s">
        <v>151</v>
      </c>
      <c r="AT384" s="172" t="s">
        <v>146</v>
      </c>
      <c r="AU384" s="172" t="s">
        <v>86</v>
      </c>
      <c r="AY384" s="17" t="s">
        <v>144</v>
      </c>
      <c r="BE384" s="173">
        <f>IF(N384="základní",J384,0)</f>
        <v>0</v>
      </c>
      <c r="BF384" s="173">
        <f>IF(N384="snížená",J384,0)</f>
        <v>0</v>
      </c>
      <c r="BG384" s="173">
        <f>IF(N384="zákl. přenesená",J384,0)</f>
        <v>0</v>
      </c>
      <c r="BH384" s="173">
        <f>IF(N384="sníž. přenesená",J384,0)</f>
        <v>0</v>
      </c>
      <c r="BI384" s="173">
        <f>IF(N384="nulová",J384,0)</f>
        <v>0</v>
      </c>
      <c r="BJ384" s="17" t="s">
        <v>84</v>
      </c>
      <c r="BK384" s="173">
        <f>ROUND(I384*H384,2)</f>
        <v>0</v>
      </c>
      <c r="BL384" s="17" t="s">
        <v>151</v>
      </c>
      <c r="BM384" s="172" t="s">
        <v>949</v>
      </c>
    </row>
    <row r="385" spans="1:47" s="2" customFormat="1" ht="19.5">
      <c r="A385" s="32"/>
      <c r="B385" s="33"/>
      <c r="C385" s="32"/>
      <c r="D385" s="174" t="s">
        <v>153</v>
      </c>
      <c r="E385" s="32"/>
      <c r="F385" s="175" t="s">
        <v>950</v>
      </c>
      <c r="G385" s="32"/>
      <c r="H385" s="32"/>
      <c r="I385" s="96"/>
      <c r="J385" s="32"/>
      <c r="K385" s="32"/>
      <c r="L385" s="33"/>
      <c r="M385" s="176"/>
      <c r="N385" s="177"/>
      <c r="O385" s="58"/>
      <c r="P385" s="58"/>
      <c r="Q385" s="58"/>
      <c r="R385" s="58"/>
      <c r="S385" s="58"/>
      <c r="T385" s="59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153</v>
      </c>
      <c r="AU385" s="17" t="s">
        <v>86</v>
      </c>
    </row>
    <row r="386" spans="2:51" s="13" customFormat="1" ht="12">
      <c r="B386" s="178"/>
      <c r="D386" s="174" t="s">
        <v>155</v>
      </c>
      <c r="E386" s="179" t="s">
        <v>1</v>
      </c>
      <c r="F386" s="180" t="s">
        <v>151</v>
      </c>
      <c r="H386" s="181">
        <v>4</v>
      </c>
      <c r="I386" s="182"/>
      <c r="L386" s="178"/>
      <c r="M386" s="183"/>
      <c r="N386" s="184"/>
      <c r="O386" s="184"/>
      <c r="P386" s="184"/>
      <c r="Q386" s="184"/>
      <c r="R386" s="184"/>
      <c r="S386" s="184"/>
      <c r="T386" s="185"/>
      <c r="AT386" s="179" t="s">
        <v>155</v>
      </c>
      <c r="AU386" s="179" t="s">
        <v>86</v>
      </c>
      <c r="AV386" s="13" t="s">
        <v>86</v>
      </c>
      <c r="AW386" s="13" t="s">
        <v>32</v>
      </c>
      <c r="AX386" s="13" t="s">
        <v>76</v>
      </c>
      <c r="AY386" s="179" t="s">
        <v>144</v>
      </c>
    </row>
    <row r="387" spans="2:51" s="14" customFormat="1" ht="12">
      <c r="B387" s="186"/>
      <c r="D387" s="174" t="s">
        <v>155</v>
      </c>
      <c r="E387" s="187" t="s">
        <v>1</v>
      </c>
      <c r="F387" s="188" t="s">
        <v>157</v>
      </c>
      <c r="H387" s="189">
        <v>4</v>
      </c>
      <c r="I387" s="190"/>
      <c r="L387" s="186"/>
      <c r="M387" s="191"/>
      <c r="N387" s="192"/>
      <c r="O387" s="192"/>
      <c r="P387" s="192"/>
      <c r="Q387" s="192"/>
      <c r="R387" s="192"/>
      <c r="S387" s="192"/>
      <c r="T387" s="193"/>
      <c r="AT387" s="187" t="s">
        <v>155</v>
      </c>
      <c r="AU387" s="187" t="s">
        <v>86</v>
      </c>
      <c r="AV387" s="14" t="s">
        <v>151</v>
      </c>
      <c r="AW387" s="14" t="s">
        <v>32</v>
      </c>
      <c r="AX387" s="14" t="s">
        <v>84</v>
      </c>
      <c r="AY387" s="187" t="s">
        <v>144</v>
      </c>
    </row>
    <row r="388" spans="1:65" s="2" customFormat="1" ht="14.45" customHeight="1">
      <c r="A388" s="32"/>
      <c r="B388" s="160"/>
      <c r="C388" s="201" t="s">
        <v>365</v>
      </c>
      <c r="D388" s="201" t="s">
        <v>213</v>
      </c>
      <c r="E388" s="202" t="s">
        <v>951</v>
      </c>
      <c r="F388" s="203" t="s">
        <v>952</v>
      </c>
      <c r="G388" s="204" t="s">
        <v>302</v>
      </c>
      <c r="H388" s="205">
        <v>1</v>
      </c>
      <c r="I388" s="206"/>
      <c r="J388" s="207">
        <f>ROUND(I388*H388,2)</f>
        <v>0</v>
      </c>
      <c r="K388" s="203" t="s">
        <v>150</v>
      </c>
      <c r="L388" s="208"/>
      <c r="M388" s="209" t="s">
        <v>1</v>
      </c>
      <c r="N388" s="210" t="s">
        <v>41</v>
      </c>
      <c r="O388" s="58"/>
      <c r="P388" s="170">
        <f>O388*H388</f>
        <v>0</v>
      </c>
      <c r="Q388" s="170">
        <v>0.02198</v>
      </c>
      <c r="R388" s="170">
        <f>Q388*H388</f>
        <v>0.02198</v>
      </c>
      <c r="S388" s="170">
        <v>0</v>
      </c>
      <c r="T388" s="171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2" t="s">
        <v>193</v>
      </c>
      <c r="AT388" s="172" t="s">
        <v>213</v>
      </c>
      <c r="AU388" s="172" t="s">
        <v>86</v>
      </c>
      <c r="AY388" s="17" t="s">
        <v>144</v>
      </c>
      <c r="BE388" s="173">
        <f>IF(N388="základní",J388,0)</f>
        <v>0</v>
      </c>
      <c r="BF388" s="173">
        <f>IF(N388="snížená",J388,0)</f>
        <v>0</v>
      </c>
      <c r="BG388" s="173">
        <f>IF(N388="zákl. přenesená",J388,0)</f>
        <v>0</v>
      </c>
      <c r="BH388" s="173">
        <f>IF(N388="sníž. přenesená",J388,0)</f>
        <v>0</v>
      </c>
      <c r="BI388" s="173">
        <f>IF(N388="nulová",J388,0)</f>
        <v>0</v>
      </c>
      <c r="BJ388" s="17" t="s">
        <v>84</v>
      </c>
      <c r="BK388" s="173">
        <f>ROUND(I388*H388,2)</f>
        <v>0</v>
      </c>
      <c r="BL388" s="17" t="s">
        <v>151</v>
      </c>
      <c r="BM388" s="172" t="s">
        <v>953</v>
      </c>
    </row>
    <row r="389" spans="1:47" s="2" customFormat="1" ht="12">
      <c r="A389" s="32"/>
      <c r="B389" s="33"/>
      <c r="C389" s="32"/>
      <c r="D389" s="174" t="s">
        <v>153</v>
      </c>
      <c r="E389" s="32"/>
      <c r="F389" s="175" t="s">
        <v>952</v>
      </c>
      <c r="G389" s="32"/>
      <c r="H389" s="32"/>
      <c r="I389" s="96"/>
      <c r="J389" s="32"/>
      <c r="K389" s="32"/>
      <c r="L389" s="33"/>
      <c r="M389" s="176"/>
      <c r="N389" s="177"/>
      <c r="O389" s="58"/>
      <c r="P389" s="58"/>
      <c r="Q389" s="58"/>
      <c r="R389" s="58"/>
      <c r="S389" s="58"/>
      <c r="T389" s="59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153</v>
      </c>
      <c r="AU389" s="17" t="s">
        <v>86</v>
      </c>
    </row>
    <row r="390" spans="2:51" s="13" customFormat="1" ht="12">
      <c r="B390" s="178"/>
      <c r="D390" s="174" t="s">
        <v>155</v>
      </c>
      <c r="E390" s="179" t="s">
        <v>1</v>
      </c>
      <c r="F390" s="180" t="s">
        <v>84</v>
      </c>
      <c r="H390" s="181">
        <v>1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155</v>
      </c>
      <c r="AU390" s="179" t="s">
        <v>86</v>
      </c>
      <c r="AV390" s="13" t="s">
        <v>86</v>
      </c>
      <c r="AW390" s="13" t="s">
        <v>32</v>
      </c>
      <c r="AX390" s="13" t="s">
        <v>76</v>
      </c>
      <c r="AY390" s="179" t="s">
        <v>144</v>
      </c>
    </row>
    <row r="391" spans="2:51" s="14" customFormat="1" ht="12">
      <c r="B391" s="186"/>
      <c r="D391" s="174" t="s">
        <v>155</v>
      </c>
      <c r="E391" s="187" t="s">
        <v>1</v>
      </c>
      <c r="F391" s="188" t="s">
        <v>157</v>
      </c>
      <c r="H391" s="189">
        <v>1</v>
      </c>
      <c r="I391" s="190"/>
      <c r="L391" s="186"/>
      <c r="M391" s="191"/>
      <c r="N391" s="192"/>
      <c r="O391" s="192"/>
      <c r="P391" s="192"/>
      <c r="Q391" s="192"/>
      <c r="R391" s="192"/>
      <c r="S391" s="192"/>
      <c r="T391" s="193"/>
      <c r="AT391" s="187" t="s">
        <v>155</v>
      </c>
      <c r="AU391" s="187" t="s">
        <v>86</v>
      </c>
      <c r="AV391" s="14" t="s">
        <v>151</v>
      </c>
      <c r="AW391" s="14" t="s">
        <v>32</v>
      </c>
      <c r="AX391" s="14" t="s">
        <v>84</v>
      </c>
      <c r="AY391" s="187" t="s">
        <v>144</v>
      </c>
    </row>
    <row r="392" spans="1:65" s="2" customFormat="1" ht="14.45" customHeight="1">
      <c r="A392" s="32"/>
      <c r="B392" s="160"/>
      <c r="C392" s="201" t="s">
        <v>374</v>
      </c>
      <c r="D392" s="201" t="s">
        <v>213</v>
      </c>
      <c r="E392" s="202" t="s">
        <v>954</v>
      </c>
      <c r="F392" s="203" t="s">
        <v>955</v>
      </c>
      <c r="G392" s="204" t="s">
        <v>302</v>
      </c>
      <c r="H392" s="205">
        <v>3</v>
      </c>
      <c r="I392" s="206"/>
      <c r="J392" s="207">
        <f>ROUND(I392*H392,2)</f>
        <v>0</v>
      </c>
      <c r="K392" s="203" t="s">
        <v>150</v>
      </c>
      <c r="L392" s="208"/>
      <c r="M392" s="209" t="s">
        <v>1</v>
      </c>
      <c r="N392" s="210" t="s">
        <v>41</v>
      </c>
      <c r="O392" s="58"/>
      <c r="P392" s="170">
        <f>O392*H392</f>
        <v>0</v>
      </c>
      <c r="Q392" s="170">
        <v>0.02265</v>
      </c>
      <c r="R392" s="170">
        <f>Q392*H392</f>
        <v>0.06795</v>
      </c>
      <c r="S392" s="170">
        <v>0</v>
      </c>
      <c r="T392" s="171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2" t="s">
        <v>193</v>
      </c>
      <c r="AT392" s="172" t="s">
        <v>213</v>
      </c>
      <c r="AU392" s="172" t="s">
        <v>86</v>
      </c>
      <c r="AY392" s="17" t="s">
        <v>144</v>
      </c>
      <c r="BE392" s="173">
        <f>IF(N392="základní",J392,0)</f>
        <v>0</v>
      </c>
      <c r="BF392" s="173">
        <f>IF(N392="snížená",J392,0)</f>
        <v>0</v>
      </c>
      <c r="BG392" s="173">
        <f>IF(N392="zákl. přenesená",J392,0)</f>
        <v>0</v>
      </c>
      <c r="BH392" s="173">
        <f>IF(N392="sníž. přenesená",J392,0)</f>
        <v>0</v>
      </c>
      <c r="BI392" s="173">
        <f>IF(N392="nulová",J392,0)</f>
        <v>0</v>
      </c>
      <c r="BJ392" s="17" t="s">
        <v>84</v>
      </c>
      <c r="BK392" s="173">
        <f>ROUND(I392*H392,2)</f>
        <v>0</v>
      </c>
      <c r="BL392" s="17" t="s">
        <v>151</v>
      </c>
      <c r="BM392" s="172" t="s">
        <v>956</v>
      </c>
    </row>
    <row r="393" spans="1:47" s="2" customFormat="1" ht="12">
      <c r="A393" s="32"/>
      <c r="B393" s="33"/>
      <c r="C393" s="32"/>
      <c r="D393" s="174" t="s">
        <v>153</v>
      </c>
      <c r="E393" s="32"/>
      <c r="F393" s="175" t="s">
        <v>955</v>
      </c>
      <c r="G393" s="32"/>
      <c r="H393" s="32"/>
      <c r="I393" s="96"/>
      <c r="J393" s="32"/>
      <c r="K393" s="32"/>
      <c r="L393" s="33"/>
      <c r="M393" s="176"/>
      <c r="N393" s="177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153</v>
      </c>
      <c r="AU393" s="17" t="s">
        <v>86</v>
      </c>
    </row>
    <row r="394" spans="2:51" s="13" customFormat="1" ht="12">
      <c r="B394" s="178"/>
      <c r="D394" s="174" t="s">
        <v>155</v>
      </c>
      <c r="E394" s="179" t="s">
        <v>1</v>
      </c>
      <c r="F394" s="180" t="s">
        <v>165</v>
      </c>
      <c r="H394" s="181">
        <v>3</v>
      </c>
      <c r="I394" s="182"/>
      <c r="L394" s="178"/>
      <c r="M394" s="183"/>
      <c r="N394" s="184"/>
      <c r="O394" s="184"/>
      <c r="P394" s="184"/>
      <c r="Q394" s="184"/>
      <c r="R394" s="184"/>
      <c r="S394" s="184"/>
      <c r="T394" s="185"/>
      <c r="AT394" s="179" t="s">
        <v>155</v>
      </c>
      <c r="AU394" s="179" t="s">
        <v>86</v>
      </c>
      <c r="AV394" s="13" t="s">
        <v>86</v>
      </c>
      <c r="AW394" s="13" t="s">
        <v>32</v>
      </c>
      <c r="AX394" s="13" t="s">
        <v>76</v>
      </c>
      <c r="AY394" s="179" t="s">
        <v>144</v>
      </c>
    </row>
    <row r="395" spans="2:51" s="14" customFormat="1" ht="12">
      <c r="B395" s="186"/>
      <c r="D395" s="174" t="s">
        <v>155</v>
      </c>
      <c r="E395" s="187" t="s">
        <v>1</v>
      </c>
      <c r="F395" s="188" t="s">
        <v>157</v>
      </c>
      <c r="H395" s="189">
        <v>3</v>
      </c>
      <c r="I395" s="190"/>
      <c r="L395" s="186"/>
      <c r="M395" s="191"/>
      <c r="N395" s="192"/>
      <c r="O395" s="192"/>
      <c r="P395" s="192"/>
      <c r="Q395" s="192"/>
      <c r="R395" s="192"/>
      <c r="S395" s="192"/>
      <c r="T395" s="193"/>
      <c r="AT395" s="187" t="s">
        <v>155</v>
      </c>
      <c r="AU395" s="187" t="s">
        <v>86</v>
      </c>
      <c r="AV395" s="14" t="s">
        <v>151</v>
      </c>
      <c r="AW395" s="14" t="s">
        <v>32</v>
      </c>
      <c r="AX395" s="14" t="s">
        <v>84</v>
      </c>
      <c r="AY395" s="187" t="s">
        <v>144</v>
      </c>
    </row>
    <row r="396" spans="1:65" s="2" customFormat="1" ht="14.45" customHeight="1">
      <c r="A396" s="32"/>
      <c r="B396" s="160"/>
      <c r="C396" s="201" t="s">
        <v>380</v>
      </c>
      <c r="D396" s="201" t="s">
        <v>213</v>
      </c>
      <c r="E396" s="202" t="s">
        <v>957</v>
      </c>
      <c r="F396" s="203" t="s">
        <v>958</v>
      </c>
      <c r="G396" s="204" t="s">
        <v>149</v>
      </c>
      <c r="H396" s="205">
        <v>5.5</v>
      </c>
      <c r="I396" s="206"/>
      <c r="J396" s="207">
        <f>ROUND(I396*H396,2)</f>
        <v>0</v>
      </c>
      <c r="K396" s="203" t="s">
        <v>1</v>
      </c>
      <c r="L396" s="208"/>
      <c r="M396" s="209" t="s">
        <v>1</v>
      </c>
      <c r="N396" s="210" t="s">
        <v>41</v>
      </c>
      <c r="O396" s="58"/>
      <c r="P396" s="170">
        <f>O396*H396</f>
        <v>0</v>
      </c>
      <c r="Q396" s="170">
        <v>0</v>
      </c>
      <c r="R396" s="170">
        <f>Q396*H396</f>
        <v>0</v>
      </c>
      <c r="S396" s="170">
        <v>0</v>
      </c>
      <c r="T396" s="171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2" t="s">
        <v>193</v>
      </c>
      <c r="AT396" s="172" t="s">
        <v>213</v>
      </c>
      <c r="AU396" s="172" t="s">
        <v>86</v>
      </c>
      <c r="AY396" s="17" t="s">
        <v>144</v>
      </c>
      <c r="BE396" s="173">
        <f>IF(N396="základní",J396,0)</f>
        <v>0</v>
      </c>
      <c r="BF396" s="173">
        <f>IF(N396="snížená",J396,0)</f>
        <v>0</v>
      </c>
      <c r="BG396" s="173">
        <f>IF(N396="zákl. přenesená",J396,0)</f>
        <v>0</v>
      </c>
      <c r="BH396" s="173">
        <f>IF(N396="sníž. přenesená",J396,0)</f>
        <v>0</v>
      </c>
      <c r="BI396" s="173">
        <f>IF(N396="nulová",J396,0)</f>
        <v>0</v>
      </c>
      <c r="BJ396" s="17" t="s">
        <v>84</v>
      </c>
      <c r="BK396" s="173">
        <f>ROUND(I396*H396,2)</f>
        <v>0</v>
      </c>
      <c r="BL396" s="17" t="s">
        <v>151</v>
      </c>
      <c r="BM396" s="172" t="s">
        <v>959</v>
      </c>
    </row>
    <row r="397" spans="1:47" s="2" customFormat="1" ht="12">
      <c r="A397" s="32"/>
      <c r="B397" s="33"/>
      <c r="C397" s="32"/>
      <c r="D397" s="174" t="s">
        <v>153</v>
      </c>
      <c r="E397" s="32"/>
      <c r="F397" s="175" t="s">
        <v>958</v>
      </c>
      <c r="G397" s="32"/>
      <c r="H397" s="32"/>
      <c r="I397" s="96"/>
      <c r="J397" s="32"/>
      <c r="K397" s="32"/>
      <c r="L397" s="33"/>
      <c r="M397" s="176"/>
      <c r="N397" s="177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153</v>
      </c>
      <c r="AU397" s="17" t="s">
        <v>86</v>
      </c>
    </row>
    <row r="398" spans="2:63" s="12" customFormat="1" ht="22.9" customHeight="1">
      <c r="B398" s="147"/>
      <c r="D398" s="148" t="s">
        <v>75</v>
      </c>
      <c r="E398" s="158" t="s">
        <v>199</v>
      </c>
      <c r="F398" s="158" t="s">
        <v>328</v>
      </c>
      <c r="I398" s="150"/>
      <c r="J398" s="159">
        <f>BK398</f>
        <v>0</v>
      </c>
      <c r="L398" s="147"/>
      <c r="M398" s="152"/>
      <c r="N398" s="153"/>
      <c r="O398" s="153"/>
      <c r="P398" s="154">
        <f>SUM(P399:P414)</f>
        <v>0</v>
      </c>
      <c r="Q398" s="153"/>
      <c r="R398" s="154">
        <f>SUM(R399:R414)</f>
        <v>0.0249526</v>
      </c>
      <c r="S398" s="153"/>
      <c r="T398" s="155">
        <f>SUM(T399:T414)</f>
        <v>0</v>
      </c>
      <c r="AR398" s="148" t="s">
        <v>84</v>
      </c>
      <c r="AT398" s="156" t="s">
        <v>75</v>
      </c>
      <c r="AU398" s="156" t="s">
        <v>84</v>
      </c>
      <c r="AY398" s="148" t="s">
        <v>144</v>
      </c>
      <c r="BK398" s="157">
        <f>SUM(BK399:BK414)</f>
        <v>0</v>
      </c>
    </row>
    <row r="399" spans="1:65" s="2" customFormat="1" ht="19.9" customHeight="1">
      <c r="A399" s="32"/>
      <c r="B399" s="160"/>
      <c r="C399" s="161" t="s">
        <v>385</v>
      </c>
      <c r="D399" s="161" t="s">
        <v>146</v>
      </c>
      <c r="E399" s="162" t="s">
        <v>960</v>
      </c>
      <c r="F399" s="163" t="s">
        <v>961</v>
      </c>
      <c r="G399" s="164" t="s">
        <v>149</v>
      </c>
      <c r="H399" s="165">
        <v>146.78</v>
      </c>
      <c r="I399" s="166"/>
      <c r="J399" s="167">
        <f>ROUND(I399*H399,2)</f>
        <v>0</v>
      </c>
      <c r="K399" s="163" t="s">
        <v>150</v>
      </c>
      <c r="L399" s="33"/>
      <c r="M399" s="168" t="s">
        <v>1</v>
      </c>
      <c r="N399" s="169" t="s">
        <v>41</v>
      </c>
      <c r="O399" s="58"/>
      <c r="P399" s="170">
        <f>O399*H399</f>
        <v>0</v>
      </c>
      <c r="Q399" s="170">
        <v>0.00013</v>
      </c>
      <c r="R399" s="170">
        <f>Q399*H399</f>
        <v>0.0190814</v>
      </c>
      <c r="S399" s="170">
        <v>0</v>
      </c>
      <c r="T399" s="171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2" t="s">
        <v>151</v>
      </c>
      <c r="AT399" s="172" t="s">
        <v>146</v>
      </c>
      <c r="AU399" s="172" t="s">
        <v>86</v>
      </c>
      <c r="AY399" s="17" t="s">
        <v>144</v>
      </c>
      <c r="BE399" s="173">
        <f>IF(N399="základní",J399,0)</f>
        <v>0</v>
      </c>
      <c r="BF399" s="173">
        <f>IF(N399="snížená",J399,0)</f>
        <v>0</v>
      </c>
      <c r="BG399" s="173">
        <f>IF(N399="zákl. přenesená",J399,0)</f>
        <v>0</v>
      </c>
      <c r="BH399" s="173">
        <f>IF(N399="sníž. přenesená",J399,0)</f>
        <v>0</v>
      </c>
      <c r="BI399" s="173">
        <f>IF(N399="nulová",J399,0)</f>
        <v>0</v>
      </c>
      <c r="BJ399" s="17" t="s">
        <v>84</v>
      </c>
      <c r="BK399" s="173">
        <f>ROUND(I399*H399,2)</f>
        <v>0</v>
      </c>
      <c r="BL399" s="17" t="s">
        <v>151</v>
      </c>
      <c r="BM399" s="172" t="s">
        <v>962</v>
      </c>
    </row>
    <row r="400" spans="1:47" s="2" customFormat="1" ht="19.5">
      <c r="A400" s="32"/>
      <c r="B400" s="33"/>
      <c r="C400" s="32"/>
      <c r="D400" s="174" t="s">
        <v>153</v>
      </c>
      <c r="E400" s="32"/>
      <c r="F400" s="175" t="s">
        <v>963</v>
      </c>
      <c r="G400" s="32"/>
      <c r="H400" s="32"/>
      <c r="I400" s="96"/>
      <c r="J400" s="32"/>
      <c r="K400" s="32"/>
      <c r="L400" s="33"/>
      <c r="M400" s="176"/>
      <c r="N400" s="177"/>
      <c r="O400" s="58"/>
      <c r="P400" s="58"/>
      <c r="Q400" s="58"/>
      <c r="R400" s="58"/>
      <c r="S400" s="58"/>
      <c r="T400" s="59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17" t="s">
        <v>153</v>
      </c>
      <c r="AU400" s="17" t="s">
        <v>86</v>
      </c>
    </row>
    <row r="401" spans="2:51" s="13" customFormat="1" ht="12">
      <c r="B401" s="178"/>
      <c r="D401" s="174" t="s">
        <v>155</v>
      </c>
      <c r="E401" s="179" t="s">
        <v>1</v>
      </c>
      <c r="F401" s="180" t="s">
        <v>560</v>
      </c>
      <c r="H401" s="181">
        <v>24.68</v>
      </c>
      <c r="I401" s="182"/>
      <c r="L401" s="178"/>
      <c r="M401" s="183"/>
      <c r="N401" s="184"/>
      <c r="O401" s="184"/>
      <c r="P401" s="184"/>
      <c r="Q401" s="184"/>
      <c r="R401" s="184"/>
      <c r="S401" s="184"/>
      <c r="T401" s="185"/>
      <c r="AT401" s="179" t="s">
        <v>155</v>
      </c>
      <c r="AU401" s="179" t="s">
        <v>86</v>
      </c>
      <c r="AV401" s="13" t="s">
        <v>86</v>
      </c>
      <c r="AW401" s="13" t="s">
        <v>32</v>
      </c>
      <c r="AX401" s="13" t="s">
        <v>76</v>
      </c>
      <c r="AY401" s="179" t="s">
        <v>144</v>
      </c>
    </row>
    <row r="402" spans="2:51" s="13" customFormat="1" ht="12">
      <c r="B402" s="178"/>
      <c r="D402" s="174" t="s">
        <v>155</v>
      </c>
      <c r="E402" s="179" t="s">
        <v>1</v>
      </c>
      <c r="F402" s="180" t="s">
        <v>561</v>
      </c>
      <c r="H402" s="181">
        <v>46.49</v>
      </c>
      <c r="I402" s="182"/>
      <c r="L402" s="178"/>
      <c r="M402" s="183"/>
      <c r="N402" s="184"/>
      <c r="O402" s="184"/>
      <c r="P402" s="184"/>
      <c r="Q402" s="184"/>
      <c r="R402" s="184"/>
      <c r="S402" s="184"/>
      <c r="T402" s="185"/>
      <c r="AT402" s="179" t="s">
        <v>155</v>
      </c>
      <c r="AU402" s="179" t="s">
        <v>86</v>
      </c>
      <c r="AV402" s="13" t="s">
        <v>86</v>
      </c>
      <c r="AW402" s="13" t="s">
        <v>32</v>
      </c>
      <c r="AX402" s="13" t="s">
        <v>76</v>
      </c>
      <c r="AY402" s="179" t="s">
        <v>144</v>
      </c>
    </row>
    <row r="403" spans="2:51" s="13" customFormat="1" ht="12">
      <c r="B403" s="178"/>
      <c r="D403" s="174" t="s">
        <v>155</v>
      </c>
      <c r="E403" s="179" t="s">
        <v>1</v>
      </c>
      <c r="F403" s="180" t="s">
        <v>562</v>
      </c>
      <c r="H403" s="181">
        <v>34.72</v>
      </c>
      <c r="I403" s="182"/>
      <c r="L403" s="178"/>
      <c r="M403" s="183"/>
      <c r="N403" s="184"/>
      <c r="O403" s="184"/>
      <c r="P403" s="184"/>
      <c r="Q403" s="184"/>
      <c r="R403" s="184"/>
      <c r="S403" s="184"/>
      <c r="T403" s="185"/>
      <c r="AT403" s="179" t="s">
        <v>155</v>
      </c>
      <c r="AU403" s="179" t="s">
        <v>86</v>
      </c>
      <c r="AV403" s="13" t="s">
        <v>86</v>
      </c>
      <c r="AW403" s="13" t="s">
        <v>32</v>
      </c>
      <c r="AX403" s="13" t="s">
        <v>76</v>
      </c>
      <c r="AY403" s="179" t="s">
        <v>144</v>
      </c>
    </row>
    <row r="404" spans="2:51" s="13" customFormat="1" ht="12">
      <c r="B404" s="178"/>
      <c r="D404" s="174" t="s">
        <v>155</v>
      </c>
      <c r="E404" s="179" t="s">
        <v>1</v>
      </c>
      <c r="F404" s="180" t="s">
        <v>563</v>
      </c>
      <c r="H404" s="181">
        <v>34.39</v>
      </c>
      <c r="I404" s="182"/>
      <c r="L404" s="178"/>
      <c r="M404" s="183"/>
      <c r="N404" s="184"/>
      <c r="O404" s="184"/>
      <c r="P404" s="184"/>
      <c r="Q404" s="184"/>
      <c r="R404" s="184"/>
      <c r="S404" s="184"/>
      <c r="T404" s="185"/>
      <c r="AT404" s="179" t="s">
        <v>155</v>
      </c>
      <c r="AU404" s="179" t="s">
        <v>86</v>
      </c>
      <c r="AV404" s="13" t="s">
        <v>86</v>
      </c>
      <c r="AW404" s="13" t="s">
        <v>32</v>
      </c>
      <c r="AX404" s="13" t="s">
        <v>76</v>
      </c>
      <c r="AY404" s="179" t="s">
        <v>144</v>
      </c>
    </row>
    <row r="405" spans="2:51" s="13" customFormat="1" ht="12">
      <c r="B405" s="178"/>
      <c r="D405" s="174" t="s">
        <v>155</v>
      </c>
      <c r="E405" s="179" t="s">
        <v>1</v>
      </c>
      <c r="F405" s="180" t="s">
        <v>564</v>
      </c>
      <c r="H405" s="181">
        <v>6.5</v>
      </c>
      <c r="I405" s="182"/>
      <c r="L405" s="178"/>
      <c r="M405" s="183"/>
      <c r="N405" s="184"/>
      <c r="O405" s="184"/>
      <c r="P405" s="184"/>
      <c r="Q405" s="184"/>
      <c r="R405" s="184"/>
      <c r="S405" s="184"/>
      <c r="T405" s="185"/>
      <c r="AT405" s="179" t="s">
        <v>155</v>
      </c>
      <c r="AU405" s="179" t="s">
        <v>86</v>
      </c>
      <c r="AV405" s="13" t="s">
        <v>86</v>
      </c>
      <c r="AW405" s="13" t="s">
        <v>32</v>
      </c>
      <c r="AX405" s="13" t="s">
        <v>76</v>
      </c>
      <c r="AY405" s="179" t="s">
        <v>144</v>
      </c>
    </row>
    <row r="406" spans="2:51" s="14" customFormat="1" ht="12">
      <c r="B406" s="186"/>
      <c r="D406" s="174" t="s">
        <v>155</v>
      </c>
      <c r="E406" s="187" t="s">
        <v>1</v>
      </c>
      <c r="F406" s="188" t="s">
        <v>157</v>
      </c>
      <c r="H406" s="189">
        <v>146.78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155</v>
      </c>
      <c r="AU406" s="187" t="s">
        <v>86</v>
      </c>
      <c r="AV406" s="14" t="s">
        <v>151</v>
      </c>
      <c r="AW406" s="14" t="s">
        <v>32</v>
      </c>
      <c r="AX406" s="14" t="s">
        <v>84</v>
      </c>
      <c r="AY406" s="187" t="s">
        <v>144</v>
      </c>
    </row>
    <row r="407" spans="1:65" s="2" customFormat="1" ht="14.45" customHeight="1">
      <c r="A407" s="32"/>
      <c r="B407" s="160"/>
      <c r="C407" s="161" t="s">
        <v>390</v>
      </c>
      <c r="D407" s="161" t="s">
        <v>146</v>
      </c>
      <c r="E407" s="162" t="s">
        <v>964</v>
      </c>
      <c r="F407" s="163" t="s">
        <v>965</v>
      </c>
      <c r="G407" s="164" t="s">
        <v>149</v>
      </c>
      <c r="H407" s="165">
        <v>146.78</v>
      </c>
      <c r="I407" s="166"/>
      <c r="J407" s="167">
        <f>ROUND(I407*H407,2)</f>
        <v>0</v>
      </c>
      <c r="K407" s="163" t="s">
        <v>150</v>
      </c>
      <c r="L407" s="33"/>
      <c r="M407" s="168" t="s">
        <v>1</v>
      </c>
      <c r="N407" s="169" t="s">
        <v>41</v>
      </c>
      <c r="O407" s="58"/>
      <c r="P407" s="170">
        <f>O407*H407</f>
        <v>0</v>
      </c>
      <c r="Q407" s="170">
        <v>4E-05</v>
      </c>
      <c r="R407" s="170">
        <f>Q407*H407</f>
        <v>0.005871200000000001</v>
      </c>
      <c r="S407" s="170">
        <v>0</v>
      </c>
      <c r="T407" s="171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2" t="s">
        <v>151</v>
      </c>
      <c r="AT407" s="172" t="s">
        <v>146</v>
      </c>
      <c r="AU407" s="172" t="s">
        <v>86</v>
      </c>
      <c r="AY407" s="17" t="s">
        <v>144</v>
      </c>
      <c r="BE407" s="173">
        <f>IF(N407="základní",J407,0)</f>
        <v>0</v>
      </c>
      <c r="BF407" s="173">
        <f>IF(N407="snížená",J407,0)</f>
        <v>0</v>
      </c>
      <c r="BG407" s="173">
        <f>IF(N407="zákl. přenesená",J407,0)</f>
        <v>0</v>
      </c>
      <c r="BH407" s="173">
        <f>IF(N407="sníž. přenesená",J407,0)</f>
        <v>0</v>
      </c>
      <c r="BI407" s="173">
        <f>IF(N407="nulová",J407,0)</f>
        <v>0</v>
      </c>
      <c r="BJ407" s="17" t="s">
        <v>84</v>
      </c>
      <c r="BK407" s="173">
        <f>ROUND(I407*H407,2)</f>
        <v>0</v>
      </c>
      <c r="BL407" s="17" t="s">
        <v>151</v>
      </c>
      <c r="BM407" s="172" t="s">
        <v>966</v>
      </c>
    </row>
    <row r="408" spans="1:47" s="2" customFormat="1" ht="19.5">
      <c r="A408" s="32"/>
      <c r="B408" s="33"/>
      <c r="C408" s="32"/>
      <c r="D408" s="174" t="s">
        <v>153</v>
      </c>
      <c r="E408" s="32"/>
      <c r="F408" s="175" t="s">
        <v>967</v>
      </c>
      <c r="G408" s="32"/>
      <c r="H408" s="32"/>
      <c r="I408" s="96"/>
      <c r="J408" s="32"/>
      <c r="K408" s="32"/>
      <c r="L408" s="33"/>
      <c r="M408" s="176"/>
      <c r="N408" s="177"/>
      <c r="O408" s="58"/>
      <c r="P408" s="58"/>
      <c r="Q408" s="58"/>
      <c r="R408" s="58"/>
      <c r="S408" s="58"/>
      <c r="T408" s="59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T408" s="17" t="s">
        <v>153</v>
      </c>
      <c r="AU408" s="17" t="s">
        <v>86</v>
      </c>
    </row>
    <row r="409" spans="2:51" s="13" customFormat="1" ht="12">
      <c r="B409" s="178"/>
      <c r="D409" s="174" t="s">
        <v>155</v>
      </c>
      <c r="E409" s="179" t="s">
        <v>1</v>
      </c>
      <c r="F409" s="180" t="s">
        <v>560</v>
      </c>
      <c r="H409" s="181">
        <v>24.68</v>
      </c>
      <c r="I409" s="182"/>
      <c r="L409" s="178"/>
      <c r="M409" s="183"/>
      <c r="N409" s="184"/>
      <c r="O409" s="184"/>
      <c r="P409" s="184"/>
      <c r="Q409" s="184"/>
      <c r="R409" s="184"/>
      <c r="S409" s="184"/>
      <c r="T409" s="185"/>
      <c r="AT409" s="179" t="s">
        <v>155</v>
      </c>
      <c r="AU409" s="179" t="s">
        <v>86</v>
      </c>
      <c r="AV409" s="13" t="s">
        <v>86</v>
      </c>
      <c r="AW409" s="13" t="s">
        <v>32</v>
      </c>
      <c r="AX409" s="13" t="s">
        <v>76</v>
      </c>
      <c r="AY409" s="179" t="s">
        <v>144</v>
      </c>
    </row>
    <row r="410" spans="2:51" s="13" customFormat="1" ht="12">
      <c r="B410" s="178"/>
      <c r="D410" s="174" t="s">
        <v>155</v>
      </c>
      <c r="E410" s="179" t="s">
        <v>1</v>
      </c>
      <c r="F410" s="180" t="s">
        <v>561</v>
      </c>
      <c r="H410" s="181">
        <v>46.49</v>
      </c>
      <c r="I410" s="182"/>
      <c r="L410" s="178"/>
      <c r="M410" s="183"/>
      <c r="N410" s="184"/>
      <c r="O410" s="184"/>
      <c r="P410" s="184"/>
      <c r="Q410" s="184"/>
      <c r="R410" s="184"/>
      <c r="S410" s="184"/>
      <c r="T410" s="185"/>
      <c r="AT410" s="179" t="s">
        <v>155</v>
      </c>
      <c r="AU410" s="179" t="s">
        <v>86</v>
      </c>
      <c r="AV410" s="13" t="s">
        <v>86</v>
      </c>
      <c r="AW410" s="13" t="s">
        <v>32</v>
      </c>
      <c r="AX410" s="13" t="s">
        <v>76</v>
      </c>
      <c r="AY410" s="179" t="s">
        <v>144</v>
      </c>
    </row>
    <row r="411" spans="2:51" s="13" customFormat="1" ht="12">
      <c r="B411" s="178"/>
      <c r="D411" s="174" t="s">
        <v>155</v>
      </c>
      <c r="E411" s="179" t="s">
        <v>1</v>
      </c>
      <c r="F411" s="180" t="s">
        <v>562</v>
      </c>
      <c r="H411" s="181">
        <v>34.72</v>
      </c>
      <c r="I411" s="182"/>
      <c r="L411" s="178"/>
      <c r="M411" s="183"/>
      <c r="N411" s="184"/>
      <c r="O411" s="184"/>
      <c r="P411" s="184"/>
      <c r="Q411" s="184"/>
      <c r="R411" s="184"/>
      <c r="S411" s="184"/>
      <c r="T411" s="185"/>
      <c r="AT411" s="179" t="s">
        <v>155</v>
      </c>
      <c r="AU411" s="179" t="s">
        <v>86</v>
      </c>
      <c r="AV411" s="13" t="s">
        <v>86</v>
      </c>
      <c r="AW411" s="13" t="s">
        <v>32</v>
      </c>
      <c r="AX411" s="13" t="s">
        <v>76</v>
      </c>
      <c r="AY411" s="179" t="s">
        <v>144</v>
      </c>
    </row>
    <row r="412" spans="2:51" s="13" customFormat="1" ht="12">
      <c r="B412" s="178"/>
      <c r="D412" s="174" t="s">
        <v>155</v>
      </c>
      <c r="E412" s="179" t="s">
        <v>1</v>
      </c>
      <c r="F412" s="180" t="s">
        <v>563</v>
      </c>
      <c r="H412" s="181">
        <v>34.39</v>
      </c>
      <c r="I412" s="182"/>
      <c r="L412" s="178"/>
      <c r="M412" s="183"/>
      <c r="N412" s="184"/>
      <c r="O412" s="184"/>
      <c r="P412" s="184"/>
      <c r="Q412" s="184"/>
      <c r="R412" s="184"/>
      <c r="S412" s="184"/>
      <c r="T412" s="185"/>
      <c r="AT412" s="179" t="s">
        <v>155</v>
      </c>
      <c r="AU412" s="179" t="s">
        <v>86</v>
      </c>
      <c r="AV412" s="13" t="s">
        <v>86</v>
      </c>
      <c r="AW412" s="13" t="s">
        <v>32</v>
      </c>
      <c r="AX412" s="13" t="s">
        <v>76</v>
      </c>
      <c r="AY412" s="179" t="s">
        <v>144</v>
      </c>
    </row>
    <row r="413" spans="2:51" s="13" customFormat="1" ht="12">
      <c r="B413" s="178"/>
      <c r="D413" s="174" t="s">
        <v>155</v>
      </c>
      <c r="E413" s="179" t="s">
        <v>1</v>
      </c>
      <c r="F413" s="180" t="s">
        <v>564</v>
      </c>
      <c r="H413" s="181">
        <v>6.5</v>
      </c>
      <c r="I413" s="182"/>
      <c r="L413" s="178"/>
      <c r="M413" s="183"/>
      <c r="N413" s="184"/>
      <c r="O413" s="184"/>
      <c r="P413" s="184"/>
      <c r="Q413" s="184"/>
      <c r="R413" s="184"/>
      <c r="S413" s="184"/>
      <c r="T413" s="185"/>
      <c r="AT413" s="179" t="s">
        <v>155</v>
      </c>
      <c r="AU413" s="179" t="s">
        <v>86</v>
      </c>
      <c r="AV413" s="13" t="s">
        <v>86</v>
      </c>
      <c r="AW413" s="13" t="s">
        <v>32</v>
      </c>
      <c r="AX413" s="13" t="s">
        <v>76</v>
      </c>
      <c r="AY413" s="179" t="s">
        <v>144</v>
      </c>
    </row>
    <row r="414" spans="2:51" s="14" customFormat="1" ht="12">
      <c r="B414" s="186"/>
      <c r="D414" s="174" t="s">
        <v>155</v>
      </c>
      <c r="E414" s="187" t="s">
        <v>1</v>
      </c>
      <c r="F414" s="188" t="s">
        <v>157</v>
      </c>
      <c r="H414" s="189">
        <v>146.78</v>
      </c>
      <c r="I414" s="190"/>
      <c r="L414" s="186"/>
      <c r="M414" s="191"/>
      <c r="N414" s="192"/>
      <c r="O414" s="192"/>
      <c r="P414" s="192"/>
      <c r="Q414" s="192"/>
      <c r="R414" s="192"/>
      <c r="S414" s="192"/>
      <c r="T414" s="193"/>
      <c r="AT414" s="187" t="s">
        <v>155</v>
      </c>
      <c r="AU414" s="187" t="s">
        <v>86</v>
      </c>
      <c r="AV414" s="14" t="s">
        <v>151</v>
      </c>
      <c r="AW414" s="14" t="s">
        <v>32</v>
      </c>
      <c r="AX414" s="14" t="s">
        <v>84</v>
      </c>
      <c r="AY414" s="187" t="s">
        <v>144</v>
      </c>
    </row>
    <row r="415" spans="2:63" s="12" customFormat="1" ht="22.9" customHeight="1">
      <c r="B415" s="147"/>
      <c r="D415" s="148" t="s">
        <v>75</v>
      </c>
      <c r="E415" s="158" t="s">
        <v>363</v>
      </c>
      <c r="F415" s="158" t="s">
        <v>364</v>
      </c>
      <c r="I415" s="150"/>
      <c r="J415" s="159">
        <f>BK415</f>
        <v>0</v>
      </c>
      <c r="L415" s="147"/>
      <c r="M415" s="152"/>
      <c r="N415" s="153"/>
      <c r="O415" s="153"/>
      <c r="P415" s="154">
        <f>SUM(P416:P417)</f>
        <v>0</v>
      </c>
      <c r="Q415" s="153"/>
      <c r="R415" s="154">
        <f>SUM(R416:R417)</f>
        <v>0</v>
      </c>
      <c r="S415" s="153"/>
      <c r="T415" s="155">
        <f>SUM(T416:T417)</f>
        <v>0</v>
      </c>
      <c r="AR415" s="148" t="s">
        <v>84</v>
      </c>
      <c r="AT415" s="156" t="s">
        <v>75</v>
      </c>
      <c r="AU415" s="156" t="s">
        <v>84</v>
      </c>
      <c r="AY415" s="148" t="s">
        <v>144</v>
      </c>
      <c r="BK415" s="157">
        <f>SUM(BK416:BK417)</f>
        <v>0</v>
      </c>
    </row>
    <row r="416" spans="1:65" s="2" customFormat="1" ht="14.45" customHeight="1">
      <c r="A416" s="32"/>
      <c r="B416" s="160"/>
      <c r="C416" s="161" t="s">
        <v>398</v>
      </c>
      <c r="D416" s="161" t="s">
        <v>146</v>
      </c>
      <c r="E416" s="162" t="s">
        <v>366</v>
      </c>
      <c r="F416" s="163" t="s">
        <v>367</v>
      </c>
      <c r="G416" s="164" t="s">
        <v>189</v>
      </c>
      <c r="H416" s="165">
        <v>145.674</v>
      </c>
      <c r="I416" s="166"/>
      <c r="J416" s="167">
        <f>ROUND(I416*H416,2)</f>
        <v>0</v>
      </c>
      <c r="K416" s="163" t="s">
        <v>150</v>
      </c>
      <c r="L416" s="33"/>
      <c r="M416" s="168" t="s">
        <v>1</v>
      </c>
      <c r="N416" s="169" t="s">
        <v>41</v>
      </c>
      <c r="O416" s="58"/>
      <c r="P416" s="170">
        <f>O416*H416</f>
        <v>0</v>
      </c>
      <c r="Q416" s="170">
        <v>0</v>
      </c>
      <c r="R416" s="170">
        <f>Q416*H416</f>
        <v>0</v>
      </c>
      <c r="S416" s="170">
        <v>0</v>
      </c>
      <c r="T416" s="171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2" t="s">
        <v>151</v>
      </c>
      <c r="AT416" s="172" t="s">
        <v>146</v>
      </c>
      <c r="AU416" s="172" t="s">
        <v>86</v>
      </c>
      <c r="AY416" s="17" t="s">
        <v>144</v>
      </c>
      <c r="BE416" s="173">
        <f>IF(N416="základní",J416,0)</f>
        <v>0</v>
      </c>
      <c r="BF416" s="173">
        <f>IF(N416="snížená",J416,0)</f>
        <v>0</v>
      </c>
      <c r="BG416" s="173">
        <f>IF(N416="zákl. přenesená",J416,0)</f>
        <v>0</v>
      </c>
      <c r="BH416" s="173">
        <f>IF(N416="sníž. přenesená",J416,0)</f>
        <v>0</v>
      </c>
      <c r="BI416" s="173">
        <f>IF(N416="nulová",J416,0)</f>
        <v>0</v>
      </c>
      <c r="BJ416" s="17" t="s">
        <v>84</v>
      </c>
      <c r="BK416" s="173">
        <f>ROUND(I416*H416,2)</f>
        <v>0</v>
      </c>
      <c r="BL416" s="17" t="s">
        <v>151</v>
      </c>
      <c r="BM416" s="172" t="s">
        <v>968</v>
      </c>
    </row>
    <row r="417" spans="1:47" s="2" customFormat="1" ht="19.5">
      <c r="A417" s="32"/>
      <c r="B417" s="33"/>
      <c r="C417" s="32"/>
      <c r="D417" s="174" t="s">
        <v>153</v>
      </c>
      <c r="E417" s="32"/>
      <c r="F417" s="175" t="s">
        <v>369</v>
      </c>
      <c r="G417" s="32"/>
      <c r="H417" s="32"/>
      <c r="I417" s="96"/>
      <c r="J417" s="32"/>
      <c r="K417" s="32"/>
      <c r="L417" s="33"/>
      <c r="M417" s="176"/>
      <c r="N417" s="177"/>
      <c r="O417" s="58"/>
      <c r="P417" s="58"/>
      <c r="Q417" s="58"/>
      <c r="R417" s="58"/>
      <c r="S417" s="58"/>
      <c r="T417" s="59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T417" s="17" t="s">
        <v>153</v>
      </c>
      <c r="AU417" s="17" t="s">
        <v>86</v>
      </c>
    </row>
    <row r="418" spans="2:63" s="12" customFormat="1" ht="25.9" customHeight="1">
      <c r="B418" s="147"/>
      <c r="D418" s="148" t="s">
        <v>75</v>
      </c>
      <c r="E418" s="149" t="s">
        <v>370</v>
      </c>
      <c r="F418" s="149" t="s">
        <v>371</v>
      </c>
      <c r="I418" s="150"/>
      <c r="J418" s="151">
        <f>BK418</f>
        <v>0</v>
      </c>
      <c r="L418" s="147"/>
      <c r="M418" s="152"/>
      <c r="N418" s="153"/>
      <c r="O418" s="153"/>
      <c r="P418" s="154">
        <f>P419+P459+P484+P503+P550+P559+P591+P615+P646+P728</f>
        <v>0</v>
      </c>
      <c r="Q418" s="153"/>
      <c r="R418" s="154">
        <f>R419+R459+R484+R503+R550+R559+R591+R615+R646+R728</f>
        <v>4.50756471</v>
      </c>
      <c r="S418" s="153"/>
      <c r="T418" s="155">
        <f>T419+T459+T484+T503+T550+T559+T591+T615+T646+T728</f>
        <v>0</v>
      </c>
      <c r="AR418" s="148" t="s">
        <v>86</v>
      </c>
      <c r="AT418" s="156" t="s">
        <v>75</v>
      </c>
      <c r="AU418" s="156" t="s">
        <v>76</v>
      </c>
      <c r="AY418" s="148" t="s">
        <v>144</v>
      </c>
      <c r="BK418" s="157">
        <f>BK419+BK459+BK484+BK503+BK550+BK559+BK591+BK615+BK646+BK728</f>
        <v>0</v>
      </c>
    </row>
    <row r="419" spans="2:63" s="12" customFormat="1" ht="22.9" customHeight="1">
      <c r="B419" s="147"/>
      <c r="D419" s="148" t="s">
        <v>75</v>
      </c>
      <c r="E419" s="158" t="s">
        <v>372</v>
      </c>
      <c r="F419" s="158" t="s">
        <v>373</v>
      </c>
      <c r="I419" s="150"/>
      <c r="J419" s="159">
        <f>BK419</f>
        <v>0</v>
      </c>
      <c r="L419" s="147"/>
      <c r="M419" s="152"/>
      <c r="N419" s="153"/>
      <c r="O419" s="153"/>
      <c r="P419" s="154">
        <f>SUM(P420:P458)</f>
        <v>0</v>
      </c>
      <c r="Q419" s="153"/>
      <c r="R419" s="154">
        <f>SUM(R420:R458)</f>
        <v>2.2158906000000003</v>
      </c>
      <c r="S419" s="153"/>
      <c r="T419" s="155">
        <f>SUM(T420:T458)</f>
        <v>0</v>
      </c>
      <c r="AR419" s="148" t="s">
        <v>86</v>
      </c>
      <c r="AT419" s="156" t="s">
        <v>75</v>
      </c>
      <c r="AU419" s="156" t="s">
        <v>84</v>
      </c>
      <c r="AY419" s="148" t="s">
        <v>144</v>
      </c>
      <c r="BK419" s="157">
        <f>SUM(BK420:BK458)</f>
        <v>0</v>
      </c>
    </row>
    <row r="420" spans="1:65" s="2" customFormat="1" ht="14.45" customHeight="1">
      <c r="A420" s="32"/>
      <c r="B420" s="160"/>
      <c r="C420" s="161" t="s">
        <v>403</v>
      </c>
      <c r="D420" s="161" t="s">
        <v>146</v>
      </c>
      <c r="E420" s="162" t="s">
        <v>969</v>
      </c>
      <c r="F420" s="163" t="s">
        <v>970</v>
      </c>
      <c r="G420" s="164" t="s">
        <v>149</v>
      </c>
      <c r="H420" s="165">
        <v>160.358</v>
      </c>
      <c r="I420" s="166"/>
      <c r="J420" s="167">
        <f>ROUND(I420*H420,2)</f>
        <v>0</v>
      </c>
      <c r="K420" s="163" t="s">
        <v>150</v>
      </c>
      <c r="L420" s="33"/>
      <c r="M420" s="168" t="s">
        <v>1</v>
      </c>
      <c r="N420" s="169" t="s">
        <v>41</v>
      </c>
      <c r="O420" s="58"/>
      <c r="P420" s="170">
        <f>O420*H420</f>
        <v>0</v>
      </c>
      <c r="Q420" s="170">
        <v>0</v>
      </c>
      <c r="R420" s="170">
        <f>Q420*H420</f>
        <v>0</v>
      </c>
      <c r="S420" s="170">
        <v>0</v>
      </c>
      <c r="T420" s="171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2" t="s">
        <v>238</v>
      </c>
      <c r="AT420" s="172" t="s">
        <v>146</v>
      </c>
      <c r="AU420" s="172" t="s">
        <v>86</v>
      </c>
      <c r="AY420" s="17" t="s">
        <v>144</v>
      </c>
      <c r="BE420" s="173">
        <f>IF(N420="základní",J420,0)</f>
        <v>0</v>
      </c>
      <c r="BF420" s="173">
        <f>IF(N420="snížená",J420,0)</f>
        <v>0</v>
      </c>
      <c r="BG420" s="173">
        <f>IF(N420="zákl. přenesená",J420,0)</f>
        <v>0</v>
      </c>
      <c r="BH420" s="173">
        <f>IF(N420="sníž. přenesená",J420,0)</f>
        <v>0</v>
      </c>
      <c r="BI420" s="173">
        <f>IF(N420="nulová",J420,0)</f>
        <v>0</v>
      </c>
      <c r="BJ420" s="17" t="s">
        <v>84</v>
      </c>
      <c r="BK420" s="173">
        <f>ROUND(I420*H420,2)</f>
        <v>0</v>
      </c>
      <c r="BL420" s="17" t="s">
        <v>238</v>
      </c>
      <c r="BM420" s="172" t="s">
        <v>971</v>
      </c>
    </row>
    <row r="421" spans="1:47" s="2" customFormat="1" ht="12">
      <c r="A421" s="32"/>
      <c r="B421" s="33"/>
      <c r="C421" s="32"/>
      <c r="D421" s="174" t="s">
        <v>153</v>
      </c>
      <c r="E421" s="32"/>
      <c r="F421" s="175" t="s">
        <v>972</v>
      </c>
      <c r="G421" s="32"/>
      <c r="H421" s="32"/>
      <c r="I421" s="96"/>
      <c r="J421" s="32"/>
      <c r="K421" s="32"/>
      <c r="L421" s="33"/>
      <c r="M421" s="176"/>
      <c r="N421" s="177"/>
      <c r="O421" s="58"/>
      <c r="P421" s="58"/>
      <c r="Q421" s="58"/>
      <c r="R421" s="58"/>
      <c r="S421" s="58"/>
      <c r="T421" s="59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153</v>
      </c>
      <c r="AU421" s="17" t="s">
        <v>86</v>
      </c>
    </row>
    <row r="422" spans="2:51" s="13" customFormat="1" ht="12">
      <c r="B422" s="178"/>
      <c r="D422" s="174" t="s">
        <v>155</v>
      </c>
      <c r="E422" s="179" t="s">
        <v>1</v>
      </c>
      <c r="F422" s="180" t="s">
        <v>973</v>
      </c>
      <c r="H422" s="181">
        <v>27.148</v>
      </c>
      <c r="I422" s="182"/>
      <c r="L422" s="178"/>
      <c r="M422" s="183"/>
      <c r="N422" s="184"/>
      <c r="O422" s="184"/>
      <c r="P422" s="184"/>
      <c r="Q422" s="184"/>
      <c r="R422" s="184"/>
      <c r="S422" s="184"/>
      <c r="T422" s="185"/>
      <c r="AT422" s="179" t="s">
        <v>155</v>
      </c>
      <c r="AU422" s="179" t="s">
        <v>86</v>
      </c>
      <c r="AV422" s="13" t="s">
        <v>86</v>
      </c>
      <c r="AW422" s="13" t="s">
        <v>32</v>
      </c>
      <c r="AX422" s="13" t="s">
        <v>76</v>
      </c>
      <c r="AY422" s="179" t="s">
        <v>144</v>
      </c>
    </row>
    <row r="423" spans="2:51" s="13" customFormat="1" ht="12">
      <c r="B423" s="178"/>
      <c r="D423" s="174" t="s">
        <v>155</v>
      </c>
      <c r="E423" s="179" t="s">
        <v>1</v>
      </c>
      <c r="F423" s="180" t="s">
        <v>974</v>
      </c>
      <c r="H423" s="181">
        <v>50.039</v>
      </c>
      <c r="I423" s="182"/>
      <c r="L423" s="178"/>
      <c r="M423" s="183"/>
      <c r="N423" s="184"/>
      <c r="O423" s="184"/>
      <c r="P423" s="184"/>
      <c r="Q423" s="184"/>
      <c r="R423" s="184"/>
      <c r="S423" s="184"/>
      <c r="T423" s="185"/>
      <c r="AT423" s="179" t="s">
        <v>155</v>
      </c>
      <c r="AU423" s="179" t="s">
        <v>86</v>
      </c>
      <c r="AV423" s="13" t="s">
        <v>86</v>
      </c>
      <c r="AW423" s="13" t="s">
        <v>32</v>
      </c>
      <c r="AX423" s="13" t="s">
        <v>76</v>
      </c>
      <c r="AY423" s="179" t="s">
        <v>144</v>
      </c>
    </row>
    <row r="424" spans="2:51" s="13" customFormat="1" ht="12">
      <c r="B424" s="178"/>
      <c r="D424" s="174" t="s">
        <v>155</v>
      </c>
      <c r="E424" s="179" t="s">
        <v>1</v>
      </c>
      <c r="F424" s="180" t="s">
        <v>975</v>
      </c>
      <c r="H424" s="181">
        <v>38.192</v>
      </c>
      <c r="I424" s="182"/>
      <c r="L424" s="178"/>
      <c r="M424" s="183"/>
      <c r="N424" s="184"/>
      <c r="O424" s="184"/>
      <c r="P424" s="184"/>
      <c r="Q424" s="184"/>
      <c r="R424" s="184"/>
      <c r="S424" s="184"/>
      <c r="T424" s="185"/>
      <c r="AT424" s="179" t="s">
        <v>155</v>
      </c>
      <c r="AU424" s="179" t="s">
        <v>86</v>
      </c>
      <c r="AV424" s="13" t="s">
        <v>86</v>
      </c>
      <c r="AW424" s="13" t="s">
        <v>32</v>
      </c>
      <c r="AX424" s="13" t="s">
        <v>76</v>
      </c>
      <c r="AY424" s="179" t="s">
        <v>144</v>
      </c>
    </row>
    <row r="425" spans="2:51" s="13" customFormat="1" ht="12">
      <c r="B425" s="178"/>
      <c r="D425" s="174" t="s">
        <v>155</v>
      </c>
      <c r="E425" s="179" t="s">
        <v>1</v>
      </c>
      <c r="F425" s="180" t="s">
        <v>976</v>
      </c>
      <c r="H425" s="181">
        <v>37.829</v>
      </c>
      <c r="I425" s="182"/>
      <c r="L425" s="178"/>
      <c r="M425" s="183"/>
      <c r="N425" s="184"/>
      <c r="O425" s="184"/>
      <c r="P425" s="184"/>
      <c r="Q425" s="184"/>
      <c r="R425" s="184"/>
      <c r="S425" s="184"/>
      <c r="T425" s="185"/>
      <c r="AT425" s="179" t="s">
        <v>155</v>
      </c>
      <c r="AU425" s="179" t="s">
        <v>86</v>
      </c>
      <c r="AV425" s="13" t="s">
        <v>86</v>
      </c>
      <c r="AW425" s="13" t="s">
        <v>32</v>
      </c>
      <c r="AX425" s="13" t="s">
        <v>76</v>
      </c>
      <c r="AY425" s="179" t="s">
        <v>144</v>
      </c>
    </row>
    <row r="426" spans="2:51" s="13" customFormat="1" ht="12">
      <c r="B426" s="178"/>
      <c r="D426" s="174" t="s">
        <v>155</v>
      </c>
      <c r="E426" s="179" t="s">
        <v>1</v>
      </c>
      <c r="F426" s="180" t="s">
        <v>977</v>
      </c>
      <c r="H426" s="181">
        <v>7.15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155</v>
      </c>
      <c r="AU426" s="179" t="s">
        <v>86</v>
      </c>
      <c r="AV426" s="13" t="s">
        <v>86</v>
      </c>
      <c r="AW426" s="13" t="s">
        <v>32</v>
      </c>
      <c r="AX426" s="13" t="s">
        <v>76</v>
      </c>
      <c r="AY426" s="179" t="s">
        <v>144</v>
      </c>
    </row>
    <row r="427" spans="2:51" s="14" customFormat="1" ht="12">
      <c r="B427" s="186"/>
      <c r="D427" s="174" t="s">
        <v>155</v>
      </c>
      <c r="E427" s="187" t="s">
        <v>1</v>
      </c>
      <c r="F427" s="188" t="s">
        <v>157</v>
      </c>
      <c r="H427" s="189">
        <v>160.358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7" t="s">
        <v>155</v>
      </c>
      <c r="AU427" s="187" t="s">
        <v>86</v>
      </c>
      <c r="AV427" s="14" t="s">
        <v>151</v>
      </c>
      <c r="AW427" s="14" t="s">
        <v>32</v>
      </c>
      <c r="AX427" s="14" t="s">
        <v>84</v>
      </c>
      <c r="AY427" s="187" t="s">
        <v>144</v>
      </c>
    </row>
    <row r="428" spans="1:65" s="2" customFormat="1" ht="14.45" customHeight="1">
      <c r="A428" s="32"/>
      <c r="B428" s="160"/>
      <c r="C428" s="201" t="s">
        <v>410</v>
      </c>
      <c r="D428" s="201" t="s">
        <v>213</v>
      </c>
      <c r="E428" s="202" t="s">
        <v>978</v>
      </c>
      <c r="F428" s="203" t="s">
        <v>979</v>
      </c>
      <c r="G428" s="204" t="s">
        <v>189</v>
      </c>
      <c r="H428" s="205">
        <v>0.08</v>
      </c>
      <c r="I428" s="206"/>
      <c r="J428" s="207">
        <f>ROUND(I428*H428,2)</f>
        <v>0</v>
      </c>
      <c r="K428" s="203" t="s">
        <v>150</v>
      </c>
      <c r="L428" s="208"/>
      <c r="M428" s="209" t="s">
        <v>1</v>
      </c>
      <c r="N428" s="210" t="s">
        <v>41</v>
      </c>
      <c r="O428" s="58"/>
      <c r="P428" s="170">
        <f>O428*H428</f>
        <v>0</v>
      </c>
      <c r="Q428" s="170">
        <v>1</v>
      </c>
      <c r="R428" s="170">
        <f>Q428*H428</f>
        <v>0.08</v>
      </c>
      <c r="S428" s="170">
        <v>0</v>
      </c>
      <c r="T428" s="171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2" t="s">
        <v>324</v>
      </c>
      <c r="AT428" s="172" t="s">
        <v>213</v>
      </c>
      <c r="AU428" s="172" t="s">
        <v>86</v>
      </c>
      <c r="AY428" s="17" t="s">
        <v>144</v>
      </c>
      <c r="BE428" s="173">
        <f>IF(N428="základní",J428,0)</f>
        <v>0</v>
      </c>
      <c r="BF428" s="173">
        <f>IF(N428="snížená",J428,0)</f>
        <v>0</v>
      </c>
      <c r="BG428" s="173">
        <f>IF(N428="zákl. přenesená",J428,0)</f>
        <v>0</v>
      </c>
      <c r="BH428" s="173">
        <f>IF(N428="sníž. přenesená",J428,0)</f>
        <v>0</v>
      </c>
      <c r="BI428" s="173">
        <f>IF(N428="nulová",J428,0)</f>
        <v>0</v>
      </c>
      <c r="BJ428" s="17" t="s">
        <v>84</v>
      </c>
      <c r="BK428" s="173">
        <f>ROUND(I428*H428,2)</f>
        <v>0</v>
      </c>
      <c r="BL428" s="17" t="s">
        <v>238</v>
      </c>
      <c r="BM428" s="172" t="s">
        <v>980</v>
      </c>
    </row>
    <row r="429" spans="1:47" s="2" customFormat="1" ht="12">
      <c r="A429" s="32"/>
      <c r="B429" s="33"/>
      <c r="C429" s="32"/>
      <c r="D429" s="174" t="s">
        <v>153</v>
      </c>
      <c r="E429" s="32"/>
      <c r="F429" s="175" t="s">
        <v>979</v>
      </c>
      <c r="G429" s="32"/>
      <c r="H429" s="32"/>
      <c r="I429" s="96"/>
      <c r="J429" s="32"/>
      <c r="K429" s="32"/>
      <c r="L429" s="33"/>
      <c r="M429" s="176"/>
      <c r="N429" s="177"/>
      <c r="O429" s="58"/>
      <c r="P429" s="58"/>
      <c r="Q429" s="58"/>
      <c r="R429" s="58"/>
      <c r="S429" s="58"/>
      <c r="T429" s="59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153</v>
      </c>
      <c r="AU429" s="17" t="s">
        <v>86</v>
      </c>
    </row>
    <row r="430" spans="1:47" s="2" customFormat="1" ht="19.5">
      <c r="A430" s="32"/>
      <c r="B430" s="33"/>
      <c r="C430" s="32"/>
      <c r="D430" s="174" t="s">
        <v>981</v>
      </c>
      <c r="E430" s="32"/>
      <c r="F430" s="219" t="s">
        <v>982</v>
      </c>
      <c r="G430" s="32"/>
      <c r="H430" s="32"/>
      <c r="I430" s="96"/>
      <c r="J430" s="32"/>
      <c r="K430" s="32"/>
      <c r="L430" s="33"/>
      <c r="M430" s="176"/>
      <c r="N430" s="177"/>
      <c r="O430" s="58"/>
      <c r="P430" s="58"/>
      <c r="Q430" s="58"/>
      <c r="R430" s="58"/>
      <c r="S430" s="58"/>
      <c r="T430" s="59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T430" s="17" t="s">
        <v>981</v>
      </c>
      <c r="AU430" s="17" t="s">
        <v>86</v>
      </c>
    </row>
    <row r="431" spans="2:51" s="13" customFormat="1" ht="12">
      <c r="B431" s="178"/>
      <c r="D431" s="174" t="s">
        <v>155</v>
      </c>
      <c r="F431" s="180" t="s">
        <v>983</v>
      </c>
      <c r="H431" s="181">
        <v>0.08</v>
      </c>
      <c r="I431" s="182"/>
      <c r="L431" s="178"/>
      <c r="M431" s="183"/>
      <c r="N431" s="184"/>
      <c r="O431" s="184"/>
      <c r="P431" s="184"/>
      <c r="Q431" s="184"/>
      <c r="R431" s="184"/>
      <c r="S431" s="184"/>
      <c r="T431" s="185"/>
      <c r="AT431" s="179" t="s">
        <v>155</v>
      </c>
      <c r="AU431" s="179" t="s">
        <v>86</v>
      </c>
      <c r="AV431" s="13" t="s">
        <v>86</v>
      </c>
      <c r="AW431" s="13" t="s">
        <v>3</v>
      </c>
      <c r="AX431" s="13" t="s">
        <v>84</v>
      </c>
      <c r="AY431" s="179" t="s">
        <v>144</v>
      </c>
    </row>
    <row r="432" spans="1:65" s="2" customFormat="1" ht="19.9" customHeight="1">
      <c r="A432" s="32"/>
      <c r="B432" s="160"/>
      <c r="C432" s="161" t="s">
        <v>416</v>
      </c>
      <c r="D432" s="161" t="s">
        <v>146</v>
      </c>
      <c r="E432" s="162" t="s">
        <v>984</v>
      </c>
      <c r="F432" s="163" t="s">
        <v>985</v>
      </c>
      <c r="G432" s="164" t="s">
        <v>149</v>
      </c>
      <c r="H432" s="165">
        <v>3.99</v>
      </c>
      <c r="I432" s="166"/>
      <c r="J432" s="167">
        <f>ROUND(I432*H432,2)</f>
        <v>0</v>
      </c>
      <c r="K432" s="163" t="s">
        <v>150</v>
      </c>
      <c r="L432" s="33"/>
      <c r="M432" s="168" t="s">
        <v>1</v>
      </c>
      <c r="N432" s="169" t="s">
        <v>41</v>
      </c>
      <c r="O432" s="58"/>
      <c r="P432" s="170">
        <f>O432*H432</f>
        <v>0</v>
      </c>
      <c r="Q432" s="170">
        <v>0.004</v>
      </c>
      <c r="R432" s="170">
        <f>Q432*H432</f>
        <v>0.015960000000000002</v>
      </c>
      <c r="S432" s="170">
        <v>0</v>
      </c>
      <c r="T432" s="171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72" t="s">
        <v>238</v>
      </c>
      <c r="AT432" s="172" t="s">
        <v>146</v>
      </c>
      <c r="AU432" s="172" t="s">
        <v>86</v>
      </c>
      <c r="AY432" s="17" t="s">
        <v>144</v>
      </c>
      <c r="BE432" s="173">
        <f>IF(N432="základní",J432,0)</f>
        <v>0</v>
      </c>
      <c r="BF432" s="173">
        <f>IF(N432="snížená",J432,0)</f>
        <v>0</v>
      </c>
      <c r="BG432" s="173">
        <f>IF(N432="zákl. přenesená",J432,0)</f>
        <v>0</v>
      </c>
      <c r="BH432" s="173">
        <f>IF(N432="sníž. přenesená",J432,0)</f>
        <v>0</v>
      </c>
      <c r="BI432" s="173">
        <f>IF(N432="nulová",J432,0)</f>
        <v>0</v>
      </c>
      <c r="BJ432" s="17" t="s">
        <v>84</v>
      </c>
      <c r="BK432" s="173">
        <f>ROUND(I432*H432,2)</f>
        <v>0</v>
      </c>
      <c r="BL432" s="17" t="s">
        <v>238</v>
      </c>
      <c r="BM432" s="172" t="s">
        <v>986</v>
      </c>
    </row>
    <row r="433" spans="1:47" s="2" customFormat="1" ht="19.5">
      <c r="A433" s="32"/>
      <c r="B433" s="33"/>
      <c r="C433" s="32"/>
      <c r="D433" s="174" t="s">
        <v>153</v>
      </c>
      <c r="E433" s="32"/>
      <c r="F433" s="175" t="s">
        <v>987</v>
      </c>
      <c r="G433" s="32"/>
      <c r="H433" s="32"/>
      <c r="I433" s="96"/>
      <c r="J433" s="32"/>
      <c r="K433" s="32"/>
      <c r="L433" s="33"/>
      <c r="M433" s="176"/>
      <c r="N433" s="177"/>
      <c r="O433" s="58"/>
      <c r="P433" s="58"/>
      <c r="Q433" s="58"/>
      <c r="R433" s="58"/>
      <c r="S433" s="58"/>
      <c r="T433" s="59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7" t="s">
        <v>153</v>
      </c>
      <c r="AU433" s="17" t="s">
        <v>86</v>
      </c>
    </row>
    <row r="434" spans="2:51" s="13" customFormat="1" ht="12">
      <c r="B434" s="178"/>
      <c r="D434" s="174" t="s">
        <v>155</v>
      </c>
      <c r="E434" s="179" t="s">
        <v>1</v>
      </c>
      <c r="F434" s="180" t="s">
        <v>988</v>
      </c>
      <c r="H434" s="181">
        <v>1.2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155</v>
      </c>
      <c r="AU434" s="179" t="s">
        <v>86</v>
      </c>
      <c r="AV434" s="13" t="s">
        <v>86</v>
      </c>
      <c r="AW434" s="13" t="s">
        <v>32</v>
      </c>
      <c r="AX434" s="13" t="s">
        <v>76</v>
      </c>
      <c r="AY434" s="179" t="s">
        <v>144</v>
      </c>
    </row>
    <row r="435" spans="2:51" s="13" customFormat="1" ht="12">
      <c r="B435" s="178"/>
      <c r="D435" s="174" t="s">
        <v>155</v>
      </c>
      <c r="E435" s="179" t="s">
        <v>1</v>
      </c>
      <c r="F435" s="180" t="s">
        <v>988</v>
      </c>
      <c r="H435" s="181">
        <v>1.2</v>
      </c>
      <c r="I435" s="182"/>
      <c r="L435" s="178"/>
      <c r="M435" s="183"/>
      <c r="N435" s="184"/>
      <c r="O435" s="184"/>
      <c r="P435" s="184"/>
      <c r="Q435" s="184"/>
      <c r="R435" s="184"/>
      <c r="S435" s="184"/>
      <c r="T435" s="185"/>
      <c r="AT435" s="179" t="s">
        <v>155</v>
      </c>
      <c r="AU435" s="179" t="s">
        <v>86</v>
      </c>
      <c r="AV435" s="13" t="s">
        <v>86</v>
      </c>
      <c r="AW435" s="13" t="s">
        <v>32</v>
      </c>
      <c r="AX435" s="13" t="s">
        <v>76</v>
      </c>
      <c r="AY435" s="179" t="s">
        <v>144</v>
      </c>
    </row>
    <row r="436" spans="2:51" s="13" customFormat="1" ht="12">
      <c r="B436" s="178"/>
      <c r="D436" s="174" t="s">
        <v>155</v>
      </c>
      <c r="E436" s="179" t="s">
        <v>1</v>
      </c>
      <c r="F436" s="180" t="s">
        <v>989</v>
      </c>
      <c r="H436" s="181">
        <v>0.795</v>
      </c>
      <c r="I436" s="182"/>
      <c r="L436" s="178"/>
      <c r="M436" s="183"/>
      <c r="N436" s="184"/>
      <c r="O436" s="184"/>
      <c r="P436" s="184"/>
      <c r="Q436" s="184"/>
      <c r="R436" s="184"/>
      <c r="S436" s="184"/>
      <c r="T436" s="185"/>
      <c r="AT436" s="179" t="s">
        <v>155</v>
      </c>
      <c r="AU436" s="179" t="s">
        <v>86</v>
      </c>
      <c r="AV436" s="13" t="s">
        <v>86</v>
      </c>
      <c r="AW436" s="13" t="s">
        <v>32</v>
      </c>
      <c r="AX436" s="13" t="s">
        <v>76</v>
      </c>
      <c r="AY436" s="179" t="s">
        <v>144</v>
      </c>
    </row>
    <row r="437" spans="2:51" s="13" customFormat="1" ht="12">
      <c r="B437" s="178"/>
      <c r="D437" s="174" t="s">
        <v>155</v>
      </c>
      <c r="E437" s="179" t="s">
        <v>1</v>
      </c>
      <c r="F437" s="180" t="s">
        <v>989</v>
      </c>
      <c r="H437" s="181">
        <v>0.795</v>
      </c>
      <c r="I437" s="182"/>
      <c r="L437" s="178"/>
      <c r="M437" s="183"/>
      <c r="N437" s="184"/>
      <c r="O437" s="184"/>
      <c r="P437" s="184"/>
      <c r="Q437" s="184"/>
      <c r="R437" s="184"/>
      <c r="S437" s="184"/>
      <c r="T437" s="185"/>
      <c r="AT437" s="179" t="s">
        <v>155</v>
      </c>
      <c r="AU437" s="179" t="s">
        <v>86</v>
      </c>
      <c r="AV437" s="13" t="s">
        <v>86</v>
      </c>
      <c r="AW437" s="13" t="s">
        <v>32</v>
      </c>
      <c r="AX437" s="13" t="s">
        <v>76</v>
      </c>
      <c r="AY437" s="179" t="s">
        <v>144</v>
      </c>
    </row>
    <row r="438" spans="2:51" s="14" customFormat="1" ht="12">
      <c r="B438" s="186"/>
      <c r="D438" s="174" t="s">
        <v>155</v>
      </c>
      <c r="E438" s="187" t="s">
        <v>1</v>
      </c>
      <c r="F438" s="188" t="s">
        <v>157</v>
      </c>
      <c r="H438" s="189">
        <v>3.99</v>
      </c>
      <c r="I438" s="190"/>
      <c r="L438" s="186"/>
      <c r="M438" s="191"/>
      <c r="N438" s="192"/>
      <c r="O438" s="192"/>
      <c r="P438" s="192"/>
      <c r="Q438" s="192"/>
      <c r="R438" s="192"/>
      <c r="S438" s="192"/>
      <c r="T438" s="193"/>
      <c r="AT438" s="187" t="s">
        <v>155</v>
      </c>
      <c r="AU438" s="187" t="s">
        <v>86</v>
      </c>
      <c r="AV438" s="14" t="s">
        <v>151</v>
      </c>
      <c r="AW438" s="14" t="s">
        <v>32</v>
      </c>
      <c r="AX438" s="14" t="s">
        <v>84</v>
      </c>
      <c r="AY438" s="187" t="s">
        <v>144</v>
      </c>
    </row>
    <row r="439" spans="1:65" s="2" customFormat="1" ht="14.45" customHeight="1">
      <c r="A439" s="32"/>
      <c r="B439" s="160"/>
      <c r="C439" s="201" t="s">
        <v>422</v>
      </c>
      <c r="D439" s="201" t="s">
        <v>213</v>
      </c>
      <c r="E439" s="202" t="s">
        <v>990</v>
      </c>
      <c r="F439" s="203" t="s">
        <v>991</v>
      </c>
      <c r="G439" s="204" t="s">
        <v>149</v>
      </c>
      <c r="H439" s="205">
        <v>3.99</v>
      </c>
      <c r="I439" s="206"/>
      <c r="J439" s="207">
        <f>ROUND(I439*H439,2)</f>
        <v>0</v>
      </c>
      <c r="K439" s="203" t="s">
        <v>1</v>
      </c>
      <c r="L439" s="208"/>
      <c r="M439" s="209" t="s">
        <v>1</v>
      </c>
      <c r="N439" s="210" t="s">
        <v>41</v>
      </c>
      <c r="O439" s="58"/>
      <c r="P439" s="170">
        <f>O439*H439</f>
        <v>0</v>
      </c>
      <c r="Q439" s="170">
        <v>0</v>
      </c>
      <c r="R439" s="170">
        <f>Q439*H439</f>
        <v>0</v>
      </c>
      <c r="S439" s="170">
        <v>0</v>
      </c>
      <c r="T439" s="171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2" t="s">
        <v>324</v>
      </c>
      <c r="AT439" s="172" t="s">
        <v>213</v>
      </c>
      <c r="AU439" s="172" t="s">
        <v>86</v>
      </c>
      <c r="AY439" s="17" t="s">
        <v>144</v>
      </c>
      <c r="BE439" s="173">
        <f>IF(N439="základní",J439,0)</f>
        <v>0</v>
      </c>
      <c r="BF439" s="173">
        <f>IF(N439="snížená",J439,0)</f>
        <v>0</v>
      </c>
      <c r="BG439" s="173">
        <f>IF(N439="zákl. přenesená",J439,0)</f>
        <v>0</v>
      </c>
      <c r="BH439" s="173">
        <f>IF(N439="sníž. přenesená",J439,0)</f>
        <v>0</v>
      </c>
      <c r="BI439" s="173">
        <f>IF(N439="nulová",J439,0)</f>
        <v>0</v>
      </c>
      <c r="BJ439" s="17" t="s">
        <v>84</v>
      </c>
      <c r="BK439" s="173">
        <f>ROUND(I439*H439,2)</f>
        <v>0</v>
      </c>
      <c r="BL439" s="17" t="s">
        <v>238</v>
      </c>
      <c r="BM439" s="172" t="s">
        <v>992</v>
      </c>
    </row>
    <row r="440" spans="1:47" s="2" customFormat="1" ht="12">
      <c r="A440" s="32"/>
      <c r="B440" s="33"/>
      <c r="C440" s="32"/>
      <c r="D440" s="174" t="s">
        <v>153</v>
      </c>
      <c r="E440" s="32"/>
      <c r="F440" s="175" t="s">
        <v>991</v>
      </c>
      <c r="G440" s="32"/>
      <c r="H440" s="32"/>
      <c r="I440" s="96"/>
      <c r="J440" s="32"/>
      <c r="K440" s="32"/>
      <c r="L440" s="33"/>
      <c r="M440" s="176"/>
      <c r="N440" s="177"/>
      <c r="O440" s="58"/>
      <c r="P440" s="58"/>
      <c r="Q440" s="58"/>
      <c r="R440" s="58"/>
      <c r="S440" s="58"/>
      <c r="T440" s="59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T440" s="17" t="s">
        <v>153</v>
      </c>
      <c r="AU440" s="17" t="s">
        <v>86</v>
      </c>
    </row>
    <row r="441" spans="2:51" s="13" customFormat="1" ht="12">
      <c r="B441" s="178"/>
      <c r="D441" s="174" t="s">
        <v>155</v>
      </c>
      <c r="E441" s="179" t="s">
        <v>1</v>
      </c>
      <c r="F441" s="180" t="s">
        <v>988</v>
      </c>
      <c r="H441" s="181">
        <v>1.2</v>
      </c>
      <c r="I441" s="182"/>
      <c r="L441" s="178"/>
      <c r="M441" s="183"/>
      <c r="N441" s="184"/>
      <c r="O441" s="184"/>
      <c r="P441" s="184"/>
      <c r="Q441" s="184"/>
      <c r="R441" s="184"/>
      <c r="S441" s="184"/>
      <c r="T441" s="185"/>
      <c r="AT441" s="179" t="s">
        <v>155</v>
      </c>
      <c r="AU441" s="179" t="s">
        <v>86</v>
      </c>
      <c r="AV441" s="13" t="s">
        <v>86</v>
      </c>
      <c r="AW441" s="13" t="s">
        <v>32</v>
      </c>
      <c r="AX441" s="13" t="s">
        <v>76</v>
      </c>
      <c r="AY441" s="179" t="s">
        <v>144</v>
      </c>
    </row>
    <row r="442" spans="2:51" s="13" customFormat="1" ht="12">
      <c r="B442" s="178"/>
      <c r="D442" s="174" t="s">
        <v>155</v>
      </c>
      <c r="E442" s="179" t="s">
        <v>1</v>
      </c>
      <c r="F442" s="180" t="s">
        <v>988</v>
      </c>
      <c r="H442" s="181">
        <v>1.2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155</v>
      </c>
      <c r="AU442" s="179" t="s">
        <v>86</v>
      </c>
      <c r="AV442" s="13" t="s">
        <v>86</v>
      </c>
      <c r="AW442" s="13" t="s">
        <v>32</v>
      </c>
      <c r="AX442" s="13" t="s">
        <v>76</v>
      </c>
      <c r="AY442" s="179" t="s">
        <v>144</v>
      </c>
    </row>
    <row r="443" spans="2:51" s="13" customFormat="1" ht="12">
      <c r="B443" s="178"/>
      <c r="D443" s="174" t="s">
        <v>155</v>
      </c>
      <c r="E443" s="179" t="s">
        <v>1</v>
      </c>
      <c r="F443" s="180" t="s">
        <v>989</v>
      </c>
      <c r="H443" s="181">
        <v>0.795</v>
      </c>
      <c r="I443" s="182"/>
      <c r="L443" s="178"/>
      <c r="M443" s="183"/>
      <c r="N443" s="184"/>
      <c r="O443" s="184"/>
      <c r="P443" s="184"/>
      <c r="Q443" s="184"/>
      <c r="R443" s="184"/>
      <c r="S443" s="184"/>
      <c r="T443" s="185"/>
      <c r="AT443" s="179" t="s">
        <v>155</v>
      </c>
      <c r="AU443" s="179" t="s">
        <v>86</v>
      </c>
      <c r="AV443" s="13" t="s">
        <v>86</v>
      </c>
      <c r="AW443" s="13" t="s">
        <v>32</v>
      </c>
      <c r="AX443" s="13" t="s">
        <v>76</v>
      </c>
      <c r="AY443" s="179" t="s">
        <v>144</v>
      </c>
    </row>
    <row r="444" spans="2:51" s="13" customFormat="1" ht="12">
      <c r="B444" s="178"/>
      <c r="D444" s="174" t="s">
        <v>155</v>
      </c>
      <c r="E444" s="179" t="s">
        <v>1</v>
      </c>
      <c r="F444" s="180" t="s">
        <v>989</v>
      </c>
      <c r="H444" s="181">
        <v>0.795</v>
      </c>
      <c r="I444" s="182"/>
      <c r="L444" s="178"/>
      <c r="M444" s="183"/>
      <c r="N444" s="184"/>
      <c r="O444" s="184"/>
      <c r="P444" s="184"/>
      <c r="Q444" s="184"/>
      <c r="R444" s="184"/>
      <c r="S444" s="184"/>
      <c r="T444" s="185"/>
      <c r="AT444" s="179" t="s">
        <v>155</v>
      </c>
      <c r="AU444" s="179" t="s">
        <v>86</v>
      </c>
      <c r="AV444" s="13" t="s">
        <v>86</v>
      </c>
      <c r="AW444" s="13" t="s">
        <v>32</v>
      </c>
      <c r="AX444" s="13" t="s">
        <v>76</v>
      </c>
      <c r="AY444" s="179" t="s">
        <v>144</v>
      </c>
    </row>
    <row r="445" spans="2:51" s="14" customFormat="1" ht="12">
      <c r="B445" s="186"/>
      <c r="D445" s="174" t="s">
        <v>155</v>
      </c>
      <c r="E445" s="187" t="s">
        <v>1</v>
      </c>
      <c r="F445" s="188" t="s">
        <v>157</v>
      </c>
      <c r="H445" s="189">
        <v>3.99</v>
      </c>
      <c r="I445" s="190"/>
      <c r="L445" s="186"/>
      <c r="M445" s="191"/>
      <c r="N445" s="192"/>
      <c r="O445" s="192"/>
      <c r="P445" s="192"/>
      <c r="Q445" s="192"/>
      <c r="R445" s="192"/>
      <c r="S445" s="192"/>
      <c r="T445" s="193"/>
      <c r="AT445" s="187" t="s">
        <v>155</v>
      </c>
      <c r="AU445" s="187" t="s">
        <v>86</v>
      </c>
      <c r="AV445" s="14" t="s">
        <v>151</v>
      </c>
      <c r="AW445" s="14" t="s">
        <v>32</v>
      </c>
      <c r="AX445" s="14" t="s">
        <v>84</v>
      </c>
      <c r="AY445" s="187" t="s">
        <v>144</v>
      </c>
    </row>
    <row r="446" spans="1:65" s="2" customFormat="1" ht="14.45" customHeight="1">
      <c r="A446" s="32"/>
      <c r="B446" s="160"/>
      <c r="C446" s="161" t="s">
        <v>741</v>
      </c>
      <c r="D446" s="161" t="s">
        <v>146</v>
      </c>
      <c r="E446" s="162" t="s">
        <v>993</v>
      </c>
      <c r="F446" s="163" t="s">
        <v>994</v>
      </c>
      <c r="G446" s="164" t="s">
        <v>149</v>
      </c>
      <c r="H446" s="165">
        <v>320.716</v>
      </c>
      <c r="I446" s="166"/>
      <c r="J446" s="167">
        <f>ROUND(I446*H446,2)</f>
        <v>0</v>
      </c>
      <c r="K446" s="163" t="s">
        <v>150</v>
      </c>
      <c r="L446" s="33"/>
      <c r="M446" s="168" t="s">
        <v>1</v>
      </c>
      <c r="N446" s="169" t="s">
        <v>41</v>
      </c>
      <c r="O446" s="58"/>
      <c r="P446" s="170">
        <f>O446*H446</f>
        <v>0</v>
      </c>
      <c r="Q446" s="170">
        <v>0.0004</v>
      </c>
      <c r="R446" s="170">
        <f>Q446*H446</f>
        <v>0.12828640000000002</v>
      </c>
      <c r="S446" s="170">
        <v>0</v>
      </c>
      <c r="T446" s="171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2" t="s">
        <v>238</v>
      </c>
      <c r="AT446" s="172" t="s">
        <v>146</v>
      </c>
      <c r="AU446" s="172" t="s">
        <v>86</v>
      </c>
      <c r="AY446" s="17" t="s">
        <v>144</v>
      </c>
      <c r="BE446" s="173">
        <f>IF(N446="základní",J446,0)</f>
        <v>0</v>
      </c>
      <c r="BF446" s="173">
        <f>IF(N446="snížená",J446,0)</f>
        <v>0</v>
      </c>
      <c r="BG446" s="173">
        <f>IF(N446="zákl. přenesená",J446,0)</f>
        <v>0</v>
      </c>
      <c r="BH446" s="173">
        <f>IF(N446="sníž. přenesená",J446,0)</f>
        <v>0</v>
      </c>
      <c r="BI446" s="173">
        <f>IF(N446="nulová",J446,0)</f>
        <v>0</v>
      </c>
      <c r="BJ446" s="17" t="s">
        <v>84</v>
      </c>
      <c r="BK446" s="173">
        <f>ROUND(I446*H446,2)</f>
        <v>0</v>
      </c>
      <c r="BL446" s="17" t="s">
        <v>238</v>
      </c>
      <c r="BM446" s="172" t="s">
        <v>995</v>
      </c>
    </row>
    <row r="447" spans="1:47" s="2" customFormat="1" ht="12">
      <c r="A447" s="32"/>
      <c r="B447" s="33"/>
      <c r="C447" s="32"/>
      <c r="D447" s="174" t="s">
        <v>153</v>
      </c>
      <c r="E447" s="32"/>
      <c r="F447" s="175" t="s">
        <v>996</v>
      </c>
      <c r="G447" s="32"/>
      <c r="H447" s="32"/>
      <c r="I447" s="96"/>
      <c r="J447" s="32"/>
      <c r="K447" s="32"/>
      <c r="L447" s="33"/>
      <c r="M447" s="176"/>
      <c r="N447" s="177"/>
      <c r="O447" s="58"/>
      <c r="P447" s="58"/>
      <c r="Q447" s="58"/>
      <c r="R447" s="58"/>
      <c r="S447" s="58"/>
      <c r="T447" s="59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T447" s="17" t="s">
        <v>153</v>
      </c>
      <c r="AU447" s="17" t="s">
        <v>86</v>
      </c>
    </row>
    <row r="448" spans="2:51" s="13" customFormat="1" ht="12">
      <c r="B448" s="178"/>
      <c r="D448" s="174" t="s">
        <v>155</v>
      </c>
      <c r="E448" s="179" t="s">
        <v>1</v>
      </c>
      <c r="F448" s="180" t="s">
        <v>997</v>
      </c>
      <c r="H448" s="181">
        <v>54.296</v>
      </c>
      <c r="I448" s="182"/>
      <c r="L448" s="178"/>
      <c r="M448" s="183"/>
      <c r="N448" s="184"/>
      <c r="O448" s="184"/>
      <c r="P448" s="184"/>
      <c r="Q448" s="184"/>
      <c r="R448" s="184"/>
      <c r="S448" s="184"/>
      <c r="T448" s="185"/>
      <c r="AT448" s="179" t="s">
        <v>155</v>
      </c>
      <c r="AU448" s="179" t="s">
        <v>86</v>
      </c>
      <c r="AV448" s="13" t="s">
        <v>86</v>
      </c>
      <c r="AW448" s="13" t="s">
        <v>32</v>
      </c>
      <c r="AX448" s="13" t="s">
        <v>76</v>
      </c>
      <c r="AY448" s="179" t="s">
        <v>144</v>
      </c>
    </row>
    <row r="449" spans="2:51" s="13" customFormat="1" ht="12">
      <c r="B449" s="178"/>
      <c r="D449" s="174" t="s">
        <v>155</v>
      </c>
      <c r="E449" s="179" t="s">
        <v>1</v>
      </c>
      <c r="F449" s="180" t="s">
        <v>998</v>
      </c>
      <c r="H449" s="181">
        <v>100.078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155</v>
      </c>
      <c r="AU449" s="179" t="s">
        <v>86</v>
      </c>
      <c r="AV449" s="13" t="s">
        <v>86</v>
      </c>
      <c r="AW449" s="13" t="s">
        <v>32</v>
      </c>
      <c r="AX449" s="13" t="s">
        <v>76</v>
      </c>
      <c r="AY449" s="179" t="s">
        <v>144</v>
      </c>
    </row>
    <row r="450" spans="2:51" s="13" customFormat="1" ht="12">
      <c r="B450" s="178"/>
      <c r="D450" s="174" t="s">
        <v>155</v>
      </c>
      <c r="E450" s="179" t="s">
        <v>1</v>
      </c>
      <c r="F450" s="180" t="s">
        <v>999</v>
      </c>
      <c r="H450" s="181">
        <v>76.384</v>
      </c>
      <c r="I450" s="182"/>
      <c r="L450" s="178"/>
      <c r="M450" s="183"/>
      <c r="N450" s="184"/>
      <c r="O450" s="184"/>
      <c r="P450" s="184"/>
      <c r="Q450" s="184"/>
      <c r="R450" s="184"/>
      <c r="S450" s="184"/>
      <c r="T450" s="185"/>
      <c r="AT450" s="179" t="s">
        <v>155</v>
      </c>
      <c r="AU450" s="179" t="s">
        <v>86</v>
      </c>
      <c r="AV450" s="13" t="s">
        <v>86</v>
      </c>
      <c r="AW450" s="13" t="s">
        <v>32</v>
      </c>
      <c r="AX450" s="13" t="s">
        <v>76</v>
      </c>
      <c r="AY450" s="179" t="s">
        <v>144</v>
      </c>
    </row>
    <row r="451" spans="2:51" s="13" customFormat="1" ht="12">
      <c r="B451" s="178"/>
      <c r="D451" s="174" t="s">
        <v>155</v>
      </c>
      <c r="E451" s="179" t="s">
        <v>1</v>
      </c>
      <c r="F451" s="180" t="s">
        <v>1000</v>
      </c>
      <c r="H451" s="181">
        <v>75.658</v>
      </c>
      <c r="I451" s="182"/>
      <c r="L451" s="178"/>
      <c r="M451" s="183"/>
      <c r="N451" s="184"/>
      <c r="O451" s="184"/>
      <c r="P451" s="184"/>
      <c r="Q451" s="184"/>
      <c r="R451" s="184"/>
      <c r="S451" s="184"/>
      <c r="T451" s="185"/>
      <c r="AT451" s="179" t="s">
        <v>155</v>
      </c>
      <c r="AU451" s="179" t="s">
        <v>86</v>
      </c>
      <c r="AV451" s="13" t="s">
        <v>86</v>
      </c>
      <c r="AW451" s="13" t="s">
        <v>32</v>
      </c>
      <c r="AX451" s="13" t="s">
        <v>76</v>
      </c>
      <c r="AY451" s="179" t="s">
        <v>144</v>
      </c>
    </row>
    <row r="452" spans="2:51" s="13" customFormat="1" ht="12">
      <c r="B452" s="178"/>
      <c r="D452" s="174" t="s">
        <v>155</v>
      </c>
      <c r="E452" s="179" t="s">
        <v>1</v>
      </c>
      <c r="F452" s="180" t="s">
        <v>1001</v>
      </c>
      <c r="H452" s="181">
        <v>14.3</v>
      </c>
      <c r="I452" s="182"/>
      <c r="L452" s="178"/>
      <c r="M452" s="183"/>
      <c r="N452" s="184"/>
      <c r="O452" s="184"/>
      <c r="P452" s="184"/>
      <c r="Q452" s="184"/>
      <c r="R452" s="184"/>
      <c r="S452" s="184"/>
      <c r="T452" s="185"/>
      <c r="AT452" s="179" t="s">
        <v>155</v>
      </c>
      <c r="AU452" s="179" t="s">
        <v>86</v>
      </c>
      <c r="AV452" s="13" t="s">
        <v>86</v>
      </c>
      <c r="AW452" s="13" t="s">
        <v>32</v>
      </c>
      <c r="AX452" s="13" t="s">
        <v>76</v>
      </c>
      <c r="AY452" s="179" t="s">
        <v>144</v>
      </c>
    </row>
    <row r="453" spans="2:51" s="14" customFormat="1" ht="12">
      <c r="B453" s="186"/>
      <c r="D453" s="174" t="s">
        <v>155</v>
      </c>
      <c r="E453" s="187" t="s">
        <v>1</v>
      </c>
      <c r="F453" s="188" t="s">
        <v>157</v>
      </c>
      <c r="H453" s="189">
        <v>320.716</v>
      </c>
      <c r="I453" s="190"/>
      <c r="L453" s="186"/>
      <c r="M453" s="191"/>
      <c r="N453" s="192"/>
      <c r="O453" s="192"/>
      <c r="P453" s="192"/>
      <c r="Q453" s="192"/>
      <c r="R453" s="192"/>
      <c r="S453" s="192"/>
      <c r="T453" s="193"/>
      <c r="AT453" s="187" t="s">
        <v>155</v>
      </c>
      <c r="AU453" s="187" t="s">
        <v>86</v>
      </c>
      <c r="AV453" s="14" t="s">
        <v>151</v>
      </c>
      <c r="AW453" s="14" t="s">
        <v>32</v>
      </c>
      <c r="AX453" s="14" t="s">
        <v>84</v>
      </c>
      <c r="AY453" s="187" t="s">
        <v>144</v>
      </c>
    </row>
    <row r="454" spans="1:65" s="2" customFormat="1" ht="19.9" customHeight="1">
      <c r="A454" s="32"/>
      <c r="B454" s="160"/>
      <c r="C454" s="201" t="s">
        <v>156</v>
      </c>
      <c r="D454" s="201" t="s">
        <v>213</v>
      </c>
      <c r="E454" s="202" t="s">
        <v>1002</v>
      </c>
      <c r="F454" s="203" t="s">
        <v>1003</v>
      </c>
      <c r="G454" s="204" t="s">
        <v>149</v>
      </c>
      <c r="H454" s="205">
        <v>368.823</v>
      </c>
      <c r="I454" s="206"/>
      <c r="J454" s="207">
        <f>ROUND(I454*H454,2)</f>
        <v>0</v>
      </c>
      <c r="K454" s="203" t="s">
        <v>150</v>
      </c>
      <c r="L454" s="208"/>
      <c r="M454" s="209" t="s">
        <v>1</v>
      </c>
      <c r="N454" s="210" t="s">
        <v>41</v>
      </c>
      <c r="O454" s="58"/>
      <c r="P454" s="170">
        <f>O454*H454</f>
        <v>0</v>
      </c>
      <c r="Q454" s="170">
        <v>0.0054</v>
      </c>
      <c r="R454" s="170">
        <f>Q454*H454</f>
        <v>1.9916442</v>
      </c>
      <c r="S454" s="170">
        <v>0</v>
      </c>
      <c r="T454" s="171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2" t="s">
        <v>324</v>
      </c>
      <c r="AT454" s="172" t="s">
        <v>213</v>
      </c>
      <c r="AU454" s="172" t="s">
        <v>86</v>
      </c>
      <c r="AY454" s="17" t="s">
        <v>144</v>
      </c>
      <c r="BE454" s="173">
        <f>IF(N454="základní",J454,0)</f>
        <v>0</v>
      </c>
      <c r="BF454" s="173">
        <f>IF(N454="snížená",J454,0)</f>
        <v>0</v>
      </c>
      <c r="BG454" s="173">
        <f>IF(N454="zákl. přenesená",J454,0)</f>
        <v>0</v>
      </c>
      <c r="BH454" s="173">
        <f>IF(N454="sníž. přenesená",J454,0)</f>
        <v>0</v>
      </c>
      <c r="BI454" s="173">
        <f>IF(N454="nulová",J454,0)</f>
        <v>0</v>
      </c>
      <c r="BJ454" s="17" t="s">
        <v>84</v>
      </c>
      <c r="BK454" s="173">
        <f>ROUND(I454*H454,2)</f>
        <v>0</v>
      </c>
      <c r="BL454" s="17" t="s">
        <v>238</v>
      </c>
      <c r="BM454" s="172" t="s">
        <v>1004</v>
      </c>
    </row>
    <row r="455" spans="1:47" s="2" customFormat="1" ht="19.5">
      <c r="A455" s="32"/>
      <c r="B455" s="33"/>
      <c r="C455" s="32"/>
      <c r="D455" s="174" t="s">
        <v>153</v>
      </c>
      <c r="E455" s="32"/>
      <c r="F455" s="175" t="s">
        <v>1003</v>
      </c>
      <c r="G455" s="32"/>
      <c r="H455" s="32"/>
      <c r="I455" s="96"/>
      <c r="J455" s="32"/>
      <c r="K455" s="32"/>
      <c r="L455" s="33"/>
      <c r="M455" s="176"/>
      <c r="N455" s="177"/>
      <c r="O455" s="58"/>
      <c r="P455" s="58"/>
      <c r="Q455" s="58"/>
      <c r="R455" s="58"/>
      <c r="S455" s="58"/>
      <c r="T455" s="59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17" t="s">
        <v>153</v>
      </c>
      <c r="AU455" s="17" t="s">
        <v>86</v>
      </c>
    </row>
    <row r="456" spans="2:51" s="13" customFormat="1" ht="12">
      <c r="B456" s="178"/>
      <c r="D456" s="174" t="s">
        <v>155</v>
      </c>
      <c r="F456" s="180" t="s">
        <v>1005</v>
      </c>
      <c r="H456" s="181">
        <v>368.823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79" t="s">
        <v>155</v>
      </c>
      <c r="AU456" s="179" t="s">
        <v>86</v>
      </c>
      <c r="AV456" s="13" t="s">
        <v>86</v>
      </c>
      <c r="AW456" s="13" t="s">
        <v>3</v>
      </c>
      <c r="AX456" s="13" t="s">
        <v>84</v>
      </c>
      <c r="AY456" s="179" t="s">
        <v>144</v>
      </c>
    </row>
    <row r="457" spans="1:65" s="2" customFormat="1" ht="14.45" customHeight="1">
      <c r="A457" s="32"/>
      <c r="B457" s="160"/>
      <c r="C457" s="161" t="s">
        <v>752</v>
      </c>
      <c r="D457" s="161" t="s">
        <v>146</v>
      </c>
      <c r="E457" s="162" t="s">
        <v>391</v>
      </c>
      <c r="F457" s="163" t="s">
        <v>392</v>
      </c>
      <c r="G457" s="164" t="s">
        <v>393</v>
      </c>
      <c r="H457" s="211"/>
      <c r="I457" s="166"/>
      <c r="J457" s="167">
        <f>ROUND(I457*H457,2)</f>
        <v>0</v>
      </c>
      <c r="K457" s="163" t="s">
        <v>150</v>
      </c>
      <c r="L457" s="33"/>
      <c r="M457" s="168" t="s">
        <v>1</v>
      </c>
      <c r="N457" s="169" t="s">
        <v>41</v>
      </c>
      <c r="O457" s="58"/>
      <c r="P457" s="170">
        <f>O457*H457</f>
        <v>0</v>
      </c>
      <c r="Q457" s="170">
        <v>0</v>
      </c>
      <c r="R457" s="170">
        <f>Q457*H457</f>
        <v>0</v>
      </c>
      <c r="S457" s="170">
        <v>0</v>
      </c>
      <c r="T457" s="17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2" t="s">
        <v>238</v>
      </c>
      <c r="AT457" s="172" t="s">
        <v>146</v>
      </c>
      <c r="AU457" s="172" t="s">
        <v>86</v>
      </c>
      <c r="AY457" s="17" t="s">
        <v>144</v>
      </c>
      <c r="BE457" s="173">
        <f>IF(N457="základní",J457,0)</f>
        <v>0</v>
      </c>
      <c r="BF457" s="173">
        <f>IF(N457="snížená",J457,0)</f>
        <v>0</v>
      </c>
      <c r="BG457" s="173">
        <f>IF(N457="zákl. přenesená",J457,0)</f>
        <v>0</v>
      </c>
      <c r="BH457" s="173">
        <f>IF(N457="sníž. přenesená",J457,0)</f>
        <v>0</v>
      </c>
      <c r="BI457" s="173">
        <f>IF(N457="nulová",J457,0)</f>
        <v>0</v>
      </c>
      <c r="BJ457" s="17" t="s">
        <v>84</v>
      </c>
      <c r="BK457" s="173">
        <f>ROUND(I457*H457,2)</f>
        <v>0</v>
      </c>
      <c r="BL457" s="17" t="s">
        <v>238</v>
      </c>
      <c r="BM457" s="172" t="s">
        <v>1006</v>
      </c>
    </row>
    <row r="458" spans="1:47" s="2" customFormat="1" ht="19.5">
      <c r="A458" s="32"/>
      <c r="B458" s="33"/>
      <c r="C458" s="32"/>
      <c r="D458" s="174" t="s">
        <v>153</v>
      </c>
      <c r="E458" s="32"/>
      <c r="F458" s="175" t="s">
        <v>395</v>
      </c>
      <c r="G458" s="32"/>
      <c r="H458" s="32"/>
      <c r="I458" s="96"/>
      <c r="J458" s="32"/>
      <c r="K458" s="32"/>
      <c r="L458" s="33"/>
      <c r="M458" s="176"/>
      <c r="N458" s="177"/>
      <c r="O458" s="58"/>
      <c r="P458" s="58"/>
      <c r="Q458" s="58"/>
      <c r="R458" s="58"/>
      <c r="S458" s="58"/>
      <c r="T458" s="59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T458" s="17" t="s">
        <v>153</v>
      </c>
      <c r="AU458" s="17" t="s">
        <v>86</v>
      </c>
    </row>
    <row r="459" spans="2:63" s="12" customFormat="1" ht="22.9" customHeight="1">
      <c r="B459" s="147"/>
      <c r="D459" s="148" t="s">
        <v>75</v>
      </c>
      <c r="E459" s="158" t="s">
        <v>1007</v>
      </c>
      <c r="F459" s="158" t="s">
        <v>1008</v>
      </c>
      <c r="I459" s="150"/>
      <c r="J459" s="159">
        <f>BK459</f>
        <v>0</v>
      </c>
      <c r="L459" s="147"/>
      <c r="M459" s="152"/>
      <c r="N459" s="153"/>
      <c r="O459" s="153"/>
      <c r="P459" s="154">
        <f>SUM(P460:P483)</f>
        <v>0</v>
      </c>
      <c r="Q459" s="153"/>
      <c r="R459" s="154">
        <f>SUM(R460:R483)</f>
        <v>0.44371689999999997</v>
      </c>
      <c r="S459" s="153"/>
      <c r="T459" s="155">
        <f>SUM(T460:T483)</f>
        <v>0</v>
      </c>
      <c r="AR459" s="148" t="s">
        <v>86</v>
      </c>
      <c r="AT459" s="156" t="s">
        <v>75</v>
      </c>
      <c r="AU459" s="156" t="s">
        <v>84</v>
      </c>
      <c r="AY459" s="148" t="s">
        <v>144</v>
      </c>
      <c r="BK459" s="157">
        <f>SUM(BK460:BK483)</f>
        <v>0</v>
      </c>
    </row>
    <row r="460" spans="1:65" s="2" customFormat="1" ht="14.45" customHeight="1">
      <c r="A460" s="32"/>
      <c r="B460" s="160"/>
      <c r="C460" s="161" t="s">
        <v>757</v>
      </c>
      <c r="D460" s="161" t="s">
        <v>146</v>
      </c>
      <c r="E460" s="162" t="s">
        <v>1009</v>
      </c>
      <c r="F460" s="163" t="s">
        <v>1010</v>
      </c>
      <c r="G460" s="164" t="s">
        <v>149</v>
      </c>
      <c r="H460" s="165">
        <v>146.78</v>
      </c>
      <c r="I460" s="166"/>
      <c r="J460" s="167">
        <f>ROUND(I460*H460,2)</f>
        <v>0</v>
      </c>
      <c r="K460" s="163" t="s">
        <v>150</v>
      </c>
      <c r="L460" s="33"/>
      <c r="M460" s="168" t="s">
        <v>1</v>
      </c>
      <c r="N460" s="169" t="s">
        <v>41</v>
      </c>
      <c r="O460" s="58"/>
      <c r="P460" s="170">
        <f>O460*H460</f>
        <v>0</v>
      </c>
      <c r="Q460" s="170">
        <v>0</v>
      </c>
      <c r="R460" s="170">
        <f>Q460*H460</f>
        <v>0</v>
      </c>
      <c r="S460" s="170">
        <v>0</v>
      </c>
      <c r="T460" s="171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72" t="s">
        <v>238</v>
      </c>
      <c r="AT460" s="172" t="s">
        <v>146</v>
      </c>
      <c r="AU460" s="172" t="s">
        <v>86</v>
      </c>
      <c r="AY460" s="17" t="s">
        <v>144</v>
      </c>
      <c r="BE460" s="173">
        <f>IF(N460="základní",J460,0)</f>
        <v>0</v>
      </c>
      <c r="BF460" s="173">
        <f>IF(N460="snížená",J460,0)</f>
        <v>0</v>
      </c>
      <c r="BG460" s="173">
        <f>IF(N460="zákl. přenesená",J460,0)</f>
        <v>0</v>
      </c>
      <c r="BH460" s="173">
        <f>IF(N460="sníž. přenesená",J460,0)</f>
        <v>0</v>
      </c>
      <c r="BI460" s="173">
        <f>IF(N460="nulová",J460,0)</f>
        <v>0</v>
      </c>
      <c r="BJ460" s="17" t="s">
        <v>84</v>
      </c>
      <c r="BK460" s="173">
        <f>ROUND(I460*H460,2)</f>
        <v>0</v>
      </c>
      <c r="BL460" s="17" t="s">
        <v>238</v>
      </c>
      <c r="BM460" s="172" t="s">
        <v>1011</v>
      </c>
    </row>
    <row r="461" spans="1:47" s="2" customFormat="1" ht="19.5">
      <c r="A461" s="32"/>
      <c r="B461" s="33"/>
      <c r="C461" s="32"/>
      <c r="D461" s="174" t="s">
        <v>153</v>
      </c>
      <c r="E461" s="32"/>
      <c r="F461" s="175" t="s">
        <v>1012</v>
      </c>
      <c r="G461" s="32"/>
      <c r="H461" s="32"/>
      <c r="I461" s="96"/>
      <c r="J461" s="32"/>
      <c r="K461" s="32"/>
      <c r="L461" s="33"/>
      <c r="M461" s="176"/>
      <c r="N461" s="177"/>
      <c r="O461" s="58"/>
      <c r="P461" s="58"/>
      <c r="Q461" s="58"/>
      <c r="R461" s="58"/>
      <c r="S461" s="58"/>
      <c r="T461" s="59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T461" s="17" t="s">
        <v>153</v>
      </c>
      <c r="AU461" s="17" t="s">
        <v>86</v>
      </c>
    </row>
    <row r="462" spans="2:51" s="13" customFormat="1" ht="12">
      <c r="B462" s="178"/>
      <c r="D462" s="174" t="s">
        <v>155</v>
      </c>
      <c r="E462" s="179" t="s">
        <v>1</v>
      </c>
      <c r="F462" s="180" t="s">
        <v>560</v>
      </c>
      <c r="H462" s="181">
        <v>24.68</v>
      </c>
      <c r="I462" s="182"/>
      <c r="L462" s="178"/>
      <c r="M462" s="183"/>
      <c r="N462" s="184"/>
      <c r="O462" s="184"/>
      <c r="P462" s="184"/>
      <c r="Q462" s="184"/>
      <c r="R462" s="184"/>
      <c r="S462" s="184"/>
      <c r="T462" s="185"/>
      <c r="AT462" s="179" t="s">
        <v>155</v>
      </c>
      <c r="AU462" s="179" t="s">
        <v>86</v>
      </c>
      <c r="AV462" s="13" t="s">
        <v>86</v>
      </c>
      <c r="AW462" s="13" t="s">
        <v>32</v>
      </c>
      <c r="AX462" s="13" t="s">
        <v>76</v>
      </c>
      <c r="AY462" s="179" t="s">
        <v>144</v>
      </c>
    </row>
    <row r="463" spans="2:51" s="13" customFormat="1" ht="12">
      <c r="B463" s="178"/>
      <c r="D463" s="174" t="s">
        <v>155</v>
      </c>
      <c r="E463" s="179" t="s">
        <v>1</v>
      </c>
      <c r="F463" s="180" t="s">
        <v>561</v>
      </c>
      <c r="H463" s="181">
        <v>46.49</v>
      </c>
      <c r="I463" s="182"/>
      <c r="L463" s="178"/>
      <c r="M463" s="183"/>
      <c r="N463" s="184"/>
      <c r="O463" s="184"/>
      <c r="P463" s="184"/>
      <c r="Q463" s="184"/>
      <c r="R463" s="184"/>
      <c r="S463" s="184"/>
      <c r="T463" s="185"/>
      <c r="AT463" s="179" t="s">
        <v>155</v>
      </c>
      <c r="AU463" s="179" t="s">
        <v>86</v>
      </c>
      <c r="AV463" s="13" t="s">
        <v>86</v>
      </c>
      <c r="AW463" s="13" t="s">
        <v>32</v>
      </c>
      <c r="AX463" s="13" t="s">
        <v>76</v>
      </c>
      <c r="AY463" s="179" t="s">
        <v>144</v>
      </c>
    </row>
    <row r="464" spans="2:51" s="13" customFormat="1" ht="12">
      <c r="B464" s="178"/>
      <c r="D464" s="174" t="s">
        <v>155</v>
      </c>
      <c r="E464" s="179" t="s">
        <v>1</v>
      </c>
      <c r="F464" s="180" t="s">
        <v>562</v>
      </c>
      <c r="H464" s="181">
        <v>34.72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155</v>
      </c>
      <c r="AU464" s="179" t="s">
        <v>86</v>
      </c>
      <c r="AV464" s="13" t="s">
        <v>86</v>
      </c>
      <c r="AW464" s="13" t="s">
        <v>32</v>
      </c>
      <c r="AX464" s="13" t="s">
        <v>76</v>
      </c>
      <c r="AY464" s="179" t="s">
        <v>144</v>
      </c>
    </row>
    <row r="465" spans="2:51" s="13" customFormat="1" ht="12">
      <c r="B465" s="178"/>
      <c r="D465" s="174" t="s">
        <v>155</v>
      </c>
      <c r="E465" s="179" t="s">
        <v>1</v>
      </c>
      <c r="F465" s="180" t="s">
        <v>563</v>
      </c>
      <c r="H465" s="181">
        <v>34.39</v>
      </c>
      <c r="I465" s="182"/>
      <c r="L465" s="178"/>
      <c r="M465" s="183"/>
      <c r="N465" s="184"/>
      <c r="O465" s="184"/>
      <c r="P465" s="184"/>
      <c r="Q465" s="184"/>
      <c r="R465" s="184"/>
      <c r="S465" s="184"/>
      <c r="T465" s="185"/>
      <c r="AT465" s="179" t="s">
        <v>155</v>
      </c>
      <c r="AU465" s="179" t="s">
        <v>86</v>
      </c>
      <c r="AV465" s="13" t="s">
        <v>86</v>
      </c>
      <c r="AW465" s="13" t="s">
        <v>32</v>
      </c>
      <c r="AX465" s="13" t="s">
        <v>76</v>
      </c>
      <c r="AY465" s="179" t="s">
        <v>144</v>
      </c>
    </row>
    <row r="466" spans="2:51" s="13" customFormat="1" ht="12">
      <c r="B466" s="178"/>
      <c r="D466" s="174" t="s">
        <v>155</v>
      </c>
      <c r="E466" s="179" t="s">
        <v>1</v>
      </c>
      <c r="F466" s="180" t="s">
        <v>564</v>
      </c>
      <c r="H466" s="181">
        <v>6.5</v>
      </c>
      <c r="I466" s="182"/>
      <c r="L466" s="178"/>
      <c r="M466" s="183"/>
      <c r="N466" s="184"/>
      <c r="O466" s="184"/>
      <c r="P466" s="184"/>
      <c r="Q466" s="184"/>
      <c r="R466" s="184"/>
      <c r="S466" s="184"/>
      <c r="T466" s="185"/>
      <c r="AT466" s="179" t="s">
        <v>155</v>
      </c>
      <c r="AU466" s="179" t="s">
        <v>86</v>
      </c>
      <c r="AV466" s="13" t="s">
        <v>86</v>
      </c>
      <c r="AW466" s="13" t="s">
        <v>32</v>
      </c>
      <c r="AX466" s="13" t="s">
        <v>76</v>
      </c>
      <c r="AY466" s="179" t="s">
        <v>144</v>
      </c>
    </row>
    <row r="467" spans="2:51" s="14" customFormat="1" ht="12">
      <c r="B467" s="186"/>
      <c r="D467" s="174" t="s">
        <v>155</v>
      </c>
      <c r="E467" s="187" t="s">
        <v>1</v>
      </c>
      <c r="F467" s="188" t="s">
        <v>157</v>
      </c>
      <c r="H467" s="189">
        <v>146.78</v>
      </c>
      <c r="I467" s="190"/>
      <c r="L467" s="186"/>
      <c r="M467" s="191"/>
      <c r="N467" s="192"/>
      <c r="O467" s="192"/>
      <c r="P467" s="192"/>
      <c r="Q467" s="192"/>
      <c r="R467" s="192"/>
      <c r="S467" s="192"/>
      <c r="T467" s="193"/>
      <c r="AT467" s="187" t="s">
        <v>155</v>
      </c>
      <c r="AU467" s="187" t="s">
        <v>86</v>
      </c>
      <c r="AV467" s="14" t="s">
        <v>151</v>
      </c>
      <c r="AW467" s="14" t="s">
        <v>32</v>
      </c>
      <c r="AX467" s="14" t="s">
        <v>84</v>
      </c>
      <c r="AY467" s="187" t="s">
        <v>144</v>
      </c>
    </row>
    <row r="468" spans="1:65" s="2" customFormat="1" ht="14.45" customHeight="1">
      <c r="A468" s="32"/>
      <c r="B468" s="160"/>
      <c r="C468" s="201" t="s">
        <v>768</v>
      </c>
      <c r="D468" s="201" t="s">
        <v>213</v>
      </c>
      <c r="E468" s="202" t="s">
        <v>1013</v>
      </c>
      <c r="F468" s="203" t="s">
        <v>1014</v>
      </c>
      <c r="G468" s="204" t="s">
        <v>149</v>
      </c>
      <c r="H468" s="205">
        <v>149.716</v>
      </c>
      <c r="I468" s="206"/>
      <c r="J468" s="207">
        <f>ROUND(I468*H468,2)</f>
        <v>0</v>
      </c>
      <c r="K468" s="203" t="s">
        <v>150</v>
      </c>
      <c r="L468" s="208"/>
      <c r="M468" s="209" t="s">
        <v>1</v>
      </c>
      <c r="N468" s="210" t="s">
        <v>41</v>
      </c>
      <c r="O468" s="58"/>
      <c r="P468" s="170">
        <f>O468*H468</f>
        <v>0</v>
      </c>
      <c r="Q468" s="170">
        <v>0.0024</v>
      </c>
      <c r="R468" s="170">
        <f>Q468*H468</f>
        <v>0.3593184</v>
      </c>
      <c r="S468" s="170">
        <v>0</v>
      </c>
      <c r="T468" s="171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72" t="s">
        <v>324</v>
      </c>
      <c r="AT468" s="172" t="s">
        <v>213</v>
      </c>
      <c r="AU468" s="172" t="s">
        <v>86</v>
      </c>
      <c r="AY468" s="17" t="s">
        <v>144</v>
      </c>
      <c r="BE468" s="173">
        <f>IF(N468="základní",J468,0)</f>
        <v>0</v>
      </c>
      <c r="BF468" s="173">
        <f>IF(N468="snížená",J468,0)</f>
        <v>0</v>
      </c>
      <c r="BG468" s="173">
        <f>IF(N468="zákl. přenesená",J468,0)</f>
        <v>0</v>
      </c>
      <c r="BH468" s="173">
        <f>IF(N468="sníž. přenesená",J468,0)</f>
        <v>0</v>
      </c>
      <c r="BI468" s="173">
        <f>IF(N468="nulová",J468,0)</f>
        <v>0</v>
      </c>
      <c r="BJ468" s="17" t="s">
        <v>84</v>
      </c>
      <c r="BK468" s="173">
        <f>ROUND(I468*H468,2)</f>
        <v>0</v>
      </c>
      <c r="BL468" s="17" t="s">
        <v>238</v>
      </c>
      <c r="BM468" s="172" t="s">
        <v>1015</v>
      </c>
    </row>
    <row r="469" spans="1:47" s="2" customFormat="1" ht="12">
      <c r="A469" s="32"/>
      <c r="B469" s="33"/>
      <c r="C469" s="32"/>
      <c r="D469" s="174" t="s">
        <v>153</v>
      </c>
      <c r="E469" s="32"/>
      <c r="F469" s="175" t="s">
        <v>1014</v>
      </c>
      <c r="G469" s="32"/>
      <c r="H469" s="32"/>
      <c r="I469" s="96"/>
      <c r="J469" s="32"/>
      <c r="K469" s="32"/>
      <c r="L469" s="33"/>
      <c r="M469" s="176"/>
      <c r="N469" s="177"/>
      <c r="O469" s="58"/>
      <c r="P469" s="58"/>
      <c r="Q469" s="58"/>
      <c r="R469" s="58"/>
      <c r="S469" s="58"/>
      <c r="T469" s="59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17" t="s">
        <v>153</v>
      </c>
      <c r="AU469" s="17" t="s">
        <v>86</v>
      </c>
    </row>
    <row r="470" spans="2:51" s="13" customFormat="1" ht="12">
      <c r="B470" s="178"/>
      <c r="D470" s="174" t="s">
        <v>155</v>
      </c>
      <c r="F470" s="180" t="s">
        <v>1016</v>
      </c>
      <c r="H470" s="181">
        <v>149.716</v>
      </c>
      <c r="I470" s="182"/>
      <c r="L470" s="178"/>
      <c r="M470" s="183"/>
      <c r="N470" s="184"/>
      <c r="O470" s="184"/>
      <c r="P470" s="184"/>
      <c r="Q470" s="184"/>
      <c r="R470" s="184"/>
      <c r="S470" s="184"/>
      <c r="T470" s="185"/>
      <c r="AT470" s="179" t="s">
        <v>155</v>
      </c>
      <c r="AU470" s="179" t="s">
        <v>86</v>
      </c>
      <c r="AV470" s="13" t="s">
        <v>86</v>
      </c>
      <c r="AW470" s="13" t="s">
        <v>3</v>
      </c>
      <c r="AX470" s="13" t="s">
        <v>84</v>
      </c>
      <c r="AY470" s="179" t="s">
        <v>144</v>
      </c>
    </row>
    <row r="471" spans="1:65" s="2" customFormat="1" ht="19.9" customHeight="1">
      <c r="A471" s="32"/>
      <c r="B471" s="160"/>
      <c r="C471" s="161" t="s">
        <v>1017</v>
      </c>
      <c r="D471" s="161" t="s">
        <v>146</v>
      </c>
      <c r="E471" s="162" t="s">
        <v>1018</v>
      </c>
      <c r="F471" s="163" t="s">
        <v>1019</v>
      </c>
      <c r="G471" s="164" t="s">
        <v>149</v>
      </c>
      <c r="H471" s="165">
        <v>146.78</v>
      </c>
      <c r="I471" s="166"/>
      <c r="J471" s="167">
        <f>ROUND(I471*H471,2)</f>
        <v>0</v>
      </c>
      <c r="K471" s="163" t="s">
        <v>150</v>
      </c>
      <c r="L471" s="33"/>
      <c r="M471" s="168" t="s">
        <v>1</v>
      </c>
      <c r="N471" s="169" t="s">
        <v>41</v>
      </c>
      <c r="O471" s="58"/>
      <c r="P471" s="170">
        <f>O471*H471</f>
        <v>0</v>
      </c>
      <c r="Q471" s="170">
        <v>0</v>
      </c>
      <c r="R471" s="170">
        <f>Q471*H471</f>
        <v>0</v>
      </c>
      <c r="S471" s="170">
        <v>0</v>
      </c>
      <c r="T471" s="171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2" t="s">
        <v>238</v>
      </c>
      <c r="AT471" s="172" t="s">
        <v>146</v>
      </c>
      <c r="AU471" s="172" t="s">
        <v>86</v>
      </c>
      <c r="AY471" s="17" t="s">
        <v>144</v>
      </c>
      <c r="BE471" s="173">
        <f>IF(N471="základní",J471,0)</f>
        <v>0</v>
      </c>
      <c r="BF471" s="173">
        <f>IF(N471="snížená",J471,0)</f>
        <v>0</v>
      </c>
      <c r="BG471" s="173">
        <f>IF(N471="zákl. přenesená",J471,0)</f>
        <v>0</v>
      </c>
      <c r="BH471" s="173">
        <f>IF(N471="sníž. přenesená",J471,0)</f>
        <v>0</v>
      </c>
      <c r="BI471" s="173">
        <f>IF(N471="nulová",J471,0)</f>
        <v>0</v>
      </c>
      <c r="BJ471" s="17" t="s">
        <v>84</v>
      </c>
      <c r="BK471" s="173">
        <f>ROUND(I471*H471,2)</f>
        <v>0</v>
      </c>
      <c r="BL471" s="17" t="s">
        <v>238</v>
      </c>
      <c r="BM471" s="172" t="s">
        <v>1020</v>
      </c>
    </row>
    <row r="472" spans="1:47" s="2" customFormat="1" ht="19.5">
      <c r="A472" s="32"/>
      <c r="B472" s="33"/>
      <c r="C472" s="32"/>
      <c r="D472" s="174" t="s">
        <v>153</v>
      </c>
      <c r="E472" s="32"/>
      <c r="F472" s="175" t="s">
        <v>1021</v>
      </c>
      <c r="G472" s="32"/>
      <c r="H472" s="32"/>
      <c r="I472" s="96"/>
      <c r="J472" s="32"/>
      <c r="K472" s="32"/>
      <c r="L472" s="33"/>
      <c r="M472" s="176"/>
      <c r="N472" s="177"/>
      <c r="O472" s="58"/>
      <c r="P472" s="58"/>
      <c r="Q472" s="58"/>
      <c r="R472" s="58"/>
      <c r="S472" s="58"/>
      <c r="T472" s="59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T472" s="17" t="s">
        <v>153</v>
      </c>
      <c r="AU472" s="17" t="s">
        <v>86</v>
      </c>
    </row>
    <row r="473" spans="2:51" s="13" customFormat="1" ht="12">
      <c r="B473" s="178"/>
      <c r="D473" s="174" t="s">
        <v>155</v>
      </c>
      <c r="E473" s="179" t="s">
        <v>1</v>
      </c>
      <c r="F473" s="180" t="s">
        <v>560</v>
      </c>
      <c r="H473" s="181">
        <v>24.68</v>
      </c>
      <c r="I473" s="182"/>
      <c r="L473" s="178"/>
      <c r="M473" s="183"/>
      <c r="N473" s="184"/>
      <c r="O473" s="184"/>
      <c r="P473" s="184"/>
      <c r="Q473" s="184"/>
      <c r="R473" s="184"/>
      <c r="S473" s="184"/>
      <c r="T473" s="185"/>
      <c r="AT473" s="179" t="s">
        <v>155</v>
      </c>
      <c r="AU473" s="179" t="s">
        <v>86</v>
      </c>
      <c r="AV473" s="13" t="s">
        <v>86</v>
      </c>
      <c r="AW473" s="13" t="s">
        <v>32</v>
      </c>
      <c r="AX473" s="13" t="s">
        <v>76</v>
      </c>
      <c r="AY473" s="179" t="s">
        <v>144</v>
      </c>
    </row>
    <row r="474" spans="2:51" s="13" customFormat="1" ht="12">
      <c r="B474" s="178"/>
      <c r="D474" s="174" t="s">
        <v>155</v>
      </c>
      <c r="E474" s="179" t="s">
        <v>1</v>
      </c>
      <c r="F474" s="180" t="s">
        <v>561</v>
      </c>
      <c r="H474" s="181">
        <v>46.49</v>
      </c>
      <c r="I474" s="182"/>
      <c r="L474" s="178"/>
      <c r="M474" s="183"/>
      <c r="N474" s="184"/>
      <c r="O474" s="184"/>
      <c r="P474" s="184"/>
      <c r="Q474" s="184"/>
      <c r="R474" s="184"/>
      <c r="S474" s="184"/>
      <c r="T474" s="185"/>
      <c r="AT474" s="179" t="s">
        <v>155</v>
      </c>
      <c r="AU474" s="179" t="s">
        <v>86</v>
      </c>
      <c r="AV474" s="13" t="s">
        <v>86</v>
      </c>
      <c r="AW474" s="13" t="s">
        <v>32</v>
      </c>
      <c r="AX474" s="13" t="s">
        <v>76</v>
      </c>
      <c r="AY474" s="179" t="s">
        <v>144</v>
      </c>
    </row>
    <row r="475" spans="2:51" s="13" customFormat="1" ht="12">
      <c r="B475" s="178"/>
      <c r="D475" s="174" t="s">
        <v>155</v>
      </c>
      <c r="E475" s="179" t="s">
        <v>1</v>
      </c>
      <c r="F475" s="180" t="s">
        <v>562</v>
      </c>
      <c r="H475" s="181">
        <v>34.72</v>
      </c>
      <c r="I475" s="182"/>
      <c r="L475" s="178"/>
      <c r="M475" s="183"/>
      <c r="N475" s="184"/>
      <c r="O475" s="184"/>
      <c r="P475" s="184"/>
      <c r="Q475" s="184"/>
      <c r="R475" s="184"/>
      <c r="S475" s="184"/>
      <c r="T475" s="185"/>
      <c r="AT475" s="179" t="s">
        <v>155</v>
      </c>
      <c r="AU475" s="179" t="s">
        <v>86</v>
      </c>
      <c r="AV475" s="13" t="s">
        <v>86</v>
      </c>
      <c r="AW475" s="13" t="s">
        <v>32</v>
      </c>
      <c r="AX475" s="13" t="s">
        <v>76</v>
      </c>
      <c r="AY475" s="179" t="s">
        <v>144</v>
      </c>
    </row>
    <row r="476" spans="2:51" s="13" customFormat="1" ht="12">
      <c r="B476" s="178"/>
      <c r="D476" s="174" t="s">
        <v>155</v>
      </c>
      <c r="E476" s="179" t="s">
        <v>1</v>
      </c>
      <c r="F476" s="180" t="s">
        <v>563</v>
      </c>
      <c r="H476" s="181">
        <v>34.39</v>
      </c>
      <c r="I476" s="182"/>
      <c r="L476" s="178"/>
      <c r="M476" s="183"/>
      <c r="N476" s="184"/>
      <c r="O476" s="184"/>
      <c r="P476" s="184"/>
      <c r="Q476" s="184"/>
      <c r="R476" s="184"/>
      <c r="S476" s="184"/>
      <c r="T476" s="185"/>
      <c r="AT476" s="179" t="s">
        <v>155</v>
      </c>
      <c r="AU476" s="179" t="s">
        <v>86</v>
      </c>
      <c r="AV476" s="13" t="s">
        <v>86</v>
      </c>
      <c r="AW476" s="13" t="s">
        <v>32</v>
      </c>
      <c r="AX476" s="13" t="s">
        <v>76</v>
      </c>
      <c r="AY476" s="179" t="s">
        <v>144</v>
      </c>
    </row>
    <row r="477" spans="2:51" s="13" customFormat="1" ht="12">
      <c r="B477" s="178"/>
      <c r="D477" s="174" t="s">
        <v>155</v>
      </c>
      <c r="E477" s="179" t="s">
        <v>1</v>
      </c>
      <c r="F477" s="180" t="s">
        <v>564</v>
      </c>
      <c r="H477" s="181">
        <v>6.5</v>
      </c>
      <c r="I477" s="182"/>
      <c r="L477" s="178"/>
      <c r="M477" s="183"/>
      <c r="N477" s="184"/>
      <c r="O477" s="184"/>
      <c r="P477" s="184"/>
      <c r="Q477" s="184"/>
      <c r="R477" s="184"/>
      <c r="S477" s="184"/>
      <c r="T477" s="185"/>
      <c r="AT477" s="179" t="s">
        <v>155</v>
      </c>
      <c r="AU477" s="179" t="s">
        <v>86</v>
      </c>
      <c r="AV477" s="13" t="s">
        <v>86</v>
      </c>
      <c r="AW477" s="13" t="s">
        <v>32</v>
      </c>
      <c r="AX477" s="13" t="s">
        <v>76</v>
      </c>
      <c r="AY477" s="179" t="s">
        <v>144</v>
      </c>
    </row>
    <row r="478" spans="2:51" s="14" customFormat="1" ht="12">
      <c r="B478" s="186"/>
      <c r="D478" s="174" t="s">
        <v>155</v>
      </c>
      <c r="E478" s="187" t="s">
        <v>1</v>
      </c>
      <c r="F478" s="188" t="s">
        <v>157</v>
      </c>
      <c r="H478" s="189">
        <v>146.78</v>
      </c>
      <c r="I478" s="190"/>
      <c r="L478" s="186"/>
      <c r="M478" s="191"/>
      <c r="N478" s="192"/>
      <c r="O478" s="192"/>
      <c r="P478" s="192"/>
      <c r="Q478" s="192"/>
      <c r="R478" s="192"/>
      <c r="S478" s="192"/>
      <c r="T478" s="193"/>
      <c r="AT478" s="187" t="s">
        <v>155</v>
      </c>
      <c r="AU478" s="187" t="s">
        <v>86</v>
      </c>
      <c r="AV478" s="14" t="s">
        <v>151</v>
      </c>
      <c r="AW478" s="14" t="s">
        <v>32</v>
      </c>
      <c r="AX478" s="14" t="s">
        <v>84</v>
      </c>
      <c r="AY478" s="187" t="s">
        <v>144</v>
      </c>
    </row>
    <row r="479" spans="1:65" s="2" customFormat="1" ht="14.45" customHeight="1">
      <c r="A479" s="32"/>
      <c r="B479" s="160"/>
      <c r="C479" s="201" t="s">
        <v>1022</v>
      </c>
      <c r="D479" s="201" t="s">
        <v>213</v>
      </c>
      <c r="E479" s="202" t="s">
        <v>1023</v>
      </c>
      <c r="F479" s="203" t="s">
        <v>1024</v>
      </c>
      <c r="G479" s="204" t="s">
        <v>149</v>
      </c>
      <c r="H479" s="205">
        <v>168.797</v>
      </c>
      <c r="I479" s="206"/>
      <c r="J479" s="207">
        <f>ROUND(I479*H479,2)</f>
        <v>0</v>
      </c>
      <c r="K479" s="203" t="s">
        <v>150</v>
      </c>
      <c r="L479" s="208"/>
      <c r="M479" s="209" t="s">
        <v>1</v>
      </c>
      <c r="N479" s="210" t="s">
        <v>41</v>
      </c>
      <c r="O479" s="58"/>
      <c r="P479" s="170">
        <f>O479*H479</f>
        <v>0</v>
      </c>
      <c r="Q479" s="170">
        <v>0.0005</v>
      </c>
      <c r="R479" s="170">
        <f>Q479*H479</f>
        <v>0.0843985</v>
      </c>
      <c r="S479" s="170">
        <v>0</v>
      </c>
      <c r="T479" s="171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2" t="s">
        <v>324</v>
      </c>
      <c r="AT479" s="172" t="s">
        <v>213</v>
      </c>
      <c r="AU479" s="172" t="s">
        <v>86</v>
      </c>
      <c r="AY479" s="17" t="s">
        <v>144</v>
      </c>
      <c r="BE479" s="173">
        <f>IF(N479="základní",J479,0)</f>
        <v>0</v>
      </c>
      <c r="BF479" s="173">
        <f>IF(N479="snížená",J479,0)</f>
        <v>0</v>
      </c>
      <c r="BG479" s="173">
        <f>IF(N479="zákl. přenesená",J479,0)</f>
        <v>0</v>
      </c>
      <c r="BH479" s="173">
        <f>IF(N479="sníž. přenesená",J479,0)</f>
        <v>0</v>
      </c>
      <c r="BI479" s="173">
        <f>IF(N479="nulová",J479,0)</f>
        <v>0</v>
      </c>
      <c r="BJ479" s="17" t="s">
        <v>84</v>
      </c>
      <c r="BK479" s="173">
        <f>ROUND(I479*H479,2)</f>
        <v>0</v>
      </c>
      <c r="BL479" s="17" t="s">
        <v>238</v>
      </c>
      <c r="BM479" s="172" t="s">
        <v>1025</v>
      </c>
    </row>
    <row r="480" spans="1:47" s="2" customFormat="1" ht="12">
      <c r="A480" s="32"/>
      <c r="B480" s="33"/>
      <c r="C480" s="32"/>
      <c r="D480" s="174" t="s">
        <v>153</v>
      </c>
      <c r="E480" s="32"/>
      <c r="F480" s="175" t="s">
        <v>1024</v>
      </c>
      <c r="G480" s="32"/>
      <c r="H480" s="32"/>
      <c r="I480" s="96"/>
      <c r="J480" s="32"/>
      <c r="K480" s="32"/>
      <c r="L480" s="33"/>
      <c r="M480" s="176"/>
      <c r="N480" s="177"/>
      <c r="O480" s="58"/>
      <c r="P480" s="58"/>
      <c r="Q480" s="58"/>
      <c r="R480" s="58"/>
      <c r="S480" s="58"/>
      <c r="T480" s="59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T480" s="17" t="s">
        <v>153</v>
      </c>
      <c r="AU480" s="17" t="s">
        <v>86</v>
      </c>
    </row>
    <row r="481" spans="2:51" s="13" customFormat="1" ht="12">
      <c r="B481" s="178"/>
      <c r="D481" s="174" t="s">
        <v>155</v>
      </c>
      <c r="F481" s="180" t="s">
        <v>1026</v>
      </c>
      <c r="H481" s="181">
        <v>168.797</v>
      </c>
      <c r="I481" s="182"/>
      <c r="L481" s="178"/>
      <c r="M481" s="183"/>
      <c r="N481" s="184"/>
      <c r="O481" s="184"/>
      <c r="P481" s="184"/>
      <c r="Q481" s="184"/>
      <c r="R481" s="184"/>
      <c r="S481" s="184"/>
      <c r="T481" s="185"/>
      <c r="AT481" s="179" t="s">
        <v>155</v>
      </c>
      <c r="AU481" s="179" t="s">
        <v>86</v>
      </c>
      <c r="AV481" s="13" t="s">
        <v>86</v>
      </c>
      <c r="AW481" s="13" t="s">
        <v>3</v>
      </c>
      <c r="AX481" s="13" t="s">
        <v>84</v>
      </c>
      <c r="AY481" s="179" t="s">
        <v>144</v>
      </c>
    </row>
    <row r="482" spans="1:65" s="2" customFormat="1" ht="14.45" customHeight="1">
      <c r="A482" s="32"/>
      <c r="B482" s="160"/>
      <c r="C482" s="161" t="s">
        <v>1027</v>
      </c>
      <c r="D482" s="161" t="s">
        <v>146</v>
      </c>
      <c r="E482" s="162" t="s">
        <v>1028</v>
      </c>
      <c r="F482" s="163" t="s">
        <v>1029</v>
      </c>
      <c r="G482" s="164" t="s">
        <v>393</v>
      </c>
      <c r="H482" s="211"/>
      <c r="I482" s="166"/>
      <c r="J482" s="167">
        <f>ROUND(I482*H482,2)</f>
        <v>0</v>
      </c>
      <c r="K482" s="163" t="s">
        <v>150</v>
      </c>
      <c r="L482" s="33"/>
      <c r="M482" s="168" t="s">
        <v>1</v>
      </c>
      <c r="N482" s="169" t="s">
        <v>41</v>
      </c>
      <c r="O482" s="58"/>
      <c r="P482" s="170">
        <f>O482*H482</f>
        <v>0</v>
      </c>
      <c r="Q482" s="170">
        <v>0</v>
      </c>
      <c r="R482" s="170">
        <f>Q482*H482</f>
        <v>0</v>
      </c>
      <c r="S482" s="170">
        <v>0</v>
      </c>
      <c r="T482" s="171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72" t="s">
        <v>238</v>
      </c>
      <c r="AT482" s="172" t="s">
        <v>146</v>
      </c>
      <c r="AU482" s="172" t="s">
        <v>86</v>
      </c>
      <c r="AY482" s="17" t="s">
        <v>144</v>
      </c>
      <c r="BE482" s="173">
        <f>IF(N482="základní",J482,0)</f>
        <v>0</v>
      </c>
      <c r="BF482" s="173">
        <f>IF(N482="snížená",J482,0)</f>
        <v>0</v>
      </c>
      <c r="BG482" s="173">
        <f>IF(N482="zákl. přenesená",J482,0)</f>
        <v>0</v>
      </c>
      <c r="BH482" s="173">
        <f>IF(N482="sníž. přenesená",J482,0)</f>
        <v>0</v>
      </c>
      <c r="BI482" s="173">
        <f>IF(N482="nulová",J482,0)</f>
        <v>0</v>
      </c>
      <c r="BJ482" s="17" t="s">
        <v>84</v>
      </c>
      <c r="BK482" s="173">
        <f>ROUND(I482*H482,2)</f>
        <v>0</v>
      </c>
      <c r="BL482" s="17" t="s">
        <v>238</v>
      </c>
      <c r="BM482" s="172" t="s">
        <v>1030</v>
      </c>
    </row>
    <row r="483" spans="1:47" s="2" customFormat="1" ht="19.5">
      <c r="A483" s="32"/>
      <c r="B483" s="33"/>
      <c r="C483" s="32"/>
      <c r="D483" s="174" t="s">
        <v>153</v>
      </c>
      <c r="E483" s="32"/>
      <c r="F483" s="175" t="s">
        <v>1031</v>
      </c>
      <c r="G483" s="32"/>
      <c r="H483" s="32"/>
      <c r="I483" s="96"/>
      <c r="J483" s="32"/>
      <c r="K483" s="32"/>
      <c r="L483" s="33"/>
      <c r="M483" s="176"/>
      <c r="N483" s="177"/>
      <c r="O483" s="58"/>
      <c r="P483" s="58"/>
      <c r="Q483" s="58"/>
      <c r="R483" s="58"/>
      <c r="S483" s="58"/>
      <c r="T483" s="59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T483" s="17" t="s">
        <v>153</v>
      </c>
      <c r="AU483" s="17" t="s">
        <v>86</v>
      </c>
    </row>
    <row r="484" spans="2:63" s="12" customFormat="1" ht="22.9" customHeight="1">
      <c r="B484" s="147"/>
      <c r="D484" s="148" t="s">
        <v>75</v>
      </c>
      <c r="E484" s="158" t="s">
        <v>1032</v>
      </c>
      <c r="F484" s="158" t="s">
        <v>1033</v>
      </c>
      <c r="I484" s="150"/>
      <c r="J484" s="159">
        <f>BK484</f>
        <v>0</v>
      </c>
      <c r="L484" s="147"/>
      <c r="M484" s="152"/>
      <c r="N484" s="153"/>
      <c r="O484" s="153"/>
      <c r="P484" s="154">
        <f>SUM(P485:P502)</f>
        <v>0</v>
      </c>
      <c r="Q484" s="153"/>
      <c r="R484" s="154">
        <f>SUM(R485:R502)</f>
        <v>0.16287200000000002</v>
      </c>
      <c r="S484" s="153"/>
      <c r="T484" s="155">
        <f>SUM(T485:T502)</f>
        <v>0</v>
      </c>
      <c r="AR484" s="148" t="s">
        <v>86</v>
      </c>
      <c r="AT484" s="156" t="s">
        <v>75</v>
      </c>
      <c r="AU484" s="156" t="s">
        <v>84</v>
      </c>
      <c r="AY484" s="148" t="s">
        <v>144</v>
      </c>
      <c r="BK484" s="157">
        <f>SUM(BK485:BK502)</f>
        <v>0</v>
      </c>
    </row>
    <row r="485" spans="1:65" s="2" customFormat="1" ht="14.45" customHeight="1">
      <c r="A485" s="32"/>
      <c r="B485" s="160"/>
      <c r="C485" s="161" t="s">
        <v>1034</v>
      </c>
      <c r="D485" s="161" t="s">
        <v>146</v>
      </c>
      <c r="E485" s="162" t="s">
        <v>1035</v>
      </c>
      <c r="F485" s="163" t="s">
        <v>1036</v>
      </c>
      <c r="G485" s="164" t="s">
        <v>149</v>
      </c>
      <c r="H485" s="165">
        <v>6.5</v>
      </c>
      <c r="I485" s="166"/>
      <c r="J485" s="167">
        <f>ROUND(I485*H485,2)</f>
        <v>0</v>
      </c>
      <c r="K485" s="163" t="s">
        <v>150</v>
      </c>
      <c r="L485" s="33"/>
      <c r="M485" s="168" t="s">
        <v>1</v>
      </c>
      <c r="N485" s="169" t="s">
        <v>41</v>
      </c>
      <c r="O485" s="58"/>
      <c r="P485" s="170">
        <f>O485*H485</f>
        <v>0</v>
      </c>
      <c r="Q485" s="170">
        <v>0.01694</v>
      </c>
      <c r="R485" s="170">
        <f>Q485*H485</f>
        <v>0.11011</v>
      </c>
      <c r="S485" s="170">
        <v>0</v>
      </c>
      <c r="T485" s="171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2" t="s">
        <v>238</v>
      </c>
      <c r="AT485" s="172" t="s">
        <v>146</v>
      </c>
      <c r="AU485" s="172" t="s">
        <v>86</v>
      </c>
      <c r="AY485" s="17" t="s">
        <v>144</v>
      </c>
      <c r="BE485" s="173">
        <f>IF(N485="základní",J485,0)</f>
        <v>0</v>
      </c>
      <c r="BF485" s="173">
        <f>IF(N485="snížená",J485,0)</f>
        <v>0</v>
      </c>
      <c r="BG485" s="173">
        <f>IF(N485="zákl. přenesená",J485,0)</f>
        <v>0</v>
      </c>
      <c r="BH485" s="173">
        <f>IF(N485="sníž. přenesená",J485,0)</f>
        <v>0</v>
      </c>
      <c r="BI485" s="173">
        <f>IF(N485="nulová",J485,0)</f>
        <v>0</v>
      </c>
      <c r="BJ485" s="17" t="s">
        <v>84</v>
      </c>
      <c r="BK485" s="173">
        <f>ROUND(I485*H485,2)</f>
        <v>0</v>
      </c>
      <c r="BL485" s="17" t="s">
        <v>238</v>
      </c>
      <c r="BM485" s="172" t="s">
        <v>1037</v>
      </c>
    </row>
    <row r="486" spans="1:47" s="2" customFormat="1" ht="19.5">
      <c r="A486" s="32"/>
      <c r="B486" s="33"/>
      <c r="C486" s="32"/>
      <c r="D486" s="174" t="s">
        <v>153</v>
      </c>
      <c r="E486" s="32"/>
      <c r="F486" s="175" t="s">
        <v>1038</v>
      </c>
      <c r="G486" s="32"/>
      <c r="H486" s="32"/>
      <c r="I486" s="96"/>
      <c r="J486" s="32"/>
      <c r="K486" s="32"/>
      <c r="L486" s="33"/>
      <c r="M486" s="176"/>
      <c r="N486" s="177"/>
      <c r="O486" s="58"/>
      <c r="P486" s="58"/>
      <c r="Q486" s="58"/>
      <c r="R486" s="58"/>
      <c r="S486" s="58"/>
      <c r="T486" s="59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T486" s="17" t="s">
        <v>153</v>
      </c>
      <c r="AU486" s="17" t="s">
        <v>86</v>
      </c>
    </row>
    <row r="487" spans="2:51" s="13" customFormat="1" ht="12">
      <c r="B487" s="178"/>
      <c r="D487" s="174" t="s">
        <v>155</v>
      </c>
      <c r="E487" s="179" t="s">
        <v>1</v>
      </c>
      <c r="F487" s="180" t="s">
        <v>564</v>
      </c>
      <c r="H487" s="181">
        <v>6.5</v>
      </c>
      <c r="I487" s="182"/>
      <c r="L487" s="178"/>
      <c r="M487" s="183"/>
      <c r="N487" s="184"/>
      <c r="O487" s="184"/>
      <c r="P487" s="184"/>
      <c r="Q487" s="184"/>
      <c r="R487" s="184"/>
      <c r="S487" s="184"/>
      <c r="T487" s="185"/>
      <c r="AT487" s="179" t="s">
        <v>155</v>
      </c>
      <c r="AU487" s="179" t="s">
        <v>86</v>
      </c>
      <c r="AV487" s="13" t="s">
        <v>86</v>
      </c>
      <c r="AW487" s="13" t="s">
        <v>32</v>
      </c>
      <c r="AX487" s="13" t="s">
        <v>76</v>
      </c>
      <c r="AY487" s="179" t="s">
        <v>144</v>
      </c>
    </row>
    <row r="488" spans="2:51" s="14" customFormat="1" ht="12">
      <c r="B488" s="186"/>
      <c r="D488" s="174" t="s">
        <v>155</v>
      </c>
      <c r="E488" s="187" t="s">
        <v>1</v>
      </c>
      <c r="F488" s="188" t="s">
        <v>157</v>
      </c>
      <c r="H488" s="189">
        <v>6.5</v>
      </c>
      <c r="I488" s="190"/>
      <c r="L488" s="186"/>
      <c r="M488" s="191"/>
      <c r="N488" s="192"/>
      <c r="O488" s="192"/>
      <c r="P488" s="192"/>
      <c r="Q488" s="192"/>
      <c r="R488" s="192"/>
      <c r="S488" s="192"/>
      <c r="T488" s="193"/>
      <c r="AT488" s="187" t="s">
        <v>155</v>
      </c>
      <c r="AU488" s="187" t="s">
        <v>86</v>
      </c>
      <c r="AV488" s="14" t="s">
        <v>151</v>
      </c>
      <c r="AW488" s="14" t="s">
        <v>32</v>
      </c>
      <c r="AX488" s="14" t="s">
        <v>84</v>
      </c>
      <c r="AY488" s="187" t="s">
        <v>144</v>
      </c>
    </row>
    <row r="489" spans="1:65" s="2" customFormat="1" ht="14.45" customHeight="1">
      <c r="A489" s="32"/>
      <c r="B489" s="160"/>
      <c r="C489" s="161" t="s">
        <v>211</v>
      </c>
      <c r="D489" s="161" t="s">
        <v>146</v>
      </c>
      <c r="E489" s="162" t="s">
        <v>1039</v>
      </c>
      <c r="F489" s="163" t="s">
        <v>1040</v>
      </c>
      <c r="G489" s="164" t="s">
        <v>149</v>
      </c>
      <c r="H489" s="165">
        <v>6.5</v>
      </c>
      <c r="I489" s="166"/>
      <c r="J489" s="167">
        <f>ROUND(I489*H489,2)</f>
        <v>0</v>
      </c>
      <c r="K489" s="163" t="s">
        <v>150</v>
      </c>
      <c r="L489" s="33"/>
      <c r="M489" s="168" t="s">
        <v>1</v>
      </c>
      <c r="N489" s="169" t="s">
        <v>41</v>
      </c>
      <c r="O489" s="58"/>
      <c r="P489" s="170">
        <f>O489*H489</f>
        <v>0</v>
      </c>
      <c r="Q489" s="170">
        <v>0.0001</v>
      </c>
      <c r="R489" s="170">
        <f>Q489*H489</f>
        <v>0.0006500000000000001</v>
      </c>
      <c r="S489" s="170">
        <v>0</v>
      </c>
      <c r="T489" s="171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72" t="s">
        <v>238</v>
      </c>
      <c r="AT489" s="172" t="s">
        <v>146</v>
      </c>
      <c r="AU489" s="172" t="s">
        <v>86</v>
      </c>
      <c r="AY489" s="17" t="s">
        <v>144</v>
      </c>
      <c r="BE489" s="173">
        <f>IF(N489="základní",J489,0)</f>
        <v>0</v>
      </c>
      <c r="BF489" s="173">
        <f>IF(N489="snížená",J489,0)</f>
        <v>0</v>
      </c>
      <c r="BG489" s="173">
        <f>IF(N489="zákl. přenesená",J489,0)</f>
        <v>0</v>
      </c>
      <c r="BH489" s="173">
        <f>IF(N489="sníž. přenesená",J489,0)</f>
        <v>0</v>
      </c>
      <c r="BI489" s="173">
        <f>IF(N489="nulová",J489,0)</f>
        <v>0</v>
      </c>
      <c r="BJ489" s="17" t="s">
        <v>84</v>
      </c>
      <c r="BK489" s="173">
        <f>ROUND(I489*H489,2)</f>
        <v>0</v>
      </c>
      <c r="BL489" s="17" t="s">
        <v>238</v>
      </c>
      <c r="BM489" s="172" t="s">
        <v>1041</v>
      </c>
    </row>
    <row r="490" spans="1:47" s="2" customFormat="1" ht="12">
      <c r="A490" s="32"/>
      <c r="B490" s="33"/>
      <c r="C490" s="32"/>
      <c r="D490" s="174" t="s">
        <v>153</v>
      </c>
      <c r="E490" s="32"/>
      <c r="F490" s="175" t="s">
        <v>1042</v>
      </c>
      <c r="G490" s="32"/>
      <c r="H490" s="32"/>
      <c r="I490" s="96"/>
      <c r="J490" s="32"/>
      <c r="K490" s="32"/>
      <c r="L490" s="33"/>
      <c r="M490" s="176"/>
      <c r="N490" s="177"/>
      <c r="O490" s="58"/>
      <c r="P490" s="58"/>
      <c r="Q490" s="58"/>
      <c r="R490" s="58"/>
      <c r="S490" s="58"/>
      <c r="T490" s="59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T490" s="17" t="s">
        <v>153</v>
      </c>
      <c r="AU490" s="17" t="s">
        <v>86</v>
      </c>
    </row>
    <row r="491" spans="2:51" s="13" customFormat="1" ht="12">
      <c r="B491" s="178"/>
      <c r="D491" s="174" t="s">
        <v>155</v>
      </c>
      <c r="E491" s="179" t="s">
        <v>1</v>
      </c>
      <c r="F491" s="180" t="s">
        <v>564</v>
      </c>
      <c r="H491" s="181">
        <v>6.5</v>
      </c>
      <c r="I491" s="182"/>
      <c r="L491" s="178"/>
      <c r="M491" s="183"/>
      <c r="N491" s="184"/>
      <c r="O491" s="184"/>
      <c r="P491" s="184"/>
      <c r="Q491" s="184"/>
      <c r="R491" s="184"/>
      <c r="S491" s="184"/>
      <c r="T491" s="185"/>
      <c r="AT491" s="179" t="s">
        <v>155</v>
      </c>
      <c r="AU491" s="179" t="s">
        <v>86</v>
      </c>
      <c r="AV491" s="13" t="s">
        <v>86</v>
      </c>
      <c r="AW491" s="13" t="s">
        <v>32</v>
      </c>
      <c r="AX491" s="13" t="s">
        <v>76</v>
      </c>
      <c r="AY491" s="179" t="s">
        <v>144</v>
      </c>
    </row>
    <row r="492" spans="2:51" s="14" customFormat="1" ht="12">
      <c r="B492" s="186"/>
      <c r="D492" s="174" t="s">
        <v>155</v>
      </c>
      <c r="E492" s="187" t="s">
        <v>1</v>
      </c>
      <c r="F492" s="188" t="s">
        <v>157</v>
      </c>
      <c r="H492" s="189">
        <v>6.5</v>
      </c>
      <c r="I492" s="190"/>
      <c r="L492" s="186"/>
      <c r="M492" s="191"/>
      <c r="N492" s="192"/>
      <c r="O492" s="192"/>
      <c r="P492" s="192"/>
      <c r="Q492" s="192"/>
      <c r="R492" s="192"/>
      <c r="S492" s="192"/>
      <c r="T492" s="193"/>
      <c r="AT492" s="187" t="s">
        <v>155</v>
      </c>
      <c r="AU492" s="187" t="s">
        <v>86</v>
      </c>
      <c r="AV492" s="14" t="s">
        <v>151</v>
      </c>
      <c r="AW492" s="14" t="s">
        <v>32</v>
      </c>
      <c r="AX492" s="14" t="s">
        <v>84</v>
      </c>
      <c r="AY492" s="187" t="s">
        <v>144</v>
      </c>
    </row>
    <row r="493" spans="1:65" s="2" customFormat="1" ht="14.45" customHeight="1">
      <c r="A493" s="32"/>
      <c r="B493" s="160"/>
      <c r="C493" s="161" t="s">
        <v>1043</v>
      </c>
      <c r="D493" s="161" t="s">
        <v>146</v>
      </c>
      <c r="E493" s="162" t="s">
        <v>1044</v>
      </c>
      <c r="F493" s="163" t="s">
        <v>1045</v>
      </c>
      <c r="G493" s="164" t="s">
        <v>149</v>
      </c>
      <c r="H493" s="165">
        <v>6.5</v>
      </c>
      <c r="I493" s="166"/>
      <c r="J493" s="167">
        <f>ROUND(I493*H493,2)</f>
        <v>0</v>
      </c>
      <c r="K493" s="163" t="s">
        <v>150</v>
      </c>
      <c r="L493" s="33"/>
      <c r="M493" s="168" t="s">
        <v>1</v>
      </c>
      <c r="N493" s="169" t="s">
        <v>41</v>
      </c>
      <c r="O493" s="58"/>
      <c r="P493" s="170">
        <f>O493*H493</f>
        <v>0</v>
      </c>
      <c r="Q493" s="170">
        <v>0.0016</v>
      </c>
      <c r="R493" s="170">
        <f>Q493*H493</f>
        <v>0.010400000000000001</v>
      </c>
      <c r="S493" s="170">
        <v>0</v>
      </c>
      <c r="T493" s="171">
        <f>S493*H493</f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72" t="s">
        <v>238</v>
      </c>
      <c r="AT493" s="172" t="s">
        <v>146</v>
      </c>
      <c r="AU493" s="172" t="s">
        <v>86</v>
      </c>
      <c r="AY493" s="17" t="s">
        <v>144</v>
      </c>
      <c r="BE493" s="173">
        <f>IF(N493="základní",J493,0)</f>
        <v>0</v>
      </c>
      <c r="BF493" s="173">
        <f>IF(N493="snížená",J493,0)</f>
        <v>0</v>
      </c>
      <c r="BG493" s="173">
        <f>IF(N493="zákl. přenesená",J493,0)</f>
        <v>0</v>
      </c>
      <c r="BH493" s="173">
        <f>IF(N493="sníž. přenesená",J493,0)</f>
        <v>0</v>
      </c>
      <c r="BI493" s="173">
        <f>IF(N493="nulová",J493,0)</f>
        <v>0</v>
      </c>
      <c r="BJ493" s="17" t="s">
        <v>84</v>
      </c>
      <c r="BK493" s="173">
        <f>ROUND(I493*H493,2)</f>
        <v>0</v>
      </c>
      <c r="BL493" s="17" t="s">
        <v>238</v>
      </c>
      <c r="BM493" s="172" t="s">
        <v>1046</v>
      </c>
    </row>
    <row r="494" spans="1:47" s="2" customFormat="1" ht="12">
      <c r="A494" s="32"/>
      <c r="B494" s="33"/>
      <c r="C494" s="32"/>
      <c r="D494" s="174" t="s">
        <v>153</v>
      </c>
      <c r="E494" s="32"/>
      <c r="F494" s="175" t="s">
        <v>1047</v>
      </c>
      <c r="G494" s="32"/>
      <c r="H494" s="32"/>
      <c r="I494" s="96"/>
      <c r="J494" s="32"/>
      <c r="K494" s="32"/>
      <c r="L494" s="33"/>
      <c r="M494" s="176"/>
      <c r="N494" s="177"/>
      <c r="O494" s="58"/>
      <c r="P494" s="58"/>
      <c r="Q494" s="58"/>
      <c r="R494" s="58"/>
      <c r="S494" s="58"/>
      <c r="T494" s="59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T494" s="17" t="s">
        <v>153</v>
      </c>
      <c r="AU494" s="17" t="s">
        <v>86</v>
      </c>
    </row>
    <row r="495" spans="2:51" s="13" customFormat="1" ht="12">
      <c r="B495" s="178"/>
      <c r="D495" s="174" t="s">
        <v>155</v>
      </c>
      <c r="E495" s="179" t="s">
        <v>1</v>
      </c>
      <c r="F495" s="180" t="s">
        <v>564</v>
      </c>
      <c r="H495" s="181">
        <v>6.5</v>
      </c>
      <c r="I495" s="182"/>
      <c r="L495" s="178"/>
      <c r="M495" s="183"/>
      <c r="N495" s="184"/>
      <c r="O495" s="184"/>
      <c r="P495" s="184"/>
      <c r="Q495" s="184"/>
      <c r="R495" s="184"/>
      <c r="S495" s="184"/>
      <c r="T495" s="185"/>
      <c r="AT495" s="179" t="s">
        <v>155</v>
      </c>
      <c r="AU495" s="179" t="s">
        <v>86</v>
      </c>
      <c r="AV495" s="13" t="s">
        <v>86</v>
      </c>
      <c r="AW495" s="13" t="s">
        <v>32</v>
      </c>
      <c r="AX495" s="13" t="s">
        <v>76</v>
      </c>
      <c r="AY495" s="179" t="s">
        <v>144</v>
      </c>
    </row>
    <row r="496" spans="2:51" s="14" customFormat="1" ht="12">
      <c r="B496" s="186"/>
      <c r="D496" s="174" t="s">
        <v>155</v>
      </c>
      <c r="E496" s="187" t="s">
        <v>1</v>
      </c>
      <c r="F496" s="188" t="s">
        <v>157</v>
      </c>
      <c r="H496" s="189">
        <v>6.5</v>
      </c>
      <c r="I496" s="190"/>
      <c r="L496" s="186"/>
      <c r="M496" s="191"/>
      <c r="N496" s="192"/>
      <c r="O496" s="192"/>
      <c r="P496" s="192"/>
      <c r="Q496" s="192"/>
      <c r="R496" s="192"/>
      <c r="S496" s="192"/>
      <c r="T496" s="193"/>
      <c r="AT496" s="187" t="s">
        <v>155</v>
      </c>
      <c r="AU496" s="187" t="s">
        <v>86</v>
      </c>
      <c r="AV496" s="14" t="s">
        <v>151</v>
      </c>
      <c r="AW496" s="14" t="s">
        <v>32</v>
      </c>
      <c r="AX496" s="14" t="s">
        <v>84</v>
      </c>
      <c r="AY496" s="187" t="s">
        <v>144</v>
      </c>
    </row>
    <row r="497" spans="1:65" s="2" customFormat="1" ht="14.45" customHeight="1">
      <c r="A497" s="32"/>
      <c r="B497" s="160"/>
      <c r="C497" s="161" t="s">
        <v>379</v>
      </c>
      <c r="D497" s="161" t="s">
        <v>146</v>
      </c>
      <c r="E497" s="162" t="s">
        <v>1048</v>
      </c>
      <c r="F497" s="163" t="s">
        <v>1049</v>
      </c>
      <c r="G497" s="164" t="s">
        <v>149</v>
      </c>
      <c r="H497" s="165">
        <v>2.4</v>
      </c>
      <c r="I497" s="166"/>
      <c r="J497" s="167">
        <f>ROUND(I497*H497,2)</f>
        <v>0</v>
      </c>
      <c r="K497" s="163" t="s">
        <v>150</v>
      </c>
      <c r="L497" s="33"/>
      <c r="M497" s="168" t="s">
        <v>1</v>
      </c>
      <c r="N497" s="169" t="s">
        <v>41</v>
      </c>
      <c r="O497" s="58"/>
      <c r="P497" s="170">
        <f>O497*H497</f>
        <v>0</v>
      </c>
      <c r="Q497" s="170">
        <v>0.01738</v>
      </c>
      <c r="R497" s="170">
        <f>Q497*H497</f>
        <v>0.041712</v>
      </c>
      <c r="S497" s="170">
        <v>0</v>
      </c>
      <c r="T497" s="171">
        <f>S497*H497</f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72" t="s">
        <v>238</v>
      </c>
      <c r="AT497" s="172" t="s">
        <v>146</v>
      </c>
      <c r="AU497" s="172" t="s">
        <v>86</v>
      </c>
      <c r="AY497" s="17" t="s">
        <v>144</v>
      </c>
      <c r="BE497" s="173">
        <f>IF(N497="základní",J497,0)</f>
        <v>0</v>
      </c>
      <c r="BF497" s="173">
        <f>IF(N497="snížená",J497,0)</f>
        <v>0</v>
      </c>
      <c r="BG497" s="173">
        <f>IF(N497="zákl. přenesená",J497,0)</f>
        <v>0</v>
      </c>
      <c r="BH497" s="173">
        <f>IF(N497="sníž. přenesená",J497,0)</f>
        <v>0</v>
      </c>
      <c r="BI497" s="173">
        <f>IF(N497="nulová",J497,0)</f>
        <v>0</v>
      </c>
      <c r="BJ497" s="17" t="s">
        <v>84</v>
      </c>
      <c r="BK497" s="173">
        <f>ROUND(I497*H497,2)</f>
        <v>0</v>
      </c>
      <c r="BL497" s="17" t="s">
        <v>238</v>
      </c>
      <c r="BM497" s="172" t="s">
        <v>1050</v>
      </c>
    </row>
    <row r="498" spans="1:47" s="2" customFormat="1" ht="19.5">
      <c r="A498" s="32"/>
      <c r="B498" s="33"/>
      <c r="C498" s="32"/>
      <c r="D498" s="174" t="s">
        <v>153</v>
      </c>
      <c r="E498" s="32"/>
      <c r="F498" s="175" t="s">
        <v>1051</v>
      </c>
      <c r="G498" s="32"/>
      <c r="H498" s="32"/>
      <c r="I498" s="96"/>
      <c r="J498" s="32"/>
      <c r="K498" s="32"/>
      <c r="L498" s="33"/>
      <c r="M498" s="176"/>
      <c r="N498" s="177"/>
      <c r="O498" s="58"/>
      <c r="P498" s="58"/>
      <c r="Q498" s="58"/>
      <c r="R498" s="58"/>
      <c r="S498" s="58"/>
      <c r="T498" s="59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T498" s="17" t="s">
        <v>153</v>
      </c>
      <c r="AU498" s="17" t="s">
        <v>86</v>
      </c>
    </row>
    <row r="499" spans="2:51" s="13" customFormat="1" ht="12">
      <c r="B499" s="178"/>
      <c r="D499" s="174" t="s">
        <v>155</v>
      </c>
      <c r="E499" s="179" t="s">
        <v>1</v>
      </c>
      <c r="F499" s="180" t="s">
        <v>1052</v>
      </c>
      <c r="H499" s="181">
        <v>2.4</v>
      </c>
      <c r="I499" s="182"/>
      <c r="L499" s="178"/>
      <c r="M499" s="183"/>
      <c r="N499" s="184"/>
      <c r="O499" s="184"/>
      <c r="P499" s="184"/>
      <c r="Q499" s="184"/>
      <c r="R499" s="184"/>
      <c r="S499" s="184"/>
      <c r="T499" s="185"/>
      <c r="AT499" s="179" t="s">
        <v>155</v>
      </c>
      <c r="AU499" s="179" t="s">
        <v>86</v>
      </c>
      <c r="AV499" s="13" t="s">
        <v>86</v>
      </c>
      <c r="AW499" s="13" t="s">
        <v>32</v>
      </c>
      <c r="AX499" s="13" t="s">
        <v>76</v>
      </c>
      <c r="AY499" s="179" t="s">
        <v>144</v>
      </c>
    </row>
    <row r="500" spans="2:51" s="14" customFormat="1" ht="12">
      <c r="B500" s="186"/>
      <c r="D500" s="174" t="s">
        <v>155</v>
      </c>
      <c r="E500" s="187" t="s">
        <v>1</v>
      </c>
      <c r="F500" s="188" t="s">
        <v>157</v>
      </c>
      <c r="H500" s="189">
        <v>2.4</v>
      </c>
      <c r="I500" s="190"/>
      <c r="L500" s="186"/>
      <c r="M500" s="191"/>
      <c r="N500" s="192"/>
      <c r="O500" s="192"/>
      <c r="P500" s="192"/>
      <c r="Q500" s="192"/>
      <c r="R500" s="192"/>
      <c r="S500" s="192"/>
      <c r="T500" s="193"/>
      <c r="AT500" s="187" t="s">
        <v>155</v>
      </c>
      <c r="AU500" s="187" t="s">
        <v>86</v>
      </c>
      <c r="AV500" s="14" t="s">
        <v>151</v>
      </c>
      <c r="AW500" s="14" t="s">
        <v>32</v>
      </c>
      <c r="AX500" s="14" t="s">
        <v>84</v>
      </c>
      <c r="AY500" s="187" t="s">
        <v>144</v>
      </c>
    </row>
    <row r="501" spans="1:65" s="2" customFormat="1" ht="14.45" customHeight="1">
      <c r="A501" s="32"/>
      <c r="B501" s="160"/>
      <c r="C501" s="161" t="s">
        <v>1053</v>
      </c>
      <c r="D501" s="161" t="s">
        <v>146</v>
      </c>
      <c r="E501" s="162" t="s">
        <v>1054</v>
      </c>
      <c r="F501" s="163" t="s">
        <v>1055</v>
      </c>
      <c r="G501" s="164" t="s">
        <v>393</v>
      </c>
      <c r="H501" s="211"/>
      <c r="I501" s="166"/>
      <c r="J501" s="167">
        <f>ROUND(I501*H501,2)</f>
        <v>0</v>
      </c>
      <c r="K501" s="163" t="s">
        <v>150</v>
      </c>
      <c r="L501" s="33"/>
      <c r="M501" s="168" t="s">
        <v>1</v>
      </c>
      <c r="N501" s="169" t="s">
        <v>41</v>
      </c>
      <c r="O501" s="58"/>
      <c r="P501" s="170">
        <f>O501*H501</f>
        <v>0</v>
      </c>
      <c r="Q501" s="170">
        <v>0</v>
      </c>
      <c r="R501" s="170">
        <f>Q501*H501</f>
        <v>0</v>
      </c>
      <c r="S501" s="170">
        <v>0</v>
      </c>
      <c r="T501" s="171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72" t="s">
        <v>238</v>
      </c>
      <c r="AT501" s="172" t="s">
        <v>146</v>
      </c>
      <c r="AU501" s="172" t="s">
        <v>86</v>
      </c>
      <c r="AY501" s="17" t="s">
        <v>144</v>
      </c>
      <c r="BE501" s="173">
        <f>IF(N501="základní",J501,0)</f>
        <v>0</v>
      </c>
      <c r="BF501" s="173">
        <f>IF(N501="snížená",J501,0)</f>
        <v>0</v>
      </c>
      <c r="BG501" s="173">
        <f>IF(N501="zákl. přenesená",J501,0)</f>
        <v>0</v>
      </c>
      <c r="BH501" s="173">
        <f>IF(N501="sníž. přenesená",J501,0)</f>
        <v>0</v>
      </c>
      <c r="BI501" s="173">
        <f>IF(N501="nulová",J501,0)</f>
        <v>0</v>
      </c>
      <c r="BJ501" s="17" t="s">
        <v>84</v>
      </c>
      <c r="BK501" s="173">
        <f>ROUND(I501*H501,2)</f>
        <v>0</v>
      </c>
      <c r="BL501" s="17" t="s">
        <v>238</v>
      </c>
      <c r="BM501" s="172" t="s">
        <v>1056</v>
      </c>
    </row>
    <row r="502" spans="1:47" s="2" customFormat="1" ht="19.5">
      <c r="A502" s="32"/>
      <c r="B502" s="33"/>
      <c r="C502" s="32"/>
      <c r="D502" s="174" t="s">
        <v>153</v>
      </c>
      <c r="E502" s="32"/>
      <c r="F502" s="175" t="s">
        <v>1057</v>
      </c>
      <c r="G502" s="32"/>
      <c r="H502" s="32"/>
      <c r="I502" s="96"/>
      <c r="J502" s="32"/>
      <c r="K502" s="32"/>
      <c r="L502" s="33"/>
      <c r="M502" s="176"/>
      <c r="N502" s="177"/>
      <c r="O502" s="58"/>
      <c r="P502" s="58"/>
      <c r="Q502" s="58"/>
      <c r="R502" s="58"/>
      <c r="S502" s="58"/>
      <c r="T502" s="59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T502" s="17" t="s">
        <v>153</v>
      </c>
      <c r="AU502" s="17" t="s">
        <v>86</v>
      </c>
    </row>
    <row r="503" spans="2:63" s="12" customFormat="1" ht="22.9" customHeight="1">
      <c r="B503" s="147"/>
      <c r="D503" s="148" t="s">
        <v>75</v>
      </c>
      <c r="E503" s="158" t="s">
        <v>735</v>
      </c>
      <c r="F503" s="158" t="s">
        <v>736</v>
      </c>
      <c r="I503" s="150"/>
      <c r="J503" s="159">
        <f>BK503</f>
        <v>0</v>
      </c>
      <c r="L503" s="147"/>
      <c r="M503" s="152"/>
      <c r="N503" s="153"/>
      <c r="O503" s="153"/>
      <c r="P503" s="154">
        <f>SUM(P504:P549)</f>
        <v>0</v>
      </c>
      <c r="Q503" s="153"/>
      <c r="R503" s="154">
        <f>SUM(R504:R549)</f>
        <v>0</v>
      </c>
      <c r="S503" s="153"/>
      <c r="T503" s="155">
        <f>SUM(T504:T549)</f>
        <v>0</v>
      </c>
      <c r="AR503" s="148" t="s">
        <v>86</v>
      </c>
      <c r="AT503" s="156" t="s">
        <v>75</v>
      </c>
      <c r="AU503" s="156" t="s">
        <v>84</v>
      </c>
      <c r="AY503" s="148" t="s">
        <v>144</v>
      </c>
      <c r="BK503" s="157">
        <f>SUM(BK504:BK549)</f>
        <v>0</v>
      </c>
    </row>
    <row r="504" spans="1:65" s="2" customFormat="1" ht="14.45" customHeight="1">
      <c r="A504" s="32"/>
      <c r="B504" s="160"/>
      <c r="C504" s="161" t="s">
        <v>1058</v>
      </c>
      <c r="D504" s="161" t="s">
        <v>146</v>
      </c>
      <c r="E504" s="162" t="s">
        <v>1059</v>
      </c>
      <c r="F504" s="163" t="s">
        <v>1060</v>
      </c>
      <c r="G504" s="164" t="s">
        <v>302</v>
      </c>
      <c r="H504" s="165">
        <v>4</v>
      </c>
      <c r="I504" s="166"/>
      <c r="J504" s="167">
        <f>ROUND(I504*H504,2)</f>
        <v>0</v>
      </c>
      <c r="K504" s="163" t="s">
        <v>150</v>
      </c>
      <c r="L504" s="33"/>
      <c r="M504" s="168" t="s">
        <v>1</v>
      </c>
      <c r="N504" s="169" t="s">
        <v>41</v>
      </c>
      <c r="O504" s="58"/>
      <c r="P504" s="170">
        <f>O504*H504</f>
        <v>0</v>
      </c>
      <c r="Q504" s="170">
        <v>0</v>
      </c>
      <c r="R504" s="170">
        <f>Q504*H504</f>
        <v>0</v>
      </c>
      <c r="S504" s="170">
        <v>0</v>
      </c>
      <c r="T504" s="171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72" t="s">
        <v>238</v>
      </c>
      <c r="AT504" s="172" t="s">
        <v>146</v>
      </c>
      <c r="AU504" s="172" t="s">
        <v>86</v>
      </c>
      <c r="AY504" s="17" t="s">
        <v>144</v>
      </c>
      <c r="BE504" s="173">
        <f>IF(N504="základní",J504,0)</f>
        <v>0</v>
      </c>
      <c r="BF504" s="173">
        <f>IF(N504="snížená",J504,0)</f>
        <v>0</v>
      </c>
      <c r="BG504" s="173">
        <f>IF(N504="zákl. přenesená",J504,0)</f>
        <v>0</v>
      </c>
      <c r="BH504" s="173">
        <f>IF(N504="sníž. přenesená",J504,0)</f>
        <v>0</v>
      </c>
      <c r="BI504" s="173">
        <f>IF(N504="nulová",J504,0)</f>
        <v>0</v>
      </c>
      <c r="BJ504" s="17" t="s">
        <v>84</v>
      </c>
      <c r="BK504" s="173">
        <f>ROUND(I504*H504,2)</f>
        <v>0</v>
      </c>
      <c r="BL504" s="17" t="s">
        <v>238</v>
      </c>
      <c r="BM504" s="172" t="s">
        <v>1061</v>
      </c>
    </row>
    <row r="505" spans="1:47" s="2" customFormat="1" ht="19.5">
      <c r="A505" s="32"/>
      <c r="B505" s="33"/>
      <c r="C505" s="32"/>
      <c r="D505" s="174" t="s">
        <v>153</v>
      </c>
      <c r="E505" s="32"/>
      <c r="F505" s="175" t="s">
        <v>1062</v>
      </c>
      <c r="G505" s="32"/>
      <c r="H505" s="32"/>
      <c r="I505" s="96"/>
      <c r="J505" s="32"/>
      <c r="K505" s="32"/>
      <c r="L505" s="33"/>
      <c r="M505" s="176"/>
      <c r="N505" s="177"/>
      <c r="O505" s="58"/>
      <c r="P505" s="58"/>
      <c r="Q505" s="58"/>
      <c r="R505" s="58"/>
      <c r="S505" s="58"/>
      <c r="T505" s="59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T505" s="17" t="s">
        <v>153</v>
      </c>
      <c r="AU505" s="17" t="s">
        <v>86</v>
      </c>
    </row>
    <row r="506" spans="2:51" s="13" customFormat="1" ht="12">
      <c r="B506" s="178"/>
      <c r="D506" s="174" t="s">
        <v>155</v>
      </c>
      <c r="E506" s="179" t="s">
        <v>1</v>
      </c>
      <c r="F506" s="180" t="s">
        <v>151</v>
      </c>
      <c r="H506" s="181">
        <v>4</v>
      </c>
      <c r="I506" s="182"/>
      <c r="L506" s="178"/>
      <c r="M506" s="183"/>
      <c r="N506" s="184"/>
      <c r="O506" s="184"/>
      <c r="P506" s="184"/>
      <c r="Q506" s="184"/>
      <c r="R506" s="184"/>
      <c r="S506" s="184"/>
      <c r="T506" s="185"/>
      <c r="AT506" s="179" t="s">
        <v>155</v>
      </c>
      <c r="AU506" s="179" t="s">
        <v>86</v>
      </c>
      <c r="AV506" s="13" t="s">
        <v>86</v>
      </c>
      <c r="AW506" s="13" t="s">
        <v>32</v>
      </c>
      <c r="AX506" s="13" t="s">
        <v>76</v>
      </c>
      <c r="AY506" s="179" t="s">
        <v>144</v>
      </c>
    </row>
    <row r="507" spans="2:51" s="14" customFormat="1" ht="12">
      <c r="B507" s="186"/>
      <c r="D507" s="174" t="s">
        <v>155</v>
      </c>
      <c r="E507" s="187" t="s">
        <v>1</v>
      </c>
      <c r="F507" s="188" t="s">
        <v>157</v>
      </c>
      <c r="H507" s="189">
        <v>4</v>
      </c>
      <c r="I507" s="190"/>
      <c r="L507" s="186"/>
      <c r="M507" s="191"/>
      <c r="N507" s="192"/>
      <c r="O507" s="192"/>
      <c r="P507" s="192"/>
      <c r="Q507" s="192"/>
      <c r="R507" s="192"/>
      <c r="S507" s="192"/>
      <c r="T507" s="193"/>
      <c r="AT507" s="187" t="s">
        <v>155</v>
      </c>
      <c r="AU507" s="187" t="s">
        <v>86</v>
      </c>
      <c r="AV507" s="14" t="s">
        <v>151</v>
      </c>
      <c r="AW507" s="14" t="s">
        <v>32</v>
      </c>
      <c r="AX507" s="14" t="s">
        <v>84</v>
      </c>
      <c r="AY507" s="187" t="s">
        <v>144</v>
      </c>
    </row>
    <row r="508" spans="1:65" s="2" customFormat="1" ht="14.45" customHeight="1">
      <c r="A508" s="32"/>
      <c r="B508" s="160"/>
      <c r="C508" s="201" t="s">
        <v>1063</v>
      </c>
      <c r="D508" s="201" t="s">
        <v>213</v>
      </c>
      <c r="E508" s="202" t="s">
        <v>1064</v>
      </c>
      <c r="F508" s="203" t="s">
        <v>1785</v>
      </c>
      <c r="G508" s="204" t="s">
        <v>216</v>
      </c>
      <c r="H508" s="205">
        <v>4</v>
      </c>
      <c r="I508" s="206"/>
      <c r="J508" s="207">
        <f>ROUND(I508*H508,2)</f>
        <v>0</v>
      </c>
      <c r="K508" s="203" t="s">
        <v>1</v>
      </c>
      <c r="L508" s="208"/>
      <c r="M508" s="209" t="s">
        <v>1</v>
      </c>
      <c r="N508" s="210" t="s">
        <v>41</v>
      </c>
      <c r="O508" s="58"/>
      <c r="P508" s="170">
        <f>O508*H508</f>
        <v>0</v>
      </c>
      <c r="Q508" s="170">
        <v>0</v>
      </c>
      <c r="R508" s="170">
        <f>Q508*H508</f>
        <v>0</v>
      </c>
      <c r="S508" s="170">
        <v>0</v>
      </c>
      <c r="T508" s="171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72" t="s">
        <v>324</v>
      </c>
      <c r="AT508" s="172" t="s">
        <v>213</v>
      </c>
      <c r="AU508" s="172" t="s">
        <v>86</v>
      </c>
      <c r="AY508" s="17" t="s">
        <v>144</v>
      </c>
      <c r="BE508" s="173">
        <f>IF(N508="základní",J508,0)</f>
        <v>0</v>
      </c>
      <c r="BF508" s="173">
        <f>IF(N508="snížená",J508,0)</f>
        <v>0</v>
      </c>
      <c r="BG508" s="173">
        <f>IF(N508="zákl. přenesená",J508,0)</f>
        <v>0</v>
      </c>
      <c r="BH508" s="173">
        <f>IF(N508="sníž. přenesená",J508,0)</f>
        <v>0</v>
      </c>
      <c r="BI508" s="173">
        <f>IF(N508="nulová",J508,0)</f>
        <v>0</v>
      </c>
      <c r="BJ508" s="17" t="s">
        <v>84</v>
      </c>
      <c r="BK508" s="173">
        <f>ROUND(I508*H508,2)</f>
        <v>0</v>
      </c>
      <c r="BL508" s="17" t="s">
        <v>238</v>
      </c>
      <c r="BM508" s="172" t="s">
        <v>1066</v>
      </c>
    </row>
    <row r="509" spans="1:47" s="2" customFormat="1" ht="12">
      <c r="A509" s="32"/>
      <c r="B509" s="33"/>
      <c r="C509" s="32"/>
      <c r="D509" s="174" t="s">
        <v>153</v>
      </c>
      <c r="E509" s="32"/>
      <c r="F509" s="175" t="s">
        <v>1065</v>
      </c>
      <c r="G509" s="32"/>
      <c r="H509" s="32"/>
      <c r="I509" s="96"/>
      <c r="J509" s="32"/>
      <c r="K509" s="32"/>
      <c r="L509" s="33"/>
      <c r="M509" s="176"/>
      <c r="N509" s="177"/>
      <c r="O509" s="58"/>
      <c r="P509" s="58"/>
      <c r="Q509" s="58"/>
      <c r="R509" s="58"/>
      <c r="S509" s="58"/>
      <c r="T509" s="59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T509" s="17" t="s">
        <v>153</v>
      </c>
      <c r="AU509" s="17" t="s">
        <v>86</v>
      </c>
    </row>
    <row r="510" spans="1:65" s="2" customFormat="1" ht="14.45" customHeight="1">
      <c r="A510" s="32"/>
      <c r="B510" s="160"/>
      <c r="C510" s="161" t="s">
        <v>1067</v>
      </c>
      <c r="D510" s="161" t="s">
        <v>146</v>
      </c>
      <c r="E510" s="162" t="s">
        <v>1068</v>
      </c>
      <c r="F510" s="163" t="s">
        <v>1069</v>
      </c>
      <c r="G510" s="164" t="s">
        <v>302</v>
      </c>
      <c r="H510" s="165">
        <v>4</v>
      </c>
      <c r="I510" s="166"/>
      <c r="J510" s="167">
        <f>ROUND(I510*H510,2)</f>
        <v>0</v>
      </c>
      <c r="K510" s="163" t="s">
        <v>150</v>
      </c>
      <c r="L510" s="33"/>
      <c r="M510" s="168" t="s">
        <v>1</v>
      </c>
      <c r="N510" s="169" t="s">
        <v>41</v>
      </c>
      <c r="O510" s="58"/>
      <c r="P510" s="170">
        <f>O510*H510</f>
        <v>0</v>
      </c>
      <c r="Q510" s="170">
        <v>0</v>
      </c>
      <c r="R510" s="170">
        <f>Q510*H510</f>
        <v>0</v>
      </c>
      <c r="S510" s="170">
        <v>0</v>
      </c>
      <c r="T510" s="171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72" t="s">
        <v>238</v>
      </c>
      <c r="AT510" s="172" t="s">
        <v>146</v>
      </c>
      <c r="AU510" s="172" t="s">
        <v>86</v>
      </c>
      <c r="AY510" s="17" t="s">
        <v>144</v>
      </c>
      <c r="BE510" s="173">
        <f>IF(N510="základní",J510,0)</f>
        <v>0</v>
      </c>
      <c r="BF510" s="173">
        <f>IF(N510="snížená",J510,0)</f>
        <v>0</v>
      </c>
      <c r="BG510" s="173">
        <f>IF(N510="zákl. přenesená",J510,0)</f>
        <v>0</v>
      </c>
      <c r="BH510" s="173">
        <f>IF(N510="sníž. přenesená",J510,0)</f>
        <v>0</v>
      </c>
      <c r="BI510" s="173">
        <f>IF(N510="nulová",J510,0)</f>
        <v>0</v>
      </c>
      <c r="BJ510" s="17" t="s">
        <v>84</v>
      </c>
      <c r="BK510" s="173">
        <f>ROUND(I510*H510,2)</f>
        <v>0</v>
      </c>
      <c r="BL510" s="17" t="s">
        <v>238</v>
      </c>
      <c r="BM510" s="172" t="s">
        <v>1070</v>
      </c>
    </row>
    <row r="511" spans="1:47" s="2" customFormat="1" ht="12">
      <c r="A511" s="32"/>
      <c r="B511" s="33"/>
      <c r="C511" s="32"/>
      <c r="D511" s="174" t="s">
        <v>153</v>
      </c>
      <c r="E511" s="32"/>
      <c r="F511" s="175" t="s">
        <v>1071</v>
      </c>
      <c r="G511" s="32"/>
      <c r="H511" s="32"/>
      <c r="I511" s="96"/>
      <c r="J511" s="32"/>
      <c r="K511" s="32"/>
      <c r="L511" s="33"/>
      <c r="M511" s="176"/>
      <c r="N511" s="177"/>
      <c r="O511" s="58"/>
      <c r="P511" s="58"/>
      <c r="Q511" s="58"/>
      <c r="R511" s="58"/>
      <c r="S511" s="58"/>
      <c r="T511" s="59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153</v>
      </c>
      <c r="AU511" s="17" t="s">
        <v>86</v>
      </c>
    </row>
    <row r="512" spans="2:51" s="13" customFormat="1" ht="12">
      <c r="B512" s="178"/>
      <c r="D512" s="174" t="s">
        <v>155</v>
      </c>
      <c r="E512" s="179" t="s">
        <v>1</v>
      </c>
      <c r="F512" s="180" t="s">
        <v>151</v>
      </c>
      <c r="H512" s="181">
        <v>4</v>
      </c>
      <c r="I512" s="182"/>
      <c r="L512" s="178"/>
      <c r="M512" s="183"/>
      <c r="N512" s="184"/>
      <c r="O512" s="184"/>
      <c r="P512" s="184"/>
      <c r="Q512" s="184"/>
      <c r="R512" s="184"/>
      <c r="S512" s="184"/>
      <c r="T512" s="185"/>
      <c r="AT512" s="179" t="s">
        <v>155</v>
      </c>
      <c r="AU512" s="179" t="s">
        <v>86</v>
      </c>
      <c r="AV512" s="13" t="s">
        <v>86</v>
      </c>
      <c r="AW512" s="13" t="s">
        <v>32</v>
      </c>
      <c r="AX512" s="13" t="s">
        <v>76</v>
      </c>
      <c r="AY512" s="179" t="s">
        <v>144</v>
      </c>
    </row>
    <row r="513" spans="2:51" s="14" customFormat="1" ht="12">
      <c r="B513" s="186"/>
      <c r="D513" s="174" t="s">
        <v>155</v>
      </c>
      <c r="E513" s="187" t="s">
        <v>1</v>
      </c>
      <c r="F513" s="188" t="s">
        <v>157</v>
      </c>
      <c r="H513" s="189">
        <v>4</v>
      </c>
      <c r="I513" s="190"/>
      <c r="L513" s="186"/>
      <c r="M513" s="191"/>
      <c r="N513" s="192"/>
      <c r="O513" s="192"/>
      <c r="P513" s="192"/>
      <c r="Q513" s="192"/>
      <c r="R513" s="192"/>
      <c r="S513" s="192"/>
      <c r="T513" s="193"/>
      <c r="AT513" s="187" t="s">
        <v>155</v>
      </c>
      <c r="AU513" s="187" t="s">
        <v>86</v>
      </c>
      <c r="AV513" s="14" t="s">
        <v>151</v>
      </c>
      <c r="AW513" s="14" t="s">
        <v>32</v>
      </c>
      <c r="AX513" s="14" t="s">
        <v>84</v>
      </c>
      <c r="AY513" s="187" t="s">
        <v>144</v>
      </c>
    </row>
    <row r="514" spans="1:65" s="2" customFormat="1" ht="14.45" customHeight="1">
      <c r="A514" s="32"/>
      <c r="B514" s="160"/>
      <c r="C514" s="201" t="s">
        <v>1072</v>
      </c>
      <c r="D514" s="201" t="s">
        <v>213</v>
      </c>
      <c r="E514" s="202" t="s">
        <v>1073</v>
      </c>
      <c r="F514" s="203" t="s">
        <v>1786</v>
      </c>
      <c r="G514" s="204" t="s">
        <v>216</v>
      </c>
      <c r="H514" s="205">
        <v>4</v>
      </c>
      <c r="I514" s="206"/>
      <c r="J514" s="207">
        <f>ROUND(I514*H514,2)</f>
        <v>0</v>
      </c>
      <c r="K514" s="203" t="s">
        <v>1</v>
      </c>
      <c r="L514" s="208"/>
      <c r="M514" s="209" t="s">
        <v>1</v>
      </c>
      <c r="N514" s="210" t="s">
        <v>41</v>
      </c>
      <c r="O514" s="58"/>
      <c r="P514" s="170">
        <f>O514*H514</f>
        <v>0</v>
      </c>
      <c r="Q514" s="170">
        <v>0</v>
      </c>
      <c r="R514" s="170">
        <f>Q514*H514</f>
        <v>0</v>
      </c>
      <c r="S514" s="170">
        <v>0</v>
      </c>
      <c r="T514" s="171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72" t="s">
        <v>324</v>
      </c>
      <c r="AT514" s="172" t="s">
        <v>213</v>
      </c>
      <c r="AU514" s="172" t="s">
        <v>86</v>
      </c>
      <c r="AY514" s="17" t="s">
        <v>144</v>
      </c>
      <c r="BE514" s="173">
        <f>IF(N514="základní",J514,0)</f>
        <v>0</v>
      </c>
      <c r="BF514" s="173">
        <f>IF(N514="snížená",J514,0)</f>
        <v>0</v>
      </c>
      <c r="BG514" s="173">
        <f>IF(N514="zákl. přenesená",J514,0)</f>
        <v>0</v>
      </c>
      <c r="BH514" s="173">
        <f>IF(N514="sníž. přenesená",J514,0)</f>
        <v>0</v>
      </c>
      <c r="BI514" s="173">
        <f>IF(N514="nulová",J514,0)</f>
        <v>0</v>
      </c>
      <c r="BJ514" s="17" t="s">
        <v>84</v>
      </c>
      <c r="BK514" s="173">
        <f>ROUND(I514*H514,2)</f>
        <v>0</v>
      </c>
      <c r="BL514" s="17" t="s">
        <v>238</v>
      </c>
      <c r="BM514" s="172" t="s">
        <v>1075</v>
      </c>
    </row>
    <row r="515" spans="1:47" s="2" customFormat="1" ht="12">
      <c r="A515" s="32"/>
      <c r="B515" s="33"/>
      <c r="C515" s="32"/>
      <c r="D515" s="174" t="s">
        <v>153</v>
      </c>
      <c r="E515" s="32"/>
      <c r="F515" s="175" t="s">
        <v>1074</v>
      </c>
      <c r="G515" s="32"/>
      <c r="H515" s="32"/>
      <c r="I515" s="96"/>
      <c r="J515" s="32"/>
      <c r="K515" s="32"/>
      <c r="L515" s="33"/>
      <c r="M515" s="176"/>
      <c r="N515" s="177"/>
      <c r="O515" s="58"/>
      <c r="P515" s="58"/>
      <c r="Q515" s="58"/>
      <c r="R515" s="58"/>
      <c r="S515" s="58"/>
      <c r="T515" s="59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T515" s="17" t="s">
        <v>153</v>
      </c>
      <c r="AU515" s="17" t="s">
        <v>86</v>
      </c>
    </row>
    <row r="516" spans="1:65" s="2" customFormat="1" ht="14.45" customHeight="1">
      <c r="A516" s="32"/>
      <c r="B516" s="160"/>
      <c r="C516" s="161" t="s">
        <v>1076</v>
      </c>
      <c r="D516" s="161" t="s">
        <v>146</v>
      </c>
      <c r="E516" s="162" t="s">
        <v>1077</v>
      </c>
      <c r="F516" s="163" t="s">
        <v>1078</v>
      </c>
      <c r="G516" s="164" t="s">
        <v>302</v>
      </c>
      <c r="H516" s="165">
        <v>4</v>
      </c>
      <c r="I516" s="166"/>
      <c r="J516" s="167">
        <f>ROUND(I516*H516,2)</f>
        <v>0</v>
      </c>
      <c r="K516" s="163" t="s">
        <v>150</v>
      </c>
      <c r="L516" s="33"/>
      <c r="M516" s="168" t="s">
        <v>1</v>
      </c>
      <c r="N516" s="169" t="s">
        <v>41</v>
      </c>
      <c r="O516" s="58"/>
      <c r="P516" s="170">
        <f>O516*H516</f>
        <v>0</v>
      </c>
      <c r="Q516" s="170">
        <v>0</v>
      </c>
      <c r="R516" s="170">
        <f>Q516*H516</f>
        <v>0</v>
      </c>
      <c r="S516" s="170">
        <v>0</v>
      </c>
      <c r="T516" s="171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72" t="s">
        <v>238</v>
      </c>
      <c r="AT516" s="172" t="s">
        <v>146</v>
      </c>
      <c r="AU516" s="172" t="s">
        <v>86</v>
      </c>
      <c r="AY516" s="17" t="s">
        <v>144</v>
      </c>
      <c r="BE516" s="173">
        <f>IF(N516="základní",J516,0)</f>
        <v>0</v>
      </c>
      <c r="BF516" s="173">
        <f>IF(N516="snížená",J516,0)</f>
        <v>0</v>
      </c>
      <c r="BG516" s="173">
        <f>IF(N516="zákl. přenesená",J516,0)</f>
        <v>0</v>
      </c>
      <c r="BH516" s="173">
        <f>IF(N516="sníž. přenesená",J516,0)</f>
        <v>0</v>
      </c>
      <c r="BI516" s="173">
        <f>IF(N516="nulová",J516,0)</f>
        <v>0</v>
      </c>
      <c r="BJ516" s="17" t="s">
        <v>84</v>
      </c>
      <c r="BK516" s="173">
        <f>ROUND(I516*H516,2)</f>
        <v>0</v>
      </c>
      <c r="BL516" s="17" t="s">
        <v>238</v>
      </c>
      <c r="BM516" s="172" t="s">
        <v>1079</v>
      </c>
    </row>
    <row r="517" spans="1:47" s="2" customFormat="1" ht="12">
      <c r="A517" s="32"/>
      <c r="B517" s="33"/>
      <c r="C517" s="32"/>
      <c r="D517" s="174" t="s">
        <v>153</v>
      </c>
      <c r="E517" s="32"/>
      <c r="F517" s="175" t="s">
        <v>1080</v>
      </c>
      <c r="G517" s="32"/>
      <c r="H517" s="32"/>
      <c r="I517" s="96"/>
      <c r="J517" s="32"/>
      <c r="K517" s="32"/>
      <c r="L517" s="33"/>
      <c r="M517" s="176"/>
      <c r="N517" s="177"/>
      <c r="O517" s="58"/>
      <c r="P517" s="58"/>
      <c r="Q517" s="58"/>
      <c r="R517" s="58"/>
      <c r="S517" s="58"/>
      <c r="T517" s="59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T517" s="17" t="s">
        <v>153</v>
      </c>
      <c r="AU517" s="17" t="s">
        <v>86</v>
      </c>
    </row>
    <row r="518" spans="2:51" s="13" customFormat="1" ht="12">
      <c r="B518" s="178"/>
      <c r="D518" s="174" t="s">
        <v>155</v>
      </c>
      <c r="E518" s="179" t="s">
        <v>1</v>
      </c>
      <c r="F518" s="180" t="s">
        <v>151</v>
      </c>
      <c r="H518" s="181">
        <v>4</v>
      </c>
      <c r="I518" s="182"/>
      <c r="L518" s="178"/>
      <c r="M518" s="183"/>
      <c r="N518" s="184"/>
      <c r="O518" s="184"/>
      <c r="P518" s="184"/>
      <c r="Q518" s="184"/>
      <c r="R518" s="184"/>
      <c r="S518" s="184"/>
      <c r="T518" s="185"/>
      <c r="AT518" s="179" t="s">
        <v>155</v>
      </c>
      <c r="AU518" s="179" t="s">
        <v>86</v>
      </c>
      <c r="AV518" s="13" t="s">
        <v>86</v>
      </c>
      <c r="AW518" s="13" t="s">
        <v>32</v>
      </c>
      <c r="AX518" s="13" t="s">
        <v>76</v>
      </c>
      <c r="AY518" s="179" t="s">
        <v>144</v>
      </c>
    </row>
    <row r="519" spans="2:51" s="14" customFormat="1" ht="12">
      <c r="B519" s="186"/>
      <c r="D519" s="174" t="s">
        <v>155</v>
      </c>
      <c r="E519" s="187" t="s">
        <v>1</v>
      </c>
      <c r="F519" s="188" t="s">
        <v>157</v>
      </c>
      <c r="H519" s="189">
        <v>4</v>
      </c>
      <c r="I519" s="190"/>
      <c r="L519" s="186"/>
      <c r="M519" s="191"/>
      <c r="N519" s="192"/>
      <c r="O519" s="192"/>
      <c r="P519" s="192"/>
      <c r="Q519" s="192"/>
      <c r="R519" s="192"/>
      <c r="S519" s="192"/>
      <c r="T519" s="193"/>
      <c r="AT519" s="187" t="s">
        <v>155</v>
      </c>
      <c r="AU519" s="187" t="s">
        <v>86</v>
      </c>
      <c r="AV519" s="14" t="s">
        <v>151</v>
      </c>
      <c r="AW519" s="14" t="s">
        <v>32</v>
      </c>
      <c r="AX519" s="14" t="s">
        <v>84</v>
      </c>
      <c r="AY519" s="187" t="s">
        <v>144</v>
      </c>
    </row>
    <row r="520" spans="1:65" s="2" customFormat="1" ht="14.45" customHeight="1">
      <c r="A520" s="32"/>
      <c r="B520" s="160"/>
      <c r="C520" s="201" t="s">
        <v>1081</v>
      </c>
      <c r="D520" s="201" t="s">
        <v>213</v>
      </c>
      <c r="E520" s="202" t="s">
        <v>1082</v>
      </c>
      <c r="F520" s="203" t="s">
        <v>1787</v>
      </c>
      <c r="G520" s="204" t="s">
        <v>216</v>
      </c>
      <c r="H520" s="205">
        <v>4</v>
      </c>
      <c r="I520" s="206"/>
      <c r="J520" s="207">
        <f>ROUND(I520*H520,2)</f>
        <v>0</v>
      </c>
      <c r="K520" s="203" t="s">
        <v>1</v>
      </c>
      <c r="L520" s="208"/>
      <c r="M520" s="209" t="s">
        <v>1</v>
      </c>
      <c r="N520" s="210" t="s">
        <v>41</v>
      </c>
      <c r="O520" s="58"/>
      <c r="P520" s="170">
        <f>O520*H520</f>
        <v>0</v>
      </c>
      <c r="Q520" s="170">
        <v>0</v>
      </c>
      <c r="R520" s="170">
        <f>Q520*H520</f>
        <v>0</v>
      </c>
      <c r="S520" s="170">
        <v>0</v>
      </c>
      <c r="T520" s="171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72" t="s">
        <v>324</v>
      </c>
      <c r="AT520" s="172" t="s">
        <v>213</v>
      </c>
      <c r="AU520" s="172" t="s">
        <v>86</v>
      </c>
      <c r="AY520" s="17" t="s">
        <v>144</v>
      </c>
      <c r="BE520" s="173">
        <f>IF(N520="základní",J520,0)</f>
        <v>0</v>
      </c>
      <c r="BF520" s="173">
        <f>IF(N520="snížená",J520,0)</f>
        <v>0</v>
      </c>
      <c r="BG520" s="173">
        <f>IF(N520="zákl. přenesená",J520,0)</f>
        <v>0</v>
      </c>
      <c r="BH520" s="173">
        <f>IF(N520="sníž. přenesená",J520,0)</f>
        <v>0</v>
      </c>
      <c r="BI520" s="173">
        <f>IF(N520="nulová",J520,0)</f>
        <v>0</v>
      </c>
      <c r="BJ520" s="17" t="s">
        <v>84</v>
      </c>
      <c r="BK520" s="173">
        <f>ROUND(I520*H520,2)</f>
        <v>0</v>
      </c>
      <c r="BL520" s="17" t="s">
        <v>238</v>
      </c>
      <c r="BM520" s="172" t="s">
        <v>1084</v>
      </c>
    </row>
    <row r="521" spans="1:47" s="2" customFormat="1" ht="12">
      <c r="A521" s="32"/>
      <c r="B521" s="33"/>
      <c r="C521" s="32"/>
      <c r="D521" s="174" t="s">
        <v>153</v>
      </c>
      <c r="E521" s="32"/>
      <c r="F521" s="175" t="s">
        <v>1083</v>
      </c>
      <c r="G521" s="32"/>
      <c r="H521" s="32"/>
      <c r="I521" s="96"/>
      <c r="J521" s="32"/>
      <c r="K521" s="32"/>
      <c r="L521" s="33"/>
      <c r="M521" s="176"/>
      <c r="N521" s="177"/>
      <c r="O521" s="58"/>
      <c r="P521" s="58"/>
      <c r="Q521" s="58"/>
      <c r="R521" s="58"/>
      <c r="S521" s="58"/>
      <c r="T521" s="59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T521" s="17" t="s">
        <v>153</v>
      </c>
      <c r="AU521" s="17" t="s">
        <v>86</v>
      </c>
    </row>
    <row r="522" spans="1:65" s="2" customFormat="1" ht="14.45" customHeight="1">
      <c r="A522" s="32"/>
      <c r="B522" s="160"/>
      <c r="C522" s="161"/>
      <c r="D522" s="161"/>
      <c r="E522" s="162"/>
      <c r="F522" s="163"/>
      <c r="G522" s="164"/>
      <c r="H522" s="165"/>
      <c r="I522" s="166"/>
      <c r="J522" s="167">
        <f>ROUND(I522*H522,2)</f>
        <v>0</v>
      </c>
      <c r="K522" s="163" t="s">
        <v>150</v>
      </c>
      <c r="L522" s="33"/>
      <c r="M522" s="168" t="s">
        <v>1</v>
      </c>
      <c r="N522" s="169" t="s">
        <v>41</v>
      </c>
      <c r="O522" s="58"/>
      <c r="P522" s="170">
        <f>O522*H522</f>
        <v>0</v>
      </c>
      <c r="Q522" s="170">
        <v>0</v>
      </c>
      <c r="R522" s="170">
        <f>Q522*H522</f>
        <v>0</v>
      </c>
      <c r="S522" s="170">
        <v>0</v>
      </c>
      <c r="T522" s="171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72" t="s">
        <v>238</v>
      </c>
      <c r="AT522" s="172" t="s">
        <v>146</v>
      </c>
      <c r="AU522" s="172" t="s">
        <v>86</v>
      </c>
      <c r="AY522" s="17" t="s">
        <v>144</v>
      </c>
      <c r="BE522" s="173">
        <f>IF(N522="základní",J522,0)</f>
        <v>0</v>
      </c>
      <c r="BF522" s="173">
        <f>IF(N522="snížená",J522,0)</f>
        <v>0</v>
      </c>
      <c r="BG522" s="173">
        <f>IF(N522="zákl. přenesená",J522,0)</f>
        <v>0</v>
      </c>
      <c r="BH522" s="173">
        <f>IF(N522="sníž. přenesená",J522,0)</f>
        <v>0</v>
      </c>
      <c r="BI522" s="173">
        <f>IF(N522="nulová",J522,0)</f>
        <v>0</v>
      </c>
      <c r="BJ522" s="17" t="s">
        <v>84</v>
      </c>
      <c r="BK522" s="173">
        <f>ROUND(I522*H522,2)</f>
        <v>0</v>
      </c>
      <c r="BL522" s="17" t="s">
        <v>238</v>
      </c>
      <c r="BM522" s="172" t="s">
        <v>1085</v>
      </c>
    </row>
    <row r="523" spans="1:47" s="2" customFormat="1" ht="12">
      <c r="A523" s="32"/>
      <c r="B523" s="33"/>
      <c r="C523" s="32"/>
      <c r="D523" s="174"/>
      <c r="E523" s="32"/>
      <c r="F523" s="175"/>
      <c r="G523" s="32"/>
      <c r="H523" s="32"/>
      <c r="I523" s="96"/>
      <c r="J523" s="32"/>
      <c r="K523" s="32"/>
      <c r="L523" s="33"/>
      <c r="M523" s="176"/>
      <c r="N523" s="177"/>
      <c r="O523" s="58"/>
      <c r="P523" s="58"/>
      <c r="Q523" s="58"/>
      <c r="R523" s="58"/>
      <c r="S523" s="58"/>
      <c r="T523" s="59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T523" s="17" t="s">
        <v>153</v>
      </c>
      <c r="AU523" s="17" t="s">
        <v>86</v>
      </c>
    </row>
    <row r="524" spans="2:51" s="13" customFormat="1" ht="12">
      <c r="B524" s="178"/>
      <c r="D524" s="174"/>
      <c r="E524" s="179"/>
      <c r="F524" s="180"/>
      <c r="H524" s="181"/>
      <c r="I524" s="182"/>
      <c r="L524" s="178"/>
      <c r="M524" s="183"/>
      <c r="N524" s="184"/>
      <c r="O524" s="184"/>
      <c r="P524" s="184"/>
      <c r="Q524" s="184"/>
      <c r="R524" s="184"/>
      <c r="S524" s="184"/>
      <c r="T524" s="185"/>
      <c r="AT524" s="179" t="s">
        <v>155</v>
      </c>
      <c r="AU524" s="179" t="s">
        <v>86</v>
      </c>
      <c r="AV524" s="13" t="s">
        <v>86</v>
      </c>
      <c r="AW524" s="13" t="s">
        <v>32</v>
      </c>
      <c r="AX524" s="13" t="s">
        <v>76</v>
      </c>
      <c r="AY524" s="179" t="s">
        <v>144</v>
      </c>
    </row>
    <row r="525" spans="2:51" s="14" customFormat="1" ht="12">
      <c r="B525" s="186"/>
      <c r="D525" s="174"/>
      <c r="E525" s="187"/>
      <c r="F525" s="188"/>
      <c r="H525" s="189"/>
      <c r="I525" s="190"/>
      <c r="L525" s="186"/>
      <c r="M525" s="191"/>
      <c r="N525" s="192"/>
      <c r="O525" s="192"/>
      <c r="P525" s="192"/>
      <c r="Q525" s="192"/>
      <c r="R525" s="192"/>
      <c r="S525" s="192"/>
      <c r="T525" s="193"/>
      <c r="AT525" s="187" t="s">
        <v>155</v>
      </c>
      <c r="AU525" s="187" t="s">
        <v>86</v>
      </c>
      <c r="AV525" s="14" t="s">
        <v>151</v>
      </c>
      <c r="AW525" s="14" t="s">
        <v>32</v>
      </c>
      <c r="AX525" s="14" t="s">
        <v>84</v>
      </c>
      <c r="AY525" s="187" t="s">
        <v>144</v>
      </c>
    </row>
    <row r="526" spans="1:65" s="2" customFormat="1" ht="14.45" customHeight="1">
      <c r="A526" s="32"/>
      <c r="B526" s="160"/>
      <c r="C526" s="201"/>
      <c r="D526" s="201"/>
      <c r="E526" s="202"/>
      <c r="F526" s="203"/>
      <c r="G526" s="204"/>
      <c r="H526" s="205"/>
      <c r="I526" s="206"/>
      <c r="J526" s="207">
        <f>ROUND(I526*H526,2)</f>
        <v>0</v>
      </c>
      <c r="K526" s="203" t="s">
        <v>150</v>
      </c>
      <c r="L526" s="208"/>
      <c r="M526" s="209" t="s">
        <v>1</v>
      </c>
      <c r="N526" s="210" t="s">
        <v>41</v>
      </c>
      <c r="O526" s="58"/>
      <c r="P526" s="170">
        <f>O526*H526</f>
        <v>0</v>
      </c>
      <c r="Q526" s="170">
        <v>0.00162</v>
      </c>
      <c r="R526" s="170">
        <f>Q526*H526</f>
        <v>0</v>
      </c>
      <c r="S526" s="170">
        <v>0</v>
      </c>
      <c r="T526" s="171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72" t="s">
        <v>324</v>
      </c>
      <c r="AT526" s="172" t="s">
        <v>213</v>
      </c>
      <c r="AU526" s="172" t="s">
        <v>86</v>
      </c>
      <c r="AY526" s="17" t="s">
        <v>144</v>
      </c>
      <c r="BE526" s="173">
        <f>IF(N526="základní",J526,0)</f>
        <v>0</v>
      </c>
      <c r="BF526" s="173">
        <f>IF(N526="snížená",J526,0)</f>
        <v>0</v>
      </c>
      <c r="BG526" s="173">
        <f>IF(N526="zákl. přenesená",J526,0)</f>
        <v>0</v>
      </c>
      <c r="BH526" s="173">
        <f>IF(N526="sníž. přenesená",J526,0)</f>
        <v>0</v>
      </c>
      <c r="BI526" s="173">
        <f>IF(N526="nulová",J526,0)</f>
        <v>0</v>
      </c>
      <c r="BJ526" s="17" t="s">
        <v>84</v>
      </c>
      <c r="BK526" s="173">
        <f>ROUND(I526*H526,2)</f>
        <v>0</v>
      </c>
      <c r="BL526" s="17" t="s">
        <v>238</v>
      </c>
      <c r="BM526" s="172" t="s">
        <v>1086</v>
      </c>
    </row>
    <row r="527" spans="1:47" s="2" customFormat="1" ht="12">
      <c r="A527" s="32"/>
      <c r="B527" s="33"/>
      <c r="C527" s="32"/>
      <c r="D527" s="174"/>
      <c r="E527" s="32"/>
      <c r="F527" s="175"/>
      <c r="G527" s="32"/>
      <c r="H527" s="32"/>
      <c r="I527" s="96"/>
      <c r="J527" s="32"/>
      <c r="K527" s="32"/>
      <c r="L527" s="33"/>
      <c r="M527" s="176"/>
      <c r="N527" s="177"/>
      <c r="O527" s="58"/>
      <c r="P527" s="58"/>
      <c r="Q527" s="58"/>
      <c r="R527" s="58"/>
      <c r="S527" s="58"/>
      <c r="T527" s="59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T527" s="17" t="s">
        <v>153</v>
      </c>
      <c r="AU527" s="17" t="s">
        <v>86</v>
      </c>
    </row>
    <row r="528" spans="2:51" s="13" customFormat="1" ht="12">
      <c r="B528" s="178"/>
      <c r="D528" s="174"/>
      <c r="E528" s="179"/>
      <c r="F528" s="180"/>
      <c r="H528" s="181"/>
      <c r="I528" s="182"/>
      <c r="L528" s="178"/>
      <c r="M528" s="183"/>
      <c r="N528" s="184"/>
      <c r="O528" s="184"/>
      <c r="P528" s="184"/>
      <c r="Q528" s="184"/>
      <c r="R528" s="184"/>
      <c r="S528" s="184"/>
      <c r="T528" s="185"/>
      <c r="AT528" s="179" t="s">
        <v>155</v>
      </c>
      <c r="AU528" s="179" t="s">
        <v>86</v>
      </c>
      <c r="AV528" s="13" t="s">
        <v>86</v>
      </c>
      <c r="AW528" s="13" t="s">
        <v>32</v>
      </c>
      <c r="AX528" s="13" t="s">
        <v>76</v>
      </c>
      <c r="AY528" s="179" t="s">
        <v>144</v>
      </c>
    </row>
    <row r="529" spans="2:51" s="14" customFormat="1" ht="12">
      <c r="B529" s="186"/>
      <c r="D529" s="174"/>
      <c r="E529" s="187"/>
      <c r="F529" s="188"/>
      <c r="H529" s="189"/>
      <c r="I529" s="190"/>
      <c r="L529" s="186"/>
      <c r="M529" s="191"/>
      <c r="N529" s="192"/>
      <c r="O529" s="192"/>
      <c r="P529" s="192"/>
      <c r="Q529" s="192"/>
      <c r="R529" s="192"/>
      <c r="S529" s="192"/>
      <c r="T529" s="193"/>
      <c r="AT529" s="187" t="s">
        <v>155</v>
      </c>
      <c r="AU529" s="187" t="s">
        <v>86</v>
      </c>
      <c r="AV529" s="14" t="s">
        <v>151</v>
      </c>
      <c r="AW529" s="14" t="s">
        <v>32</v>
      </c>
      <c r="AX529" s="14" t="s">
        <v>84</v>
      </c>
      <c r="AY529" s="187" t="s">
        <v>144</v>
      </c>
    </row>
    <row r="530" spans="1:65" s="2" customFormat="1" ht="14.45" customHeight="1">
      <c r="A530" s="32"/>
      <c r="B530" s="160"/>
      <c r="C530" s="201"/>
      <c r="D530" s="201"/>
      <c r="E530" s="202"/>
      <c r="F530" s="203"/>
      <c r="G530" s="204"/>
      <c r="H530" s="205"/>
      <c r="I530" s="206"/>
      <c r="J530" s="207">
        <f>ROUND(I530*H530,2)</f>
        <v>0</v>
      </c>
      <c r="K530" s="203" t="s">
        <v>150</v>
      </c>
      <c r="L530" s="208"/>
      <c r="M530" s="209" t="s">
        <v>1</v>
      </c>
      <c r="N530" s="210" t="s">
        <v>41</v>
      </c>
      <c r="O530" s="58"/>
      <c r="P530" s="170">
        <f>O530*H530</f>
        <v>0</v>
      </c>
      <c r="Q530" s="170">
        <v>0.00185</v>
      </c>
      <c r="R530" s="170">
        <f>Q530*H530</f>
        <v>0</v>
      </c>
      <c r="S530" s="170">
        <v>0</v>
      </c>
      <c r="T530" s="171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72" t="s">
        <v>324</v>
      </c>
      <c r="AT530" s="172" t="s">
        <v>213</v>
      </c>
      <c r="AU530" s="172" t="s">
        <v>86</v>
      </c>
      <c r="AY530" s="17" t="s">
        <v>144</v>
      </c>
      <c r="BE530" s="173">
        <f>IF(N530="základní",J530,0)</f>
        <v>0</v>
      </c>
      <c r="BF530" s="173">
        <f>IF(N530="snížená",J530,0)</f>
        <v>0</v>
      </c>
      <c r="BG530" s="173">
        <f>IF(N530="zákl. přenesená",J530,0)</f>
        <v>0</v>
      </c>
      <c r="BH530" s="173">
        <f>IF(N530="sníž. přenesená",J530,0)</f>
        <v>0</v>
      </c>
      <c r="BI530" s="173">
        <f>IF(N530="nulová",J530,0)</f>
        <v>0</v>
      </c>
      <c r="BJ530" s="17" t="s">
        <v>84</v>
      </c>
      <c r="BK530" s="173">
        <f>ROUND(I530*H530,2)</f>
        <v>0</v>
      </c>
      <c r="BL530" s="17" t="s">
        <v>238</v>
      </c>
      <c r="BM530" s="172" t="s">
        <v>1087</v>
      </c>
    </row>
    <row r="531" spans="1:47" s="2" customFormat="1" ht="12">
      <c r="A531" s="32"/>
      <c r="B531" s="33"/>
      <c r="C531" s="32"/>
      <c r="D531" s="174"/>
      <c r="E531" s="32"/>
      <c r="F531" s="175"/>
      <c r="G531" s="32"/>
      <c r="H531" s="32"/>
      <c r="I531" s="96"/>
      <c r="J531" s="32"/>
      <c r="K531" s="32"/>
      <c r="L531" s="33"/>
      <c r="M531" s="176"/>
      <c r="N531" s="177"/>
      <c r="O531" s="58"/>
      <c r="P531" s="58"/>
      <c r="Q531" s="58"/>
      <c r="R531" s="58"/>
      <c r="S531" s="58"/>
      <c r="T531" s="59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T531" s="17" t="s">
        <v>153</v>
      </c>
      <c r="AU531" s="17" t="s">
        <v>86</v>
      </c>
    </row>
    <row r="532" spans="2:51" s="13" customFormat="1" ht="12">
      <c r="B532" s="178"/>
      <c r="D532" s="174"/>
      <c r="E532" s="179"/>
      <c r="F532" s="180"/>
      <c r="H532" s="181"/>
      <c r="I532" s="182"/>
      <c r="L532" s="178"/>
      <c r="M532" s="183"/>
      <c r="N532" s="184"/>
      <c r="O532" s="184"/>
      <c r="P532" s="184"/>
      <c r="Q532" s="184"/>
      <c r="R532" s="184"/>
      <c r="S532" s="184"/>
      <c r="T532" s="185"/>
      <c r="AT532" s="179" t="s">
        <v>155</v>
      </c>
      <c r="AU532" s="179" t="s">
        <v>86</v>
      </c>
      <c r="AV532" s="13" t="s">
        <v>86</v>
      </c>
      <c r="AW532" s="13" t="s">
        <v>32</v>
      </c>
      <c r="AX532" s="13" t="s">
        <v>76</v>
      </c>
      <c r="AY532" s="179" t="s">
        <v>144</v>
      </c>
    </row>
    <row r="533" spans="2:51" s="14" customFormat="1" ht="12">
      <c r="B533" s="186"/>
      <c r="D533" s="174"/>
      <c r="E533" s="187"/>
      <c r="F533" s="188"/>
      <c r="H533" s="189"/>
      <c r="I533" s="190"/>
      <c r="L533" s="186"/>
      <c r="M533" s="191"/>
      <c r="N533" s="192"/>
      <c r="O533" s="192"/>
      <c r="P533" s="192"/>
      <c r="Q533" s="192"/>
      <c r="R533" s="192"/>
      <c r="S533" s="192"/>
      <c r="T533" s="193"/>
      <c r="AT533" s="187" t="s">
        <v>155</v>
      </c>
      <c r="AU533" s="187" t="s">
        <v>86</v>
      </c>
      <c r="AV533" s="14" t="s">
        <v>151</v>
      </c>
      <c r="AW533" s="14" t="s">
        <v>32</v>
      </c>
      <c r="AX533" s="14" t="s">
        <v>84</v>
      </c>
      <c r="AY533" s="187" t="s">
        <v>144</v>
      </c>
    </row>
    <row r="534" spans="1:65" s="2" customFormat="1" ht="14.45" customHeight="1">
      <c r="A534" s="32"/>
      <c r="B534" s="160"/>
      <c r="C534" s="201" t="s">
        <v>1088</v>
      </c>
      <c r="D534" s="201" t="s">
        <v>213</v>
      </c>
      <c r="E534" s="202" t="s">
        <v>1089</v>
      </c>
      <c r="F534" s="203" t="s">
        <v>1788</v>
      </c>
      <c r="G534" s="204" t="s">
        <v>216</v>
      </c>
      <c r="H534" s="205">
        <v>1</v>
      </c>
      <c r="I534" s="206"/>
      <c r="J534" s="207">
        <f>ROUND(I534*H534,2)</f>
        <v>0</v>
      </c>
      <c r="K534" s="203" t="s">
        <v>1</v>
      </c>
      <c r="L534" s="208"/>
      <c r="M534" s="209" t="s">
        <v>1</v>
      </c>
      <c r="N534" s="210" t="s">
        <v>41</v>
      </c>
      <c r="O534" s="58"/>
      <c r="P534" s="170">
        <f>O534*H534</f>
        <v>0</v>
      </c>
      <c r="Q534" s="170">
        <v>0</v>
      </c>
      <c r="R534" s="170">
        <f>Q534*H534</f>
        <v>0</v>
      </c>
      <c r="S534" s="170">
        <v>0</v>
      </c>
      <c r="T534" s="171">
        <f>S534*H534</f>
        <v>0</v>
      </c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R534" s="172" t="s">
        <v>324</v>
      </c>
      <c r="AT534" s="172" t="s">
        <v>213</v>
      </c>
      <c r="AU534" s="172" t="s">
        <v>86</v>
      </c>
      <c r="AY534" s="17" t="s">
        <v>144</v>
      </c>
      <c r="BE534" s="173">
        <f>IF(N534="základní",J534,0)</f>
        <v>0</v>
      </c>
      <c r="BF534" s="173">
        <f>IF(N534="snížená",J534,0)</f>
        <v>0</v>
      </c>
      <c r="BG534" s="173">
        <f>IF(N534="zákl. přenesená",J534,0)</f>
        <v>0</v>
      </c>
      <c r="BH534" s="173">
        <f>IF(N534="sníž. přenesená",J534,0)</f>
        <v>0</v>
      </c>
      <c r="BI534" s="173">
        <f>IF(N534="nulová",J534,0)</f>
        <v>0</v>
      </c>
      <c r="BJ534" s="17" t="s">
        <v>84</v>
      </c>
      <c r="BK534" s="173">
        <f>ROUND(I534*H534,2)</f>
        <v>0</v>
      </c>
      <c r="BL534" s="17" t="s">
        <v>238</v>
      </c>
      <c r="BM534" s="172" t="s">
        <v>1091</v>
      </c>
    </row>
    <row r="535" spans="1:47" s="2" customFormat="1" ht="12">
      <c r="A535" s="32"/>
      <c r="B535" s="33"/>
      <c r="C535" s="32"/>
      <c r="D535" s="174" t="s">
        <v>153</v>
      </c>
      <c r="E535" s="32"/>
      <c r="F535" s="175" t="s">
        <v>1090</v>
      </c>
      <c r="G535" s="32"/>
      <c r="H535" s="32"/>
      <c r="I535" s="96"/>
      <c r="J535" s="32"/>
      <c r="K535" s="32"/>
      <c r="L535" s="33"/>
      <c r="M535" s="176"/>
      <c r="N535" s="177"/>
      <c r="O535" s="58"/>
      <c r="P535" s="58"/>
      <c r="Q535" s="58"/>
      <c r="R535" s="58"/>
      <c r="S535" s="58"/>
      <c r="T535" s="59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T535" s="17" t="s">
        <v>153</v>
      </c>
      <c r="AU535" s="17" t="s">
        <v>86</v>
      </c>
    </row>
    <row r="536" spans="1:65" s="2" customFormat="1" ht="14.45" customHeight="1">
      <c r="A536" s="32"/>
      <c r="B536" s="160"/>
      <c r="C536" s="201" t="s">
        <v>1092</v>
      </c>
      <c r="D536" s="201" t="s">
        <v>213</v>
      </c>
      <c r="E536" s="202" t="s">
        <v>1093</v>
      </c>
      <c r="F536" s="203" t="s">
        <v>1789</v>
      </c>
      <c r="G536" s="204" t="s">
        <v>216</v>
      </c>
      <c r="H536" s="205">
        <v>1</v>
      </c>
      <c r="I536" s="206"/>
      <c r="J536" s="207">
        <f>ROUND(I536*H536,2)</f>
        <v>0</v>
      </c>
      <c r="K536" s="203" t="s">
        <v>1</v>
      </c>
      <c r="L536" s="208"/>
      <c r="M536" s="209" t="s">
        <v>1</v>
      </c>
      <c r="N536" s="210" t="s">
        <v>41</v>
      </c>
      <c r="O536" s="58"/>
      <c r="P536" s="170">
        <f>O536*H536</f>
        <v>0</v>
      </c>
      <c r="Q536" s="170">
        <v>0</v>
      </c>
      <c r="R536" s="170">
        <f>Q536*H536</f>
        <v>0</v>
      </c>
      <c r="S536" s="170">
        <v>0</v>
      </c>
      <c r="T536" s="171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72" t="s">
        <v>324</v>
      </c>
      <c r="AT536" s="172" t="s">
        <v>213</v>
      </c>
      <c r="AU536" s="172" t="s">
        <v>86</v>
      </c>
      <c r="AY536" s="17" t="s">
        <v>144</v>
      </c>
      <c r="BE536" s="173">
        <f>IF(N536="základní",J536,0)</f>
        <v>0</v>
      </c>
      <c r="BF536" s="173">
        <f>IF(N536="snížená",J536,0)</f>
        <v>0</v>
      </c>
      <c r="BG536" s="173">
        <f>IF(N536="zákl. přenesená",J536,0)</f>
        <v>0</v>
      </c>
      <c r="BH536" s="173">
        <f>IF(N536="sníž. přenesená",J536,0)</f>
        <v>0</v>
      </c>
      <c r="BI536" s="173">
        <f>IF(N536="nulová",J536,0)</f>
        <v>0</v>
      </c>
      <c r="BJ536" s="17" t="s">
        <v>84</v>
      </c>
      <c r="BK536" s="173">
        <f>ROUND(I536*H536,2)</f>
        <v>0</v>
      </c>
      <c r="BL536" s="17" t="s">
        <v>238</v>
      </c>
      <c r="BM536" s="172" t="s">
        <v>1095</v>
      </c>
    </row>
    <row r="537" spans="1:47" s="2" customFormat="1" ht="12">
      <c r="A537" s="32"/>
      <c r="B537" s="33"/>
      <c r="C537" s="32"/>
      <c r="D537" s="174" t="s">
        <v>153</v>
      </c>
      <c r="E537" s="32"/>
      <c r="F537" s="175" t="s">
        <v>1094</v>
      </c>
      <c r="G537" s="32"/>
      <c r="H537" s="32"/>
      <c r="I537" s="96"/>
      <c r="J537" s="32"/>
      <c r="K537" s="32"/>
      <c r="L537" s="33"/>
      <c r="M537" s="176"/>
      <c r="N537" s="177"/>
      <c r="O537" s="58"/>
      <c r="P537" s="58"/>
      <c r="Q537" s="58"/>
      <c r="R537" s="58"/>
      <c r="S537" s="58"/>
      <c r="T537" s="59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T537" s="17" t="s">
        <v>153</v>
      </c>
      <c r="AU537" s="17" t="s">
        <v>86</v>
      </c>
    </row>
    <row r="538" spans="1:65" s="2" customFormat="1" ht="24">
      <c r="A538" s="32"/>
      <c r="B538" s="160"/>
      <c r="C538" s="201" t="s">
        <v>1096</v>
      </c>
      <c r="D538" s="201" t="s">
        <v>213</v>
      </c>
      <c r="E538" s="202" t="s">
        <v>1097</v>
      </c>
      <c r="F538" s="203" t="s">
        <v>1790</v>
      </c>
      <c r="G538" s="204" t="s">
        <v>216</v>
      </c>
      <c r="H538" s="205">
        <v>1</v>
      </c>
      <c r="I538" s="206"/>
      <c r="J538" s="207">
        <f>ROUND(I538*H538,2)</f>
        <v>0</v>
      </c>
      <c r="K538" s="203" t="s">
        <v>1</v>
      </c>
      <c r="L538" s="208"/>
      <c r="M538" s="209" t="s">
        <v>1</v>
      </c>
      <c r="N538" s="210" t="s">
        <v>41</v>
      </c>
      <c r="O538" s="58"/>
      <c r="P538" s="170">
        <f>O538*H538</f>
        <v>0</v>
      </c>
      <c r="Q538" s="170">
        <v>0</v>
      </c>
      <c r="R538" s="170">
        <f>Q538*H538</f>
        <v>0</v>
      </c>
      <c r="S538" s="170">
        <v>0</v>
      </c>
      <c r="T538" s="171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72" t="s">
        <v>324</v>
      </c>
      <c r="AT538" s="172" t="s">
        <v>213</v>
      </c>
      <c r="AU538" s="172" t="s">
        <v>86</v>
      </c>
      <c r="AY538" s="17" t="s">
        <v>144</v>
      </c>
      <c r="BE538" s="173">
        <f>IF(N538="základní",J538,0)</f>
        <v>0</v>
      </c>
      <c r="BF538" s="173">
        <f>IF(N538="snížená",J538,0)</f>
        <v>0</v>
      </c>
      <c r="BG538" s="173">
        <f>IF(N538="zákl. přenesená",J538,0)</f>
        <v>0</v>
      </c>
      <c r="BH538" s="173">
        <f>IF(N538="sníž. přenesená",J538,0)</f>
        <v>0</v>
      </c>
      <c r="BI538" s="173">
        <f>IF(N538="nulová",J538,0)</f>
        <v>0</v>
      </c>
      <c r="BJ538" s="17" t="s">
        <v>84</v>
      </c>
      <c r="BK538" s="173">
        <f>ROUND(I538*H538,2)</f>
        <v>0</v>
      </c>
      <c r="BL538" s="17" t="s">
        <v>238</v>
      </c>
      <c r="BM538" s="172" t="s">
        <v>1099</v>
      </c>
    </row>
    <row r="539" spans="1:47" s="2" customFormat="1" ht="12">
      <c r="A539" s="32"/>
      <c r="B539" s="33"/>
      <c r="C539" s="32"/>
      <c r="D539" s="174" t="s">
        <v>153</v>
      </c>
      <c r="E539" s="32"/>
      <c r="F539" s="175" t="s">
        <v>1098</v>
      </c>
      <c r="G539" s="32"/>
      <c r="H539" s="32"/>
      <c r="I539" s="96"/>
      <c r="J539" s="32"/>
      <c r="K539" s="32"/>
      <c r="L539" s="33"/>
      <c r="M539" s="176"/>
      <c r="N539" s="177"/>
      <c r="O539" s="58"/>
      <c r="P539" s="58"/>
      <c r="Q539" s="58"/>
      <c r="R539" s="58"/>
      <c r="S539" s="58"/>
      <c r="T539" s="59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T539" s="17" t="s">
        <v>153</v>
      </c>
      <c r="AU539" s="17" t="s">
        <v>86</v>
      </c>
    </row>
    <row r="540" spans="1:65" s="2" customFormat="1" ht="24">
      <c r="A540" s="32"/>
      <c r="B540" s="160"/>
      <c r="C540" s="201" t="s">
        <v>1100</v>
      </c>
      <c r="D540" s="201" t="s">
        <v>213</v>
      </c>
      <c r="E540" s="202" t="s">
        <v>1101</v>
      </c>
      <c r="F540" s="203" t="s">
        <v>1791</v>
      </c>
      <c r="G540" s="204" t="s">
        <v>216</v>
      </c>
      <c r="H540" s="205">
        <v>1</v>
      </c>
      <c r="I540" s="206"/>
      <c r="J540" s="207">
        <f>ROUND(I540*H540,2)</f>
        <v>0</v>
      </c>
      <c r="K540" s="203" t="s">
        <v>1</v>
      </c>
      <c r="L540" s="208"/>
      <c r="M540" s="209" t="s">
        <v>1</v>
      </c>
      <c r="N540" s="210" t="s">
        <v>41</v>
      </c>
      <c r="O540" s="58"/>
      <c r="P540" s="170">
        <f>O540*H540</f>
        <v>0</v>
      </c>
      <c r="Q540" s="170">
        <v>0</v>
      </c>
      <c r="R540" s="170">
        <f>Q540*H540</f>
        <v>0</v>
      </c>
      <c r="S540" s="170">
        <v>0</v>
      </c>
      <c r="T540" s="171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72" t="s">
        <v>324</v>
      </c>
      <c r="AT540" s="172" t="s">
        <v>213</v>
      </c>
      <c r="AU540" s="172" t="s">
        <v>86</v>
      </c>
      <c r="AY540" s="17" t="s">
        <v>144</v>
      </c>
      <c r="BE540" s="173">
        <f>IF(N540="základní",J540,0)</f>
        <v>0</v>
      </c>
      <c r="BF540" s="173">
        <f>IF(N540="snížená",J540,0)</f>
        <v>0</v>
      </c>
      <c r="BG540" s="173">
        <f>IF(N540="zákl. přenesená",J540,0)</f>
        <v>0</v>
      </c>
      <c r="BH540" s="173">
        <f>IF(N540="sníž. přenesená",J540,0)</f>
        <v>0</v>
      </c>
      <c r="BI540" s="173">
        <f>IF(N540="nulová",J540,0)</f>
        <v>0</v>
      </c>
      <c r="BJ540" s="17" t="s">
        <v>84</v>
      </c>
      <c r="BK540" s="173">
        <f>ROUND(I540*H540,2)</f>
        <v>0</v>
      </c>
      <c r="BL540" s="17" t="s">
        <v>238</v>
      </c>
      <c r="BM540" s="172" t="s">
        <v>1103</v>
      </c>
    </row>
    <row r="541" spans="1:47" s="2" customFormat="1" ht="12">
      <c r="A541" s="32"/>
      <c r="B541" s="33"/>
      <c r="C541" s="32"/>
      <c r="D541" s="174" t="s">
        <v>153</v>
      </c>
      <c r="E541" s="32"/>
      <c r="F541" s="175" t="s">
        <v>1102</v>
      </c>
      <c r="G541" s="32"/>
      <c r="H541" s="32"/>
      <c r="I541" s="96"/>
      <c r="J541" s="32"/>
      <c r="K541" s="32"/>
      <c r="L541" s="33"/>
      <c r="M541" s="176"/>
      <c r="N541" s="177"/>
      <c r="O541" s="58"/>
      <c r="P541" s="58"/>
      <c r="Q541" s="58"/>
      <c r="R541" s="58"/>
      <c r="S541" s="58"/>
      <c r="T541" s="59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T541" s="17" t="s">
        <v>153</v>
      </c>
      <c r="AU541" s="17" t="s">
        <v>86</v>
      </c>
    </row>
    <row r="542" spans="1:65" s="2" customFormat="1" ht="24">
      <c r="A542" s="32"/>
      <c r="B542" s="160"/>
      <c r="C542" s="201" t="s">
        <v>1104</v>
      </c>
      <c r="D542" s="201" t="s">
        <v>213</v>
      </c>
      <c r="E542" s="202" t="s">
        <v>1105</v>
      </c>
      <c r="F542" s="203" t="s">
        <v>1792</v>
      </c>
      <c r="G542" s="204" t="s">
        <v>216</v>
      </c>
      <c r="H542" s="205">
        <v>1</v>
      </c>
      <c r="I542" s="206"/>
      <c r="J542" s="207">
        <f>ROUND(I542*H542,2)</f>
        <v>0</v>
      </c>
      <c r="K542" s="203" t="s">
        <v>1</v>
      </c>
      <c r="L542" s="208"/>
      <c r="M542" s="209" t="s">
        <v>1</v>
      </c>
      <c r="N542" s="210" t="s">
        <v>41</v>
      </c>
      <c r="O542" s="58"/>
      <c r="P542" s="170">
        <f>O542*H542</f>
        <v>0</v>
      </c>
      <c r="Q542" s="170">
        <v>0</v>
      </c>
      <c r="R542" s="170">
        <f>Q542*H542</f>
        <v>0</v>
      </c>
      <c r="S542" s="170">
        <v>0</v>
      </c>
      <c r="T542" s="171">
        <f>S542*H542</f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72" t="s">
        <v>324</v>
      </c>
      <c r="AT542" s="172" t="s">
        <v>213</v>
      </c>
      <c r="AU542" s="172" t="s">
        <v>86</v>
      </c>
      <c r="AY542" s="17" t="s">
        <v>144</v>
      </c>
      <c r="BE542" s="173">
        <f>IF(N542="základní",J542,0)</f>
        <v>0</v>
      </c>
      <c r="BF542" s="173">
        <f>IF(N542="snížená",J542,0)</f>
        <v>0</v>
      </c>
      <c r="BG542" s="173">
        <f>IF(N542="zákl. přenesená",J542,0)</f>
        <v>0</v>
      </c>
      <c r="BH542" s="173">
        <f>IF(N542="sníž. přenesená",J542,0)</f>
        <v>0</v>
      </c>
      <c r="BI542" s="173">
        <f>IF(N542="nulová",J542,0)</f>
        <v>0</v>
      </c>
      <c r="BJ542" s="17" t="s">
        <v>84</v>
      </c>
      <c r="BK542" s="173">
        <f>ROUND(I542*H542,2)</f>
        <v>0</v>
      </c>
      <c r="BL542" s="17" t="s">
        <v>238</v>
      </c>
      <c r="BM542" s="172" t="s">
        <v>1107</v>
      </c>
    </row>
    <row r="543" spans="1:47" s="2" customFormat="1" ht="12">
      <c r="A543" s="32"/>
      <c r="B543" s="33"/>
      <c r="C543" s="32"/>
      <c r="D543" s="174" t="s">
        <v>153</v>
      </c>
      <c r="E543" s="32"/>
      <c r="F543" s="175" t="s">
        <v>1106</v>
      </c>
      <c r="G543" s="32"/>
      <c r="H543" s="32"/>
      <c r="I543" s="96"/>
      <c r="J543" s="32"/>
      <c r="K543" s="32"/>
      <c r="L543" s="33"/>
      <c r="M543" s="176"/>
      <c r="N543" s="177"/>
      <c r="O543" s="58"/>
      <c r="P543" s="58"/>
      <c r="Q543" s="58"/>
      <c r="R543" s="58"/>
      <c r="S543" s="58"/>
      <c r="T543" s="59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T543" s="17" t="s">
        <v>153</v>
      </c>
      <c r="AU543" s="17" t="s">
        <v>86</v>
      </c>
    </row>
    <row r="544" spans="1:65" s="2" customFormat="1" ht="24">
      <c r="A544" s="32"/>
      <c r="B544" s="160"/>
      <c r="C544" s="201" t="s">
        <v>1108</v>
      </c>
      <c r="D544" s="201" t="s">
        <v>213</v>
      </c>
      <c r="E544" s="202" t="s">
        <v>1109</v>
      </c>
      <c r="F544" s="203" t="s">
        <v>1793</v>
      </c>
      <c r="G544" s="204" t="s">
        <v>216</v>
      </c>
      <c r="H544" s="205">
        <v>1</v>
      </c>
      <c r="I544" s="206"/>
      <c r="J544" s="207">
        <f>ROUND(I544*H544,2)</f>
        <v>0</v>
      </c>
      <c r="K544" s="203" t="s">
        <v>1</v>
      </c>
      <c r="L544" s="208"/>
      <c r="M544" s="209" t="s">
        <v>1</v>
      </c>
      <c r="N544" s="210" t="s">
        <v>41</v>
      </c>
      <c r="O544" s="58"/>
      <c r="P544" s="170">
        <f>O544*H544</f>
        <v>0</v>
      </c>
      <c r="Q544" s="170">
        <v>0</v>
      </c>
      <c r="R544" s="170">
        <f>Q544*H544</f>
        <v>0</v>
      </c>
      <c r="S544" s="170">
        <v>0</v>
      </c>
      <c r="T544" s="171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72" t="s">
        <v>324</v>
      </c>
      <c r="AT544" s="172" t="s">
        <v>213</v>
      </c>
      <c r="AU544" s="172" t="s">
        <v>86</v>
      </c>
      <c r="AY544" s="17" t="s">
        <v>144</v>
      </c>
      <c r="BE544" s="173">
        <f>IF(N544="základní",J544,0)</f>
        <v>0</v>
      </c>
      <c r="BF544" s="173">
        <f>IF(N544="snížená",J544,0)</f>
        <v>0</v>
      </c>
      <c r="BG544" s="173">
        <f>IF(N544="zákl. přenesená",J544,0)</f>
        <v>0</v>
      </c>
      <c r="BH544" s="173">
        <f>IF(N544="sníž. přenesená",J544,0)</f>
        <v>0</v>
      </c>
      <c r="BI544" s="173">
        <f>IF(N544="nulová",J544,0)</f>
        <v>0</v>
      </c>
      <c r="BJ544" s="17" t="s">
        <v>84</v>
      </c>
      <c r="BK544" s="173">
        <f>ROUND(I544*H544,2)</f>
        <v>0</v>
      </c>
      <c r="BL544" s="17" t="s">
        <v>238</v>
      </c>
      <c r="BM544" s="172" t="s">
        <v>1111</v>
      </c>
    </row>
    <row r="545" spans="1:47" s="2" customFormat="1" ht="12">
      <c r="A545" s="32"/>
      <c r="B545" s="33"/>
      <c r="C545" s="32"/>
      <c r="D545" s="174" t="s">
        <v>153</v>
      </c>
      <c r="E545" s="32"/>
      <c r="F545" s="175" t="s">
        <v>1110</v>
      </c>
      <c r="G545" s="32"/>
      <c r="H545" s="32"/>
      <c r="I545" s="96"/>
      <c r="J545" s="32"/>
      <c r="K545" s="32"/>
      <c r="L545" s="33"/>
      <c r="M545" s="176"/>
      <c r="N545" s="177"/>
      <c r="O545" s="58"/>
      <c r="P545" s="58"/>
      <c r="Q545" s="58"/>
      <c r="R545" s="58"/>
      <c r="S545" s="58"/>
      <c r="T545" s="59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T545" s="17" t="s">
        <v>153</v>
      </c>
      <c r="AU545" s="17" t="s">
        <v>86</v>
      </c>
    </row>
    <row r="546" spans="1:65" s="2" customFormat="1" ht="24">
      <c r="A546" s="32"/>
      <c r="B546" s="160"/>
      <c r="C546" s="201" t="s">
        <v>1112</v>
      </c>
      <c r="D546" s="201" t="s">
        <v>213</v>
      </c>
      <c r="E546" s="202" t="s">
        <v>1113</v>
      </c>
      <c r="F546" s="203" t="s">
        <v>1794</v>
      </c>
      <c r="G546" s="204" t="s">
        <v>216</v>
      </c>
      <c r="H546" s="205">
        <v>1</v>
      </c>
      <c r="I546" s="206"/>
      <c r="J546" s="207">
        <f>ROUND(I546*H546,2)</f>
        <v>0</v>
      </c>
      <c r="K546" s="203" t="s">
        <v>1</v>
      </c>
      <c r="L546" s="208"/>
      <c r="M546" s="209" t="s">
        <v>1</v>
      </c>
      <c r="N546" s="210" t="s">
        <v>41</v>
      </c>
      <c r="O546" s="58"/>
      <c r="P546" s="170">
        <f>O546*H546</f>
        <v>0</v>
      </c>
      <c r="Q546" s="170">
        <v>0</v>
      </c>
      <c r="R546" s="170">
        <f>Q546*H546</f>
        <v>0</v>
      </c>
      <c r="S546" s="170">
        <v>0</v>
      </c>
      <c r="T546" s="171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72" t="s">
        <v>324</v>
      </c>
      <c r="AT546" s="172" t="s">
        <v>213</v>
      </c>
      <c r="AU546" s="172" t="s">
        <v>86</v>
      </c>
      <c r="AY546" s="17" t="s">
        <v>144</v>
      </c>
      <c r="BE546" s="173">
        <f>IF(N546="základní",J546,0)</f>
        <v>0</v>
      </c>
      <c r="BF546" s="173">
        <f>IF(N546="snížená",J546,0)</f>
        <v>0</v>
      </c>
      <c r="BG546" s="173">
        <f>IF(N546="zákl. přenesená",J546,0)</f>
        <v>0</v>
      </c>
      <c r="BH546" s="173">
        <f>IF(N546="sníž. přenesená",J546,0)</f>
        <v>0</v>
      </c>
      <c r="BI546" s="173">
        <f>IF(N546="nulová",J546,0)</f>
        <v>0</v>
      </c>
      <c r="BJ546" s="17" t="s">
        <v>84</v>
      </c>
      <c r="BK546" s="173">
        <f>ROUND(I546*H546,2)</f>
        <v>0</v>
      </c>
      <c r="BL546" s="17" t="s">
        <v>238</v>
      </c>
      <c r="BM546" s="172" t="s">
        <v>1115</v>
      </c>
    </row>
    <row r="547" spans="1:47" s="2" customFormat="1" ht="12">
      <c r="A547" s="32"/>
      <c r="B547" s="33"/>
      <c r="C547" s="32"/>
      <c r="D547" s="174" t="s">
        <v>153</v>
      </c>
      <c r="E547" s="32"/>
      <c r="F547" s="175" t="s">
        <v>1114</v>
      </c>
      <c r="G547" s="32"/>
      <c r="H547" s="32"/>
      <c r="I547" s="96"/>
      <c r="J547" s="32"/>
      <c r="K547" s="32"/>
      <c r="L547" s="33"/>
      <c r="M547" s="176"/>
      <c r="N547" s="177"/>
      <c r="O547" s="58"/>
      <c r="P547" s="58"/>
      <c r="Q547" s="58"/>
      <c r="R547" s="58"/>
      <c r="S547" s="58"/>
      <c r="T547" s="59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T547" s="17" t="s">
        <v>153</v>
      </c>
      <c r="AU547" s="17" t="s">
        <v>86</v>
      </c>
    </row>
    <row r="548" spans="1:65" s="2" customFormat="1" ht="14.45" customHeight="1">
      <c r="A548" s="32"/>
      <c r="B548" s="160"/>
      <c r="C548" s="161" t="s">
        <v>1116</v>
      </c>
      <c r="D548" s="161" t="s">
        <v>146</v>
      </c>
      <c r="E548" s="162" t="s">
        <v>1117</v>
      </c>
      <c r="F548" s="163" t="s">
        <v>1118</v>
      </c>
      <c r="G548" s="164" t="s">
        <v>393</v>
      </c>
      <c r="H548" s="211"/>
      <c r="I548" s="166"/>
      <c r="J548" s="167">
        <f>ROUND(I548*H548,2)</f>
        <v>0</v>
      </c>
      <c r="K548" s="163" t="s">
        <v>150</v>
      </c>
      <c r="L548" s="33"/>
      <c r="M548" s="168" t="s">
        <v>1</v>
      </c>
      <c r="N548" s="169" t="s">
        <v>41</v>
      </c>
      <c r="O548" s="58"/>
      <c r="P548" s="170">
        <f>O548*H548</f>
        <v>0</v>
      </c>
      <c r="Q548" s="170">
        <v>0</v>
      </c>
      <c r="R548" s="170">
        <f>Q548*H548</f>
        <v>0</v>
      </c>
      <c r="S548" s="170">
        <v>0</v>
      </c>
      <c r="T548" s="171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72" t="s">
        <v>238</v>
      </c>
      <c r="AT548" s="172" t="s">
        <v>146</v>
      </c>
      <c r="AU548" s="172" t="s">
        <v>86</v>
      </c>
      <c r="AY548" s="17" t="s">
        <v>144</v>
      </c>
      <c r="BE548" s="173">
        <f>IF(N548="základní",J548,0)</f>
        <v>0</v>
      </c>
      <c r="BF548" s="173">
        <f>IF(N548="snížená",J548,0)</f>
        <v>0</v>
      </c>
      <c r="BG548" s="173">
        <f>IF(N548="zákl. přenesená",J548,0)</f>
        <v>0</v>
      </c>
      <c r="BH548" s="173">
        <f>IF(N548="sníž. přenesená",J548,0)</f>
        <v>0</v>
      </c>
      <c r="BI548" s="173">
        <f>IF(N548="nulová",J548,0)</f>
        <v>0</v>
      </c>
      <c r="BJ548" s="17" t="s">
        <v>84</v>
      </c>
      <c r="BK548" s="173">
        <f>ROUND(I548*H548,2)</f>
        <v>0</v>
      </c>
      <c r="BL548" s="17" t="s">
        <v>238</v>
      </c>
      <c r="BM548" s="172" t="s">
        <v>1119</v>
      </c>
    </row>
    <row r="549" spans="1:47" s="2" customFormat="1" ht="19.5">
      <c r="A549" s="32"/>
      <c r="B549" s="33"/>
      <c r="C549" s="32"/>
      <c r="D549" s="174" t="s">
        <v>153</v>
      </c>
      <c r="E549" s="32"/>
      <c r="F549" s="175" t="s">
        <v>1120</v>
      </c>
      <c r="G549" s="32"/>
      <c r="H549" s="32"/>
      <c r="I549" s="96"/>
      <c r="J549" s="32"/>
      <c r="K549" s="32"/>
      <c r="L549" s="33"/>
      <c r="M549" s="176"/>
      <c r="N549" s="177"/>
      <c r="O549" s="58"/>
      <c r="P549" s="58"/>
      <c r="Q549" s="58"/>
      <c r="R549" s="58"/>
      <c r="S549" s="58"/>
      <c r="T549" s="59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T549" s="17" t="s">
        <v>153</v>
      </c>
      <c r="AU549" s="17" t="s">
        <v>86</v>
      </c>
    </row>
    <row r="550" spans="2:63" s="12" customFormat="1" ht="22.9" customHeight="1">
      <c r="B550" s="147"/>
      <c r="D550" s="148" t="s">
        <v>75</v>
      </c>
      <c r="E550" s="158" t="s">
        <v>1121</v>
      </c>
      <c r="F550" s="158" t="s">
        <v>1122</v>
      </c>
      <c r="I550" s="150"/>
      <c r="J550" s="159">
        <f>BK550</f>
        <v>0</v>
      </c>
      <c r="L550" s="147"/>
      <c r="M550" s="152"/>
      <c r="N550" s="153"/>
      <c r="O550" s="153"/>
      <c r="P550" s="154">
        <f>SUM(P551:P558)</f>
        <v>0</v>
      </c>
      <c r="Q550" s="153"/>
      <c r="R550" s="154">
        <f>SUM(R551:R558)</f>
        <v>0</v>
      </c>
      <c r="S550" s="153"/>
      <c r="T550" s="155">
        <f>SUM(T551:T558)</f>
        <v>0</v>
      </c>
      <c r="AR550" s="148" t="s">
        <v>86</v>
      </c>
      <c r="AT550" s="156" t="s">
        <v>75</v>
      </c>
      <c r="AU550" s="156" t="s">
        <v>84</v>
      </c>
      <c r="AY550" s="148" t="s">
        <v>144</v>
      </c>
      <c r="BK550" s="157">
        <f>SUM(BK551:BK558)</f>
        <v>0</v>
      </c>
    </row>
    <row r="551" spans="1:65" s="2" customFormat="1" ht="14.45" customHeight="1">
      <c r="A551" s="32"/>
      <c r="B551" s="160"/>
      <c r="C551" s="161" t="s">
        <v>1123</v>
      </c>
      <c r="D551" s="161" t="s">
        <v>146</v>
      </c>
      <c r="E551" s="162" t="s">
        <v>1124</v>
      </c>
      <c r="F551" s="163" t="s">
        <v>1125</v>
      </c>
      <c r="G551" s="164" t="s">
        <v>302</v>
      </c>
      <c r="H551" s="165">
        <v>1</v>
      </c>
      <c r="I551" s="166"/>
      <c r="J551" s="167">
        <f>ROUND(I551*H551,2)</f>
        <v>0</v>
      </c>
      <c r="K551" s="163" t="s">
        <v>150</v>
      </c>
      <c r="L551" s="33"/>
      <c r="M551" s="168" t="s">
        <v>1</v>
      </c>
      <c r="N551" s="169" t="s">
        <v>41</v>
      </c>
      <c r="O551" s="58"/>
      <c r="P551" s="170">
        <f>O551*H551</f>
        <v>0</v>
      </c>
      <c r="Q551" s="170">
        <v>0</v>
      </c>
      <c r="R551" s="170">
        <f>Q551*H551</f>
        <v>0</v>
      </c>
      <c r="S551" s="170">
        <v>0</v>
      </c>
      <c r="T551" s="171">
        <f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72" t="s">
        <v>238</v>
      </c>
      <c r="AT551" s="172" t="s">
        <v>146</v>
      </c>
      <c r="AU551" s="172" t="s">
        <v>86</v>
      </c>
      <c r="AY551" s="17" t="s">
        <v>144</v>
      </c>
      <c r="BE551" s="173">
        <f>IF(N551="základní",J551,0)</f>
        <v>0</v>
      </c>
      <c r="BF551" s="173">
        <f>IF(N551="snížená",J551,0)</f>
        <v>0</v>
      </c>
      <c r="BG551" s="173">
        <f>IF(N551="zákl. přenesená",J551,0)</f>
        <v>0</v>
      </c>
      <c r="BH551" s="173">
        <f>IF(N551="sníž. přenesená",J551,0)</f>
        <v>0</v>
      </c>
      <c r="BI551" s="173">
        <f>IF(N551="nulová",J551,0)</f>
        <v>0</v>
      </c>
      <c r="BJ551" s="17" t="s">
        <v>84</v>
      </c>
      <c r="BK551" s="173">
        <f>ROUND(I551*H551,2)</f>
        <v>0</v>
      </c>
      <c r="BL551" s="17" t="s">
        <v>238</v>
      </c>
      <c r="BM551" s="172" t="s">
        <v>1126</v>
      </c>
    </row>
    <row r="552" spans="1:47" s="2" customFormat="1" ht="12">
      <c r="A552" s="32"/>
      <c r="B552" s="33"/>
      <c r="C552" s="32"/>
      <c r="D552" s="174" t="s">
        <v>153</v>
      </c>
      <c r="E552" s="32"/>
      <c r="F552" s="175" t="s">
        <v>1127</v>
      </c>
      <c r="G552" s="32"/>
      <c r="H552" s="32"/>
      <c r="I552" s="96"/>
      <c r="J552" s="32"/>
      <c r="K552" s="32"/>
      <c r="L552" s="33"/>
      <c r="M552" s="176"/>
      <c r="N552" s="177"/>
      <c r="O552" s="58"/>
      <c r="P552" s="58"/>
      <c r="Q552" s="58"/>
      <c r="R552" s="58"/>
      <c r="S552" s="58"/>
      <c r="T552" s="59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T552" s="17" t="s">
        <v>153</v>
      </c>
      <c r="AU552" s="17" t="s">
        <v>86</v>
      </c>
    </row>
    <row r="553" spans="2:51" s="13" customFormat="1" ht="12">
      <c r="B553" s="178"/>
      <c r="D553" s="174" t="s">
        <v>155</v>
      </c>
      <c r="E553" s="179" t="s">
        <v>1</v>
      </c>
      <c r="F553" s="180" t="s">
        <v>84</v>
      </c>
      <c r="H553" s="181">
        <v>1</v>
      </c>
      <c r="I553" s="182"/>
      <c r="L553" s="178"/>
      <c r="M553" s="183"/>
      <c r="N553" s="184"/>
      <c r="O553" s="184"/>
      <c r="P553" s="184"/>
      <c r="Q553" s="184"/>
      <c r="R553" s="184"/>
      <c r="S553" s="184"/>
      <c r="T553" s="185"/>
      <c r="AT553" s="179" t="s">
        <v>155</v>
      </c>
      <c r="AU553" s="179" t="s">
        <v>86</v>
      </c>
      <c r="AV553" s="13" t="s">
        <v>86</v>
      </c>
      <c r="AW553" s="13" t="s">
        <v>32</v>
      </c>
      <c r="AX553" s="13" t="s">
        <v>76</v>
      </c>
      <c r="AY553" s="179" t="s">
        <v>144</v>
      </c>
    </row>
    <row r="554" spans="2:51" s="14" customFormat="1" ht="12">
      <c r="B554" s="186"/>
      <c r="D554" s="174" t="s">
        <v>155</v>
      </c>
      <c r="E554" s="187" t="s">
        <v>1</v>
      </c>
      <c r="F554" s="188" t="s">
        <v>157</v>
      </c>
      <c r="H554" s="189">
        <v>1</v>
      </c>
      <c r="I554" s="190"/>
      <c r="L554" s="186"/>
      <c r="M554" s="191"/>
      <c r="N554" s="192"/>
      <c r="O554" s="192"/>
      <c r="P554" s="192"/>
      <c r="Q554" s="192"/>
      <c r="R554" s="192"/>
      <c r="S554" s="192"/>
      <c r="T554" s="193"/>
      <c r="AT554" s="187" t="s">
        <v>155</v>
      </c>
      <c r="AU554" s="187" t="s">
        <v>86</v>
      </c>
      <c r="AV554" s="14" t="s">
        <v>151</v>
      </c>
      <c r="AW554" s="14" t="s">
        <v>32</v>
      </c>
      <c r="AX554" s="14" t="s">
        <v>84</v>
      </c>
      <c r="AY554" s="187" t="s">
        <v>144</v>
      </c>
    </row>
    <row r="555" spans="1:65" s="2" customFormat="1" ht="24">
      <c r="A555" s="32"/>
      <c r="B555" s="160"/>
      <c r="C555" s="201" t="s">
        <v>1128</v>
      </c>
      <c r="D555" s="201" t="s">
        <v>213</v>
      </c>
      <c r="E555" s="202" t="s">
        <v>1129</v>
      </c>
      <c r="F555" s="203" t="s">
        <v>1795</v>
      </c>
      <c r="G555" s="204" t="s">
        <v>216</v>
      </c>
      <c r="H555" s="205">
        <v>1</v>
      </c>
      <c r="I555" s="206"/>
      <c r="J555" s="207">
        <f>ROUND(I555*H555,2)</f>
        <v>0</v>
      </c>
      <c r="K555" s="203" t="s">
        <v>1</v>
      </c>
      <c r="L555" s="208"/>
      <c r="M555" s="209" t="s">
        <v>1</v>
      </c>
      <c r="N555" s="210" t="s">
        <v>41</v>
      </c>
      <c r="O555" s="58"/>
      <c r="P555" s="170">
        <f>O555*H555</f>
        <v>0</v>
      </c>
      <c r="Q555" s="170">
        <v>0</v>
      </c>
      <c r="R555" s="170">
        <f>Q555*H555</f>
        <v>0</v>
      </c>
      <c r="S555" s="170">
        <v>0</v>
      </c>
      <c r="T555" s="171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72" t="s">
        <v>324</v>
      </c>
      <c r="AT555" s="172" t="s">
        <v>213</v>
      </c>
      <c r="AU555" s="172" t="s">
        <v>86</v>
      </c>
      <c r="AY555" s="17" t="s">
        <v>144</v>
      </c>
      <c r="BE555" s="173">
        <f>IF(N555="základní",J555,0)</f>
        <v>0</v>
      </c>
      <c r="BF555" s="173">
        <f>IF(N555="snížená",J555,0)</f>
        <v>0</v>
      </c>
      <c r="BG555" s="173">
        <f>IF(N555="zákl. přenesená",J555,0)</f>
        <v>0</v>
      </c>
      <c r="BH555" s="173">
        <f>IF(N555="sníž. přenesená",J555,0)</f>
        <v>0</v>
      </c>
      <c r="BI555" s="173">
        <f>IF(N555="nulová",J555,0)</f>
        <v>0</v>
      </c>
      <c r="BJ555" s="17" t="s">
        <v>84</v>
      </c>
      <c r="BK555" s="173">
        <f>ROUND(I555*H555,2)</f>
        <v>0</v>
      </c>
      <c r="BL555" s="17" t="s">
        <v>238</v>
      </c>
      <c r="BM555" s="172" t="s">
        <v>1131</v>
      </c>
    </row>
    <row r="556" spans="1:47" s="2" customFormat="1" ht="19.5">
      <c r="A556" s="32"/>
      <c r="B556" s="33"/>
      <c r="C556" s="32"/>
      <c r="D556" s="174" t="s">
        <v>153</v>
      </c>
      <c r="E556" s="32"/>
      <c r="F556" s="175" t="s">
        <v>1130</v>
      </c>
      <c r="G556" s="32"/>
      <c r="H556" s="32"/>
      <c r="I556" s="96"/>
      <c r="J556" s="32"/>
      <c r="K556" s="32"/>
      <c r="L556" s="33"/>
      <c r="M556" s="176"/>
      <c r="N556" s="177"/>
      <c r="O556" s="58"/>
      <c r="P556" s="58"/>
      <c r="Q556" s="58"/>
      <c r="R556" s="58"/>
      <c r="S556" s="58"/>
      <c r="T556" s="59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T556" s="17" t="s">
        <v>153</v>
      </c>
      <c r="AU556" s="17" t="s">
        <v>86</v>
      </c>
    </row>
    <row r="557" spans="1:65" s="2" customFormat="1" ht="14.45" customHeight="1">
      <c r="A557" s="32"/>
      <c r="B557" s="160"/>
      <c r="C557" s="161" t="s">
        <v>1132</v>
      </c>
      <c r="D557" s="161" t="s">
        <v>146</v>
      </c>
      <c r="E557" s="162" t="s">
        <v>1133</v>
      </c>
      <c r="F557" s="163" t="s">
        <v>1134</v>
      </c>
      <c r="G557" s="164" t="s">
        <v>393</v>
      </c>
      <c r="H557" s="211"/>
      <c r="I557" s="166"/>
      <c r="J557" s="167">
        <f>ROUND(I557*H557,2)</f>
        <v>0</v>
      </c>
      <c r="K557" s="163" t="s">
        <v>150</v>
      </c>
      <c r="L557" s="33"/>
      <c r="M557" s="168" t="s">
        <v>1</v>
      </c>
      <c r="N557" s="169" t="s">
        <v>41</v>
      </c>
      <c r="O557" s="58"/>
      <c r="P557" s="170">
        <f>O557*H557</f>
        <v>0</v>
      </c>
      <c r="Q557" s="170">
        <v>0</v>
      </c>
      <c r="R557" s="170">
        <f>Q557*H557</f>
        <v>0</v>
      </c>
      <c r="S557" s="170">
        <v>0</v>
      </c>
      <c r="T557" s="171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72" t="s">
        <v>238</v>
      </c>
      <c r="AT557" s="172" t="s">
        <v>146</v>
      </c>
      <c r="AU557" s="172" t="s">
        <v>86</v>
      </c>
      <c r="AY557" s="17" t="s">
        <v>144</v>
      </c>
      <c r="BE557" s="173">
        <f>IF(N557="základní",J557,0)</f>
        <v>0</v>
      </c>
      <c r="BF557" s="173">
        <f>IF(N557="snížená",J557,0)</f>
        <v>0</v>
      </c>
      <c r="BG557" s="173">
        <f>IF(N557="zákl. přenesená",J557,0)</f>
        <v>0</v>
      </c>
      <c r="BH557" s="173">
        <f>IF(N557="sníž. přenesená",J557,0)</f>
        <v>0</v>
      </c>
      <c r="BI557" s="173">
        <f>IF(N557="nulová",J557,0)</f>
        <v>0</v>
      </c>
      <c r="BJ557" s="17" t="s">
        <v>84</v>
      </c>
      <c r="BK557" s="173">
        <f>ROUND(I557*H557,2)</f>
        <v>0</v>
      </c>
      <c r="BL557" s="17" t="s">
        <v>238</v>
      </c>
      <c r="BM557" s="172" t="s">
        <v>1135</v>
      </c>
    </row>
    <row r="558" spans="1:47" s="2" customFormat="1" ht="19.5">
      <c r="A558" s="32"/>
      <c r="B558" s="33"/>
      <c r="C558" s="32"/>
      <c r="D558" s="174" t="s">
        <v>153</v>
      </c>
      <c r="E558" s="32"/>
      <c r="F558" s="175" t="s">
        <v>1136</v>
      </c>
      <c r="G558" s="32"/>
      <c r="H558" s="32"/>
      <c r="I558" s="96"/>
      <c r="J558" s="32"/>
      <c r="K558" s="32"/>
      <c r="L558" s="33"/>
      <c r="M558" s="176"/>
      <c r="N558" s="177"/>
      <c r="O558" s="58"/>
      <c r="P558" s="58"/>
      <c r="Q558" s="58"/>
      <c r="R558" s="58"/>
      <c r="S558" s="58"/>
      <c r="T558" s="59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T558" s="17" t="s">
        <v>153</v>
      </c>
      <c r="AU558" s="17" t="s">
        <v>86</v>
      </c>
    </row>
    <row r="559" spans="2:63" s="12" customFormat="1" ht="22.9" customHeight="1">
      <c r="B559" s="147"/>
      <c r="D559" s="148" t="s">
        <v>75</v>
      </c>
      <c r="E559" s="158" t="s">
        <v>1137</v>
      </c>
      <c r="F559" s="158" t="s">
        <v>1138</v>
      </c>
      <c r="I559" s="150"/>
      <c r="J559" s="159">
        <f>BK559</f>
        <v>0</v>
      </c>
      <c r="L559" s="147"/>
      <c r="M559" s="152"/>
      <c r="N559" s="153"/>
      <c r="O559" s="153"/>
      <c r="P559" s="154">
        <f>SUM(P560:P590)</f>
        <v>0</v>
      </c>
      <c r="Q559" s="153"/>
      <c r="R559" s="154">
        <f>SUM(R560:R590)</f>
        <v>0.241479</v>
      </c>
      <c r="S559" s="153"/>
      <c r="T559" s="155">
        <f>SUM(T560:T590)</f>
        <v>0</v>
      </c>
      <c r="AR559" s="148" t="s">
        <v>86</v>
      </c>
      <c r="AT559" s="156" t="s">
        <v>75</v>
      </c>
      <c r="AU559" s="156" t="s">
        <v>84</v>
      </c>
      <c r="AY559" s="148" t="s">
        <v>144</v>
      </c>
      <c r="BK559" s="157">
        <f>SUM(BK560:BK590)</f>
        <v>0</v>
      </c>
    </row>
    <row r="560" spans="1:65" s="2" customFormat="1" ht="14.45" customHeight="1">
      <c r="A560" s="32"/>
      <c r="B560" s="160"/>
      <c r="C560" s="161" t="s">
        <v>1139</v>
      </c>
      <c r="D560" s="161" t="s">
        <v>146</v>
      </c>
      <c r="E560" s="162" t="s">
        <v>1140</v>
      </c>
      <c r="F560" s="163" t="s">
        <v>1141</v>
      </c>
      <c r="G560" s="164" t="s">
        <v>208</v>
      </c>
      <c r="H560" s="165">
        <v>21</v>
      </c>
      <c r="I560" s="166"/>
      <c r="J560" s="167">
        <f>ROUND(I560*H560,2)</f>
        <v>0</v>
      </c>
      <c r="K560" s="163" t="s">
        <v>150</v>
      </c>
      <c r="L560" s="33"/>
      <c r="M560" s="168" t="s">
        <v>1</v>
      </c>
      <c r="N560" s="169" t="s">
        <v>41</v>
      </c>
      <c r="O560" s="58"/>
      <c r="P560" s="170">
        <f>O560*H560</f>
        <v>0</v>
      </c>
      <c r="Q560" s="170">
        <v>0.00043</v>
      </c>
      <c r="R560" s="170">
        <f>Q560*H560</f>
        <v>0.00903</v>
      </c>
      <c r="S560" s="170">
        <v>0</v>
      </c>
      <c r="T560" s="171">
        <f>S560*H560</f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72" t="s">
        <v>238</v>
      </c>
      <c r="AT560" s="172" t="s">
        <v>146</v>
      </c>
      <c r="AU560" s="172" t="s">
        <v>86</v>
      </c>
      <c r="AY560" s="17" t="s">
        <v>144</v>
      </c>
      <c r="BE560" s="173">
        <f>IF(N560="základní",J560,0)</f>
        <v>0</v>
      </c>
      <c r="BF560" s="173">
        <f>IF(N560="snížená",J560,0)</f>
        <v>0</v>
      </c>
      <c r="BG560" s="173">
        <f>IF(N560="zákl. přenesená",J560,0)</f>
        <v>0</v>
      </c>
      <c r="BH560" s="173">
        <f>IF(N560="sníž. přenesená",J560,0)</f>
        <v>0</v>
      </c>
      <c r="BI560" s="173">
        <f>IF(N560="nulová",J560,0)</f>
        <v>0</v>
      </c>
      <c r="BJ560" s="17" t="s">
        <v>84</v>
      </c>
      <c r="BK560" s="173">
        <f>ROUND(I560*H560,2)</f>
        <v>0</v>
      </c>
      <c r="BL560" s="17" t="s">
        <v>238</v>
      </c>
      <c r="BM560" s="172" t="s">
        <v>1142</v>
      </c>
    </row>
    <row r="561" spans="1:47" s="2" customFormat="1" ht="12">
      <c r="A561" s="32"/>
      <c r="B561" s="33"/>
      <c r="C561" s="32"/>
      <c r="D561" s="174" t="s">
        <v>153</v>
      </c>
      <c r="E561" s="32"/>
      <c r="F561" s="175" t="s">
        <v>1143</v>
      </c>
      <c r="G561" s="32"/>
      <c r="H561" s="32"/>
      <c r="I561" s="96"/>
      <c r="J561" s="32"/>
      <c r="K561" s="32"/>
      <c r="L561" s="33"/>
      <c r="M561" s="176"/>
      <c r="N561" s="177"/>
      <c r="O561" s="58"/>
      <c r="P561" s="58"/>
      <c r="Q561" s="58"/>
      <c r="R561" s="58"/>
      <c r="S561" s="58"/>
      <c r="T561" s="59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T561" s="17" t="s">
        <v>153</v>
      </c>
      <c r="AU561" s="17" t="s">
        <v>86</v>
      </c>
    </row>
    <row r="562" spans="2:51" s="13" customFormat="1" ht="12">
      <c r="B562" s="178"/>
      <c r="D562" s="174" t="s">
        <v>155</v>
      </c>
      <c r="E562" s="179" t="s">
        <v>1</v>
      </c>
      <c r="F562" s="180" t="s">
        <v>577</v>
      </c>
      <c r="H562" s="181">
        <v>5</v>
      </c>
      <c r="I562" s="182"/>
      <c r="L562" s="178"/>
      <c r="M562" s="183"/>
      <c r="N562" s="184"/>
      <c r="O562" s="184"/>
      <c r="P562" s="184"/>
      <c r="Q562" s="184"/>
      <c r="R562" s="184"/>
      <c r="S562" s="184"/>
      <c r="T562" s="185"/>
      <c r="AT562" s="179" t="s">
        <v>155</v>
      </c>
      <c r="AU562" s="179" t="s">
        <v>86</v>
      </c>
      <c r="AV562" s="13" t="s">
        <v>86</v>
      </c>
      <c r="AW562" s="13" t="s">
        <v>32</v>
      </c>
      <c r="AX562" s="13" t="s">
        <v>76</v>
      </c>
      <c r="AY562" s="179" t="s">
        <v>144</v>
      </c>
    </row>
    <row r="563" spans="2:51" s="13" customFormat="1" ht="12">
      <c r="B563" s="178"/>
      <c r="D563" s="174" t="s">
        <v>155</v>
      </c>
      <c r="E563" s="179" t="s">
        <v>1</v>
      </c>
      <c r="F563" s="180" t="s">
        <v>577</v>
      </c>
      <c r="H563" s="181">
        <v>5</v>
      </c>
      <c r="I563" s="182"/>
      <c r="L563" s="178"/>
      <c r="M563" s="183"/>
      <c r="N563" s="184"/>
      <c r="O563" s="184"/>
      <c r="P563" s="184"/>
      <c r="Q563" s="184"/>
      <c r="R563" s="184"/>
      <c r="S563" s="184"/>
      <c r="T563" s="185"/>
      <c r="AT563" s="179" t="s">
        <v>155</v>
      </c>
      <c r="AU563" s="179" t="s">
        <v>86</v>
      </c>
      <c r="AV563" s="13" t="s">
        <v>86</v>
      </c>
      <c r="AW563" s="13" t="s">
        <v>32</v>
      </c>
      <c r="AX563" s="13" t="s">
        <v>76</v>
      </c>
      <c r="AY563" s="179" t="s">
        <v>144</v>
      </c>
    </row>
    <row r="564" spans="2:51" s="13" customFormat="1" ht="12">
      <c r="B564" s="178"/>
      <c r="D564" s="174" t="s">
        <v>155</v>
      </c>
      <c r="E564" s="179" t="s">
        <v>1</v>
      </c>
      <c r="F564" s="180" t="s">
        <v>1144</v>
      </c>
      <c r="H564" s="181">
        <v>7</v>
      </c>
      <c r="I564" s="182"/>
      <c r="L564" s="178"/>
      <c r="M564" s="183"/>
      <c r="N564" s="184"/>
      <c r="O564" s="184"/>
      <c r="P564" s="184"/>
      <c r="Q564" s="184"/>
      <c r="R564" s="184"/>
      <c r="S564" s="184"/>
      <c r="T564" s="185"/>
      <c r="AT564" s="179" t="s">
        <v>155</v>
      </c>
      <c r="AU564" s="179" t="s">
        <v>86</v>
      </c>
      <c r="AV564" s="13" t="s">
        <v>86</v>
      </c>
      <c r="AW564" s="13" t="s">
        <v>32</v>
      </c>
      <c r="AX564" s="13" t="s">
        <v>76</v>
      </c>
      <c r="AY564" s="179" t="s">
        <v>144</v>
      </c>
    </row>
    <row r="565" spans="2:51" s="13" customFormat="1" ht="12">
      <c r="B565" s="178"/>
      <c r="D565" s="174" t="s">
        <v>155</v>
      </c>
      <c r="E565" s="179" t="s">
        <v>1</v>
      </c>
      <c r="F565" s="180" t="s">
        <v>1145</v>
      </c>
      <c r="H565" s="181">
        <v>4</v>
      </c>
      <c r="I565" s="182"/>
      <c r="L565" s="178"/>
      <c r="M565" s="183"/>
      <c r="N565" s="184"/>
      <c r="O565" s="184"/>
      <c r="P565" s="184"/>
      <c r="Q565" s="184"/>
      <c r="R565" s="184"/>
      <c r="S565" s="184"/>
      <c r="T565" s="185"/>
      <c r="AT565" s="179" t="s">
        <v>155</v>
      </c>
      <c r="AU565" s="179" t="s">
        <v>86</v>
      </c>
      <c r="AV565" s="13" t="s">
        <v>86</v>
      </c>
      <c r="AW565" s="13" t="s">
        <v>32</v>
      </c>
      <c r="AX565" s="13" t="s">
        <v>76</v>
      </c>
      <c r="AY565" s="179" t="s">
        <v>144</v>
      </c>
    </row>
    <row r="566" spans="2:51" s="14" customFormat="1" ht="12">
      <c r="B566" s="186"/>
      <c r="D566" s="174" t="s">
        <v>155</v>
      </c>
      <c r="E566" s="187" t="s">
        <v>1</v>
      </c>
      <c r="F566" s="188" t="s">
        <v>157</v>
      </c>
      <c r="H566" s="189">
        <v>21</v>
      </c>
      <c r="I566" s="190"/>
      <c r="L566" s="186"/>
      <c r="M566" s="191"/>
      <c r="N566" s="192"/>
      <c r="O566" s="192"/>
      <c r="P566" s="192"/>
      <c r="Q566" s="192"/>
      <c r="R566" s="192"/>
      <c r="S566" s="192"/>
      <c r="T566" s="193"/>
      <c r="AT566" s="187" t="s">
        <v>155</v>
      </c>
      <c r="AU566" s="187" t="s">
        <v>86</v>
      </c>
      <c r="AV566" s="14" t="s">
        <v>151</v>
      </c>
      <c r="AW566" s="14" t="s">
        <v>32</v>
      </c>
      <c r="AX566" s="14" t="s">
        <v>84</v>
      </c>
      <c r="AY566" s="187" t="s">
        <v>144</v>
      </c>
    </row>
    <row r="567" spans="1:65" s="2" customFormat="1" ht="14.45" customHeight="1">
      <c r="A567" s="32"/>
      <c r="B567" s="160"/>
      <c r="C567" s="201" t="s">
        <v>1146</v>
      </c>
      <c r="D567" s="201" t="s">
        <v>213</v>
      </c>
      <c r="E567" s="202" t="s">
        <v>1147</v>
      </c>
      <c r="F567" s="203" t="s">
        <v>1796</v>
      </c>
      <c r="G567" s="204" t="s">
        <v>302</v>
      </c>
      <c r="H567" s="205">
        <v>69.93</v>
      </c>
      <c r="I567" s="206"/>
      <c r="J567" s="207">
        <f>ROUND(I567*H567,2)</f>
        <v>0</v>
      </c>
      <c r="K567" s="203" t="s">
        <v>1</v>
      </c>
      <c r="L567" s="208"/>
      <c r="M567" s="209" t="s">
        <v>1</v>
      </c>
      <c r="N567" s="210" t="s">
        <v>41</v>
      </c>
      <c r="O567" s="58"/>
      <c r="P567" s="170">
        <f>O567*H567</f>
        <v>0</v>
      </c>
      <c r="Q567" s="170">
        <v>0.0005</v>
      </c>
      <c r="R567" s="170">
        <f>Q567*H567</f>
        <v>0.034965</v>
      </c>
      <c r="S567" s="170">
        <v>0</v>
      </c>
      <c r="T567" s="171">
        <f>S567*H567</f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72" t="s">
        <v>324</v>
      </c>
      <c r="AT567" s="172" t="s">
        <v>213</v>
      </c>
      <c r="AU567" s="172" t="s">
        <v>86</v>
      </c>
      <c r="AY567" s="17" t="s">
        <v>144</v>
      </c>
      <c r="BE567" s="173">
        <f>IF(N567="základní",J567,0)</f>
        <v>0</v>
      </c>
      <c r="BF567" s="173">
        <f>IF(N567="snížená",J567,0)</f>
        <v>0</v>
      </c>
      <c r="BG567" s="173">
        <f>IF(N567="zákl. přenesená",J567,0)</f>
        <v>0</v>
      </c>
      <c r="BH567" s="173">
        <f>IF(N567="sníž. přenesená",J567,0)</f>
        <v>0</v>
      </c>
      <c r="BI567" s="173">
        <f>IF(N567="nulová",J567,0)</f>
        <v>0</v>
      </c>
      <c r="BJ567" s="17" t="s">
        <v>84</v>
      </c>
      <c r="BK567" s="173">
        <f>ROUND(I567*H567,2)</f>
        <v>0</v>
      </c>
      <c r="BL567" s="17" t="s">
        <v>238</v>
      </c>
      <c r="BM567" s="172" t="s">
        <v>1148</v>
      </c>
    </row>
    <row r="568" spans="1:47" s="2" customFormat="1" ht="12">
      <c r="A568" s="32"/>
      <c r="B568" s="33"/>
      <c r="C568" s="32"/>
      <c r="D568" s="174" t="s">
        <v>153</v>
      </c>
      <c r="E568" s="32"/>
      <c r="F568" s="175"/>
      <c r="G568" s="32"/>
      <c r="H568" s="32"/>
      <c r="I568" s="96"/>
      <c r="J568" s="32"/>
      <c r="K568" s="32"/>
      <c r="L568" s="33"/>
      <c r="M568" s="176"/>
      <c r="N568" s="177"/>
      <c r="O568" s="58"/>
      <c r="P568" s="58"/>
      <c r="Q568" s="58"/>
      <c r="R568" s="58"/>
      <c r="S568" s="58"/>
      <c r="T568" s="59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T568" s="17" t="s">
        <v>153</v>
      </c>
      <c r="AU568" s="17" t="s">
        <v>86</v>
      </c>
    </row>
    <row r="569" spans="1:47" s="2" customFormat="1" ht="12">
      <c r="A569" s="32"/>
      <c r="B569" s="33"/>
      <c r="C569" s="32"/>
      <c r="D569" s="174" t="s">
        <v>981</v>
      </c>
      <c r="E569" s="32"/>
      <c r="F569" s="219"/>
      <c r="G569" s="32"/>
      <c r="H569" s="32"/>
      <c r="I569" s="96"/>
      <c r="J569" s="32"/>
      <c r="K569" s="32"/>
      <c r="L569" s="33"/>
      <c r="M569" s="176"/>
      <c r="N569" s="177"/>
      <c r="O569" s="58"/>
      <c r="P569" s="58"/>
      <c r="Q569" s="58"/>
      <c r="R569" s="58"/>
      <c r="S569" s="58"/>
      <c r="T569" s="59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T569" s="17" t="s">
        <v>981</v>
      </c>
      <c r="AU569" s="17" t="s">
        <v>86</v>
      </c>
    </row>
    <row r="570" spans="2:51" s="13" customFormat="1" ht="12">
      <c r="B570" s="178"/>
      <c r="D570" s="174" t="s">
        <v>155</v>
      </c>
      <c r="F570" s="180" t="s">
        <v>1149</v>
      </c>
      <c r="H570" s="181">
        <v>69.93</v>
      </c>
      <c r="I570" s="182"/>
      <c r="L570" s="178"/>
      <c r="M570" s="183"/>
      <c r="N570" s="184"/>
      <c r="O570" s="184"/>
      <c r="P570" s="184"/>
      <c r="Q570" s="184"/>
      <c r="R570" s="184"/>
      <c r="S570" s="184"/>
      <c r="T570" s="185"/>
      <c r="AT570" s="179" t="s">
        <v>155</v>
      </c>
      <c r="AU570" s="179" t="s">
        <v>86</v>
      </c>
      <c r="AV570" s="13" t="s">
        <v>86</v>
      </c>
      <c r="AW570" s="13" t="s">
        <v>3</v>
      </c>
      <c r="AX570" s="13" t="s">
        <v>84</v>
      </c>
      <c r="AY570" s="179" t="s">
        <v>144</v>
      </c>
    </row>
    <row r="571" spans="1:65" s="2" customFormat="1" ht="14.45" customHeight="1">
      <c r="A571" s="32"/>
      <c r="B571" s="160"/>
      <c r="C571" s="161" t="s">
        <v>1150</v>
      </c>
      <c r="D571" s="161" t="s">
        <v>146</v>
      </c>
      <c r="E571" s="162" t="s">
        <v>1151</v>
      </c>
      <c r="F571" s="163" t="s">
        <v>1152</v>
      </c>
      <c r="G571" s="164" t="s">
        <v>149</v>
      </c>
      <c r="H571" s="165">
        <v>31.18</v>
      </c>
      <c r="I571" s="166"/>
      <c r="J571" s="167">
        <f>ROUND(I571*H571,2)</f>
        <v>0</v>
      </c>
      <c r="K571" s="163" t="s">
        <v>150</v>
      </c>
      <c r="L571" s="33"/>
      <c r="M571" s="168" t="s">
        <v>1</v>
      </c>
      <c r="N571" s="169" t="s">
        <v>41</v>
      </c>
      <c r="O571" s="58"/>
      <c r="P571" s="170">
        <f>O571*H571</f>
        <v>0</v>
      </c>
      <c r="Q571" s="170">
        <v>0.0063</v>
      </c>
      <c r="R571" s="170">
        <f>Q571*H571</f>
        <v>0.196434</v>
      </c>
      <c r="S571" s="170">
        <v>0</v>
      </c>
      <c r="T571" s="171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72" t="s">
        <v>238</v>
      </c>
      <c r="AT571" s="172" t="s">
        <v>146</v>
      </c>
      <c r="AU571" s="172" t="s">
        <v>86</v>
      </c>
      <c r="AY571" s="17" t="s">
        <v>144</v>
      </c>
      <c r="BE571" s="173">
        <f>IF(N571="základní",J571,0)</f>
        <v>0</v>
      </c>
      <c r="BF571" s="173">
        <f>IF(N571="snížená",J571,0)</f>
        <v>0</v>
      </c>
      <c r="BG571" s="173">
        <f>IF(N571="zákl. přenesená",J571,0)</f>
        <v>0</v>
      </c>
      <c r="BH571" s="173">
        <f>IF(N571="sníž. přenesená",J571,0)</f>
        <v>0</v>
      </c>
      <c r="BI571" s="173">
        <f>IF(N571="nulová",J571,0)</f>
        <v>0</v>
      </c>
      <c r="BJ571" s="17" t="s">
        <v>84</v>
      </c>
      <c r="BK571" s="173">
        <f>ROUND(I571*H571,2)</f>
        <v>0</v>
      </c>
      <c r="BL571" s="17" t="s">
        <v>238</v>
      </c>
      <c r="BM571" s="172" t="s">
        <v>1153</v>
      </c>
    </row>
    <row r="572" spans="1:47" s="2" customFormat="1" ht="12">
      <c r="A572" s="32"/>
      <c r="B572" s="33"/>
      <c r="C572" s="32"/>
      <c r="D572" s="174" t="s">
        <v>153</v>
      </c>
      <c r="E572" s="32"/>
      <c r="F572" s="175" t="s">
        <v>1154</v>
      </c>
      <c r="G572" s="32"/>
      <c r="H572" s="32"/>
      <c r="I572" s="96"/>
      <c r="J572" s="32"/>
      <c r="K572" s="32"/>
      <c r="L572" s="33"/>
      <c r="M572" s="176"/>
      <c r="N572" s="177"/>
      <c r="O572" s="58"/>
      <c r="P572" s="58"/>
      <c r="Q572" s="58"/>
      <c r="R572" s="58"/>
      <c r="S572" s="58"/>
      <c r="T572" s="59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T572" s="17" t="s">
        <v>153</v>
      </c>
      <c r="AU572" s="17" t="s">
        <v>86</v>
      </c>
    </row>
    <row r="573" spans="2:51" s="13" customFormat="1" ht="12">
      <c r="B573" s="178"/>
      <c r="D573" s="174" t="s">
        <v>155</v>
      </c>
      <c r="E573" s="179" t="s">
        <v>1</v>
      </c>
      <c r="F573" s="180" t="s">
        <v>560</v>
      </c>
      <c r="H573" s="181">
        <v>24.68</v>
      </c>
      <c r="I573" s="182"/>
      <c r="L573" s="178"/>
      <c r="M573" s="183"/>
      <c r="N573" s="184"/>
      <c r="O573" s="184"/>
      <c r="P573" s="184"/>
      <c r="Q573" s="184"/>
      <c r="R573" s="184"/>
      <c r="S573" s="184"/>
      <c r="T573" s="185"/>
      <c r="AT573" s="179" t="s">
        <v>155</v>
      </c>
      <c r="AU573" s="179" t="s">
        <v>86</v>
      </c>
      <c r="AV573" s="13" t="s">
        <v>86</v>
      </c>
      <c r="AW573" s="13" t="s">
        <v>32</v>
      </c>
      <c r="AX573" s="13" t="s">
        <v>76</v>
      </c>
      <c r="AY573" s="179" t="s">
        <v>144</v>
      </c>
    </row>
    <row r="574" spans="2:51" s="13" customFormat="1" ht="12">
      <c r="B574" s="178"/>
      <c r="D574" s="174" t="s">
        <v>155</v>
      </c>
      <c r="E574" s="179" t="s">
        <v>1</v>
      </c>
      <c r="F574" s="180" t="s">
        <v>564</v>
      </c>
      <c r="H574" s="181">
        <v>6.5</v>
      </c>
      <c r="I574" s="182"/>
      <c r="L574" s="178"/>
      <c r="M574" s="183"/>
      <c r="N574" s="184"/>
      <c r="O574" s="184"/>
      <c r="P574" s="184"/>
      <c r="Q574" s="184"/>
      <c r="R574" s="184"/>
      <c r="S574" s="184"/>
      <c r="T574" s="185"/>
      <c r="AT574" s="179" t="s">
        <v>155</v>
      </c>
      <c r="AU574" s="179" t="s">
        <v>86</v>
      </c>
      <c r="AV574" s="13" t="s">
        <v>86</v>
      </c>
      <c r="AW574" s="13" t="s">
        <v>32</v>
      </c>
      <c r="AX574" s="13" t="s">
        <v>76</v>
      </c>
      <c r="AY574" s="179" t="s">
        <v>144</v>
      </c>
    </row>
    <row r="575" spans="2:51" s="14" customFormat="1" ht="12">
      <c r="B575" s="186"/>
      <c r="D575" s="174" t="s">
        <v>155</v>
      </c>
      <c r="E575" s="187" t="s">
        <v>1</v>
      </c>
      <c r="F575" s="188" t="s">
        <v>157</v>
      </c>
      <c r="H575" s="189">
        <v>31.18</v>
      </c>
      <c r="I575" s="190"/>
      <c r="L575" s="186"/>
      <c r="M575" s="191"/>
      <c r="N575" s="192"/>
      <c r="O575" s="192"/>
      <c r="P575" s="192"/>
      <c r="Q575" s="192"/>
      <c r="R575" s="192"/>
      <c r="S575" s="192"/>
      <c r="T575" s="193"/>
      <c r="AT575" s="187" t="s">
        <v>155</v>
      </c>
      <c r="AU575" s="187" t="s">
        <v>86</v>
      </c>
      <c r="AV575" s="14" t="s">
        <v>151</v>
      </c>
      <c r="AW575" s="14" t="s">
        <v>32</v>
      </c>
      <c r="AX575" s="14" t="s">
        <v>84</v>
      </c>
      <c r="AY575" s="187" t="s">
        <v>144</v>
      </c>
    </row>
    <row r="576" spans="1:65" s="2" customFormat="1" ht="14.45" customHeight="1">
      <c r="A576" s="32"/>
      <c r="B576" s="160"/>
      <c r="C576" s="201" t="s">
        <v>1155</v>
      </c>
      <c r="D576" s="201" t="s">
        <v>213</v>
      </c>
      <c r="E576" s="202" t="s">
        <v>1156</v>
      </c>
      <c r="F576" s="203" t="s">
        <v>1797</v>
      </c>
      <c r="G576" s="204" t="s">
        <v>149</v>
      </c>
      <c r="H576" s="205">
        <v>33</v>
      </c>
      <c r="I576" s="206"/>
      <c r="J576" s="207">
        <f>ROUND(I576*H576,2)</f>
        <v>0</v>
      </c>
      <c r="K576" s="203" t="s">
        <v>1</v>
      </c>
      <c r="L576" s="208"/>
      <c r="M576" s="209" t="s">
        <v>1</v>
      </c>
      <c r="N576" s="210" t="s">
        <v>41</v>
      </c>
      <c r="O576" s="58"/>
      <c r="P576" s="170">
        <f>O576*H576</f>
        <v>0</v>
      </c>
      <c r="Q576" s="170">
        <v>0</v>
      </c>
      <c r="R576" s="170">
        <f>Q576*H576</f>
        <v>0</v>
      </c>
      <c r="S576" s="170">
        <v>0</v>
      </c>
      <c r="T576" s="171">
        <f>S576*H576</f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72" t="s">
        <v>324</v>
      </c>
      <c r="AT576" s="172" t="s">
        <v>213</v>
      </c>
      <c r="AU576" s="172" t="s">
        <v>86</v>
      </c>
      <c r="AY576" s="17" t="s">
        <v>144</v>
      </c>
      <c r="BE576" s="173">
        <f>IF(N576="základní",J576,0)</f>
        <v>0</v>
      </c>
      <c r="BF576" s="173">
        <f>IF(N576="snížená",J576,0)</f>
        <v>0</v>
      </c>
      <c r="BG576" s="173">
        <f>IF(N576="zákl. přenesená",J576,0)</f>
        <v>0</v>
      </c>
      <c r="BH576" s="173">
        <f>IF(N576="sníž. přenesená",J576,0)</f>
        <v>0</v>
      </c>
      <c r="BI576" s="173">
        <f>IF(N576="nulová",J576,0)</f>
        <v>0</v>
      </c>
      <c r="BJ576" s="17" t="s">
        <v>84</v>
      </c>
      <c r="BK576" s="173">
        <f>ROUND(I576*H576,2)</f>
        <v>0</v>
      </c>
      <c r="BL576" s="17" t="s">
        <v>238</v>
      </c>
      <c r="BM576" s="172" t="s">
        <v>1158</v>
      </c>
    </row>
    <row r="577" spans="1:47" s="2" customFormat="1" ht="12">
      <c r="A577" s="32"/>
      <c r="B577" s="33"/>
      <c r="C577" s="32"/>
      <c r="D577" s="174" t="s">
        <v>153</v>
      </c>
      <c r="E577" s="32"/>
      <c r="F577" s="175" t="s">
        <v>1157</v>
      </c>
      <c r="G577" s="32"/>
      <c r="H577" s="32"/>
      <c r="I577" s="96"/>
      <c r="J577" s="32"/>
      <c r="K577" s="32"/>
      <c r="L577" s="33"/>
      <c r="M577" s="176"/>
      <c r="N577" s="177"/>
      <c r="O577" s="58"/>
      <c r="P577" s="58"/>
      <c r="Q577" s="58"/>
      <c r="R577" s="58"/>
      <c r="S577" s="58"/>
      <c r="T577" s="59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T577" s="17" t="s">
        <v>153</v>
      </c>
      <c r="AU577" s="17" t="s">
        <v>86</v>
      </c>
    </row>
    <row r="578" spans="1:65" s="2" customFormat="1" ht="14.45" customHeight="1">
      <c r="A578" s="32"/>
      <c r="B578" s="160"/>
      <c r="C578" s="161" t="s">
        <v>1159</v>
      </c>
      <c r="D578" s="161" t="s">
        <v>146</v>
      </c>
      <c r="E578" s="162" t="s">
        <v>1160</v>
      </c>
      <c r="F578" s="163" t="s">
        <v>1161</v>
      </c>
      <c r="G578" s="164" t="s">
        <v>208</v>
      </c>
      <c r="H578" s="165">
        <v>21</v>
      </c>
      <c r="I578" s="166"/>
      <c r="J578" s="167">
        <f>ROUND(I578*H578,2)</f>
        <v>0</v>
      </c>
      <c r="K578" s="163" t="s">
        <v>150</v>
      </c>
      <c r="L578" s="33"/>
      <c r="M578" s="168" t="s">
        <v>1</v>
      </c>
      <c r="N578" s="169" t="s">
        <v>41</v>
      </c>
      <c r="O578" s="58"/>
      <c r="P578" s="170">
        <f>O578*H578</f>
        <v>0</v>
      </c>
      <c r="Q578" s="170">
        <v>5E-05</v>
      </c>
      <c r="R578" s="170">
        <f>Q578*H578</f>
        <v>0.0010500000000000002</v>
      </c>
      <c r="S578" s="170">
        <v>0</v>
      </c>
      <c r="T578" s="171">
        <f>S578*H578</f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72" t="s">
        <v>238</v>
      </c>
      <c r="AT578" s="172" t="s">
        <v>146</v>
      </c>
      <c r="AU578" s="172" t="s">
        <v>86</v>
      </c>
      <c r="AY578" s="17" t="s">
        <v>144</v>
      </c>
      <c r="BE578" s="173">
        <f>IF(N578="základní",J578,0)</f>
        <v>0</v>
      </c>
      <c r="BF578" s="173">
        <f>IF(N578="snížená",J578,0)</f>
        <v>0</v>
      </c>
      <c r="BG578" s="173">
        <f>IF(N578="zákl. přenesená",J578,0)</f>
        <v>0</v>
      </c>
      <c r="BH578" s="173">
        <f>IF(N578="sníž. přenesená",J578,0)</f>
        <v>0</v>
      </c>
      <c r="BI578" s="173">
        <f>IF(N578="nulová",J578,0)</f>
        <v>0</v>
      </c>
      <c r="BJ578" s="17" t="s">
        <v>84</v>
      </c>
      <c r="BK578" s="173">
        <f>ROUND(I578*H578,2)</f>
        <v>0</v>
      </c>
      <c r="BL578" s="17" t="s">
        <v>238</v>
      </c>
      <c r="BM578" s="172" t="s">
        <v>1162</v>
      </c>
    </row>
    <row r="579" spans="1:47" s="2" customFormat="1" ht="12">
      <c r="A579" s="32"/>
      <c r="B579" s="33"/>
      <c r="C579" s="32"/>
      <c r="D579" s="174" t="s">
        <v>153</v>
      </c>
      <c r="E579" s="32"/>
      <c r="F579" s="175" t="s">
        <v>1163</v>
      </c>
      <c r="G579" s="32"/>
      <c r="H579" s="32"/>
      <c r="I579" s="96"/>
      <c r="J579" s="32"/>
      <c r="K579" s="32"/>
      <c r="L579" s="33"/>
      <c r="M579" s="176"/>
      <c r="N579" s="177"/>
      <c r="O579" s="58"/>
      <c r="P579" s="58"/>
      <c r="Q579" s="58"/>
      <c r="R579" s="58"/>
      <c r="S579" s="58"/>
      <c r="T579" s="59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T579" s="17" t="s">
        <v>153</v>
      </c>
      <c r="AU579" s="17" t="s">
        <v>86</v>
      </c>
    </row>
    <row r="580" spans="2:51" s="13" customFormat="1" ht="12">
      <c r="B580" s="178"/>
      <c r="D580" s="174" t="s">
        <v>155</v>
      </c>
      <c r="E580" s="179" t="s">
        <v>1</v>
      </c>
      <c r="F580" s="180" t="s">
        <v>577</v>
      </c>
      <c r="H580" s="181">
        <v>5</v>
      </c>
      <c r="I580" s="182"/>
      <c r="L580" s="178"/>
      <c r="M580" s="183"/>
      <c r="N580" s="184"/>
      <c r="O580" s="184"/>
      <c r="P580" s="184"/>
      <c r="Q580" s="184"/>
      <c r="R580" s="184"/>
      <c r="S580" s="184"/>
      <c r="T580" s="185"/>
      <c r="AT580" s="179" t="s">
        <v>155</v>
      </c>
      <c r="AU580" s="179" t="s">
        <v>86</v>
      </c>
      <c r="AV580" s="13" t="s">
        <v>86</v>
      </c>
      <c r="AW580" s="13" t="s">
        <v>32</v>
      </c>
      <c r="AX580" s="13" t="s">
        <v>76</v>
      </c>
      <c r="AY580" s="179" t="s">
        <v>144</v>
      </c>
    </row>
    <row r="581" spans="2:51" s="13" customFormat="1" ht="12">
      <c r="B581" s="178"/>
      <c r="D581" s="174" t="s">
        <v>155</v>
      </c>
      <c r="E581" s="179" t="s">
        <v>1</v>
      </c>
      <c r="F581" s="180" t="s">
        <v>577</v>
      </c>
      <c r="H581" s="181">
        <v>5</v>
      </c>
      <c r="I581" s="182"/>
      <c r="L581" s="178"/>
      <c r="M581" s="183"/>
      <c r="N581" s="184"/>
      <c r="O581" s="184"/>
      <c r="P581" s="184"/>
      <c r="Q581" s="184"/>
      <c r="R581" s="184"/>
      <c r="S581" s="184"/>
      <c r="T581" s="185"/>
      <c r="AT581" s="179" t="s">
        <v>155</v>
      </c>
      <c r="AU581" s="179" t="s">
        <v>86</v>
      </c>
      <c r="AV581" s="13" t="s">
        <v>86</v>
      </c>
      <c r="AW581" s="13" t="s">
        <v>32</v>
      </c>
      <c r="AX581" s="13" t="s">
        <v>76</v>
      </c>
      <c r="AY581" s="179" t="s">
        <v>144</v>
      </c>
    </row>
    <row r="582" spans="2:51" s="13" customFormat="1" ht="12">
      <c r="B582" s="178"/>
      <c r="D582" s="174" t="s">
        <v>155</v>
      </c>
      <c r="E582" s="179" t="s">
        <v>1</v>
      </c>
      <c r="F582" s="180" t="s">
        <v>1144</v>
      </c>
      <c r="H582" s="181">
        <v>7</v>
      </c>
      <c r="I582" s="182"/>
      <c r="L582" s="178"/>
      <c r="M582" s="183"/>
      <c r="N582" s="184"/>
      <c r="O582" s="184"/>
      <c r="P582" s="184"/>
      <c r="Q582" s="184"/>
      <c r="R582" s="184"/>
      <c r="S582" s="184"/>
      <c r="T582" s="185"/>
      <c r="AT582" s="179" t="s">
        <v>155</v>
      </c>
      <c r="AU582" s="179" t="s">
        <v>86</v>
      </c>
      <c r="AV582" s="13" t="s">
        <v>86</v>
      </c>
      <c r="AW582" s="13" t="s">
        <v>32</v>
      </c>
      <c r="AX582" s="13" t="s">
        <v>76</v>
      </c>
      <c r="AY582" s="179" t="s">
        <v>144</v>
      </c>
    </row>
    <row r="583" spans="2:51" s="13" customFormat="1" ht="12">
      <c r="B583" s="178"/>
      <c r="D583" s="174" t="s">
        <v>155</v>
      </c>
      <c r="E583" s="179" t="s">
        <v>1</v>
      </c>
      <c r="F583" s="180" t="s">
        <v>1145</v>
      </c>
      <c r="H583" s="181">
        <v>4</v>
      </c>
      <c r="I583" s="182"/>
      <c r="L583" s="178"/>
      <c r="M583" s="183"/>
      <c r="N583" s="184"/>
      <c r="O583" s="184"/>
      <c r="P583" s="184"/>
      <c r="Q583" s="184"/>
      <c r="R583" s="184"/>
      <c r="S583" s="184"/>
      <c r="T583" s="185"/>
      <c r="AT583" s="179" t="s">
        <v>155</v>
      </c>
      <c r="AU583" s="179" t="s">
        <v>86</v>
      </c>
      <c r="AV583" s="13" t="s">
        <v>86</v>
      </c>
      <c r="AW583" s="13" t="s">
        <v>32</v>
      </c>
      <c r="AX583" s="13" t="s">
        <v>76</v>
      </c>
      <c r="AY583" s="179" t="s">
        <v>144</v>
      </c>
    </row>
    <row r="584" spans="2:51" s="14" customFormat="1" ht="12">
      <c r="B584" s="186"/>
      <c r="D584" s="174" t="s">
        <v>155</v>
      </c>
      <c r="E584" s="187" t="s">
        <v>1</v>
      </c>
      <c r="F584" s="188" t="s">
        <v>157</v>
      </c>
      <c r="H584" s="189">
        <v>21</v>
      </c>
      <c r="I584" s="190"/>
      <c r="L584" s="186"/>
      <c r="M584" s="191"/>
      <c r="N584" s="192"/>
      <c r="O584" s="192"/>
      <c r="P584" s="192"/>
      <c r="Q584" s="192"/>
      <c r="R584" s="192"/>
      <c r="S584" s="192"/>
      <c r="T584" s="193"/>
      <c r="AT584" s="187" t="s">
        <v>155</v>
      </c>
      <c r="AU584" s="187" t="s">
        <v>86</v>
      </c>
      <c r="AV584" s="14" t="s">
        <v>151</v>
      </c>
      <c r="AW584" s="14" t="s">
        <v>32</v>
      </c>
      <c r="AX584" s="14" t="s">
        <v>84</v>
      </c>
      <c r="AY584" s="187" t="s">
        <v>144</v>
      </c>
    </row>
    <row r="585" spans="1:65" s="2" customFormat="1" ht="14.45" customHeight="1">
      <c r="A585" s="32"/>
      <c r="B585" s="160"/>
      <c r="C585" s="161" t="s">
        <v>1164</v>
      </c>
      <c r="D585" s="161" t="s">
        <v>146</v>
      </c>
      <c r="E585" s="162" t="s">
        <v>1165</v>
      </c>
      <c r="F585" s="163" t="s">
        <v>1166</v>
      </c>
      <c r="G585" s="164" t="s">
        <v>302</v>
      </c>
      <c r="H585" s="165">
        <v>35</v>
      </c>
      <c r="I585" s="166"/>
      <c r="J585" s="167">
        <f>ROUND(I585*H585,2)</f>
        <v>0</v>
      </c>
      <c r="K585" s="163" t="s">
        <v>150</v>
      </c>
      <c r="L585" s="33"/>
      <c r="M585" s="168" t="s">
        <v>1</v>
      </c>
      <c r="N585" s="169" t="s">
        <v>41</v>
      </c>
      <c r="O585" s="58"/>
      <c r="P585" s="170">
        <f>O585*H585</f>
        <v>0</v>
      </c>
      <c r="Q585" s="170">
        <v>0</v>
      </c>
      <c r="R585" s="170">
        <f>Q585*H585</f>
        <v>0</v>
      </c>
      <c r="S585" s="170">
        <v>0</v>
      </c>
      <c r="T585" s="171">
        <f>S585*H585</f>
        <v>0</v>
      </c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R585" s="172" t="s">
        <v>238</v>
      </c>
      <c r="AT585" s="172" t="s">
        <v>146</v>
      </c>
      <c r="AU585" s="172" t="s">
        <v>86</v>
      </c>
      <c r="AY585" s="17" t="s">
        <v>144</v>
      </c>
      <c r="BE585" s="173">
        <f>IF(N585="základní",J585,0)</f>
        <v>0</v>
      </c>
      <c r="BF585" s="173">
        <f>IF(N585="snížená",J585,0)</f>
        <v>0</v>
      </c>
      <c r="BG585" s="173">
        <f>IF(N585="zákl. přenesená",J585,0)</f>
        <v>0</v>
      </c>
      <c r="BH585" s="173">
        <f>IF(N585="sníž. přenesená",J585,0)</f>
        <v>0</v>
      </c>
      <c r="BI585" s="173">
        <f>IF(N585="nulová",J585,0)</f>
        <v>0</v>
      </c>
      <c r="BJ585" s="17" t="s">
        <v>84</v>
      </c>
      <c r="BK585" s="173">
        <f>ROUND(I585*H585,2)</f>
        <v>0</v>
      </c>
      <c r="BL585" s="17" t="s">
        <v>238</v>
      </c>
      <c r="BM585" s="172" t="s">
        <v>1167</v>
      </c>
    </row>
    <row r="586" spans="1:47" s="2" customFormat="1" ht="12">
      <c r="A586" s="32"/>
      <c r="B586" s="33"/>
      <c r="C586" s="32"/>
      <c r="D586" s="174" t="s">
        <v>153</v>
      </c>
      <c r="E586" s="32"/>
      <c r="F586" s="175" t="s">
        <v>1168</v>
      </c>
      <c r="G586" s="32"/>
      <c r="H586" s="32"/>
      <c r="I586" s="96"/>
      <c r="J586" s="32"/>
      <c r="K586" s="32"/>
      <c r="L586" s="33"/>
      <c r="M586" s="176"/>
      <c r="N586" s="177"/>
      <c r="O586" s="58"/>
      <c r="P586" s="58"/>
      <c r="Q586" s="58"/>
      <c r="R586" s="58"/>
      <c r="S586" s="58"/>
      <c r="T586" s="59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T586" s="17" t="s">
        <v>153</v>
      </c>
      <c r="AU586" s="17" t="s">
        <v>86</v>
      </c>
    </row>
    <row r="587" spans="2:51" s="13" customFormat="1" ht="12">
      <c r="B587" s="178"/>
      <c r="D587" s="174" t="s">
        <v>155</v>
      </c>
      <c r="E587" s="179" t="s">
        <v>1</v>
      </c>
      <c r="F587" s="180" t="s">
        <v>339</v>
      </c>
      <c r="H587" s="181">
        <v>35</v>
      </c>
      <c r="I587" s="182"/>
      <c r="L587" s="178"/>
      <c r="M587" s="183"/>
      <c r="N587" s="184"/>
      <c r="O587" s="184"/>
      <c r="P587" s="184"/>
      <c r="Q587" s="184"/>
      <c r="R587" s="184"/>
      <c r="S587" s="184"/>
      <c r="T587" s="185"/>
      <c r="AT587" s="179" t="s">
        <v>155</v>
      </c>
      <c r="AU587" s="179" t="s">
        <v>86</v>
      </c>
      <c r="AV587" s="13" t="s">
        <v>86</v>
      </c>
      <c r="AW587" s="13" t="s">
        <v>32</v>
      </c>
      <c r="AX587" s="13" t="s">
        <v>76</v>
      </c>
      <c r="AY587" s="179" t="s">
        <v>144</v>
      </c>
    </row>
    <row r="588" spans="2:51" s="14" customFormat="1" ht="12">
      <c r="B588" s="186"/>
      <c r="D588" s="174" t="s">
        <v>155</v>
      </c>
      <c r="E588" s="187" t="s">
        <v>1</v>
      </c>
      <c r="F588" s="188" t="s">
        <v>157</v>
      </c>
      <c r="H588" s="189">
        <v>35</v>
      </c>
      <c r="I588" s="190"/>
      <c r="L588" s="186"/>
      <c r="M588" s="191"/>
      <c r="N588" s="192"/>
      <c r="O588" s="192"/>
      <c r="P588" s="192"/>
      <c r="Q588" s="192"/>
      <c r="R588" s="192"/>
      <c r="S588" s="192"/>
      <c r="T588" s="193"/>
      <c r="AT588" s="187" t="s">
        <v>155</v>
      </c>
      <c r="AU588" s="187" t="s">
        <v>86</v>
      </c>
      <c r="AV588" s="14" t="s">
        <v>151</v>
      </c>
      <c r="AW588" s="14" t="s">
        <v>32</v>
      </c>
      <c r="AX588" s="14" t="s">
        <v>84</v>
      </c>
      <c r="AY588" s="187" t="s">
        <v>144</v>
      </c>
    </row>
    <row r="589" spans="1:65" s="2" customFormat="1" ht="14.45" customHeight="1">
      <c r="A589" s="32"/>
      <c r="B589" s="160"/>
      <c r="C589" s="161" t="s">
        <v>1169</v>
      </c>
      <c r="D589" s="161" t="s">
        <v>146</v>
      </c>
      <c r="E589" s="162" t="s">
        <v>1170</v>
      </c>
      <c r="F589" s="163" t="s">
        <v>1171</v>
      </c>
      <c r="G589" s="164" t="s">
        <v>393</v>
      </c>
      <c r="H589" s="211"/>
      <c r="I589" s="166"/>
      <c r="J589" s="167">
        <f>ROUND(I589*H589,2)</f>
        <v>0</v>
      </c>
      <c r="K589" s="163" t="s">
        <v>150</v>
      </c>
      <c r="L589" s="33"/>
      <c r="M589" s="168" t="s">
        <v>1</v>
      </c>
      <c r="N589" s="169" t="s">
        <v>41</v>
      </c>
      <c r="O589" s="58"/>
      <c r="P589" s="170">
        <f>O589*H589</f>
        <v>0</v>
      </c>
      <c r="Q589" s="170">
        <v>0</v>
      </c>
      <c r="R589" s="170">
        <f>Q589*H589</f>
        <v>0</v>
      </c>
      <c r="S589" s="170">
        <v>0</v>
      </c>
      <c r="T589" s="171">
        <f>S589*H589</f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72" t="s">
        <v>238</v>
      </c>
      <c r="AT589" s="172" t="s">
        <v>146</v>
      </c>
      <c r="AU589" s="172" t="s">
        <v>86</v>
      </c>
      <c r="AY589" s="17" t="s">
        <v>144</v>
      </c>
      <c r="BE589" s="173">
        <f>IF(N589="základní",J589,0)</f>
        <v>0</v>
      </c>
      <c r="BF589" s="173">
        <f>IF(N589="snížená",J589,0)</f>
        <v>0</v>
      </c>
      <c r="BG589" s="173">
        <f>IF(N589="zákl. přenesená",J589,0)</f>
        <v>0</v>
      </c>
      <c r="BH589" s="173">
        <f>IF(N589="sníž. přenesená",J589,0)</f>
        <v>0</v>
      </c>
      <c r="BI589" s="173">
        <f>IF(N589="nulová",J589,0)</f>
        <v>0</v>
      </c>
      <c r="BJ589" s="17" t="s">
        <v>84</v>
      </c>
      <c r="BK589" s="173">
        <f>ROUND(I589*H589,2)</f>
        <v>0</v>
      </c>
      <c r="BL589" s="17" t="s">
        <v>238</v>
      </c>
      <c r="BM589" s="172" t="s">
        <v>1172</v>
      </c>
    </row>
    <row r="590" spans="1:47" s="2" customFormat="1" ht="19.5">
      <c r="A590" s="32"/>
      <c r="B590" s="33"/>
      <c r="C590" s="32"/>
      <c r="D590" s="174" t="s">
        <v>153</v>
      </c>
      <c r="E590" s="32"/>
      <c r="F590" s="175" t="s">
        <v>1173</v>
      </c>
      <c r="G590" s="32"/>
      <c r="H590" s="32"/>
      <c r="I590" s="96"/>
      <c r="J590" s="32"/>
      <c r="K590" s="32"/>
      <c r="L590" s="33"/>
      <c r="M590" s="176"/>
      <c r="N590" s="177"/>
      <c r="O590" s="58"/>
      <c r="P590" s="58"/>
      <c r="Q590" s="58"/>
      <c r="R590" s="58"/>
      <c r="S590" s="58"/>
      <c r="T590" s="59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T590" s="17" t="s">
        <v>153</v>
      </c>
      <c r="AU590" s="17" t="s">
        <v>86</v>
      </c>
    </row>
    <row r="591" spans="2:63" s="12" customFormat="1" ht="22.9" customHeight="1">
      <c r="B591" s="147"/>
      <c r="D591" s="148" t="s">
        <v>75</v>
      </c>
      <c r="E591" s="158" t="s">
        <v>746</v>
      </c>
      <c r="F591" s="158" t="s">
        <v>747</v>
      </c>
      <c r="I591" s="150"/>
      <c r="J591" s="159">
        <f>BK591</f>
        <v>0</v>
      </c>
      <c r="L591" s="147"/>
      <c r="M591" s="152"/>
      <c r="N591" s="153"/>
      <c r="O591" s="153"/>
      <c r="P591" s="154">
        <f>SUM(P592:P614)</f>
        <v>0</v>
      </c>
      <c r="Q591" s="153"/>
      <c r="R591" s="154">
        <f>SUM(R592:R614)</f>
        <v>0.52322142</v>
      </c>
      <c r="S591" s="153"/>
      <c r="T591" s="155">
        <f>SUM(T592:T614)</f>
        <v>0</v>
      </c>
      <c r="AR591" s="148" t="s">
        <v>86</v>
      </c>
      <c r="AT591" s="156" t="s">
        <v>75</v>
      </c>
      <c r="AU591" s="156" t="s">
        <v>84</v>
      </c>
      <c r="AY591" s="148" t="s">
        <v>144</v>
      </c>
      <c r="BK591" s="157">
        <f>SUM(BK592:BK614)</f>
        <v>0</v>
      </c>
    </row>
    <row r="592" spans="1:65" s="2" customFormat="1" ht="14.45" customHeight="1">
      <c r="A592" s="32"/>
      <c r="B592" s="160"/>
      <c r="C592" s="161" t="s">
        <v>1174</v>
      </c>
      <c r="D592" s="161" t="s">
        <v>146</v>
      </c>
      <c r="E592" s="162" t="s">
        <v>1798</v>
      </c>
      <c r="F592" s="163" t="s">
        <v>1799</v>
      </c>
      <c r="G592" s="164" t="s">
        <v>149</v>
      </c>
      <c r="H592" s="165">
        <v>115.6</v>
      </c>
      <c r="I592" s="166"/>
      <c r="J592" s="167">
        <f>ROUND(I592*H592,2)</f>
        <v>0</v>
      </c>
      <c r="K592" s="163" t="s">
        <v>150</v>
      </c>
      <c r="L592" s="33"/>
      <c r="M592" s="168" t="s">
        <v>1</v>
      </c>
      <c r="N592" s="169" t="s">
        <v>41</v>
      </c>
      <c r="O592" s="58"/>
      <c r="P592" s="170">
        <f>O592*H592</f>
        <v>0</v>
      </c>
      <c r="Q592" s="170">
        <v>0.0004</v>
      </c>
      <c r="R592" s="170">
        <f>Q592*H592</f>
        <v>0.04624</v>
      </c>
      <c r="S592" s="170">
        <v>0</v>
      </c>
      <c r="T592" s="171">
        <f>S592*H592</f>
        <v>0</v>
      </c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R592" s="172" t="s">
        <v>238</v>
      </c>
      <c r="AT592" s="172" t="s">
        <v>146</v>
      </c>
      <c r="AU592" s="172" t="s">
        <v>86</v>
      </c>
      <c r="AY592" s="17" t="s">
        <v>144</v>
      </c>
      <c r="BE592" s="173">
        <f>IF(N592="základní",J592,0)</f>
        <v>0</v>
      </c>
      <c r="BF592" s="173">
        <f>IF(N592="snížená",J592,0)</f>
        <v>0</v>
      </c>
      <c r="BG592" s="173">
        <f>IF(N592="zákl. přenesená",J592,0)</f>
        <v>0</v>
      </c>
      <c r="BH592" s="173">
        <f>IF(N592="sníž. přenesená",J592,0)</f>
        <v>0</v>
      </c>
      <c r="BI592" s="173">
        <f>IF(N592="nulová",J592,0)</f>
        <v>0</v>
      </c>
      <c r="BJ592" s="17" t="s">
        <v>84</v>
      </c>
      <c r="BK592" s="173">
        <f>ROUND(I592*H592,2)</f>
        <v>0</v>
      </c>
      <c r="BL592" s="17" t="s">
        <v>238</v>
      </c>
      <c r="BM592" s="172" t="s">
        <v>1175</v>
      </c>
    </row>
    <row r="593" spans="1:47" s="2" customFormat="1" ht="12">
      <c r="A593" s="32"/>
      <c r="B593" s="33"/>
      <c r="C593" s="32"/>
      <c r="D593" s="174" t="s">
        <v>153</v>
      </c>
      <c r="E593" s="32"/>
      <c r="F593" s="175"/>
      <c r="G593" s="32"/>
      <c r="H593" s="32"/>
      <c r="I593" s="96"/>
      <c r="J593" s="32"/>
      <c r="K593" s="32"/>
      <c r="L593" s="33"/>
      <c r="M593" s="176"/>
      <c r="N593" s="177"/>
      <c r="O593" s="58"/>
      <c r="P593" s="58"/>
      <c r="Q593" s="58"/>
      <c r="R593" s="58"/>
      <c r="S593" s="58"/>
      <c r="T593" s="59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T593" s="17" t="s">
        <v>153</v>
      </c>
      <c r="AU593" s="17" t="s">
        <v>86</v>
      </c>
    </row>
    <row r="594" spans="2:51" s="13" customFormat="1" ht="12">
      <c r="B594" s="178"/>
      <c r="D594" s="174" t="s">
        <v>155</v>
      </c>
      <c r="E594" s="179" t="s">
        <v>1</v>
      </c>
      <c r="F594" s="180" t="s">
        <v>561</v>
      </c>
      <c r="H594" s="181">
        <v>46.49</v>
      </c>
      <c r="I594" s="182"/>
      <c r="L594" s="178"/>
      <c r="M594" s="183"/>
      <c r="N594" s="184"/>
      <c r="O594" s="184"/>
      <c r="P594" s="184"/>
      <c r="Q594" s="184"/>
      <c r="R594" s="184"/>
      <c r="S594" s="184"/>
      <c r="T594" s="185"/>
      <c r="AT594" s="179" t="s">
        <v>155</v>
      </c>
      <c r="AU594" s="179" t="s">
        <v>86</v>
      </c>
      <c r="AV594" s="13" t="s">
        <v>86</v>
      </c>
      <c r="AW594" s="13" t="s">
        <v>32</v>
      </c>
      <c r="AX594" s="13" t="s">
        <v>76</v>
      </c>
      <c r="AY594" s="179" t="s">
        <v>144</v>
      </c>
    </row>
    <row r="595" spans="2:51" s="13" customFormat="1" ht="12">
      <c r="B595" s="178"/>
      <c r="D595" s="174" t="s">
        <v>155</v>
      </c>
      <c r="E595" s="179" t="s">
        <v>1</v>
      </c>
      <c r="F595" s="180" t="s">
        <v>562</v>
      </c>
      <c r="H595" s="181">
        <v>34.72</v>
      </c>
      <c r="I595" s="182"/>
      <c r="L595" s="178"/>
      <c r="M595" s="183"/>
      <c r="N595" s="184"/>
      <c r="O595" s="184"/>
      <c r="P595" s="184"/>
      <c r="Q595" s="184"/>
      <c r="R595" s="184"/>
      <c r="S595" s="184"/>
      <c r="T595" s="185"/>
      <c r="AT595" s="179" t="s">
        <v>155</v>
      </c>
      <c r="AU595" s="179" t="s">
        <v>86</v>
      </c>
      <c r="AV595" s="13" t="s">
        <v>86</v>
      </c>
      <c r="AW595" s="13" t="s">
        <v>32</v>
      </c>
      <c r="AX595" s="13" t="s">
        <v>76</v>
      </c>
      <c r="AY595" s="179" t="s">
        <v>144</v>
      </c>
    </row>
    <row r="596" spans="2:51" s="13" customFormat="1" ht="12">
      <c r="B596" s="178"/>
      <c r="D596" s="174" t="s">
        <v>155</v>
      </c>
      <c r="E596" s="179" t="s">
        <v>1</v>
      </c>
      <c r="F596" s="180" t="s">
        <v>563</v>
      </c>
      <c r="H596" s="181">
        <v>34.39</v>
      </c>
      <c r="I596" s="182"/>
      <c r="L596" s="178"/>
      <c r="M596" s="183"/>
      <c r="N596" s="184"/>
      <c r="O596" s="184"/>
      <c r="P596" s="184"/>
      <c r="Q596" s="184"/>
      <c r="R596" s="184"/>
      <c r="S596" s="184"/>
      <c r="T596" s="185"/>
      <c r="AT596" s="179" t="s">
        <v>155</v>
      </c>
      <c r="AU596" s="179" t="s">
        <v>86</v>
      </c>
      <c r="AV596" s="13" t="s">
        <v>86</v>
      </c>
      <c r="AW596" s="13" t="s">
        <v>32</v>
      </c>
      <c r="AX596" s="13" t="s">
        <v>76</v>
      </c>
      <c r="AY596" s="179" t="s">
        <v>144</v>
      </c>
    </row>
    <row r="597" spans="2:51" s="14" customFormat="1" ht="12">
      <c r="B597" s="186"/>
      <c r="D597" s="174" t="s">
        <v>155</v>
      </c>
      <c r="E597" s="187" t="s">
        <v>1</v>
      </c>
      <c r="F597" s="188" t="s">
        <v>157</v>
      </c>
      <c r="H597" s="189">
        <v>115.6</v>
      </c>
      <c r="I597" s="190"/>
      <c r="L597" s="186"/>
      <c r="M597" s="191"/>
      <c r="N597" s="192"/>
      <c r="O597" s="192"/>
      <c r="P597" s="192"/>
      <c r="Q597" s="192"/>
      <c r="R597" s="192"/>
      <c r="S597" s="192"/>
      <c r="T597" s="193"/>
      <c r="AT597" s="187" t="s">
        <v>155</v>
      </c>
      <c r="AU597" s="187" t="s">
        <v>86</v>
      </c>
      <c r="AV597" s="14" t="s">
        <v>151</v>
      </c>
      <c r="AW597" s="14" t="s">
        <v>32</v>
      </c>
      <c r="AX597" s="14" t="s">
        <v>84</v>
      </c>
      <c r="AY597" s="187" t="s">
        <v>144</v>
      </c>
    </row>
    <row r="598" spans="1:65" s="2" customFormat="1" ht="24">
      <c r="A598" s="32"/>
      <c r="B598" s="160"/>
      <c r="C598" s="201" t="s">
        <v>1176</v>
      </c>
      <c r="D598" s="201" t="s">
        <v>213</v>
      </c>
      <c r="E598" s="202" t="s">
        <v>1800</v>
      </c>
      <c r="F598" s="203" t="s">
        <v>1801</v>
      </c>
      <c r="G598" s="204" t="s">
        <v>149</v>
      </c>
      <c r="H598" s="205">
        <v>127.16</v>
      </c>
      <c r="I598" s="206"/>
      <c r="J598" s="207">
        <f>ROUND(I598*H598,2)</f>
        <v>0</v>
      </c>
      <c r="K598" s="203" t="s">
        <v>150</v>
      </c>
      <c r="L598" s="208"/>
      <c r="M598" s="209" t="s">
        <v>1</v>
      </c>
      <c r="N598" s="210" t="s">
        <v>41</v>
      </c>
      <c r="O598" s="58"/>
      <c r="P598" s="170">
        <f>O598*H598</f>
        <v>0</v>
      </c>
      <c r="Q598" s="170">
        <v>0.0035</v>
      </c>
      <c r="R598" s="170">
        <f>Q598*H598</f>
        <v>0.44506</v>
      </c>
      <c r="S598" s="170">
        <v>0</v>
      </c>
      <c r="T598" s="171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72" t="s">
        <v>324</v>
      </c>
      <c r="AT598" s="172" t="s">
        <v>213</v>
      </c>
      <c r="AU598" s="172" t="s">
        <v>86</v>
      </c>
      <c r="AY598" s="17" t="s">
        <v>144</v>
      </c>
      <c r="BE598" s="173">
        <f>IF(N598="základní",J598,0)</f>
        <v>0</v>
      </c>
      <c r="BF598" s="173">
        <f>IF(N598="snížená",J598,0)</f>
        <v>0</v>
      </c>
      <c r="BG598" s="173">
        <f>IF(N598="zákl. přenesená",J598,0)</f>
        <v>0</v>
      </c>
      <c r="BH598" s="173">
        <f>IF(N598="sníž. přenesená",J598,0)</f>
        <v>0</v>
      </c>
      <c r="BI598" s="173">
        <f>IF(N598="nulová",J598,0)</f>
        <v>0</v>
      </c>
      <c r="BJ598" s="17" t="s">
        <v>84</v>
      </c>
      <c r="BK598" s="173">
        <f>ROUND(I598*H598,2)</f>
        <v>0</v>
      </c>
      <c r="BL598" s="17" t="s">
        <v>238</v>
      </c>
      <c r="BM598" s="172" t="s">
        <v>1177</v>
      </c>
    </row>
    <row r="599" spans="1:47" s="2" customFormat="1" ht="12">
      <c r="A599" s="32"/>
      <c r="B599" s="33"/>
      <c r="C599" s="32"/>
      <c r="D599" s="174" t="s">
        <v>153</v>
      </c>
      <c r="E599" s="32"/>
      <c r="F599" s="175"/>
      <c r="G599" s="32"/>
      <c r="H599" s="32"/>
      <c r="I599" s="96"/>
      <c r="J599" s="32"/>
      <c r="K599" s="32"/>
      <c r="L599" s="33"/>
      <c r="M599" s="176"/>
      <c r="N599" s="177"/>
      <c r="O599" s="58"/>
      <c r="P599" s="58"/>
      <c r="Q599" s="58"/>
      <c r="R599" s="58"/>
      <c r="S599" s="58"/>
      <c r="T599" s="59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T599" s="17" t="s">
        <v>153</v>
      </c>
      <c r="AU599" s="17" t="s">
        <v>86</v>
      </c>
    </row>
    <row r="600" spans="2:51" s="13" customFormat="1" ht="12">
      <c r="B600" s="178"/>
      <c r="D600" s="174" t="s">
        <v>155</v>
      </c>
      <c r="F600" s="180" t="s">
        <v>1178</v>
      </c>
      <c r="H600" s="181">
        <v>127.16</v>
      </c>
      <c r="I600" s="182"/>
      <c r="L600" s="178"/>
      <c r="M600" s="183"/>
      <c r="N600" s="184"/>
      <c r="O600" s="184"/>
      <c r="P600" s="184"/>
      <c r="Q600" s="184"/>
      <c r="R600" s="184"/>
      <c r="S600" s="184"/>
      <c r="T600" s="185"/>
      <c r="AT600" s="179" t="s">
        <v>155</v>
      </c>
      <c r="AU600" s="179" t="s">
        <v>86</v>
      </c>
      <c r="AV600" s="13" t="s">
        <v>86</v>
      </c>
      <c r="AW600" s="13" t="s">
        <v>3</v>
      </c>
      <c r="AX600" s="13" t="s">
        <v>84</v>
      </c>
      <c r="AY600" s="179" t="s">
        <v>144</v>
      </c>
    </row>
    <row r="601" spans="1:65" s="2" customFormat="1" ht="14.45" customHeight="1">
      <c r="A601" s="32"/>
      <c r="B601" s="160"/>
      <c r="C601" s="161" t="s">
        <v>1179</v>
      </c>
      <c r="D601" s="161" t="s">
        <v>146</v>
      </c>
      <c r="E601" s="162" t="s">
        <v>1180</v>
      </c>
      <c r="F601" s="163" t="s">
        <v>1802</v>
      </c>
      <c r="G601" s="164" t="s">
        <v>208</v>
      </c>
      <c r="H601" s="165">
        <v>76.44</v>
      </c>
      <c r="I601" s="166"/>
      <c r="J601" s="167">
        <f>ROUND(I601*H601,2)</f>
        <v>0</v>
      </c>
      <c r="K601" s="163" t="s">
        <v>150</v>
      </c>
      <c r="L601" s="33"/>
      <c r="M601" s="168" t="s">
        <v>1</v>
      </c>
      <c r="N601" s="169" t="s">
        <v>41</v>
      </c>
      <c r="O601" s="58"/>
      <c r="P601" s="170">
        <f>O601*H601</f>
        <v>0</v>
      </c>
      <c r="Q601" s="170">
        <v>3E-05</v>
      </c>
      <c r="R601" s="170">
        <f>Q601*H601</f>
        <v>0.0022932</v>
      </c>
      <c r="S601" s="170">
        <v>0</v>
      </c>
      <c r="T601" s="171">
        <f>S601*H601</f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72" t="s">
        <v>238</v>
      </c>
      <c r="AT601" s="172" t="s">
        <v>146</v>
      </c>
      <c r="AU601" s="172" t="s">
        <v>86</v>
      </c>
      <c r="AY601" s="17" t="s">
        <v>144</v>
      </c>
      <c r="BE601" s="173">
        <f>IF(N601="základní",J601,0)</f>
        <v>0</v>
      </c>
      <c r="BF601" s="173">
        <f>IF(N601="snížená",J601,0)</f>
        <v>0</v>
      </c>
      <c r="BG601" s="173">
        <f>IF(N601="zákl. přenesená",J601,0)</f>
        <v>0</v>
      </c>
      <c r="BH601" s="173">
        <f>IF(N601="sníž. přenesená",J601,0)</f>
        <v>0</v>
      </c>
      <c r="BI601" s="173">
        <f>IF(N601="nulová",J601,0)</f>
        <v>0</v>
      </c>
      <c r="BJ601" s="17" t="s">
        <v>84</v>
      </c>
      <c r="BK601" s="173">
        <f>ROUND(I601*H601,2)</f>
        <v>0</v>
      </c>
      <c r="BL601" s="17" t="s">
        <v>238</v>
      </c>
      <c r="BM601" s="172" t="s">
        <v>1181</v>
      </c>
    </row>
    <row r="602" spans="1:47" s="2" customFormat="1" ht="12">
      <c r="A602" s="32"/>
      <c r="B602" s="33"/>
      <c r="C602" s="32"/>
      <c r="D602" s="174" t="s">
        <v>153</v>
      </c>
      <c r="E602" s="32"/>
      <c r="F602" s="175" t="s">
        <v>1182</v>
      </c>
      <c r="G602" s="32"/>
      <c r="H602" s="32"/>
      <c r="I602" s="96"/>
      <c r="J602" s="32"/>
      <c r="K602" s="32"/>
      <c r="L602" s="33"/>
      <c r="M602" s="176"/>
      <c r="N602" s="177"/>
      <c r="O602" s="58"/>
      <c r="P602" s="58"/>
      <c r="Q602" s="58"/>
      <c r="R602" s="58"/>
      <c r="S602" s="58"/>
      <c r="T602" s="59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T602" s="17" t="s">
        <v>153</v>
      </c>
      <c r="AU602" s="17" t="s">
        <v>86</v>
      </c>
    </row>
    <row r="603" spans="2:51" s="13" customFormat="1" ht="12">
      <c r="B603" s="178"/>
      <c r="D603" s="174" t="s">
        <v>155</v>
      </c>
      <c r="E603" s="179" t="s">
        <v>1</v>
      </c>
      <c r="F603" s="180" t="s">
        <v>1183</v>
      </c>
      <c r="H603" s="181">
        <v>15.4</v>
      </c>
      <c r="I603" s="182"/>
      <c r="L603" s="178"/>
      <c r="M603" s="183"/>
      <c r="N603" s="184"/>
      <c r="O603" s="184"/>
      <c r="P603" s="184"/>
      <c r="Q603" s="184"/>
      <c r="R603" s="184"/>
      <c r="S603" s="184"/>
      <c r="T603" s="185"/>
      <c r="AT603" s="179" t="s">
        <v>155</v>
      </c>
      <c r="AU603" s="179" t="s">
        <v>86</v>
      </c>
      <c r="AV603" s="13" t="s">
        <v>86</v>
      </c>
      <c r="AW603" s="13" t="s">
        <v>32</v>
      </c>
      <c r="AX603" s="13" t="s">
        <v>76</v>
      </c>
      <c r="AY603" s="179" t="s">
        <v>144</v>
      </c>
    </row>
    <row r="604" spans="2:51" s="13" customFormat="1" ht="12">
      <c r="B604" s="178"/>
      <c r="D604" s="174" t="s">
        <v>155</v>
      </c>
      <c r="E604" s="179" t="s">
        <v>1</v>
      </c>
      <c r="F604" s="180" t="s">
        <v>1184</v>
      </c>
      <c r="H604" s="181">
        <v>9.1</v>
      </c>
      <c r="I604" s="182"/>
      <c r="L604" s="178"/>
      <c r="M604" s="183"/>
      <c r="N604" s="184"/>
      <c r="O604" s="184"/>
      <c r="P604" s="184"/>
      <c r="Q604" s="184"/>
      <c r="R604" s="184"/>
      <c r="S604" s="184"/>
      <c r="T604" s="185"/>
      <c r="AT604" s="179" t="s">
        <v>155</v>
      </c>
      <c r="AU604" s="179" t="s">
        <v>86</v>
      </c>
      <c r="AV604" s="13" t="s">
        <v>86</v>
      </c>
      <c r="AW604" s="13" t="s">
        <v>32</v>
      </c>
      <c r="AX604" s="13" t="s">
        <v>76</v>
      </c>
      <c r="AY604" s="179" t="s">
        <v>144</v>
      </c>
    </row>
    <row r="605" spans="2:51" s="13" customFormat="1" ht="12">
      <c r="B605" s="178"/>
      <c r="D605" s="174" t="s">
        <v>155</v>
      </c>
      <c r="E605" s="179" t="s">
        <v>1</v>
      </c>
      <c r="F605" s="180" t="s">
        <v>1183</v>
      </c>
      <c r="H605" s="181">
        <v>15.4</v>
      </c>
      <c r="I605" s="182"/>
      <c r="L605" s="178"/>
      <c r="M605" s="183"/>
      <c r="N605" s="184"/>
      <c r="O605" s="184"/>
      <c r="P605" s="184"/>
      <c r="Q605" s="184"/>
      <c r="R605" s="184"/>
      <c r="S605" s="184"/>
      <c r="T605" s="185"/>
      <c r="AT605" s="179" t="s">
        <v>155</v>
      </c>
      <c r="AU605" s="179" t="s">
        <v>86</v>
      </c>
      <c r="AV605" s="13" t="s">
        <v>86</v>
      </c>
      <c r="AW605" s="13" t="s">
        <v>32</v>
      </c>
      <c r="AX605" s="13" t="s">
        <v>76</v>
      </c>
      <c r="AY605" s="179" t="s">
        <v>144</v>
      </c>
    </row>
    <row r="606" spans="2:51" s="13" customFormat="1" ht="12">
      <c r="B606" s="178"/>
      <c r="D606" s="174" t="s">
        <v>155</v>
      </c>
      <c r="E606" s="179" t="s">
        <v>1</v>
      </c>
      <c r="F606" s="180" t="s">
        <v>1185</v>
      </c>
      <c r="H606" s="181">
        <v>9</v>
      </c>
      <c r="I606" s="182"/>
      <c r="L606" s="178"/>
      <c r="M606" s="183"/>
      <c r="N606" s="184"/>
      <c r="O606" s="184"/>
      <c r="P606" s="184"/>
      <c r="Q606" s="184"/>
      <c r="R606" s="184"/>
      <c r="S606" s="184"/>
      <c r="T606" s="185"/>
      <c r="AT606" s="179" t="s">
        <v>155</v>
      </c>
      <c r="AU606" s="179" t="s">
        <v>86</v>
      </c>
      <c r="AV606" s="13" t="s">
        <v>86</v>
      </c>
      <c r="AW606" s="13" t="s">
        <v>32</v>
      </c>
      <c r="AX606" s="13" t="s">
        <v>76</v>
      </c>
      <c r="AY606" s="179" t="s">
        <v>144</v>
      </c>
    </row>
    <row r="607" spans="2:51" s="13" customFormat="1" ht="12">
      <c r="B607" s="178"/>
      <c r="D607" s="174" t="s">
        <v>155</v>
      </c>
      <c r="E607" s="179" t="s">
        <v>1</v>
      </c>
      <c r="F607" s="180" t="s">
        <v>1186</v>
      </c>
      <c r="H607" s="181">
        <v>13.9</v>
      </c>
      <c r="I607" s="182"/>
      <c r="L607" s="178"/>
      <c r="M607" s="183"/>
      <c r="N607" s="184"/>
      <c r="O607" s="184"/>
      <c r="P607" s="184"/>
      <c r="Q607" s="184"/>
      <c r="R607" s="184"/>
      <c r="S607" s="184"/>
      <c r="T607" s="185"/>
      <c r="AT607" s="179" t="s">
        <v>155</v>
      </c>
      <c r="AU607" s="179" t="s">
        <v>86</v>
      </c>
      <c r="AV607" s="13" t="s">
        <v>86</v>
      </c>
      <c r="AW607" s="13" t="s">
        <v>32</v>
      </c>
      <c r="AX607" s="13" t="s">
        <v>76</v>
      </c>
      <c r="AY607" s="179" t="s">
        <v>144</v>
      </c>
    </row>
    <row r="608" spans="2:51" s="13" customFormat="1" ht="12">
      <c r="B608" s="178"/>
      <c r="D608" s="174" t="s">
        <v>155</v>
      </c>
      <c r="E608" s="179" t="s">
        <v>1</v>
      </c>
      <c r="F608" s="180" t="s">
        <v>447</v>
      </c>
      <c r="H608" s="181">
        <v>13.64</v>
      </c>
      <c r="I608" s="182"/>
      <c r="L608" s="178"/>
      <c r="M608" s="183"/>
      <c r="N608" s="184"/>
      <c r="O608" s="184"/>
      <c r="P608" s="184"/>
      <c r="Q608" s="184"/>
      <c r="R608" s="184"/>
      <c r="S608" s="184"/>
      <c r="T608" s="185"/>
      <c r="AT608" s="179" t="s">
        <v>155</v>
      </c>
      <c r="AU608" s="179" t="s">
        <v>86</v>
      </c>
      <c r="AV608" s="13" t="s">
        <v>86</v>
      </c>
      <c r="AW608" s="13" t="s">
        <v>32</v>
      </c>
      <c r="AX608" s="13" t="s">
        <v>76</v>
      </c>
      <c r="AY608" s="179" t="s">
        <v>144</v>
      </c>
    </row>
    <row r="609" spans="2:51" s="14" customFormat="1" ht="12">
      <c r="B609" s="186"/>
      <c r="D609" s="174" t="s">
        <v>155</v>
      </c>
      <c r="E609" s="187" t="s">
        <v>1</v>
      </c>
      <c r="F609" s="188" t="s">
        <v>157</v>
      </c>
      <c r="H609" s="189">
        <v>76.44</v>
      </c>
      <c r="I609" s="190"/>
      <c r="L609" s="186"/>
      <c r="M609" s="191"/>
      <c r="N609" s="192"/>
      <c r="O609" s="192"/>
      <c r="P609" s="192"/>
      <c r="Q609" s="192"/>
      <c r="R609" s="192"/>
      <c r="S609" s="192"/>
      <c r="T609" s="193"/>
      <c r="AT609" s="187" t="s">
        <v>155</v>
      </c>
      <c r="AU609" s="187" t="s">
        <v>86</v>
      </c>
      <c r="AV609" s="14" t="s">
        <v>151</v>
      </c>
      <c r="AW609" s="14" t="s">
        <v>32</v>
      </c>
      <c r="AX609" s="14" t="s">
        <v>84</v>
      </c>
      <c r="AY609" s="187" t="s">
        <v>144</v>
      </c>
    </row>
    <row r="610" spans="1:65" s="2" customFormat="1" ht="14.45" customHeight="1">
      <c r="A610" s="32"/>
      <c r="B610" s="160"/>
      <c r="C610" s="201" t="s">
        <v>1187</v>
      </c>
      <c r="D610" s="201" t="s">
        <v>213</v>
      </c>
      <c r="E610" s="202" t="s">
        <v>1188</v>
      </c>
      <c r="F610" s="203" t="s">
        <v>1803</v>
      </c>
      <c r="G610" s="204" t="s">
        <v>208</v>
      </c>
      <c r="H610" s="205">
        <v>77.969</v>
      </c>
      <c r="I610" s="206"/>
      <c r="J610" s="207">
        <f>ROUND(I610*H610,2)</f>
        <v>0</v>
      </c>
      <c r="K610" s="203" t="s">
        <v>150</v>
      </c>
      <c r="L610" s="208"/>
      <c r="M610" s="209" t="s">
        <v>1</v>
      </c>
      <c r="N610" s="210" t="s">
        <v>41</v>
      </c>
      <c r="O610" s="58"/>
      <c r="P610" s="170">
        <f>O610*H610</f>
        <v>0</v>
      </c>
      <c r="Q610" s="170">
        <v>0.00038</v>
      </c>
      <c r="R610" s="170">
        <f>Q610*H610</f>
        <v>0.02962822</v>
      </c>
      <c r="S610" s="170">
        <v>0</v>
      </c>
      <c r="T610" s="171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72" t="s">
        <v>324</v>
      </c>
      <c r="AT610" s="172" t="s">
        <v>213</v>
      </c>
      <c r="AU610" s="172" t="s">
        <v>86</v>
      </c>
      <c r="AY610" s="17" t="s">
        <v>144</v>
      </c>
      <c r="BE610" s="173">
        <f>IF(N610="základní",J610,0)</f>
        <v>0</v>
      </c>
      <c r="BF610" s="173">
        <f>IF(N610="snížená",J610,0)</f>
        <v>0</v>
      </c>
      <c r="BG610" s="173">
        <f>IF(N610="zákl. přenesená",J610,0)</f>
        <v>0</v>
      </c>
      <c r="BH610" s="173">
        <f>IF(N610="sníž. přenesená",J610,0)</f>
        <v>0</v>
      </c>
      <c r="BI610" s="173">
        <f>IF(N610="nulová",J610,0)</f>
        <v>0</v>
      </c>
      <c r="BJ610" s="17" t="s">
        <v>84</v>
      </c>
      <c r="BK610" s="173">
        <f>ROUND(I610*H610,2)</f>
        <v>0</v>
      </c>
      <c r="BL610" s="17" t="s">
        <v>238</v>
      </c>
      <c r="BM610" s="172" t="s">
        <v>1189</v>
      </c>
    </row>
    <row r="611" spans="1:47" s="2" customFormat="1" ht="12">
      <c r="A611" s="32"/>
      <c r="B611" s="33"/>
      <c r="C611" s="32"/>
      <c r="D611" s="174" t="s">
        <v>153</v>
      </c>
      <c r="E611" s="32"/>
      <c r="F611" s="175"/>
      <c r="G611" s="32"/>
      <c r="H611" s="32"/>
      <c r="I611" s="96"/>
      <c r="J611" s="32"/>
      <c r="K611" s="32"/>
      <c r="L611" s="33"/>
      <c r="M611" s="176"/>
      <c r="N611" s="177"/>
      <c r="O611" s="58"/>
      <c r="P611" s="58"/>
      <c r="Q611" s="58"/>
      <c r="R611" s="58"/>
      <c r="S611" s="58"/>
      <c r="T611" s="59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T611" s="17" t="s">
        <v>153</v>
      </c>
      <c r="AU611" s="17" t="s">
        <v>86</v>
      </c>
    </row>
    <row r="612" spans="2:51" s="13" customFormat="1" ht="12">
      <c r="B612" s="178"/>
      <c r="D612" s="174" t="s">
        <v>155</v>
      </c>
      <c r="F612" s="180" t="s">
        <v>1190</v>
      </c>
      <c r="H612" s="181">
        <v>77.969</v>
      </c>
      <c r="I612" s="182"/>
      <c r="L612" s="178"/>
      <c r="M612" s="183"/>
      <c r="N612" s="184"/>
      <c r="O612" s="184"/>
      <c r="P612" s="184"/>
      <c r="Q612" s="184"/>
      <c r="R612" s="184"/>
      <c r="S612" s="184"/>
      <c r="T612" s="185"/>
      <c r="AT612" s="179" t="s">
        <v>155</v>
      </c>
      <c r="AU612" s="179" t="s">
        <v>86</v>
      </c>
      <c r="AV612" s="13" t="s">
        <v>86</v>
      </c>
      <c r="AW612" s="13" t="s">
        <v>3</v>
      </c>
      <c r="AX612" s="13" t="s">
        <v>84</v>
      </c>
      <c r="AY612" s="179" t="s">
        <v>144</v>
      </c>
    </row>
    <row r="613" spans="1:65" s="2" customFormat="1" ht="14.45" customHeight="1">
      <c r="A613" s="32"/>
      <c r="B613" s="160"/>
      <c r="C613" s="161" t="s">
        <v>1191</v>
      </c>
      <c r="D613" s="161" t="s">
        <v>146</v>
      </c>
      <c r="E613" s="162" t="s">
        <v>1192</v>
      </c>
      <c r="F613" s="163" t="s">
        <v>1193</v>
      </c>
      <c r="G613" s="164" t="s">
        <v>393</v>
      </c>
      <c r="H613" s="211"/>
      <c r="I613" s="166"/>
      <c r="J613" s="167">
        <f>ROUND(I613*H613,2)</f>
        <v>0</v>
      </c>
      <c r="K613" s="163" t="s">
        <v>150</v>
      </c>
      <c r="L613" s="33"/>
      <c r="M613" s="168" t="s">
        <v>1</v>
      </c>
      <c r="N613" s="169" t="s">
        <v>41</v>
      </c>
      <c r="O613" s="58"/>
      <c r="P613" s="170">
        <f>O613*H613</f>
        <v>0</v>
      </c>
      <c r="Q613" s="170">
        <v>0</v>
      </c>
      <c r="R613" s="170">
        <f>Q613*H613</f>
        <v>0</v>
      </c>
      <c r="S613" s="170">
        <v>0</v>
      </c>
      <c r="T613" s="171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72" t="s">
        <v>238</v>
      </c>
      <c r="AT613" s="172" t="s">
        <v>146</v>
      </c>
      <c r="AU613" s="172" t="s">
        <v>86</v>
      </c>
      <c r="AY613" s="17" t="s">
        <v>144</v>
      </c>
      <c r="BE613" s="173">
        <f>IF(N613="základní",J613,0)</f>
        <v>0</v>
      </c>
      <c r="BF613" s="173">
        <f>IF(N613="snížená",J613,0)</f>
        <v>0</v>
      </c>
      <c r="BG613" s="173">
        <f>IF(N613="zákl. přenesená",J613,0)</f>
        <v>0</v>
      </c>
      <c r="BH613" s="173">
        <f>IF(N613="sníž. přenesená",J613,0)</f>
        <v>0</v>
      </c>
      <c r="BI613" s="173">
        <f>IF(N613="nulová",J613,0)</f>
        <v>0</v>
      </c>
      <c r="BJ613" s="17" t="s">
        <v>84</v>
      </c>
      <c r="BK613" s="173">
        <f>ROUND(I613*H613,2)</f>
        <v>0</v>
      </c>
      <c r="BL613" s="17" t="s">
        <v>238</v>
      </c>
      <c r="BM613" s="172" t="s">
        <v>1194</v>
      </c>
    </row>
    <row r="614" spans="1:47" s="2" customFormat="1" ht="19.5">
      <c r="A614" s="32"/>
      <c r="B614" s="33"/>
      <c r="C614" s="32"/>
      <c r="D614" s="174" t="s">
        <v>153</v>
      </c>
      <c r="E614" s="32"/>
      <c r="F614" s="175" t="s">
        <v>1195</v>
      </c>
      <c r="G614" s="32"/>
      <c r="H614" s="32"/>
      <c r="I614" s="96"/>
      <c r="J614" s="32"/>
      <c r="K614" s="32"/>
      <c r="L614" s="33"/>
      <c r="M614" s="176"/>
      <c r="N614" s="177"/>
      <c r="O614" s="58"/>
      <c r="P614" s="58"/>
      <c r="Q614" s="58"/>
      <c r="R614" s="58"/>
      <c r="S614" s="58"/>
      <c r="T614" s="59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T614" s="17" t="s">
        <v>153</v>
      </c>
      <c r="AU614" s="17" t="s">
        <v>86</v>
      </c>
    </row>
    <row r="615" spans="2:63" s="12" customFormat="1" ht="22.9" customHeight="1">
      <c r="B615" s="147"/>
      <c r="D615" s="148" t="s">
        <v>75</v>
      </c>
      <c r="E615" s="158" t="s">
        <v>1196</v>
      </c>
      <c r="F615" s="158" t="s">
        <v>1197</v>
      </c>
      <c r="I615" s="150"/>
      <c r="J615" s="159">
        <f>BK615</f>
        <v>0</v>
      </c>
      <c r="L615" s="147"/>
      <c r="M615" s="152"/>
      <c r="N615" s="153"/>
      <c r="O615" s="153"/>
      <c r="P615" s="154">
        <f>SUM(P616:P645)</f>
        <v>0</v>
      </c>
      <c r="Q615" s="153"/>
      <c r="R615" s="154">
        <f>SUM(R616:R645)</f>
        <v>0.531401</v>
      </c>
      <c r="S615" s="153"/>
      <c r="T615" s="155">
        <f>SUM(T616:T645)</f>
        <v>0</v>
      </c>
      <c r="AR615" s="148" t="s">
        <v>86</v>
      </c>
      <c r="AT615" s="156" t="s">
        <v>75</v>
      </c>
      <c r="AU615" s="156" t="s">
        <v>84</v>
      </c>
      <c r="AY615" s="148" t="s">
        <v>144</v>
      </c>
      <c r="BK615" s="157">
        <f>SUM(BK616:BK645)</f>
        <v>0</v>
      </c>
    </row>
    <row r="616" spans="1:65" s="2" customFormat="1" ht="14.45" customHeight="1">
      <c r="A616" s="32"/>
      <c r="B616" s="160"/>
      <c r="C616" s="161" t="s">
        <v>1198</v>
      </c>
      <c r="D616" s="161" t="s">
        <v>146</v>
      </c>
      <c r="E616" s="162" t="s">
        <v>1199</v>
      </c>
      <c r="F616" s="163" t="s">
        <v>1200</v>
      </c>
      <c r="G616" s="164" t="s">
        <v>149</v>
      </c>
      <c r="H616" s="165">
        <v>26.908</v>
      </c>
      <c r="I616" s="166"/>
      <c r="J616" s="167">
        <f>ROUND(I616*H616,2)</f>
        <v>0</v>
      </c>
      <c r="K616" s="163" t="s">
        <v>150</v>
      </c>
      <c r="L616" s="33"/>
      <c r="M616" s="168" t="s">
        <v>1</v>
      </c>
      <c r="N616" s="169" t="s">
        <v>41</v>
      </c>
      <c r="O616" s="58"/>
      <c r="P616" s="170">
        <f>O616*H616</f>
        <v>0</v>
      </c>
      <c r="Q616" s="170">
        <v>0.0052</v>
      </c>
      <c r="R616" s="170">
        <f>Q616*H616</f>
        <v>0.1399216</v>
      </c>
      <c r="S616" s="170">
        <v>0</v>
      </c>
      <c r="T616" s="171">
        <f>S616*H616</f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72" t="s">
        <v>238</v>
      </c>
      <c r="AT616" s="172" t="s">
        <v>146</v>
      </c>
      <c r="AU616" s="172" t="s">
        <v>86</v>
      </c>
      <c r="AY616" s="17" t="s">
        <v>144</v>
      </c>
      <c r="BE616" s="173">
        <f>IF(N616="základní",J616,0)</f>
        <v>0</v>
      </c>
      <c r="BF616" s="173">
        <f>IF(N616="snížená",J616,0)</f>
        <v>0</v>
      </c>
      <c r="BG616" s="173">
        <f>IF(N616="zákl. přenesená",J616,0)</f>
        <v>0</v>
      </c>
      <c r="BH616" s="173">
        <f>IF(N616="sníž. přenesená",J616,0)</f>
        <v>0</v>
      </c>
      <c r="BI616" s="173">
        <f>IF(N616="nulová",J616,0)</f>
        <v>0</v>
      </c>
      <c r="BJ616" s="17" t="s">
        <v>84</v>
      </c>
      <c r="BK616" s="173">
        <f>ROUND(I616*H616,2)</f>
        <v>0</v>
      </c>
      <c r="BL616" s="17" t="s">
        <v>238</v>
      </c>
      <c r="BM616" s="172" t="s">
        <v>1201</v>
      </c>
    </row>
    <row r="617" spans="1:47" s="2" customFormat="1" ht="19.5">
      <c r="A617" s="32"/>
      <c r="B617" s="33"/>
      <c r="C617" s="32"/>
      <c r="D617" s="174" t="s">
        <v>153</v>
      </c>
      <c r="E617" s="32"/>
      <c r="F617" s="175" t="s">
        <v>1202</v>
      </c>
      <c r="G617" s="32"/>
      <c r="H617" s="32"/>
      <c r="I617" s="96"/>
      <c r="J617" s="32"/>
      <c r="K617" s="32"/>
      <c r="L617" s="33"/>
      <c r="M617" s="176"/>
      <c r="N617" s="177"/>
      <c r="O617" s="58"/>
      <c r="P617" s="58"/>
      <c r="Q617" s="58"/>
      <c r="R617" s="58"/>
      <c r="S617" s="58"/>
      <c r="T617" s="59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T617" s="17" t="s">
        <v>153</v>
      </c>
      <c r="AU617" s="17" t="s">
        <v>86</v>
      </c>
    </row>
    <row r="618" spans="2:51" s="13" customFormat="1" ht="12">
      <c r="B618" s="178"/>
      <c r="D618" s="174" t="s">
        <v>155</v>
      </c>
      <c r="E618" s="179" t="s">
        <v>1</v>
      </c>
      <c r="F618" s="180" t="s">
        <v>1203</v>
      </c>
      <c r="H618" s="181">
        <v>11.312</v>
      </c>
      <c r="I618" s="182"/>
      <c r="L618" s="178"/>
      <c r="M618" s="183"/>
      <c r="N618" s="184"/>
      <c r="O618" s="184"/>
      <c r="P618" s="184"/>
      <c r="Q618" s="184"/>
      <c r="R618" s="184"/>
      <c r="S618" s="184"/>
      <c r="T618" s="185"/>
      <c r="AT618" s="179" t="s">
        <v>155</v>
      </c>
      <c r="AU618" s="179" t="s">
        <v>86</v>
      </c>
      <c r="AV618" s="13" t="s">
        <v>86</v>
      </c>
      <c r="AW618" s="13" t="s">
        <v>32</v>
      </c>
      <c r="AX618" s="13" t="s">
        <v>76</v>
      </c>
      <c r="AY618" s="179" t="s">
        <v>144</v>
      </c>
    </row>
    <row r="619" spans="2:51" s="13" customFormat="1" ht="12">
      <c r="B619" s="178"/>
      <c r="D619" s="174" t="s">
        <v>155</v>
      </c>
      <c r="E619" s="179" t="s">
        <v>1</v>
      </c>
      <c r="F619" s="180" t="s">
        <v>1204</v>
      </c>
      <c r="H619" s="181">
        <v>9.696</v>
      </c>
      <c r="I619" s="182"/>
      <c r="L619" s="178"/>
      <c r="M619" s="183"/>
      <c r="N619" s="184"/>
      <c r="O619" s="184"/>
      <c r="P619" s="184"/>
      <c r="Q619" s="184"/>
      <c r="R619" s="184"/>
      <c r="S619" s="184"/>
      <c r="T619" s="185"/>
      <c r="AT619" s="179" t="s">
        <v>155</v>
      </c>
      <c r="AU619" s="179" t="s">
        <v>86</v>
      </c>
      <c r="AV619" s="13" t="s">
        <v>86</v>
      </c>
      <c r="AW619" s="13" t="s">
        <v>32</v>
      </c>
      <c r="AX619" s="13" t="s">
        <v>76</v>
      </c>
      <c r="AY619" s="179" t="s">
        <v>144</v>
      </c>
    </row>
    <row r="620" spans="2:51" s="13" customFormat="1" ht="12">
      <c r="B620" s="178"/>
      <c r="D620" s="174" t="s">
        <v>155</v>
      </c>
      <c r="E620" s="179" t="s">
        <v>1</v>
      </c>
      <c r="F620" s="180" t="s">
        <v>1205</v>
      </c>
      <c r="H620" s="181">
        <v>5.9</v>
      </c>
      <c r="I620" s="182"/>
      <c r="L620" s="178"/>
      <c r="M620" s="183"/>
      <c r="N620" s="184"/>
      <c r="O620" s="184"/>
      <c r="P620" s="184"/>
      <c r="Q620" s="184"/>
      <c r="R620" s="184"/>
      <c r="S620" s="184"/>
      <c r="T620" s="185"/>
      <c r="AT620" s="179" t="s">
        <v>155</v>
      </c>
      <c r="AU620" s="179" t="s">
        <v>86</v>
      </c>
      <c r="AV620" s="13" t="s">
        <v>86</v>
      </c>
      <c r="AW620" s="13" t="s">
        <v>32</v>
      </c>
      <c r="AX620" s="13" t="s">
        <v>76</v>
      </c>
      <c r="AY620" s="179" t="s">
        <v>144</v>
      </c>
    </row>
    <row r="621" spans="2:51" s="14" customFormat="1" ht="12">
      <c r="B621" s="186"/>
      <c r="D621" s="174" t="s">
        <v>155</v>
      </c>
      <c r="E621" s="187" t="s">
        <v>1</v>
      </c>
      <c r="F621" s="188" t="s">
        <v>157</v>
      </c>
      <c r="H621" s="189">
        <v>26.908</v>
      </c>
      <c r="I621" s="190"/>
      <c r="L621" s="186"/>
      <c r="M621" s="191"/>
      <c r="N621" s="192"/>
      <c r="O621" s="192"/>
      <c r="P621" s="192"/>
      <c r="Q621" s="192"/>
      <c r="R621" s="192"/>
      <c r="S621" s="192"/>
      <c r="T621" s="193"/>
      <c r="AT621" s="187" t="s">
        <v>155</v>
      </c>
      <c r="AU621" s="187" t="s">
        <v>86</v>
      </c>
      <c r="AV621" s="14" t="s">
        <v>151</v>
      </c>
      <c r="AW621" s="14" t="s">
        <v>32</v>
      </c>
      <c r="AX621" s="14" t="s">
        <v>84</v>
      </c>
      <c r="AY621" s="187" t="s">
        <v>144</v>
      </c>
    </row>
    <row r="622" spans="1:65" s="2" customFormat="1" ht="14.45" customHeight="1">
      <c r="A622" s="32"/>
      <c r="B622" s="160"/>
      <c r="C622" s="201" t="s">
        <v>1206</v>
      </c>
      <c r="D622" s="201" t="s">
        <v>213</v>
      </c>
      <c r="E622" s="202" t="s">
        <v>1207</v>
      </c>
      <c r="F622" s="203" t="s">
        <v>1208</v>
      </c>
      <c r="G622" s="204" t="s">
        <v>149</v>
      </c>
      <c r="H622" s="205">
        <v>29.599</v>
      </c>
      <c r="I622" s="206"/>
      <c r="J622" s="207">
        <f>ROUND(I622*H622,2)</f>
        <v>0</v>
      </c>
      <c r="K622" s="203" t="s">
        <v>150</v>
      </c>
      <c r="L622" s="208"/>
      <c r="M622" s="209" t="s">
        <v>1</v>
      </c>
      <c r="N622" s="210" t="s">
        <v>41</v>
      </c>
      <c r="O622" s="58"/>
      <c r="P622" s="170">
        <f>O622*H622</f>
        <v>0</v>
      </c>
      <c r="Q622" s="170">
        <v>0.0126</v>
      </c>
      <c r="R622" s="170">
        <f>Q622*H622</f>
        <v>0.3729474</v>
      </c>
      <c r="S622" s="170">
        <v>0</v>
      </c>
      <c r="T622" s="171">
        <f>S622*H622</f>
        <v>0</v>
      </c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R622" s="172" t="s">
        <v>324</v>
      </c>
      <c r="AT622" s="172" t="s">
        <v>213</v>
      </c>
      <c r="AU622" s="172" t="s">
        <v>86</v>
      </c>
      <c r="AY622" s="17" t="s">
        <v>144</v>
      </c>
      <c r="BE622" s="173">
        <f>IF(N622="základní",J622,0)</f>
        <v>0</v>
      </c>
      <c r="BF622" s="173">
        <f>IF(N622="snížená",J622,0)</f>
        <v>0</v>
      </c>
      <c r="BG622" s="173">
        <f>IF(N622="zákl. přenesená",J622,0)</f>
        <v>0</v>
      </c>
      <c r="BH622" s="173">
        <f>IF(N622="sníž. přenesená",J622,0)</f>
        <v>0</v>
      </c>
      <c r="BI622" s="173">
        <f>IF(N622="nulová",J622,0)</f>
        <v>0</v>
      </c>
      <c r="BJ622" s="17" t="s">
        <v>84</v>
      </c>
      <c r="BK622" s="173">
        <f>ROUND(I622*H622,2)</f>
        <v>0</v>
      </c>
      <c r="BL622" s="17" t="s">
        <v>238</v>
      </c>
      <c r="BM622" s="172" t="s">
        <v>1209</v>
      </c>
    </row>
    <row r="623" spans="1:47" s="2" customFormat="1" ht="12">
      <c r="A623" s="32"/>
      <c r="B623" s="33"/>
      <c r="C623" s="32"/>
      <c r="D623" s="174" t="s">
        <v>153</v>
      </c>
      <c r="E623" s="32"/>
      <c r="F623" s="175" t="s">
        <v>1208</v>
      </c>
      <c r="G623" s="32"/>
      <c r="H623" s="32"/>
      <c r="I623" s="96"/>
      <c r="J623" s="32"/>
      <c r="K623" s="32"/>
      <c r="L623" s="33"/>
      <c r="M623" s="176"/>
      <c r="N623" s="177"/>
      <c r="O623" s="58"/>
      <c r="P623" s="58"/>
      <c r="Q623" s="58"/>
      <c r="R623" s="58"/>
      <c r="S623" s="58"/>
      <c r="T623" s="59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T623" s="17" t="s">
        <v>153</v>
      </c>
      <c r="AU623" s="17" t="s">
        <v>86</v>
      </c>
    </row>
    <row r="624" spans="2:51" s="13" customFormat="1" ht="12">
      <c r="B624" s="178"/>
      <c r="D624" s="174" t="s">
        <v>155</v>
      </c>
      <c r="F624" s="180" t="s">
        <v>1210</v>
      </c>
      <c r="H624" s="181">
        <v>29.599</v>
      </c>
      <c r="I624" s="182"/>
      <c r="L624" s="178"/>
      <c r="M624" s="183"/>
      <c r="N624" s="184"/>
      <c r="O624" s="184"/>
      <c r="P624" s="184"/>
      <c r="Q624" s="184"/>
      <c r="R624" s="184"/>
      <c r="S624" s="184"/>
      <c r="T624" s="185"/>
      <c r="AT624" s="179" t="s">
        <v>155</v>
      </c>
      <c r="AU624" s="179" t="s">
        <v>86</v>
      </c>
      <c r="AV624" s="13" t="s">
        <v>86</v>
      </c>
      <c r="AW624" s="13" t="s">
        <v>3</v>
      </c>
      <c r="AX624" s="13" t="s">
        <v>84</v>
      </c>
      <c r="AY624" s="179" t="s">
        <v>144</v>
      </c>
    </row>
    <row r="625" spans="1:65" s="2" customFormat="1" ht="14.45" customHeight="1">
      <c r="A625" s="32"/>
      <c r="B625" s="160"/>
      <c r="C625" s="161" t="s">
        <v>1211</v>
      </c>
      <c r="D625" s="161" t="s">
        <v>146</v>
      </c>
      <c r="E625" s="162" t="s">
        <v>1212</v>
      </c>
      <c r="F625" s="163" t="s">
        <v>1213</v>
      </c>
      <c r="G625" s="164" t="s">
        <v>208</v>
      </c>
      <c r="H625" s="165">
        <v>24.24</v>
      </c>
      <c r="I625" s="166"/>
      <c r="J625" s="167">
        <f>ROUND(I625*H625,2)</f>
        <v>0</v>
      </c>
      <c r="K625" s="163" t="s">
        <v>150</v>
      </c>
      <c r="L625" s="33"/>
      <c r="M625" s="168" t="s">
        <v>1</v>
      </c>
      <c r="N625" s="169" t="s">
        <v>41</v>
      </c>
      <c r="O625" s="58"/>
      <c r="P625" s="170">
        <f>O625*H625</f>
        <v>0</v>
      </c>
      <c r="Q625" s="170">
        <v>0.00055</v>
      </c>
      <c r="R625" s="170">
        <f>Q625*H625</f>
        <v>0.013332</v>
      </c>
      <c r="S625" s="170">
        <v>0</v>
      </c>
      <c r="T625" s="171">
        <f>S625*H625</f>
        <v>0</v>
      </c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R625" s="172" t="s">
        <v>238</v>
      </c>
      <c r="AT625" s="172" t="s">
        <v>146</v>
      </c>
      <c r="AU625" s="172" t="s">
        <v>86</v>
      </c>
      <c r="AY625" s="17" t="s">
        <v>144</v>
      </c>
      <c r="BE625" s="173">
        <f>IF(N625="základní",J625,0)</f>
        <v>0</v>
      </c>
      <c r="BF625" s="173">
        <f>IF(N625="snížená",J625,0)</f>
        <v>0</v>
      </c>
      <c r="BG625" s="173">
        <f>IF(N625="zákl. přenesená",J625,0)</f>
        <v>0</v>
      </c>
      <c r="BH625" s="173">
        <f>IF(N625="sníž. přenesená",J625,0)</f>
        <v>0</v>
      </c>
      <c r="BI625" s="173">
        <f>IF(N625="nulová",J625,0)</f>
        <v>0</v>
      </c>
      <c r="BJ625" s="17" t="s">
        <v>84</v>
      </c>
      <c r="BK625" s="173">
        <f>ROUND(I625*H625,2)</f>
        <v>0</v>
      </c>
      <c r="BL625" s="17" t="s">
        <v>238</v>
      </c>
      <c r="BM625" s="172" t="s">
        <v>1214</v>
      </c>
    </row>
    <row r="626" spans="1:47" s="2" customFormat="1" ht="12">
      <c r="A626" s="32"/>
      <c r="B626" s="33"/>
      <c r="C626" s="32"/>
      <c r="D626" s="174" t="s">
        <v>153</v>
      </c>
      <c r="E626" s="32"/>
      <c r="F626" s="175" t="s">
        <v>1215</v>
      </c>
      <c r="G626" s="32"/>
      <c r="H626" s="32"/>
      <c r="I626" s="96"/>
      <c r="J626" s="32"/>
      <c r="K626" s="32"/>
      <c r="L626" s="33"/>
      <c r="M626" s="176"/>
      <c r="N626" s="177"/>
      <c r="O626" s="58"/>
      <c r="P626" s="58"/>
      <c r="Q626" s="58"/>
      <c r="R626" s="58"/>
      <c r="S626" s="58"/>
      <c r="T626" s="59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T626" s="17" t="s">
        <v>153</v>
      </c>
      <c r="AU626" s="17" t="s">
        <v>86</v>
      </c>
    </row>
    <row r="627" spans="2:51" s="13" customFormat="1" ht="12">
      <c r="B627" s="178"/>
      <c r="D627" s="174" t="s">
        <v>155</v>
      </c>
      <c r="E627" s="179" t="s">
        <v>1</v>
      </c>
      <c r="F627" s="180" t="s">
        <v>1216</v>
      </c>
      <c r="H627" s="181">
        <v>24.24</v>
      </c>
      <c r="I627" s="182"/>
      <c r="L627" s="178"/>
      <c r="M627" s="183"/>
      <c r="N627" s="184"/>
      <c r="O627" s="184"/>
      <c r="P627" s="184"/>
      <c r="Q627" s="184"/>
      <c r="R627" s="184"/>
      <c r="S627" s="184"/>
      <c r="T627" s="185"/>
      <c r="AT627" s="179" t="s">
        <v>155</v>
      </c>
      <c r="AU627" s="179" t="s">
        <v>86</v>
      </c>
      <c r="AV627" s="13" t="s">
        <v>86</v>
      </c>
      <c r="AW627" s="13" t="s">
        <v>32</v>
      </c>
      <c r="AX627" s="13" t="s">
        <v>76</v>
      </c>
      <c r="AY627" s="179" t="s">
        <v>144</v>
      </c>
    </row>
    <row r="628" spans="2:51" s="14" customFormat="1" ht="12">
      <c r="B628" s="186"/>
      <c r="D628" s="174" t="s">
        <v>155</v>
      </c>
      <c r="E628" s="187" t="s">
        <v>1</v>
      </c>
      <c r="F628" s="188" t="s">
        <v>157</v>
      </c>
      <c r="H628" s="189">
        <v>24.24</v>
      </c>
      <c r="I628" s="190"/>
      <c r="L628" s="186"/>
      <c r="M628" s="191"/>
      <c r="N628" s="192"/>
      <c r="O628" s="192"/>
      <c r="P628" s="192"/>
      <c r="Q628" s="192"/>
      <c r="R628" s="192"/>
      <c r="S628" s="192"/>
      <c r="T628" s="193"/>
      <c r="AT628" s="187" t="s">
        <v>155</v>
      </c>
      <c r="AU628" s="187" t="s">
        <v>86</v>
      </c>
      <c r="AV628" s="14" t="s">
        <v>151</v>
      </c>
      <c r="AW628" s="14" t="s">
        <v>32</v>
      </c>
      <c r="AX628" s="14" t="s">
        <v>84</v>
      </c>
      <c r="AY628" s="187" t="s">
        <v>144</v>
      </c>
    </row>
    <row r="629" spans="1:65" s="2" customFormat="1" ht="14.45" customHeight="1">
      <c r="A629" s="32"/>
      <c r="B629" s="160"/>
      <c r="C629" s="161" t="s">
        <v>1217</v>
      </c>
      <c r="D629" s="161" t="s">
        <v>146</v>
      </c>
      <c r="E629" s="162" t="s">
        <v>1218</v>
      </c>
      <c r="F629" s="163" t="s">
        <v>1219</v>
      </c>
      <c r="G629" s="164" t="s">
        <v>208</v>
      </c>
      <c r="H629" s="165">
        <v>10.4</v>
      </c>
      <c r="I629" s="166"/>
      <c r="J629" s="167">
        <f>ROUND(I629*H629,2)</f>
        <v>0</v>
      </c>
      <c r="K629" s="163" t="s">
        <v>150</v>
      </c>
      <c r="L629" s="33"/>
      <c r="M629" s="168" t="s">
        <v>1</v>
      </c>
      <c r="N629" s="169" t="s">
        <v>41</v>
      </c>
      <c r="O629" s="58"/>
      <c r="P629" s="170">
        <f>O629*H629</f>
        <v>0</v>
      </c>
      <c r="Q629" s="170">
        <v>0.0005</v>
      </c>
      <c r="R629" s="170">
        <f>Q629*H629</f>
        <v>0.005200000000000001</v>
      </c>
      <c r="S629" s="170">
        <v>0</v>
      </c>
      <c r="T629" s="171">
        <f>S629*H629</f>
        <v>0</v>
      </c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R629" s="172" t="s">
        <v>238</v>
      </c>
      <c r="AT629" s="172" t="s">
        <v>146</v>
      </c>
      <c r="AU629" s="172" t="s">
        <v>86</v>
      </c>
      <c r="AY629" s="17" t="s">
        <v>144</v>
      </c>
      <c r="BE629" s="173">
        <f>IF(N629="základní",J629,0)</f>
        <v>0</v>
      </c>
      <c r="BF629" s="173">
        <f>IF(N629="snížená",J629,0)</f>
        <v>0</v>
      </c>
      <c r="BG629" s="173">
        <f>IF(N629="zákl. přenesená",J629,0)</f>
        <v>0</v>
      </c>
      <c r="BH629" s="173">
        <f>IF(N629="sníž. přenesená",J629,0)</f>
        <v>0</v>
      </c>
      <c r="BI629" s="173">
        <f>IF(N629="nulová",J629,0)</f>
        <v>0</v>
      </c>
      <c r="BJ629" s="17" t="s">
        <v>84</v>
      </c>
      <c r="BK629" s="173">
        <f>ROUND(I629*H629,2)</f>
        <v>0</v>
      </c>
      <c r="BL629" s="17" t="s">
        <v>238</v>
      </c>
      <c r="BM629" s="172" t="s">
        <v>1220</v>
      </c>
    </row>
    <row r="630" spans="1:47" s="2" customFormat="1" ht="12">
      <c r="A630" s="32"/>
      <c r="B630" s="33"/>
      <c r="C630" s="32"/>
      <c r="D630" s="174" t="s">
        <v>153</v>
      </c>
      <c r="E630" s="32"/>
      <c r="F630" s="175" t="s">
        <v>1221</v>
      </c>
      <c r="G630" s="32"/>
      <c r="H630" s="32"/>
      <c r="I630" s="96"/>
      <c r="J630" s="32"/>
      <c r="K630" s="32"/>
      <c r="L630" s="33"/>
      <c r="M630" s="176"/>
      <c r="N630" s="177"/>
      <c r="O630" s="58"/>
      <c r="P630" s="58"/>
      <c r="Q630" s="58"/>
      <c r="R630" s="58"/>
      <c r="S630" s="58"/>
      <c r="T630" s="59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T630" s="17" t="s">
        <v>153</v>
      </c>
      <c r="AU630" s="17" t="s">
        <v>86</v>
      </c>
    </row>
    <row r="631" spans="2:51" s="13" customFormat="1" ht="12">
      <c r="B631" s="178"/>
      <c r="D631" s="174" t="s">
        <v>155</v>
      </c>
      <c r="E631" s="179" t="s">
        <v>1</v>
      </c>
      <c r="F631" s="180" t="s">
        <v>1222</v>
      </c>
      <c r="H631" s="181">
        <v>2.8</v>
      </c>
      <c r="I631" s="182"/>
      <c r="L631" s="178"/>
      <c r="M631" s="183"/>
      <c r="N631" s="184"/>
      <c r="O631" s="184"/>
      <c r="P631" s="184"/>
      <c r="Q631" s="184"/>
      <c r="R631" s="184"/>
      <c r="S631" s="184"/>
      <c r="T631" s="185"/>
      <c r="AT631" s="179" t="s">
        <v>155</v>
      </c>
      <c r="AU631" s="179" t="s">
        <v>86</v>
      </c>
      <c r="AV631" s="13" t="s">
        <v>86</v>
      </c>
      <c r="AW631" s="13" t="s">
        <v>32</v>
      </c>
      <c r="AX631" s="13" t="s">
        <v>76</v>
      </c>
      <c r="AY631" s="179" t="s">
        <v>144</v>
      </c>
    </row>
    <row r="632" spans="2:51" s="13" customFormat="1" ht="12">
      <c r="B632" s="178"/>
      <c r="D632" s="174" t="s">
        <v>155</v>
      </c>
      <c r="E632" s="179" t="s">
        <v>1</v>
      </c>
      <c r="F632" s="180" t="s">
        <v>1222</v>
      </c>
      <c r="H632" s="181">
        <v>2.8</v>
      </c>
      <c r="I632" s="182"/>
      <c r="L632" s="178"/>
      <c r="M632" s="183"/>
      <c r="N632" s="184"/>
      <c r="O632" s="184"/>
      <c r="P632" s="184"/>
      <c r="Q632" s="184"/>
      <c r="R632" s="184"/>
      <c r="S632" s="184"/>
      <c r="T632" s="185"/>
      <c r="AT632" s="179" t="s">
        <v>155</v>
      </c>
      <c r="AU632" s="179" t="s">
        <v>86</v>
      </c>
      <c r="AV632" s="13" t="s">
        <v>86</v>
      </c>
      <c r="AW632" s="13" t="s">
        <v>32</v>
      </c>
      <c r="AX632" s="13" t="s">
        <v>76</v>
      </c>
      <c r="AY632" s="179" t="s">
        <v>144</v>
      </c>
    </row>
    <row r="633" spans="2:51" s="13" customFormat="1" ht="12">
      <c r="B633" s="178"/>
      <c r="D633" s="174" t="s">
        <v>155</v>
      </c>
      <c r="E633" s="179" t="s">
        <v>1</v>
      </c>
      <c r="F633" s="180" t="s">
        <v>1223</v>
      </c>
      <c r="H633" s="181">
        <v>2.4</v>
      </c>
      <c r="I633" s="182"/>
      <c r="L633" s="178"/>
      <c r="M633" s="183"/>
      <c r="N633" s="184"/>
      <c r="O633" s="184"/>
      <c r="P633" s="184"/>
      <c r="Q633" s="184"/>
      <c r="R633" s="184"/>
      <c r="S633" s="184"/>
      <c r="T633" s="185"/>
      <c r="AT633" s="179" t="s">
        <v>155</v>
      </c>
      <c r="AU633" s="179" t="s">
        <v>86</v>
      </c>
      <c r="AV633" s="13" t="s">
        <v>86</v>
      </c>
      <c r="AW633" s="13" t="s">
        <v>32</v>
      </c>
      <c r="AX633" s="13" t="s">
        <v>76</v>
      </c>
      <c r="AY633" s="179" t="s">
        <v>144</v>
      </c>
    </row>
    <row r="634" spans="2:51" s="13" customFormat="1" ht="12">
      <c r="B634" s="178"/>
      <c r="D634" s="174" t="s">
        <v>155</v>
      </c>
      <c r="E634" s="179" t="s">
        <v>1</v>
      </c>
      <c r="F634" s="180" t="s">
        <v>1223</v>
      </c>
      <c r="H634" s="181">
        <v>2.4</v>
      </c>
      <c r="I634" s="182"/>
      <c r="L634" s="178"/>
      <c r="M634" s="183"/>
      <c r="N634" s="184"/>
      <c r="O634" s="184"/>
      <c r="P634" s="184"/>
      <c r="Q634" s="184"/>
      <c r="R634" s="184"/>
      <c r="S634" s="184"/>
      <c r="T634" s="185"/>
      <c r="AT634" s="179" t="s">
        <v>155</v>
      </c>
      <c r="AU634" s="179" t="s">
        <v>86</v>
      </c>
      <c r="AV634" s="13" t="s">
        <v>86</v>
      </c>
      <c r="AW634" s="13" t="s">
        <v>32</v>
      </c>
      <c r="AX634" s="13" t="s">
        <v>76</v>
      </c>
      <c r="AY634" s="179" t="s">
        <v>144</v>
      </c>
    </row>
    <row r="635" spans="2:51" s="14" customFormat="1" ht="12">
      <c r="B635" s="186"/>
      <c r="D635" s="174" t="s">
        <v>155</v>
      </c>
      <c r="E635" s="187" t="s">
        <v>1</v>
      </c>
      <c r="F635" s="188" t="s">
        <v>157</v>
      </c>
      <c r="H635" s="189">
        <v>10.4</v>
      </c>
      <c r="I635" s="190"/>
      <c r="L635" s="186"/>
      <c r="M635" s="191"/>
      <c r="N635" s="192"/>
      <c r="O635" s="192"/>
      <c r="P635" s="192"/>
      <c r="Q635" s="192"/>
      <c r="R635" s="192"/>
      <c r="S635" s="192"/>
      <c r="T635" s="193"/>
      <c r="AT635" s="187" t="s">
        <v>155</v>
      </c>
      <c r="AU635" s="187" t="s">
        <v>86</v>
      </c>
      <c r="AV635" s="14" t="s">
        <v>151</v>
      </c>
      <c r="AW635" s="14" t="s">
        <v>32</v>
      </c>
      <c r="AX635" s="14" t="s">
        <v>84</v>
      </c>
      <c r="AY635" s="187" t="s">
        <v>144</v>
      </c>
    </row>
    <row r="636" spans="1:65" s="2" customFormat="1" ht="14.45" customHeight="1">
      <c r="A636" s="32"/>
      <c r="B636" s="160"/>
      <c r="C636" s="161" t="s">
        <v>1224</v>
      </c>
      <c r="D636" s="161" t="s">
        <v>146</v>
      </c>
      <c r="E636" s="162" t="s">
        <v>1225</v>
      </c>
      <c r="F636" s="163" t="s">
        <v>1226</v>
      </c>
      <c r="G636" s="164" t="s">
        <v>302</v>
      </c>
      <c r="H636" s="165">
        <v>6</v>
      </c>
      <c r="I636" s="166"/>
      <c r="J636" s="167">
        <f>ROUND(I636*H636,2)</f>
        <v>0</v>
      </c>
      <c r="K636" s="163" t="s">
        <v>150</v>
      </c>
      <c r="L636" s="33"/>
      <c r="M636" s="168" t="s">
        <v>1</v>
      </c>
      <c r="N636" s="169" t="s">
        <v>41</v>
      </c>
      <c r="O636" s="58"/>
      <c r="P636" s="170">
        <f>O636*H636</f>
        <v>0</v>
      </c>
      <c r="Q636" s="170">
        <v>0</v>
      </c>
      <c r="R636" s="170">
        <f>Q636*H636</f>
        <v>0</v>
      </c>
      <c r="S636" s="170">
        <v>0</v>
      </c>
      <c r="T636" s="171">
        <f>S636*H636</f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72" t="s">
        <v>238</v>
      </c>
      <c r="AT636" s="172" t="s">
        <v>146</v>
      </c>
      <c r="AU636" s="172" t="s">
        <v>86</v>
      </c>
      <c r="AY636" s="17" t="s">
        <v>144</v>
      </c>
      <c r="BE636" s="173">
        <f>IF(N636="základní",J636,0)</f>
        <v>0</v>
      </c>
      <c r="BF636" s="173">
        <f>IF(N636="snížená",J636,0)</f>
        <v>0</v>
      </c>
      <c r="BG636" s="173">
        <f>IF(N636="zákl. přenesená",J636,0)</f>
        <v>0</v>
      </c>
      <c r="BH636" s="173">
        <f>IF(N636="sníž. přenesená",J636,0)</f>
        <v>0</v>
      </c>
      <c r="BI636" s="173">
        <f>IF(N636="nulová",J636,0)</f>
        <v>0</v>
      </c>
      <c r="BJ636" s="17" t="s">
        <v>84</v>
      </c>
      <c r="BK636" s="173">
        <f>ROUND(I636*H636,2)</f>
        <v>0</v>
      </c>
      <c r="BL636" s="17" t="s">
        <v>238</v>
      </c>
      <c r="BM636" s="172" t="s">
        <v>1227</v>
      </c>
    </row>
    <row r="637" spans="1:47" s="2" customFormat="1" ht="12">
      <c r="A637" s="32"/>
      <c r="B637" s="33"/>
      <c r="C637" s="32"/>
      <c r="D637" s="174" t="s">
        <v>153</v>
      </c>
      <c r="E637" s="32"/>
      <c r="F637" s="175" t="s">
        <v>1228</v>
      </c>
      <c r="G637" s="32"/>
      <c r="H637" s="32"/>
      <c r="I637" s="96"/>
      <c r="J637" s="32"/>
      <c r="K637" s="32"/>
      <c r="L637" s="33"/>
      <c r="M637" s="176"/>
      <c r="N637" s="177"/>
      <c r="O637" s="58"/>
      <c r="P637" s="58"/>
      <c r="Q637" s="58"/>
      <c r="R637" s="58"/>
      <c r="S637" s="58"/>
      <c r="T637" s="59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T637" s="17" t="s">
        <v>153</v>
      </c>
      <c r="AU637" s="17" t="s">
        <v>86</v>
      </c>
    </row>
    <row r="638" spans="2:51" s="13" customFormat="1" ht="12">
      <c r="B638" s="178"/>
      <c r="D638" s="174" t="s">
        <v>155</v>
      </c>
      <c r="E638" s="179" t="s">
        <v>1</v>
      </c>
      <c r="F638" s="180" t="s">
        <v>180</v>
      </c>
      <c r="H638" s="181">
        <v>6</v>
      </c>
      <c r="I638" s="182"/>
      <c r="L638" s="178"/>
      <c r="M638" s="183"/>
      <c r="N638" s="184"/>
      <c r="O638" s="184"/>
      <c r="P638" s="184"/>
      <c r="Q638" s="184"/>
      <c r="R638" s="184"/>
      <c r="S638" s="184"/>
      <c r="T638" s="185"/>
      <c r="AT638" s="179" t="s">
        <v>155</v>
      </c>
      <c r="AU638" s="179" t="s">
        <v>86</v>
      </c>
      <c r="AV638" s="13" t="s">
        <v>86</v>
      </c>
      <c r="AW638" s="13" t="s">
        <v>32</v>
      </c>
      <c r="AX638" s="13" t="s">
        <v>76</v>
      </c>
      <c r="AY638" s="179" t="s">
        <v>144</v>
      </c>
    </row>
    <row r="639" spans="2:51" s="14" customFormat="1" ht="12">
      <c r="B639" s="186"/>
      <c r="D639" s="174" t="s">
        <v>155</v>
      </c>
      <c r="E639" s="187" t="s">
        <v>1</v>
      </c>
      <c r="F639" s="188" t="s">
        <v>157</v>
      </c>
      <c r="H639" s="189">
        <v>6</v>
      </c>
      <c r="I639" s="190"/>
      <c r="L639" s="186"/>
      <c r="M639" s="191"/>
      <c r="N639" s="192"/>
      <c r="O639" s="192"/>
      <c r="P639" s="192"/>
      <c r="Q639" s="192"/>
      <c r="R639" s="192"/>
      <c r="S639" s="192"/>
      <c r="T639" s="193"/>
      <c r="AT639" s="187" t="s">
        <v>155</v>
      </c>
      <c r="AU639" s="187" t="s">
        <v>86</v>
      </c>
      <c r="AV639" s="14" t="s">
        <v>151</v>
      </c>
      <c r="AW639" s="14" t="s">
        <v>32</v>
      </c>
      <c r="AX639" s="14" t="s">
        <v>84</v>
      </c>
      <c r="AY639" s="187" t="s">
        <v>144</v>
      </c>
    </row>
    <row r="640" spans="1:65" s="2" customFormat="1" ht="14.45" customHeight="1">
      <c r="A640" s="32"/>
      <c r="B640" s="160"/>
      <c r="C640" s="161" t="s">
        <v>1229</v>
      </c>
      <c r="D640" s="161" t="s">
        <v>146</v>
      </c>
      <c r="E640" s="162" t="s">
        <v>1230</v>
      </c>
      <c r="F640" s="163" t="s">
        <v>1231</v>
      </c>
      <c r="G640" s="164" t="s">
        <v>302</v>
      </c>
      <c r="H640" s="165">
        <v>25</v>
      </c>
      <c r="I640" s="166"/>
      <c r="J640" s="167">
        <f>ROUND(I640*H640,2)</f>
        <v>0</v>
      </c>
      <c r="K640" s="163" t="s">
        <v>150</v>
      </c>
      <c r="L640" s="33"/>
      <c r="M640" s="168" t="s">
        <v>1</v>
      </c>
      <c r="N640" s="169" t="s">
        <v>41</v>
      </c>
      <c r="O640" s="58"/>
      <c r="P640" s="170">
        <f>O640*H640</f>
        <v>0</v>
      </c>
      <c r="Q640" s="170">
        <v>0</v>
      </c>
      <c r="R640" s="170">
        <f>Q640*H640</f>
        <v>0</v>
      </c>
      <c r="S640" s="170">
        <v>0</v>
      </c>
      <c r="T640" s="171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72" t="s">
        <v>238</v>
      </c>
      <c r="AT640" s="172" t="s">
        <v>146</v>
      </c>
      <c r="AU640" s="172" t="s">
        <v>86</v>
      </c>
      <c r="AY640" s="17" t="s">
        <v>144</v>
      </c>
      <c r="BE640" s="173">
        <f>IF(N640="základní",J640,0)</f>
        <v>0</v>
      </c>
      <c r="BF640" s="173">
        <f>IF(N640="snížená",J640,0)</f>
        <v>0</v>
      </c>
      <c r="BG640" s="173">
        <f>IF(N640="zákl. přenesená",J640,0)</f>
        <v>0</v>
      </c>
      <c r="BH640" s="173">
        <f>IF(N640="sníž. přenesená",J640,0)</f>
        <v>0</v>
      </c>
      <c r="BI640" s="173">
        <f>IF(N640="nulová",J640,0)</f>
        <v>0</v>
      </c>
      <c r="BJ640" s="17" t="s">
        <v>84</v>
      </c>
      <c r="BK640" s="173">
        <f>ROUND(I640*H640,2)</f>
        <v>0</v>
      </c>
      <c r="BL640" s="17" t="s">
        <v>238</v>
      </c>
      <c r="BM640" s="172" t="s">
        <v>1232</v>
      </c>
    </row>
    <row r="641" spans="1:47" s="2" customFormat="1" ht="12">
      <c r="A641" s="32"/>
      <c r="B641" s="33"/>
      <c r="C641" s="32"/>
      <c r="D641" s="174" t="s">
        <v>153</v>
      </c>
      <c r="E641" s="32"/>
      <c r="F641" s="175" t="s">
        <v>1233</v>
      </c>
      <c r="G641" s="32"/>
      <c r="H641" s="32"/>
      <c r="I641" s="96"/>
      <c r="J641" s="32"/>
      <c r="K641" s="32"/>
      <c r="L641" s="33"/>
      <c r="M641" s="176"/>
      <c r="N641" s="177"/>
      <c r="O641" s="58"/>
      <c r="P641" s="58"/>
      <c r="Q641" s="58"/>
      <c r="R641" s="58"/>
      <c r="S641" s="58"/>
      <c r="T641" s="59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T641" s="17" t="s">
        <v>153</v>
      </c>
      <c r="AU641" s="17" t="s">
        <v>86</v>
      </c>
    </row>
    <row r="642" spans="2:51" s="13" customFormat="1" ht="12">
      <c r="B642" s="178"/>
      <c r="D642" s="174" t="s">
        <v>155</v>
      </c>
      <c r="E642" s="179" t="s">
        <v>1</v>
      </c>
      <c r="F642" s="180" t="s">
        <v>289</v>
      </c>
      <c r="H642" s="181">
        <v>25</v>
      </c>
      <c r="I642" s="182"/>
      <c r="L642" s="178"/>
      <c r="M642" s="183"/>
      <c r="N642" s="184"/>
      <c r="O642" s="184"/>
      <c r="P642" s="184"/>
      <c r="Q642" s="184"/>
      <c r="R642" s="184"/>
      <c r="S642" s="184"/>
      <c r="T642" s="185"/>
      <c r="AT642" s="179" t="s">
        <v>155</v>
      </c>
      <c r="AU642" s="179" t="s">
        <v>86</v>
      </c>
      <c r="AV642" s="13" t="s">
        <v>86</v>
      </c>
      <c r="AW642" s="13" t="s">
        <v>32</v>
      </c>
      <c r="AX642" s="13" t="s">
        <v>76</v>
      </c>
      <c r="AY642" s="179" t="s">
        <v>144</v>
      </c>
    </row>
    <row r="643" spans="2:51" s="14" customFormat="1" ht="12">
      <c r="B643" s="186"/>
      <c r="D643" s="174" t="s">
        <v>155</v>
      </c>
      <c r="E643" s="187" t="s">
        <v>1</v>
      </c>
      <c r="F643" s="188" t="s">
        <v>157</v>
      </c>
      <c r="H643" s="189">
        <v>25</v>
      </c>
      <c r="I643" s="190"/>
      <c r="L643" s="186"/>
      <c r="M643" s="191"/>
      <c r="N643" s="192"/>
      <c r="O643" s="192"/>
      <c r="P643" s="192"/>
      <c r="Q643" s="192"/>
      <c r="R643" s="192"/>
      <c r="S643" s="192"/>
      <c r="T643" s="193"/>
      <c r="AT643" s="187" t="s">
        <v>155</v>
      </c>
      <c r="AU643" s="187" t="s">
        <v>86</v>
      </c>
      <c r="AV643" s="14" t="s">
        <v>151</v>
      </c>
      <c r="AW643" s="14" t="s">
        <v>32</v>
      </c>
      <c r="AX643" s="14" t="s">
        <v>84</v>
      </c>
      <c r="AY643" s="187" t="s">
        <v>144</v>
      </c>
    </row>
    <row r="644" spans="1:65" s="2" customFormat="1" ht="14.45" customHeight="1">
      <c r="A644" s="32"/>
      <c r="B644" s="160"/>
      <c r="C644" s="161" t="s">
        <v>1234</v>
      </c>
      <c r="D644" s="161" t="s">
        <v>146</v>
      </c>
      <c r="E644" s="162" t="s">
        <v>1235</v>
      </c>
      <c r="F644" s="163" t="s">
        <v>1236</v>
      </c>
      <c r="G644" s="164" t="s">
        <v>393</v>
      </c>
      <c r="H644" s="211"/>
      <c r="I644" s="166"/>
      <c r="J644" s="167">
        <f>ROUND(I644*H644,2)</f>
        <v>0</v>
      </c>
      <c r="K644" s="163" t="s">
        <v>150</v>
      </c>
      <c r="L644" s="33"/>
      <c r="M644" s="168" t="s">
        <v>1</v>
      </c>
      <c r="N644" s="169" t="s">
        <v>41</v>
      </c>
      <c r="O644" s="58"/>
      <c r="P644" s="170">
        <f>O644*H644</f>
        <v>0</v>
      </c>
      <c r="Q644" s="170">
        <v>0</v>
      </c>
      <c r="R644" s="170">
        <f>Q644*H644</f>
        <v>0</v>
      </c>
      <c r="S644" s="170">
        <v>0</v>
      </c>
      <c r="T644" s="171">
        <f>S644*H644</f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72" t="s">
        <v>238</v>
      </c>
      <c r="AT644" s="172" t="s">
        <v>146</v>
      </c>
      <c r="AU644" s="172" t="s">
        <v>86</v>
      </c>
      <c r="AY644" s="17" t="s">
        <v>144</v>
      </c>
      <c r="BE644" s="173">
        <f>IF(N644="základní",J644,0)</f>
        <v>0</v>
      </c>
      <c r="BF644" s="173">
        <f>IF(N644="snížená",J644,0)</f>
        <v>0</v>
      </c>
      <c r="BG644" s="173">
        <f>IF(N644="zákl. přenesená",J644,0)</f>
        <v>0</v>
      </c>
      <c r="BH644" s="173">
        <f>IF(N644="sníž. přenesená",J644,0)</f>
        <v>0</v>
      </c>
      <c r="BI644" s="173">
        <f>IF(N644="nulová",J644,0)</f>
        <v>0</v>
      </c>
      <c r="BJ644" s="17" t="s">
        <v>84</v>
      </c>
      <c r="BK644" s="173">
        <f>ROUND(I644*H644,2)</f>
        <v>0</v>
      </c>
      <c r="BL644" s="17" t="s">
        <v>238</v>
      </c>
      <c r="BM644" s="172" t="s">
        <v>1237</v>
      </c>
    </row>
    <row r="645" spans="1:47" s="2" customFormat="1" ht="19.5">
      <c r="A645" s="32"/>
      <c r="B645" s="33"/>
      <c r="C645" s="32"/>
      <c r="D645" s="174" t="s">
        <v>153</v>
      </c>
      <c r="E645" s="32"/>
      <c r="F645" s="175" t="s">
        <v>1238</v>
      </c>
      <c r="G645" s="32"/>
      <c r="H645" s="32"/>
      <c r="I645" s="96"/>
      <c r="J645" s="32"/>
      <c r="K645" s="32"/>
      <c r="L645" s="33"/>
      <c r="M645" s="176"/>
      <c r="N645" s="177"/>
      <c r="O645" s="58"/>
      <c r="P645" s="58"/>
      <c r="Q645" s="58"/>
      <c r="R645" s="58"/>
      <c r="S645" s="58"/>
      <c r="T645" s="59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T645" s="17" t="s">
        <v>153</v>
      </c>
      <c r="AU645" s="17" t="s">
        <v>86</v>
      </c>
    </row>
    <row r="646" spans="2:63" s="12" customFormat="1" ht="22.9" customHeight="1">
      <c r="B646" s="147"/>
      <c r="D646" s="148" t="s">
        <v>75</v>
      </c>
      <c r="E646" s="158" t="s">
        <v>1239</v>
      </c>
      <c r="F646" s="158" t="s">
        <v>1240</v>
      </c>
      <c r="I646" s="150"/>
      <c r="J646" s="159">
        <f>BK646</f>
        <v>0</v>
      </c>
      <c r="L646" s="147"/>
      <c r="M646" s="152"/>
      <c r="N646" s="153"/>
      <c r="O646" s="153"/>
      <c r="P646" s="154">
        <f>SUM(P647:P727)</f>
        <v>0</v>
      </c>
      <c r="Q646" s="153"/>
      <c r="R646" s="154">
        <f>SUM(R647:R727)</f>
        <v>0.25644905</v>
      </c>
      <c r="S646" s="153"/>
      <c r="T646" s="155">
        <f>SUM(T647:T727)</f>
        <v>0</v>
      </c>
      <c r="AR646" s="148" t="s">
        <v>86</v>
      </c>
      <c r="AT646" s="156" t="s">
        <v>75</v>
      </c>
      <c r="AU646" s="156" t="s">
        <v>84</v>
      </c>
      <c r="AY646" s="148" t="s">
        <v>144</v>
      </c>
      <c r="BK646" s="157">
        <f>SUM(BK647:BK727)</f>
        <v>0</v>
      </c>
    </row>
    <row r="647" spans="1:65" s="2" customFormat="1" ht="14.45" customHeight="1">
      <c r="A647" s="32"/>
      <c r="B647" s="160"/>
      <c r="C647" s="161" t="s">
        <v>1241</v>
      </c>
      <c r="D647" s="161" t="s">
        <v>146</v>
      </c>
      <c r="E647" s="162" t="s">
        <v>1242</v>
      </c>
      <c r="F647" s="163" t="s">
        <v>1243</v>
      </c>
      <c r="G647" s="164" t="s">
        <v>149</v>
      </c>
      <c r="H647" s="165">
        <v>2.5</v>
      </c>
      <c r="I647" s="166"/>
      <c r="J647" s="167">
        <f>ROUND(I647*H647,2)</f>
        <v>0</v>
      </c>
      <c r="K647" s="163" t="s">
        <v>150</v>
      </c>
      <c r="L647" s="33"/>
      <c r="M647" s="168" t="s">
        <v>1</v>
      </c>
      <c r="N647" s="169" t="s">
        <v>41</v>
      </c>
      <c r="O647" s="58"/>
      <c r="P647" s="170">
        <f>O647*H647</f>
        <v>0</v>
      </c>
      <c r="Q647" s="170">
        <v>2E-05</v>
      </c>
      <c r="R647" s="170">
        <f>Q647*H647</f>
        <v>5E-05</v>
      </c>
      <c r="S647" s="170">
        <v>0</v>
      </c>
      <c r="T647" s="171">
        <f>S647*H647</f>
        <v>0</v>
      </c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R647" s="172" t="s">
        <v>238</v>
      </c>
      <c r="AT647" s="172" t="s">
        <v>146</v>
      </c>
      <c r="AU647" s="172" t="s">
        <v>86</v>
      </c>
      <c r="AY647" s="17" t="s">
        <v>144</v>
      </c>
      <c r="BE647" s="173">
        <f>IF(N647="základní",J647,0)</f>
        <v>0</v>
      </c>
      <c r="BF647" s="173">
        <f>IF(N647="snížená",J647,0)</f>
        <v>0</v>
      </c>
      <c r="BG647" s="173">
        <f>IF(N647="zákl. přenesená",J647,0)</f>
        <v>0</v>
      </c>
      <c r="BH647" s="173">
        <f>IF(N647="sníž. přenesená",J647,0)</f>
        <v>0</v>
      </c>
      <c r="BI647" s="173">
        <f>IF(N647="nulová",J647,0)</f>
        <v>0</v>
      </c>
      <c r="BJ647" s="17" t="s">
        <v>84</v>
      </c>
      <c r="BK647" s="173">
        <f>ROUND(I647*H647,2)</f>
        <v>0</v>
      </c>
      <c r="BL647" s="17" t="s">
        <v>238</v>
      </c>
      <c r="BM647" s="172" t="s">
        <v>1244</v>
      </c>
    </row>
    <row r="648" spans="1:47" s="2" customFormat="1" ht="12">
      <c r="A648" s="32"/>
      <c r="B648" s="33"/>
      <c r="C648" s="32"/>
      <c r="D648" s="174" t="s">
        <v>153</v>
      </c>
      <c r="E648" s="32"/>
      <c r="F648" s="175" t="s">
        <v>1245</v>
      </c>
      <c r="G648" s="32"/>
      <c r="H648" s="32"/>
      <c r="I648" s="96"/>
      <c r="J648" s="32"/>
      <c r="K648" s="32"/>
      <c r="L648" s="33"/>
      <c r="M648" s="176"/>
      <c r="N648" s="177"/>
      <c r="O648" s="58"/>
      <c r="P648" s="58"/>
      <c r="Q648" s="58"/>
      <c r="R648" s="58"/>
      <c r="S648" s="58"/>
      <c r="T648" s="59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T648" s="17" t="s">
        <v>153</v>
      </c>
      <c r="AU648" s="17" t="s">
        <v>86</v>
      </c>
    </row>
    <row r="649" spans="2:51" s="13" customFormat="1" ht="12">
      <c r="B649" s="178"/>
      <c r="D649" s="174" t="s">
        <v>155</v>
      </c>
      <c r="E649" s="179" t="s">
        <v>1</v>
      </c>
      <c r="F649" s="180" t="s">
        <v>1246</v>
      </c>
      <c r="H649" s="181">
        <v>2.5</v>
      </c>
      <c r="I649" s="182"/>
      <c r="L649" s="178"/>
      <c r="M649" s="183"/>
      <c r="N649" s="184"/>
      <c r="O649" s="184"/>
      <c r="P649" s="184"/>
      <c r="Q649" s="184"/>
      <c r="R649" s="184"/>
      <c r="S649" s="184"/>
      <c r="T649" s="185"/>
      <c r="AT649" s="179" t="s">
        <v>155</v>
      </c>
      <c r="AU649" s="179" t="s">
        <v>86</v>
      </c>
      <c r="AV649" s="13" t="s">
        <v>86</v>
      </c>
      <c r="AW649" s="13" t="s">
        <v>32</v>
      </c>
      <c r="AX649" s="13" t="s">
        <v>76</v>
      </c>
      <c r="AY649" s="179" t="s">
        <v>144</v>
      </c>
    </row>
    <row r="650" spans="2:51" s="14" customFormat="1" ht="12">
      <c r="B650" s="186"/>
      <c r="D650" s="174" t="s">
        <v>155</v>
      </c>
      <c r="E650" s="187" t="s">
        <v>1</v>
      </c>
      <c r="F650" s="188" t="s">
        <v>157</v>
      </c>
      <c r="H650" s="189">
        <v>2.5</v>
      </c>
      <c r="I650" s="190"/>
      <c r="L650" s="186"/>
      <c r="M650" s="191"/>
      <c r="N650" s="192"/>
      <c r="O650" s="192"/>
      <c r="P650" s="192"/>
      <c r="Q650" s="192"/>
      <c r="R650" s="192"/>
      <c r="S650" s="192"/>
      <c r="T650" s="193"/>
      <c r="AT650" s="187" t="s">
        <v>155</v>
      </c>
      <c r="AU650" s="187" t="s">
        <v>86</v>
      </c>
      <c r="AV650" s="14" t="s">
        <v>151</v>
      </c>
      <c r="AW650" s="14" t="s">
        <v>32</v>
      </c>
      <c r="AX650" s="14" t="s">
        <v>84</v>
      </c>
      <c r="AY650" s="187" t="s">
        <v>144</v>
      </c>
    </row>
    <row r="651" spans="2:51" s="15" customFormat="1" ht="12">
      <c r="B651" s="194"/>
      <c r="D651" s="174" t="s">
        <v>155</v>
      </c>
      <c r="E651" s="195" t="s">
        <v>1</v>
      </c>
      <c r="F651" s="196" t="s">
        <v>1247</v>
      </c>
      <c r="H651" s="195" t="s">
        <v>1</v>
      </c>
      <c r="I651" s="197"/>
      <c r="L651" s="194"/>
      <c r="M651" s="198"/>
      <c r="N651" s="199"/>
      <c r="O651" s="199"/>
      <c r="P651" s="199"/>
      <c r="Q651" s="199"/>
      <c r="R651" s="199"/>
      <c r="S651" s="199"/>
      <c r="T651" s="200"/>
      <c r="AT651" s="195" t="s">
        <v>155</v>
      </c>
      <c r="AU651" s="195" t="s">
        <v>86</v>
      </c>
      <c r="AV651" s="15" t="s">
        <v>84</v>
      </c>
      <c r="AW651" s="15" t="s">
        <v>32</v>
      </c>
      <c r="AX651" s="15" t="s">
        <v>76</v>
      </c>
      <c r="AY651" s="195" t="s">
        <v>144</v>
      </c>
    </row>
    <row r="652" spans="1:65" s="2" customFormat="1" ht="14.45" customHeight="1">
      <c r="A652" s="32"/>
      <c r="B652" s="160"/>
      <c r="C652" s="161" t="s">
        <v>1248</v>
      </c>
      <c r="D652" s="161" t="s">
        <v>146</v>
      </c>
      <c r="E652" s="162" t="s">
        <v>1249</v>
      </c>
      <c r="F652" s="163" t="s">
        <v>1250</v>
      </c>
      <c r="G652" s="164" t="s">
        <v>149</v>
      </c>
      <c r="H652" s="165">
        <v>2.5</v>
      </c>
      <c r="I652" s="166"/>
      <c r="J652" s="167">
        <f>ROUND(I652*H652,2)</f>
        <v>0</v>
      </c>
      <c r="K652" s="163" t="s">
        <v>150</v>
      </c>
      <c r="L652" s="33"/>
      <c r="M652" s="168" t="s">
        <v>1</v>
      </c>
      <c r="N652" s="169" t="s">
        <v>41</v>
      </c>
      <c r="O652" s="58"/>
      <c r="P652" s="170">
        <f>O652*H652</f>
        <v>0</v>
      </c>
      <c r="Q652" s="170">
        <v>0</v>
      </c>
      <c r="R652" s="170">
        <f>Q652*H652</f>
        <v>0</v>
      </c>
      <c r="S652" s="170">
        <v>0</v>
      </c>
      <c r="T652" s="171">
        <f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72" t="s">
        <v>238</v>
      </c>
      <c r="AT652" s="172" t="s">
        <v>146</v>
      </c>
      <c r="AU652" s="172" t="s">
        <v>86</v>
      </c>
      <c r="AY652" s="17" t="s">
        <v>144</v>
      </c>
      <c r="BE652" s="173">
        <f>IF(N652="základní",J652,0)</f>
        <v>0</v>
      </c>
      <c r="BF652" s="173">
        <f>IF(N652="snížená",J652,0)</f>
        <v>0</v>
      </c>
      <c r="BG652" s="173">
        <f>IF(N652="zákl. přenesená",J652,0)</f>
        <v>0</v>
      </c>
      <c r="BH652" s="173">
        <f>IF(N652="sníž. přenesená",J652,0)</f>
        <v>0</v>
      </c>
      <c r="BI652" s="173">
        <f>IF(N652="nulová",J652,0)</f>
        <v>0</v>
      </c>
      <c r="BJ652" s="17" t="s">
        <v>84</v>
      </c>
      <c r="BK652" s="173">
        <f>ROUND(I652*H652,2)</f>
        <v>0</v>
      </c>
      <c r="BL652" s="17" t="s">
        <v>238</v>
      </c>
      <c r="BM652" s="172" t="s">
        <v>1251</v>
      </c>
    </row>
    <row r="653" spans="1:47" s="2" customFormat="1" ht="12">
      <c r="A653" s="32"/>
      <c r="B653" s="33"/>
      <c r="C653" s="32"/>
      <c r="D653" s="174" t="s">
        <v>153</v>
      </c>
      <c r="E653" s="32"/>
      <c r="F653" s="175" t="s">
        <v>1252</v>
      </c>
      <c r="G653" s="32"/>
      <c r="H653" s="32"/>
      <c r="I653" s="96"/>
      <c r="J653" s="32"/>
      <c r="K653" s="32"/>
      <c r="L653" s="33"/>
      <c r="M653" s="176"/>
      <c r="N653" s="177"/>
      <c r="O653" s="58"/>
      <c r="P653" s="58"/>
      <c r="Q653" s="58"/>
      <c r="R653" s="58"/>
      <c r="S653" s="58"/>
      <c r="T653" s="59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T653" s="17" t="s">
        <v>153</v>
      </c>
      <c r="AU653" s="17" t="s">
        <v>86</v>
      </c>
    </row>
    <row r="654" spans="2:51" s="13" customFormat="1" ht="12">
      <c r="B654" s="178"/>
      <c r="D654" s="174" t="s">
        <v>155</v>
      </c>
      <c r="E654" s="179" t="s">
        <v>1</v>
      </c>
      <c r="F654" s="180" t="s">
        <v>1246</v>
      </c>
      <c r="H654" s="181">
        <v>2.5</v>
      </c>
      <c r="I654" s="182"/>
      <c r="L654" s="178"/>
      <c r="M654" s="183"/>
      <c r="N654" s="184"/>
      <c r="O654" s="184"/>
      <c r="P654" s="184"/>
      <c r="Q654" s="184"/>
      <c r="R654" s="184"/>
      <c r="S654" s="184"/>
      <c r="T654" s="185"/>
      <c r="AT654" s="179" t="s">
        <v>155</v>
      </c>
      <c r="AU654" s="179" t="s">
        <v>86</v>
      </c>
      <c r="AV654" s="13" t="s">
        <v>86</v>
      </c>
      <c r="AW654" s="13" t="s">
        <v>32</v>
      </c>
      <c r="AX654" s="13" t="s">
        <v>76</v>
      </c>
      <c r="AY654" s="179" t="s">
        <v>144</v>
      </c>
    </row>
    <row r="655" spans="2:51" s="14" customFormat="1" ht="12">
      <c r="B655" s="186"/>
      <c r="D655" s="174" t="s">
        <v>155</v>
      </c>
      <c r="E655" s="187" t="s">
        <v>1</v>
      </c>
      <c r="F655" s="188" t="s">
        <v>157</v>
      </c>
      <c r="H655" s="189">
        <v>2.5</v>
      </c>
      <c r="I655" s="190"/>
      <c r="L655" s="186"/>
      <c r="M655" s="191"/>
      <c r="N655" s="192"/>
      <c r="O655" s="192"/>
      <c r="P655" s="192"/>
      <c r="Q655" s="192"/>
      <c r="R655" s="192"/>
      <c r="S655" s="192"/>
      <c r="T655" s="193"/>
      <c r="AT655" s="187" t="s">
        <v>155</v>
      </c>
      <c r="AU655" s="187" t="s">
        <v>86</v>
      </c>
      <c r="AV655" s="14" t="s">
        <v>151</v>
      </c>
      <c r="AW655" s="14" t="s">
        <v>32</v>
      </c>
      <c r="AX655" s="14" t="s">
        <v>84</v>
      </c>
      <c r="AY655" s="187" t="s">
        <v>144</v>
      </c>
    </row>
    <row r="656" spans="1:65" s="2" customFormat="1" ht="14.45" customHeight="1">
      <c r="A656" s="32"/>
      <c r="B656" s="160"/>
      <c r="C656" s="161" t="s">
        <v>1253</v>
      </c>
      <c r="D656" s="161" t="s">
        <v>146</v>
      </c>
      <c r="E656" s="162" t="s">
        <v>1254</v>
      </c>
      <c r="F656" s="163" t="s">
        <v>1255</v>
      </c>
      <c r="G656" s="164" t="s">
        <v>149</v>
      </c>
      <c r="H656" s="165">
        <v>2.5</v>
      </c>
      <c r="I656" s="166"/>
      <c r="J656" s="167">
        <f>ROUND(I656*H656,2)</f>
        <v>0</v>
      </c>
      <c r="K656" s="163" t="s">
        <v>150</v>
      </c>
      <c r="L656" s="33"/>
      <c r="M656" s="168" t="s">
        <v>1</v>
      </c>
      <c r="N656" s="169" t="s">
        <v>41</v>
      </c>
      <c r="O656" s="58"/>
      <c r="P656" s="170">
        <f>O656*H656</f>
        <v>0</v>
      </c>
      <c r="Q656" s="170">
        <v>0.00013</v>
      </c>
      <c r="R656" s="170">
        <f>Q656*H656</f>
        <v>0.000325</v>
      </c>
      <c r="S656" s="170">
        <v>0</v>
      </c>
      <c r="T656" s="171">
        <f>S656*H656</f>
        <v>0</v>
      </c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R656" s="172" t="s">
        <v>238</v>
      </c>
      <c r="AT656" s="172" t="s">
        <v>146</v>
      </c>
      <c r="AU656" s="172" t="s">
        <v>86</v>
      </c>
      <c r="AY656" s="17" t="s">
        <v>144</v>
      </c>
      <c r="BE656" s="173">
        <f>IF(N656="základní",J656,0)</f>
        <v>0</v>
      </c>
      <c r="BF656" s="173">
        <f>IF(N656="snížená",J656,0)</f>
        <v>0</v>
      </c>
      <c r="BG656" s="173">
        <f>IF(N656="zákl. přenesená",J656,0)</f>
        <v>0</v>
      </c>
      <c r="BH656" s="173">
        <f>IF(N656="sníž. přenesená",J656,0)</f>
        <v>0</v>
      </c>
      <c r="BI656" s="173">
        <f>IF(N656="nulová",J656,0)</f>
        <v>0</v>
      </c>
      <c r="BJ656" s="17" t="s">
        <v>84</v>
      </c>
      <c r="BK656" s="173">
        <f>ROUND(I656*H656,2)</f>
        <v>0</v>
      </c>
      <c r="BL656" s="17" t="s">
        <v>238</v>
      </c>
      <c r="BM656" s="172" t="s">
        <v>1256</v>
      </c>
    </row>
    <row r="657" spans="1:47" s="2" customFormat="1" ht="12">
      <c r="A657" s="32"/>
      <c r="B657" s="33"/>
      <c r="C657" s="32"/>
      <c r="D657" s="174" t="s">
        <v>153</v>
      </c>
      <c r="E657" s="32"/>
      <c r="F657" s="175" t="s">
        <v>1257</v>
      </c>
      <c r="G657" s="32"/>
      <c r="H657" s="32"/>
      <c r="I657" s="96"/>
      <c r="J657" s="32"/>
      <c r="K657" s="32"/>
      <c r="L657" s="33"/>
      <c r="M657" s="176"/>
      <c r="N657" s="177"/>
      <c r="O657" s="58"/>
      <c r="P657" s="58"/>
      <c r="Q657" s="58"/>
      <c r="R657" s="58"/>
      <c r="S657" s="58"/>
      <c r="T657" s="59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T657" s="17" t="s">
        <v>153</v>
      </c>
      <c r="AU657" s="17" t="s">
        <v>86</v>
      </c>
    </row>
    <row r="658" spans="2:51" s="13" customFormat="1" ht="12">
      <c r="B658" s="178"/>
      <c r="D658" s="174" t="s">
        <v>155</v>
      </c>
      <c r="E658" s="179" t="s">
        <v>1</v>
      </c>
      <c r="F658" s="180" t="s">
        <v>1246</v>
      </c>
      <c r="H658" s="181">
        <v>2.5</v>
      </c>
      <c r="I658" s="182"/>
      <c r="L658" s="178"/>
      <c r="M658" s="183"/>
      <c r="N658" s="184"/>
      <c r="O658" s="184"/>
      <c r="P658" s="184"/>
      <c r="Q658" s="184"/>
      <c r="R658" s="184"/>
      <c r="S658" s="184"/>
      <c r="T658" s="185"/>
      <c r="AT658" s="179" t="s">
        <v>155</v>
      </c>
      <c r="AU658" s="179" t="s">
        <v>86</v>
      </c>
      <c r="AV658" s="13" t="s">
        <v>86</v>
      </c>
      <c r="AW658" s="13" t="s">
        <v>32</v>
      </c>
      <c r="AX658" s="13" t="s">
        <v>76</v>
      </c>
      <c r="AY658" s="179" t="s">
        <v>144</v>
      </c>
    </row>
    <row r="659" spans="2:51" s="14" customFormat="1" ht="12">
      <c r="B659" s="186"/>
      <c r="D659" s="174" t="s">
        <v>155</v>
      </c>
      <c r="E659" s="187" t="s">
        <v>1</v>
      </c>
      <c r="F659" s="188" t="s">
        <v>157</v>
      </c>
      <c r="H659" s="189">
        <v>2.5</v>
      </c>
      <c r="I659" s="190"/>
      <c r="L659" s="186"/>
      <c r="M659" s="191"/>
      <c r="N659" s="192"/>
      <c r="O659" s="192"/>
      <c r="P659" s="192"/>
      <c r="Q659" s="192"/>
      <c r="R659" s="192"/>
      <c r="S659" s="192"/>
      <c r="T659" s="193"/>
      <c r="AT659" s="187" t="s">
        <v>155</v>
      </c>
      <c r="AU659" s="187" t="s">
        <v>86</v>
      </c>
      <c r="AV659" s="14" t="s">
        <v>151</v>
      </c>
      <c r="AW659" s="14" t="s">
        <v>32</v>
      </c>
      <c r="AX659" s="14" t="s">
        <v>84</v>
      </c>
      <c r="AY659" s="187" t="s">
        <v>144</v>
      </c>
    </row>
    <row r="660" spans="2:51" s="15" customFormat="1" ht="12">
      <c r="B660" s="194"/>
      <c r="D660" s="174" t="s">
        <v>155</v>
      </c>
      <c r="E660" s="195" t="s">
        <v>1</v>
      </c>
      <c r="F660" s="196" t="s">
        <v>1247</v>
      </c>
      <c r="H660" s="195" t="s">
        <v>1</v>
      </c>
      <c r="I660" s="197"/>
      <c r="L660" s="194"/>
      <c r="M660" s="198"/>
      <c r="N660" s="199"/>
      <c r="O660" s="199"/>
      <c r="P660" s="199"/>
      <c r="Q660" s="199"/>
      <c r="R660" s="199"/>
      <c r="S660" s="199"/>
      <c r="T660" s="200"/>
      <c r="AT660" s="195" t="s">
        <v>155</v>
      </c>
      <c r="AU660" s="195" t="s">
        <v>86</v>
      </c>
      <c r="AV660" s="15" t="s">
        <v>84</v>
      </c>
      <c r="AW660" s="15" t="s">
        <v>32</v>
      </c>
      <c r="AX660" s="15" t="s">
        <v>76</v>
      </c>
      <c r="AY660" s="195" t="s">
        <v>144</v>
      </c>
    </row>
    <row r="661" spans="1:65" s="2" customFormat="1" ht="14.45" customHeight="1">
      <c r="A661" s="32"/>
      <c r="B661" s="160"/>
      <c r="C661" s="161" t="s">
        <v>1258</v>
      </c>
      <c r="D661" s="161" t="s">
        <v>146</v>
      </c>
      <c r="E661" s="162" t="s">
        <v>1259</v>
      </c>
      <c r="F661" s="163" t="s">
        <v>1260</v>
      </c>
      <c r="G661" s="164" t="s">
        <v>149</v>
      </c>
      <c r="H661" s="165">
        <v>2.5</v>
      </c>
      <c r="I661" s="166"/>
      <c r="J661" s="167">
        <f>ROUND(I661*H661,2)</f>
        <v>0</v>
      </c>
      <c r="K661" s="163" t="s">
        <v>150</v>
      </c>
      <c r="L661" s="33"/>
      <c r="M661" s="168" t="s">
        <v>1</v>
      </c>
      <c r="N661" s="169" t="s">
        <v>41</v>
      </c>
      <c r="O661" s="58"/>
      <c r="P661" s="170">
        <f>O661*H661</f>
        <v>0</v>
      </c>
      <c r="Q661" s="170">
        <v>0.00029</v>
      </c>
      <c r="R661" s="170">
        <f>Q661*H661</f>
        <v>0.000725</v>
      </c>
      <c r="S661" s="170">
        <v>0</v>
      </c>
      <c r="T661" s="171">
        <f>S661*H661</f>
        <v>0</v>
      </c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R661" s="172" t="s">
        <v>238</v>
      </c>
      <c r="AT661" s="172" t="s">
        <v>146</v>
      </c>
      <c r="AU661" s="172" t="s">
        <v>86</v>
      </c>
      <c r="AY661" s="17" t="s">
        <v>144</v>
      </c>
      <c r="BE661" s="173">
        <f>IF(N661="základní",J661,0)</f>
        <v>0</v>
      </c>
      <c r="BF661" s="173">
        <f>IF(N661="snížená",J661,0)</f>
        <v>0</v>
      </c>
      <c r="BG661" s="173">
        <f>IF(N661="zákl. přenesená",J661,0)</f>
        <v>0</v>
      </c>
      <c r="BH661" s="173">
        <f>IF(N661="sníž. přenesená",J661,0)</f>
        <v>0</v>
      </c>
      <c r="BI661" s="173">
        <f>IF(N661="nulová",J661,0)</f>
        <v>0</v>
      </c>
      <c r="BJ661" s="17" t="s">
        <v>84</v>
      </c>
      <c r="BK661" s="173">
        <f>ROUND(I661*H661,2)</f>
        <v>0</v>
      </c>
      <c r="BL661" s="17" t="s">
        <v>238</v>
      </c>
      <c r="BM661" s="172" t="s">
        <v>1261</v>
      </c>
    </row>
    <row r="662" spans="1:47" s="2" customFormat="1" ht="12">
      <c r="A662" s="32"/>
      <c r="B662" s="33"/>
      <c r="C662" s="32"/>
      <c r="D662" s="174" t="s">
        <v>153</v>
      </c>
      <c r="E662" s="32"/>
      <c r="F662" s="175" t="s">
        <v>1262</v>
      </c>
      <c r="G662" s="32"/>
      <c r="H662" s="32"/>
      <c r="I662" s="96"/>
      <c r="J662" s="32"/>
      <c r="K662" s="32"/>
      <c r="L662" s="33"/>
      <c r="M662" s="176"/>
      <c r="N662" s="177"/>
      <c r="O662" s="58"/>
      <c r="P662" s="58"/>
      <c r="Q662" s="58"/>
      <c r="R662" s="58"/>
      <c r="S662" s="58"/>
      <c r="T662" s="59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T662" s="17" t="s">
        <v>153</v>
      </c>
      <c r="AU662" s="17" t="s">
        <v>86</v>
      </c>
    </row>
    <row r="663" spans="2:51" s="13" customFormat="1" ht="12">
      <c r="B663" s="178"/>
      <c r="D663" s="174" t="s">
        <v>155</v>
      </c>
      <c r="E663" s="179" t="s">
        <v>1</v>
      </c>
      <c r="F663" s="180" t="s">
        <v>1246</v>
      </c>
      <c r="H663" s="181">
        <v>2.5</v>
      </c>
      <c r="I663" s="182"/>
      <c r="L663" s="178"/>
      <c r="M663" s="183"/>
      <c r="N663" s="184"/>
      <c r="O663" s="184"/>
      <c r="P663" s="184"/>
      <c r="Q663" s="184"/>
      <c r="R663" s="184"/>
      <c r="S663" s="184"/>
      <c r="T663" s="185"/>
      <c r="AT663" s="179" t="s">
        <v>155</v>
      </c>
      <c r="AU663" s="179" t="s">
        <v>86</v>
      </c>
      <c r="AV663" s="13" t="s">
        <v>86</v>
      </c>
      <c r="AW663" s="13" t="s">
        <v>32</v>
      </c>
      <c r="AX663" s="13" t="s">
        <v>76</v>
      </c>
      <c r="AY663" s="179" t="s">
        <v>144</v>
      </c>
    </row>
    <row r="664" spans="2:51" s="14" customFormat="1" ht="12">
      <c r="B664" s="186"/>
      <c r="D664" s="174" t="s">
        <v>155</v>
      </c>
      <c r="E664" s="187" t="s">
        <v>1</v>
      </c>
      <c r="F664" s="188" t="s">
        <v>157</v>
      </c>
      <c r="H664" s="189">
        <v>2.5</v>
      </c>
      <c r="I664" s="190"/>
      <c r="L664" s="186"/>
      <c r="M664" s="191"/>
      <c r="N664" s="192"/>
      <c r="O664" s="192"/>
      <c r="P664" s="192"/>
      <c r="Q664" s="192"/>
      <c r="R664" s="192"/>
      <c r="S664" s="192"/>
      <c r="T664" s="193"/>
      <c r="AT664" s="187" t="s">
        <v>155</v>
      </c>
      <c r="AU664" s="187" t="s">
        <v>86</v>
      </c>
      <c r="AV664" s="14" t="s">
        <v>151</v>
      </c>
      <c r="AW664" s="14" t="s">
        <v>32</v>
      </c>
      <c r="AX664" s="14" t="s">
        <v>84</v>
      </c>
      <c r="AY664" s="187" t="s">
        <v>144</v>
      </c>
    </row>
    <row r="665" spans="2:51" s="15" customFormat="1" ht="12">
      <c r="B665" s="194"/>
      <c r="D665" s="174" t="s">
        <v>155</v>
      </c>
      <c r="E665" s="195" t="s">
        <v>1</v>
      </c>
      <c r="F665" s="196" t="s">
        <v>1247</v>
      </c>
      <c r="H665" s="195" t="s">
        <v>1</v>
      </c>
      <c r="I665" s="197"/>
      <c r="L665" s="194"/>
      <c r="M665" s="198"/>
      <c r="N665" s="199"/>
      <c r="O665" s="199"/>
      <c r="P665" s="199"/>
      <c r="Q665" s="199"/>
      <c r="R665" s="199"/>
      <c r="S665" s="199"/>
      <c r="T665" s="200"/>
      <c r="AT665" s="195" t="s">
        <v>155</v>
      </c>
      <c r="AU665" s="195" t="s">
        <v>86</v>
      </c>
      <c r="AV665" s="15" t="s">
        <v>84</v>
      </c>
      <c r="AW665" s="15" t="s">
        <v>32</v>
      </c>
      <c r="AX665" s="15" t="s">
        <v>76</v>
      </c>
      <c r="AY665" s="195" t="s">
        <v>144</v>
      </c>
    </row>
    <row r="666" spans="1:65" s="2" customFormat="1" ht="14.45" customHeight="1">
      <c r="A666" s="32"/>
      <c r="B666" s="160"/>
      <c r="C666" s="161" t="s">
        <v>1263</v>
      </c>
      <c r="D666" s="161" t="s">
        <v>146</v>
      </c>
      <c r="E666" s="162" t="s">
        <v>1264</v>
      </c>
      <c r="F666" s="163" t="s">
        <v>1265</v>
      </c>
      <c r="G666" s="164" t="s">
        <v>149</v>
      </c>
      <c r="H666" s="165">
        <v>18.4</v>
      </c>
      <c r="I666" s="166"/>
      <c r="J666" s="167">
        <f>ROUND(I666*H666,2)</f>
        <v>0</v>
      </c>
      <c r="K666" s="163" t="s">
        <v>150</v>
      </c>
      <c r="L666" s="33"/>
      <c r="M666" s="168" t="s">
        <v>1</v>
      </c>
      <c r="N666" s="169" t="s">
        <v>41</v>
      </c>
      <c r="O666" s="58"/>
      <c r="P666" s="170">
        <f>O666*H666</f>
        <v>0</v>
      </c>
      <c r="Q666" s="170">
        <v>7E-05</v>
      </c>
      <c r="R666" s="170">
        <f>Q666*H666</f>
        <v>0.0012879999999999999</v>
      </c>
      <c r="S666" s="170">
        <v>0</v>
      </c>
      <c r="T666" s="171">
        <f>S666*H666</f>
        <v>0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72" t="s">
        <v>238</v>
      </c>
      <c r="AT666" s="172" t="s">
        <v>146</v>
      </c>
      <c r="AU666" s="172" t="s">
        <v>86</v>
      </c>
      <c r="AY666" s="17" t="s">
        <v>144</v>
      </c>
      <c r="BE666" s="173">
        <f>IF(N666="základní",J666,0)</f>
        <v>0</v>
      </c>
      <c r="BF666" s="173">
        <f>IF(N666="snížená",J666,0)</f>
        <v>0</v>
      </c>
      <c r="BG666" s="173">
        <f>IF(N666="zákl. přenesená",J666,0)</f>
        <v>0</v>
      </c>
      <c r="BH666" s="173">
        <f>IF(N666="sníž. přenesená",J666,0)</f>
        <v>0</v>
      </c>
      <c r="BI666" s="173">
        <f>IF(N666="nulová",J666,0)</f>
        <v>0</v>
      </c>
      <c r="BJ666" s="17" t="s">
        <v>84</v>
      </c>
      <c r="BK666" s="173">
        <f>ROUND(I666*H666,2)</f>
        <v>0</v>
      </c>
      <c r="BL666" s="17" t="s">
        <v>238</v>
      </c>
      <c r="BM666" s="172" t="s">
        <v>1266</v>
      </c>
    </row>
    <row r="667" spans="1:47" s="2" customFormat="1" ht="12">
      <c r="A667" s="32"/>
      <c r="B667" s="33"/>
      <c r="C667" s="32"/>
      <c r="D667" s="174" t="s">
        <v>153</v>
      </c>
      <c r="E667" s="32"/>
      <c r="F667" s="175" t="s">
        <v>1267</v>
      </c>
      <c r="G667" s="32"/>
      <c r="H667" s="32"/>
      <c r="I667" s="96"/>
      <c r="J667" s="32"/>
      <c r="K667" s="32"/>
      <c r="L667" s="33"/>
      <c r="M667" s="176"/>
      <c r="N667" s="177"/>
      <c r="O667" s="58"/>
      <c r="P667" s="58"/>
      <c r="Q667" s="58"/>
      <c r="R667" s="58"/>
      <c r="S667" s="58"/>
      <c r="T667" s="59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T667" s="17" t="s">
        <v>153</v>
      </c>
      <c r="AU667" s="17" t="s">
        <v>86</v>
      </c>
    </row>
    <row r="668" spans="2:51" s="13" customFormat="1" ht="12">
      <c r="B668" s="178"/>
      <c r="D668" s="174" t="s">
        <v>155</v>
      </c>
      <c r="E668" s="179" t="s">
        <v>1</v>
      </c>
      <c r="F668" s="180" t="s">
        <v>1268</v>
      </c>
      <c r="H668" s="181">
        <v>9.2</v>
      </c>
      <c r="I668" s="182"/>
      <c r="L668" s="178"/>
      <c r="M668" s="183"/>
      <c r="N668" s="184"/>
      <c r="O668" s="184"/>
      <c r="P668" s="184"/>
      <c r="Q668" s="184"/>
      <c r="R668" s="184"/>
      <c r="S668" s="184"/>
      <c r="T668" s="185"/>
      <c r="AT668" s="179" t="s">
        <v>155</v>
      </c>
      <c r="AU668" s="179" t="s">
        <v>86</v>
      </c>
      <c r="AV668" s="13" t="s">
        <v>86</v>
      </c>
      <c r="AW668" s="13" t="s">
        <v>32</v>
      </c>
      <c r="AX668" s="13" t="s">
        <v>76</v>
      </c>
      <c r="AY668" s="179" t="s">
        <v>144</v>
      </c>
    </row>
    <row r="669" spans="2:51" s="13" customFormat="1" ht="12">
      <c r="B669" s="178"/>
      <c r="D669" s="174" t="s">
        <v>155</v>
      </c>
      <c r="E669" s="179" t="s">
        <v>1</v>
      </c>
      <c r="F669" s="180" t="s">
        <v>1268</v>
      </c>
      <c r="H669" s="181">
        <v>9.2</v>
      </c>
      <c r="I669" s="182"/>
      <c r="L669" s="178"/>
      <c r="M669" s="183"/>
      <c r="N669" s="184"/>
      <c r="O669" s="184"/>
      <c r="P669" s="184"/>
      <c r="Q669" s="184"/>
      <c r="R669" s="184"/>
      <c r="S669" s="184"/>
      <c r="T669" s="185"/>
      <c r="AT669" s="179" t="s">
        <v>155</v>
      </c>
      <c r="AU669" s="179" t="s">
        <v>86</v>
      </c>
      <c r="AV669" s="13" t="s">
        <v>86</v>
      </c>
      <c r="AW669" s="13" t="s">
        <v>32</v>
      </c>
      <c r="AX669" s="13" t="s">
        <v>76</v>
      </c>
      <c r="AY669" s="179" t="s">
        <v>144</v>
      </c>
    </row>
    <row r="670" spans="2:51" s="14" customFormat="1" ht="12">
      <c r="B670" s="186"/>
      <c r="D670" s="174" t="s">
        <v>155</v>
      </c>
      <c r="E670" s="187" t="s">
        <v>1</v>
      </c>
      <c r="F670" s="188" t="s">
        <v>157</v>
      </c>
      <c r="H670" s="189">
        <v>18.4</v>
      </c>
      <c r="I670" s="190"/>
      <c r="L670" s="186"/>
      <c r="M670" s="191"/>
      <c r="N670" s="192"/>
      <c r="O670" s="192"/>
      <c r="P670" s="192"/>
      <c r="Q670" s="192"/>
      <c r="R670" s="192"/>
      <c r="S670" s="192"/>
      <c r="T670" s="193"/>
      <c r="AT670" s="187" t="s">
        <v>155</v>
      </c>
      <c r="AU670" s="187" t="s">
        <v>86</v>
      </c>
      <c r="AV670" s="14" t="s">
        <v>151</v>
      </c>
      <c r="AW670" s="14" t="s">
        <v>32</v>
      </c>
      <c r="AX670" s="14" t="s">
        <v>84</v>
      </c>
      <c r="AY670" s="187" t="s">
        <v>144</v>
      </c>
    </row>
    <row r="671" spans="1:65" s="2" customFormat="1" ht="14.45" customHeight="1">
      <c r="A671" s="32"/>
      <c r="B671" s="160"/>
      <c r="C671" s="161" t="s">
        <v>1269</v>
      </c>
      <c r="D671" s="161" t="s">
        <v>146</v>
      </c>
      <c r="E671" s="162" t="s">
        <v>1270</v>
      </c>
      <c r="F671" s="163" t="s">
        <v>1271</v>
      </c>
      <c r="G671" s="164" t="s">
        <v>149</v>
      </c>
      <c r="H671" s="165">
        <v>18.4</v>
      </c>
      <c r="I671" s="166"/>
      <c r="J671" s="167">
        <f>ROUND(I671*H671,2)</f>
        <v>0</v>
      </c>
      <c r="K671" s="163" t="s">
        <v>150</v>
      </c>
      <c r="L671" s="33"/>
      <c r="M671" s="168" t="s">
        <v>1</v>
      </c>
      <c r="N671" s="169" t="s">
        <v>41</v>
      </c>
      <c r="O671" s="58"/>
      <c r="P671" s="170">
        <f>O671*H671</f>
        <v>0</v>
      </c>
      <c r="Q671" s="170">
        <v>2E-05</v>
      </c>
      <c r="R671" s="170">
        <f>Q671*H671</f>
        <v>0.000368</v>
      </c>
      <c r="S671" s="170">
        <v>0</v>
      </c>
      <c r="T671" s="171">
        <f>S671*H671</f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72" t="s">
        <v>151</v>
      </c>
      <c r="AT671" s="172" t="s">
        <v>146</v>
      </c>
      <c r="AU671" s="172" t="s">
        <v>86</v>
      </c>
      <c r="AY671" s="17" t="s">
        <v>144</v>
      </c>
      <c r="BE671" s="173">
        <f>IF(N671="základní",J671,0)</f>
        <v>0</v>
      </c>
      <c r="BF671" s="173">
        <f>IF(N671="snížená",J671,0)</f>
        <v>0</v>
      </c>
      <c r="BG671" s="173">
        <f>IF(N671="zákl. přenesená",J671,0)</f>
        <v>0</v>
      </c>
      <c r="BH671" s="173">
        <f>IF(N671="sníž. přenesená",J671,0)</f>
        <v>0</v>
      </c>
      <c r="BI671" s="173">
        <f>IF(N671="nulová",J671,0)</f>
        <v>0</v>
      </c>
      <c r="BJ671" s="17" t="s">
        <v>84</v>
      </c>
      <c r="BK671" s="173">
        <f>ROUND(I671*H671,2)</f>
        <v>0</v>
      </c>
      <c r="BL671" s="17" t="s">
        <v>151</v>
      </c>
      <c r="BM671" s="172" t="s">
        <v>1272</v>
      </c>
    </row>
    <row r="672" spans="1:47" s="2" customFormat="1" ht="12">
      <c r="A672" s="32"/>
      <c r="B672" s="33"/>
      <c r="C672" s="32"/>
      <c r="D672" s="174" t="s">
        <v>153</v>
      </c>
      <c r="E672" s="32"/>
      <c r="F672" s="175" t="s">
        <v>1273</v>
      </c>
      <c r="G672" s="32"/>
      <c r="H672" s="32"/>
      <c r="I672" s="96"/>
      <c r="J672" s="32"/>
      <c r="K672" s="32"/>
      <c r="L672" s="33"/>
      <c r="M672" s="176"/>
      <c r="N672" s="177"/>
      <c r="O672" s="58"/>
      <c r="P672" s="58"/>
      <c r="Q672" s="58"/>
      <c r="R672" s="58"/>
      <c r="S672" s="58"/>
      <c r="T672" s="59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T672" s="17" t="s">
        <v>153</v>
      </c>
      <c r="AU672" s="17" t="s">
        <v>86</v>
      </c>
    </row>
    <row r="673" spans="2:51" s="13" customFormat="1" ht="12">
      <c r="B673" s="178"/>
      <c r="D673" s="174" t="s">
        <v>155</v>
      </c>
      <c r="E673" s="179" t="s">
        <v>1</v>
      </c>
      <c r="F673" s="180" t="s">
        <v>1268</v>
      </c>
      <c r="H673" s="181">
        <v>9.2</v>
      </c>
      <c r="I673" s="182"/>
      <c r="L673" s="178"/>
      <c r="M673" s="183"/>
      <c r="N673" s="184"/>
      <c r="O673" s="184"/>
      <c r="P673" s="184"/>
      <c r="Q673" s="184"/>
      <c r="R673" s="184"/>
      <c r="S673" s="184"/>
      <c r="T673" s="185"/>
      <c r="AT673" s="179" t="s">
        <v>155</v>
      </c>
      <c r="AU673" s="179" t="s">
        <v>86</v>
      </c>
      <c r="AV673" s="13" t="s">
        <v>86</v>
      </c>
      <c r="AW673" s="13" t="s">
        <v>32</v>
      </c>
      <c r="AX673" s="13" t="s">
        <v>76</v>
      </c>
      <c r="AY673" s="179" t="s">
        <v>144</v>
      </c>
    </row>
    <row r="674" spans="2:51" s="13" customFormat="1" ht="12">
      <c r="B674" s="178"/>
      <c r="D674" s="174" t="s">
        <v>155</v>
      </c>
      <c r="E674" s="179" t="s">
        <v>1</v>
      </c>
      <c r="F674" s="180" t="s">
        <v>1268</v>
      </c>
      <c r="H674" s="181">
        <v>9.2</v>
      </c>
      <c r="I674" s="182"/>
      <c r="L674" s="178"/>
      <c r="M674" s="183"/>
      <c r="N674" s="184"/>
      <c r="O674" s="184"/>
      <c r="P674" s="184"/>
      <c r="Q674" s="184"/>
      <c r="R674" s="184"/>
      <c r="S674" s="184"/>
      <c r="T674" s="185"/>
      <c r="AT674" s="179" t="s">
        <v>155</v>
      </c>
      <c r="AU674" s="179" t="s">
        <v>86</v>
      </c>
      <c r="AV674" s="13" t="s">
        <v>86</v>
      </c>
      <c r="AW674" s="13" t="s">
        <v>32</v>
      </c>
      <c r="AX674" s="13" t="s">
        <v>76</v>
      </c>
      <c r="AY674" s="179" t="s">
        <v>144</v>
      </c>
    </row>
    <row r="675" spans="2:51" s="14" customFormat="1" ht="12">
      <c r="B675" s="186"/>
      <c r="D675" s="174" t="s">
        <v>155</v>
      </c>
      <c r="E675" s="187" t="s">
        <v>1</v>
      </c>
      <c r="F675" s="188" t="s">
        <v>157</v>
      </c>
      <c r="H675" s="189">
        <v>18.4</v>
      </c>
      <c r="I675" s="190"/>
      <c r="L675" s="186"/>
      <c r="M675" s="191"/>
      <c r="N675" s="192"/>
      <c r="O675" s="192"/>
      <c r="P675" s="192"/>
      <c r="Q675" s="192"/>
      <c r="R675" s="192"/>
      <c r="S675" s="192"/>
      <c r="T675" s="193"/>
      <c r="AT675" s="187" t="s">
        <v>155</v>
      </c>
      <c r="AU675" s="187" t="s">
        <v>86</v>
      </c>
      <c r="AV675" s="14" t="s">
        <v>151</v>
      </c>
      <c r="AW675" s="14" t="s">
        <v>32</v>
      </c>
      <c r="AX675" s="14" t="s">
        <v>84</v>
      </c>
      <c r="AY675" s="187" t="s">
        <v>144</v>
      </c>
    </row>
    <row r="676" spans="2:51" s="15" customFormat="1" ht="12">
      <c r="B676" s="194"/>
      <c r="D676" s="174" t="s">
        <v>155</v>
      </c>
      <c r="E676" s="195" t="s">
        <v>1</v>
      </c>
      <c r="F676" s="196" t="s">
        <v>1274</v>
      </c>
      <c r="H676" s="195" t="s">
        <v>1</v>
      </c>
      <c r="I676" s="197"/>
      <c r="L676" s="194"/>
      <c r="M676" s="198"/>
      <c r="N676" s="199"/>
      <c r="O676" s="199"/>
      <c r="P676" s="199"/>
      <c r="Q676" s="199"/>
      <c r="R676" s="199"/>
      <c r="S676" s="199"/>
      <c r="T676" s="200"/>
      <c r="AT676" s="195" t="s">
        <v>155</v>
      </c>
      <c r="AU676" s="195" t="s">
        <v>86</v>
      </c>
      <c r="AV676" s="15" t="s">
        <v>84</v>
      </c>
      <c r="AW676" s="15" t="s">
        <v>32</v>
      </c>
      <c r="AX676" s="15" t="s">
        <v>76</v>
      </c>
      <c r="AY676" s="195" t="s">
        <v>144</v>
      </c>
    </row>
    <row r="677" spans="1:65" s="2" customFormat="1" ht="14.45" customHeight="1">
      <c r="A677" s="32"/>
      <c r="B677" s="160"/>
      <c r="C677" s="161" t="s">
        <v>1275</v>
      </c>
      <c r="D677" s="161" t="s">
        <v>146</v>
      </c>
      <c r="E677" s="162" t="s">
        <v>1276</v>
      </c>
      <c r="F677" s="163" t="s">
        <v>1277</v>
      </c>
      <c r="G677" s="164" t="s">
        <v>149</v>
      </c>
      <c r="H677" s="165">
        <v>18.4</v>
      </c>
      <c r="I677" s="166"/>
      <c r="J677" s="167">
        <f>ROUND(I677*H677,2)</f>
        <v>0</v>
      </c>
      <c r="K677" s="163" t="s">
        <v>150</v>
      </c>
      <c r="L677" s="33"/>
      <c r="M677" s="168" t="s">
        <v>1</v>
      </c>
      <c r="N677" s="169" t="s">
        <v>41</v>
      </c>
      <c r="O677" s="58"/>
      <c r="P677" s="170">
        <f>O677*H677</f>
        <v>0</v>
      </c>
      <c r="Q677" s="170">
        <v>0</v>
      </c>
      <c r="R677" s="170">
        <f>Q677*H677</f>
        <v>0</v>
      </c>
      <c r="S677" s="170">
        <v>0</v>
      </c>
      <c r="T677" s="171">
        <f>S677*H677</f>
        <v>0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R677" s="172" t="s">
        <v>238</v>
      </c>
      <c r="AT677" s="172" t="s">
        <v>146</v>
      </c>
      <c r="AU677" s="172" t="s">
        <v>86</v>
      </c>
      <c r="AY677" s="17" t="s">
        <v>144</v>
      </c>
      <c r="BE677" s="173">
        <f>IF(N677="základní",J677,0)</f>
        <v>0</v>
      </c>
      <c r="BF677" s="173">
        <f>IF(N677="snížená",J677,0)</f>
        <v>0</v>
      </c>
      <c r="BG677" s="173">
        <f>IF(N677="zákl. přenesená",J677,0)</f>
        <v>0</v>
      </c>
      <c r="BH677" s="173">
        <f>IF(N677="sníž. přenesená",J677,0)</f>
        <v>0</v>
      </c>
      <c r="BI677" s="173">
        <f>IF(N677="nulová",J677,0)</f>
        <v>0</v>
      </c>
      <c r="BJ677" s="17" t="s">
        <v>84</v>
      </c>
      <c r="BK677" s="173">
        <f>ROUND(I677*H677,2)</f>
        <v>0</v>
      </c>
      <c r="BL677" s="17" t="s">
        <v>238</v>
      </c>
      <c r="BM677" s="172" t="s">
        <v>1278</v>
      </c>
    </row>
    <row r="678" spans="1:47" s="2" customFormat="1" ht="12">
      <c r="A678" s="32"/>
      <c r="B678" s="33"/>
      <c r="C678" s="32"/>
      <c r="D678" s="174" t="s">
        <v>153</v>
      </c>
      <c r="E678" s="32"/>
      <c r="F678" s="175" t="s">
        <v>1279</v>
      </c>
      <c r="G678" s="32"/>
      <c r="H678" s="32"/>
      <c r="I678" s="96"/>
      <c r="J678" s="32"/>
      <c r="K678" s="32"/>
      <c r="L678" s="33"/>
      <c r="M678" s="176"/>
      <c r="N678" s="177"/>
      <c r="O678" s="58"/>
      <c r="P678" s="58"/>
      <c r="Q678" s="58"/>
      <c r="R678" s="58"/>
      <c r="S678" s="58"/>
      <c r="T678" s="59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T678" s="17" t="s">
        <v>153</v>
      </c>
      <c r="AU678" s="17" t="s">
        <v>86</v>
      </c>
    </row>
    <row r="679" spans="2:51" s="13" customFormat="1" ht="12">
      <c r="B679" s="178"/>
      <c r="D679" s="174" t="s">
        <v>155</v>
      </c>
      <c r="E679" s="179" t="s">
        <v>1</v>
      </c>
      <c r="F679" s="180" t="s">
        <v>1268</v>
      </c>
      <c r="H679" s="181">
        <v>9.2</v>
      </c>
      <c r="I679" s="182"/>
      <c r="L679" s="178"/>
      <c r="M679" s="183"/>
      <c r="N679" s="184"/>
      <c r="O679" s="184"/>
      <c r="P679" s="184"/>
      <c r="Q679" s="184"/>
      <c r="R679" s="184"/>
      <c r="S679" s="184"/>
      <c r="T679" s="185"/>
      <c r="AT679" s="179" t="s">
        <v>155</v>
      </c>
      <c r="AU679" s="179" t="s">
        <v>86</v>
      </c>
      <c r="AV679" s="13" t="s">
        <v>86</v>
      </c>
      <c r="AW679" s="13" t="s">
        <v>32</v>
      </c>
      <c r="AX679" s="13" t="s">
        <v>76</v>
      </c>
      <c r="AY679" s="179" t="s">
        <v>144</v>
      </c>
    </row>
    <row r="680" spans="2:51" s="13" customFormat="1" ht="12">
      <c r="B680" s="178"/>
      <c r="D680" s="174" t="s">
        <v>155</v>
      </c>
      <c r="E680" s="179" t="s">
        <v>1</v>
      </c>
      <c r="F680" s="180" t="s">
        <v>1268</v>
      </c>
      <c r="H680" s="181">
        <v>9.2</v>
      </c>
      <c r="I680" s="182"/>
      <c r="L680" s="178"/>
      <c r="M680" s="183"/>
      <c r="N680" s="184"/>
      <c r="O680" s="184"/>
      <c r="P680" s="184"/>
      <c r="Q680" s="184"/>
      <c r="R680" s="184"/>
      <c r="S680" s="184"/>
      <c r="T680" s="185"/>
      <c r="AT680" s="179" t="s">
        <v>155</v>
      </c>
      <c r="AU680" s="179" t="s">
        <v>86</v>
      </c>
      <c r="AV680" s="13" t="s">
        <v>86</v>
      </c>
      <c r="AW680" s="13" t="s">
        <v>32</v>
      </c>
      <c r="AX680" s="13" t="s">
        <v>76</v>
      </c>
      <c r="AY680" s="179" t="s">
        <v>144</v>
      </c>
    </row>
    <row r="681" spans="2:51" s="14" customFormat="1" ht="12">
      <c r="B681" s="186"/>
      <c r="D681" s="174" t="s">
        <v>155</v>
      </c>
      <c r="E681" s="187" t="s">
        <v>1</v>
      </c>
      <c r="F681" s="188" t="s">
        <v>157</v>
      </c>
      <c r="H681" s="189">
        <v>18.4</v>
      </c>
      <c r="I681" s="190"/>
      <c r="L681" s="186"/>
      <c r="M681" s="191"/>
      <c r="N681" s="192"/>
      <c r="O681" s="192"/>
      <c r="P681" s="192"/>
      <c r="Q681" s="192"/>
      <c r="R681" s="192"/>
      <c r="S681" s="192"/>
      <c r="T681" s="193"/>
      <c r="AT681" s="187" t="s">
        <v>155</v>
      </c>
      <c r="AU681" s="187" t="s">
        <v>86</v>
      </c>
      <c r="AV681" s="14" t="s">
        <v>151</v>
      </c>
      <c r="AW681" s="14" t="s">
        <v>32</v>
      </c>
      <c r="AX681" s="14" t="s">
        <v>84</v>
      </c>
      <c r="AY681" s="187" t="s">
        <v>144</v>
      </c>
    </row>
    <row r="682" spans="1:65" s="2" customFormat="1" ht="14.45" customHeight="1">
      <c r="A682" s="32"/>
      <c r="B682" s="160"/>
      <c r="C682" s="161" t="s">
        <v>1280</v>
      </c>
      <c r="D682" s="161" t="s">
        <v>146</v>
      </c>
      <c r="E682" s="162" t="s">
        <v>1281</v>
      </c>
      <c r="F682" s="163" t="s">
        <v>1282</v>
      </c>
      <c r="G682" s="164" t="s">
        <v>149</v>
      </c>
      <c r="H682" s="165">
        <v>18.4</v>
      </c>
      <c r="I682" s="166"/>
      <c r="J682" s="167">
        <f>ROUND(I682*H682,2)</f>
        <v>0</v>
      </c>
      <c r="K682" s="163" t="s">
        <v>150</v>
      </c>
      <c r="L682" s="33"/>
      <c r="M682" s="168" t="s">
        <v>1</v>
      </c>
      <c r="N682" s="169" t="s">
        <v>41</v>
      </c>
      <c r="O682" s="58"/>
      <c r="P682" s="170">
        <f>O682*H682</f>
        <v>0</v>
      </c>
      <c r="Q682" s="170">
        <v>0.00014</v>
      </c>
      <c r="R682" s="170">
        <f>Q682*H682</f>
        <v>0.0025759999999999997</v>
      </c>
      <c r="S682" s="170">
        <v>0</v>
      </c>
      <c r="T682" s="171">
        <f>S682*H682</f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72" t="s">
        <v>238</v>
      </c>
      <c r="AT682" s="172" t="s">
        <v>146</v>
      </c>
      <c r="AU682" s="172" t="s">
        <v>86</v>
      </c>
      <c r="AY682" s="17" t="s">
        <v>144</v>
      </c>
      <c r="BE682" s="173">
        <f>IF(N682="základní",J682,0)</f>
        <v>0</v>
      </c>
      <c r="BF682" s="173">
        <f>IF(N682="snížená",J682,0)</f>
        <v>0</v>
      </c>
      <c r="BG682" s="173">
        <f>IF(N682="zákl. přenesená",J682,0)</f>
        <v>0</v>
      </c>
      <c r="BH682" s="173">
        <f>IF(N682="sníž. přenesená",J682,0)</f>
        <v>0</v>
      </c>
      <c r="BI682" s="173">
        <f>IF(N682="nulová",J682,0)</f>
        <v>0</v>
      </c>
      <c r="BJ682" s="17" t="s">
        <v>84</v>
      </c>
      <c r="BK682" s="173">
        <f>ROUND(I682*H682,2)</f>
        <v>0</v>
      </c>
      <c r="BL682" s="17" t="s">
        <v>238</v>
      </c>
      <c r="BM682" s="172" t="s">
        <v>1283</v>
      </c>
    </row>
    <row r="683" spans="1:47" s="2" customFormat="1" ht="12">
      <c r="A683" s="32"/>
      <c r="B683" s="33"/>
      <c r="C683" s="32"/>
      <c r="D683" s="174" t="s">
        <v>153</v>
      </c>
      <c r="E683" s="32"/>
      <c r="F683" s="175" t="s">
        <v>1284</v>
      </c>
      <c r="G683" s="32"/>
      <c r="H683" s="32"/>
      <c r="I683" s="96"/>
      <c r="J683" s="32"/>
      <c r="K683" s="32"/>
      <c r="L683" s="33"/>
      <c r="M683" s="176"/>
      <c r="N683" s="177"/>
      <c r="O683" s="58"/>
      <c r="P683" s="58"/>
      <c r="Q683" s="58"/>
      <c r="R683" s="58"/>
      <c r="S683" s="58"/>
      <c r="T683" s="59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T683" s="17" t="s">
        <v>153</v>
      </c>
      <c r="AU683" s="17" t="s">
        <v>86</v>
      </c>
    </row>
    <row r="684" spans="2:51" s="13" customFormat="1" ht="12">
      <c r="B684" s="178"/>
      <c r="D684" s="174" t="s">
        <v>155</v>
      </c>
      <c r="E684" s="179" t="s">
        <v>1</v>
      </c>
      <c r="F684" s="180" t="s">
        <v>1268</v>
      </c>
      <c r="H684" s="181">
        <v>9.2</v>
      </c>
      <c r="I684" s="182"/>
      <c r="L684" s="178"/>
      <c r="M684" s="183"/>
      <c r="N684" s="184"/>
      <c r="O684" s="184"/>
      <c r="P684" s="184"/>
      <c r="Q684" s="184"/>
      <c r="R684" s="184"/>
      <c r="S684" s="184"/>
      <c r="T684" s="185"/>
      <c r="AT684" s="179" t="s">
        <v>155</v>
      </c>
      <c r="AU684" s="179" t="s">
        <v>86</v>
      </c>
      <c r="AV684" s="13" t="s">
        <v>86</v>
      </c>
      <c r="AW684" s="13" t="s">
        <v>32</v>
      </c>
      <c r="AX684" s="13" t="s">
        <v>76</v>
      </c>
      <c r="AY684" s="179" t="s">
        <v>144</v>
      </c>
    </row>
    <row r="685" spans="2:51" s="13" customFormat="1" ht="12">
      <c r="B685" s="178"/>
      <c r="D685" s="174" t="s">
        <v>155</v>
      </c>
      <c r="E685" s="179" t="s">
        <v>1</v>
      </c>
      <c r="F685" s="180" t="s">
        <v>1268</v>
      </c>
      <c r="H685" s="181">
        <v>9.2</v>
      </c>
      <c r="I685" s="182"/>
      <c r="L685" s="178"/>
      <c r="M685" s="183"/>
      <c r="N685" s="184"/>
      <c r="O685" s="184"/>
      <c r="P685" s="184"/>
      <c r="Q685" s="184"/>
      <c r="R685" s="184"/>
      <c r="S685" s="184"/>
      <c r="T685" s="185"/>
      <c r="AT685" s="179" t="s">
        <v>155</v>
      </c>
      <c r="AU685" s="179" t="s">
        <v>86</v>
      </c>
      <c r="AV685" s="13" t="s">
        <v>86</v>
      </c>
      <c r="AW685" s="13" t="s">
        <v>32</v>
      </c>
      <c r="AX685" s="13" t="s">
        <v>76</v>
      </c>
      <c r="AY685" s="179" t="s">
        <v>144</v>
      </c>
    </row>
    <row r="686" spans="2:51" s="14" customFormat="1" ht="12">
      <c r="B686" s="186"/>
      <c r="D686" s="174" t="s">
        <v>155</v>
      </c>
      <c r="E686" s="187" t="s">
        <v>1</v>
      </c>
      <c r="F686" s="188" t="s">
        <v>157</v>
      </c>
      <c r="H686" s="189">
        <v>18.4</v>
      </c>
      <c r="I686" s="190"/>
      <c r="L686" s="186"/>
      <c r="M686" s="191"/>
      <c r="N686" s="192"/>
      <c r="O686" s="192"/>
      <c r="P686" s="192"/>
      <c r="Q686" s="192"/>
      <c r="R686" s="192"/>
      <c r="S686" s="192"/>
      <c r="T686" s="193"/>
      <c r="AT686" s="187" t="s">
        <v>155</v>
      </c>
      <c r="AU686" s="187" t="s">
        <v>86</v>
      </c>
      <c r="AV686" s="14" t="s">
        <v>151</v>
      </c>
      <c r="AW686" s="14" t="s">
        <v>32</v>
      </c>
      <c r="AX686" s="14" t="s">
        <v>84</v>
      </c>
      <c r="AY686" s="187" t="s">
        <v>144</v>
      </c>
    </row>
    <row r="687" spans="2:51" s="15" customFormat="1" ht="12">
      <c r="B687" s="194"/>
      <c r="D687" s="174" t="s">
        <v>155</v>
      </c>
      <c r="E687" s="195" t="s">
        <v>1</v>
      </c>
      <c r="F687" s="196" t="s">
        <v>1274</v>
      </c>
      <c r="H687" s="195" t="s">
        <v>1</v>
      </c>
      <c r="I687" s="197"/>
      <c r="L687" s="194"/>
      <c r="M687" s="198"/>
      <c r="N687" s="199"/>
      <c r="O687" s="199"/>
      <c r="P687" s="199"/>
      <c r="Q687" s="199"/>
      <c r="R687" s="199"/>
      <c r="S687" s="199"/>
      <c r="T687" s="200"/>
      <c r="AT687" s="195" t="s">
        <v>155</v>
      </c>
      <c r="AU687" s="195" t="s">
        <v>86</v>
      </c>
      <c r="AV687" s="15" t="s">
        <v>84</v>
      </c>
      <c r="AW687" s="15" t="s">
        <v>32</v>
      </c>
      <c r="AX687" s="15" t="s">
        <v>76</v>
      </c>
      <c r="AY687" s="195" t="s">
        <v>144</v>
      </c>
    </row>
    <row r="688" spans="1:65" s="2" customFormat="1" ht="14.45" customHeight="1">
      <c r="A688" s="32"/>
      <c r="B688" s="160"/>
      <c r="C688" s="161" t="s">
        <v>1285</v>
      </c>
      <c r="D688" s="161" t="s">
        <v>146</v>
      </c>
      <c r="E688" s="162" t="s">
        <v>1286</v>
      </c>
      <c r="F688" s="163" t="s">
        <v>1287</v>
      </c>
      <c r="G688" s="164" t="s">
        <v>149</v>
      </c>
      <c r="H688" s="165">
        <v>18.4</v>
      </c>
      <c r="I688" s="166"/>
      <c r="J688" s="167">
        <f>ROUND(I688*H688,2)</f>
        <v>0</v>
      </c>
      <c r="K688" s="163" t="s">
        <v>150</v>
      </c>
      <c r="L688" s="33"/>
      <c r="M688" s="168" t="s">
        <v>1</v>
      </c>
      <c r="N688" s="169" t="s">
        <v>41</v>
      </c>
      <c r="O688" s="58"/>
      <c r="P688" s="170">
        <f>O688*H688</f>
        <v>0</v>
      </c>
      <c r="Q688" s="170">
        <v>0.00012</v>
      </c>
      <c r="R688" s="170">
        <f>Q688*H688</f>
        <v>0.002208</v>
      </c>
      <c r="S688" s="170">
        <v>0</v>
      </c>
      <c r="T688" s="171">
        <f>S688*H688</f>
        <v>0</v>
      </c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R688" s="172" t="s">
        <v>238</v>
      </c>
      <c r="AT688" s="172" t="s">
        <v>146</v>
      </c>
      <c r="AU688" s="172" t="s">
        <v>86</v>
      </c>
      <c r="AY688" s="17" t="s">
        <v>144</v>
      </c>
      <c r="BE688" s="173">
        <f>IF(N688="základní",J688,0)</f>
        <v>0</v>
      </c>
      <c r="BF688" s="173">
        <f>IF(N688="snížená",J688,0)</f>
        <v>0</v>
      </c>
      <c r="BG688" s="173">
        <f>IF(N688="zákl. přenesená",J688,0)</f>
        <v>0</v>
      </c>
      <c r="BH688" s="173">
        <f>IF(N688="sníž. přenesená",J688,0)</f>
        <v>0</v>
      </c>
      <c r="BI688" s="173">
        <f>IF(N688="nulová",J688,0)</f>
        <v>0</v>
      </c>
      <c r="BJ688" s="17" t="s">
        <v>84</v>
      </c>
      <c r="BK688" s="173">
        <f>ROUND(I688*H688,2)</f>
        <v>0</v>
      </c>
      <c r="BL688" s="17" t="s">
        <v>238</v>
      </c>
      <c r="BM688" s="172" t="s">
        <v>1288</v>
      </c>
    </row>
    <row r="689" spans="1:47" s="2" customFormat="1" ht="12">
      <c r="A689" s="32"/>
      <c r="B689" s="33"/>
      <c r="C689" s="32"/>
      <c r="D689" s="174" t="s">
        <v>153</v>
      </c>
      <c r="E689" s="32"/>
      <c r="F689" s="175" t="s">
        <v>1289</v>
      </c>
      <c r="G689" s="32"/>
      <c r="H689" s="32"/>
      <c r="I689" s="96"/>
      <c r="J689" s="32"/>
      <c r="K689" s="32"/>
      <c r="L689" s="33"/>
      <c r="M689" s="176"/>
      <c r="N689" s="177"/>
      <c r="O689" s="58"/>
      <c r="P689" s="58"/>
      <c r="Q689" s="58"/>
      <c r="R689" s="58"/>
      <c r="S689" s="58"/>
      <c r="T689" s="59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T689" s="17" t="s">
        <v>153</v>
      </c>
      <c r="AU689" s="17" t="s">
        <v>86</v>
      </c>
    </row>
    <row r="690" spans="2:51" s="13" customFormat="1" ht="12">
      <c r="B690" s="178"/>
      <c r="D690" s="174" t="s">
        <v>155</v>
      </c>
      <c r="E690" s="179" t="s">
        <v>1</v>
      </c>
      <c r="F690" s="180" t="s">
        <v>1268</v>
      </c>
      <c r="H690" s="181">
        <v>9.2</v>
      </c>
      <c r="I690" s="182"/>
      <c r="L690" s="178"/>
      <c r="M690" s="183"/>
      <c r="N690" s="184"/>
      <c r="O690" s="184"/>
      <c r="P690" s="184"/>
      <c r="Q690" s="184"/>
      <c r="R690" s="184"/>
      <c r="S690" s="184"/>
      <c r="T690" s="185"/>
      <c r="AT690" s="179" t="s">
        <v>155</v>
      </c>
      <c r="AU690" s="179" t="s">
        <v>86</v>
      </c>
      <c r="AV690" s="13" t="s">
        <v>86</v>
      </c>
      <c r="AW690" s="13" t="s">
        <v>32</v>
      </c>
      <c r="AX690" s="13" t="s">
        <v>76</v>
      </c>
      <c r="AY690" s="179" t="s">
        <v>144</v>
      </c>
    </row>
    <row r="691" spans="2:51" s="13" customFormat="1" ht="12">
      <c r="B691" s="178"/>
      <c r="D691" s="174" t="s">
        <v>155</v>
      </c>
      <c r="E691" s="179" t="s">
        <v>1</v>
      </c>
      <c r="F691" s="180" t="s">
        <v>1268</v>
      </c>
      <c r="H691" s="181">
        <v>9.2</v>
      </c>
      <c r="I691" s="182"/>
      <c r="L691" s="178"/>
      <c r="M691" s="183"/>
      <c r="N691" s="184"/>
      <c r="O691" s="184"/>
      <c r="P691" s="184"/>
      <c r="Q691" s="184"/>
      <c r="R691" s="184"/>
      <c r="S691" s="184"/>
      <c r="T691" s="185"/>
      <c r="AT691" s="179" t="s">
        <v>155</v>
      </c>
      <c r="AU691" s="179" t="s">
        <v>86</v>
      </c>
      <c r="AV691" s="13" t="s">
        <v>86</v>
      </c>
      <c r="AW691" s="13" t="s">
        <v>32</v>
      </c>
      <c r="AX691" s="13" t="s">
        <v>76</v>
      </c>
      <c r="AY691" s="179" t="s">
        <v>144</v>
      </c>
    </row>
    <row r="692" spans="2:51" s="14" customFormat="1" ht="12">
      <c r="B692" s="186"/>
      <c r="D692" s="174" t="s">
        <v>155</v>
      </c>
      <c r="E692" s="187" t="s">
        <v>1</v>
      </c>
      <c r="F692" s="188" t="s">
        <v>157</v>
      </c>
      <c r="H692" s="189">
        <v>18.4</v>
      </c>
      <c r="I692" s="190"/>
      <c r="L692" s="186"/>
      <c r="M692" s="191"/>
      <c r="N692" s="192"/>
      <c r="O692" s="192"/>
      <c r="P692" s="192"/>
      <c r="Q692" s="192"/>
      <c r="R692" s="192"/>
      <c r="S692" s="192"/>
      <c r="T692" s="193"/>
      <c r="AT692" s="187" t="s">
        <v>155</v>
      </c>
      <c r="AU692" s="187" t="s">
        <v>86</v>
      </c>
      <c r="AV692" s="14" t="s">
        <v>151</v>
      </c>
      <c r="AW692" s="14" t="s">
        <v>32</v>
      </c>
      <c r="AX692" s="14" t="s">
        <v>84</v>
      </c>
      <c r="AY692" s="187" t="s">
        <v>144</v>
      </c>
    </row>
    <row r="693" spans="1:65" s="2" customFormat="1" ht="14.45" customHeight="1">
      <c r="A693" s="32"/>
      <c r="B693" s="160"/>
      <c r="C693" s="161" t="s">
        <v>1290</v>
      </c>
      <c r="D693" s="161" t="s">
        <v>146</v>
      </c>
      <c r="E693" s="162" t="s">
        <v>1291</v>
      </c>
      <c r="F693" s="163" t="s">
        <v>1292</v>
      </c>
      <c r="G693" s="164" t="s">
        <v>149</v>
      </c>
      <c r="H693" s="165">
        <v>18.4</v>
      </c>
      <c r="I693" s="166"/>
      <c r="J693" s="167">
        <f>ROUND(I693*H693,2)</f>
        <v>0</v>
      </c>
      <c r="K693" s="163" t="s">
        <v>150</v>
      </c>
      <c r="L693" s="33"/>
      <c r="M693" s="168" t="s">
        <v>1</v>
      </c>
      <c r="N693" s="169" t="s">
        <v>41</v>
      </c>
      <c r="O693" s="58"/>
      <c r="P693" s="170">
        <f>O693*H693</f>
        <v>0</v>
      </c>
      <c r="Q693" s="170">
        <v>0.00012</v>
      </c>
      <c r="R693" s="170">
        <f>Q693*H693</f>
        <v>0.002208</v>
      </c>
      <c r="S693" s="170">
        <v>0</v>
      </c>
      <c r="T693" s="171">
        <f>S693*H693</f>
        <v>0</v>
      </c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R693" s="172" t="s">
        <v>238</v>
      </c>
      <c r="AT693" s="172" t="s">
        <v>146</v>
      </c>
      <c r="AU693" s="172" t="s">
        <v>86</v>
      </c>
      <c r="AY693" s="17" t="s">
        <v>144</v>
      </c>
      <c r="BE693" s="173">
        <f>IF(N693="základní",J693,0)</f>
        <v>0</v>
      </c>
      <c r="BF693" s="173">
        <f>IF(N693="snížená",J693,0)</f>
        <v>0</v>
      </c>
      <c r="BG693" s="173">
        <f>IF(N693="zákl. přenesená",J693,0)</f>
        <v>0</v>
      </c>
      <c r="BH693" s="173">
        <f>IF(N693="sníž. přenesená",J693,0)</f>
        <v>0</v>
      </c>
      <c r="BI693" s="173">
        <f>IF(N693="nulová",J693,0)</f>
        <v>0</v>
      </c>
      <c r="BJ693" s="17" t="s">
        <v>84</v>
      </c>
      <c r="BK693" s="173">
        <f>ROUND(I693*H693,2)</f>
        <v>0</v>
      </c>
      <c r="BL693" s="17" t="s">
        <v>238</v>
      </c>
      <c r="BM693" s="172" t="s">
        <v>1293</v>
      </c>
    </row>
    <row r="694" spans="1:47" s="2" customFormat="1" ht="12">
      <c r="A694" s="32"/>
      <c r="B694" s="33"/>
      <c r="C694" s="32"/>
      <c r="D694" s="174" t="s">
        <v>153</v>
      </c>
      <c r="E694" s="32"/>
      <c r="F694" s="175" t="s">
        <v>1294</v>
      </c>
      <c r="G694" s="32"/>
      <c r="H694" s="32"/>
      <c r="I694" s="96"/>
      <c r="J694" s="32"/>
      <c r="K694" s="32"/>
      <c r="L694" s="33"/>
      <c r="M694" s="176"/>
      <c r="N694" s="177"/>
      <c r="O694" s="58"/>
      <c r="P694" s="58"/>
      <c r="Q694" s="58"/>
      <c r="R694" s="58"/>
      <c r="S694" s="58"/>
      <c r="T694" s="59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T694" s="17" t="s">
        <v>153</v>
      </c>
      <c r="AU694" s="17" t="s">
        <v>86</v>
      </c>
    </row>
    <row r="695" spans="2:51" s="13" customFormat="1" ht="12">
      <c r="B695" s="178"/>
      <c r="D695" s="174" t="s">
        <v>155</v>
      </c>
      <c r="E695" s="179" t="s">
        <v>1</v>
      </c>
      <c r="F695" s="180" t="s">
        <v>1268</v>
      </c>
      <c r="H695" s="181">
        <v>9.2</v>
      </c>
      <c r="I695" s="182"/>
      <c r="L695" s="178"/>
      <c r="M695" s="183"/>
      <c r="N695" s="184"/>
      <c r="O695" s="184"/>
      <c r="P695" s="184"/>
      <c r="Q695" s="184"/>
      <c r="R695" s="184"/>
      <c r="S695" s="184"/>
      <c r="T695" s="185"/>
      <c r="AT695" s="179" t="s">
        <v>155</v>
      </c>
      <c r="AU695" s="179" t="s">
        <v>86</v>
      </c>
      <c r="AV695" s="13" t="s">
        <v>86</v>
      </c>
      <c r="AW695" s="13" t="s">
        <v>32</v>
      </c>
      <c r="AX695" s="13" t="s">
        <v>76</v>
      </c>
      <c r="AY695" s="179" t="s">
        <v>144</v>
      </c>
    </row>
    <row r="696" spans="2:51" s="13" customFormat="1" ht="12">
      <c r="B696" s="178"/>
      <c r="D696" s="174" t="s">
        <v>155</v>
      </c>
      <c r="E696" s="179" t="s">
        <v>1</v>
      </c>
      <c r="F696" s="180" t="s">
        <v>1268</v>
      </c>
      <c r="H696" s="181">
        <v>9.2</v>
      </c>
      <c r="I696" s="182"/>
      <c r="L696" s="178"/>
      <c r="M696" s="183"/>
      <c r="N696" s="184"/>
      <c r="O696" s="184"/>
      <c r="P696" s="184"/>
      <c r="Q696" s="184"/>
      <c r="R696" s="184"/>
      <c r="S696" s="184"/>
      <c r="T696" s="185"/>
      <c r="AT696" s="179" t="s">
        <v>155</v>
      </c>
      <c r="AU696" s="179" t="s">
        <v>86</v>
      </c>
      <c r="AV696" s="13" t="s">
        <v>86</v>
      </c>
      <c r="AW696" s="13" t="s">
        <v>32</v>
      </c>
      <c r="AX696" s="13" t="s">
        <v>76</v>
      </c>
      <c r="AY696" s="179" t="s">
        <v>144</v>
      </c>
    </row>
    <row r="697" spans="2:51" s="14" customFormat="1" ht="12">
      <c r="B697" s="186"/>
      <c r="D697" s="174" t="s">
        <v>155</v>
      </c>
      <c r="E697" s="187" t="s">
        <v>1</v>
      </c>
      <c r="F697" s="188" t="s">
        <v>157</v>
      </c>
      <c r="H697" s="189">
        <v>18.4</v>
      </c>
      <c r="I697" s="190"/>
      <c r="L697" s="186"/>
      <c r="M697" s="191"/>
      <c r="N697" s="192"/>
      <c r="O697" s="192"/>
      <c r="P697" s="192"/>
      <c r="Q697" s="192"/>
      <c r="R697" s="192"/>
      <c r="S697" s="192"/>
      <c r="T697" s="193"/>
      <c r="AT697" s="187" t="s">
        <v>155</v>
      </c>
      <c r="AU697" s="187" t="s">
        <v>86</v>
      </c>
      <c r="AV697" s="14" t="s">
        <v>151</v>
      </c>
      <c r="AW697" s="14" t="s">
        <v>32</v>
      </c>
      <c r="AX697" s="14" t="s">
        <v>84</v>
      </c>
      <c r="AY697" s="187" t="s">
        <v>144</v>
      </c>
    </row>
    <row r="698" spans="1:65" s="2" customFormat="1" ht="14.45" customHeight="1">
      <c r="A698" s="32"/>
      <c r="B698" s="160"/>
      <c r="C698" s="161" t="s">
        <v>1295</v>
      </c>
      <c r="D698" s="161" t="s">
        <v>146</v>
      </c>
      <c r="E698" s="162" t="s">
        <v>1296</v>
      </c>
      <c r="F698" s="163" t="s">
        <v>1804</v>
      </c>
      <c r="G698" s="164" t="s">
        <v>149</v>
      </c>
      <c r="H698" s="165">
        <v>198.849</v>
      </c>
      <c r="I698" s="166"/>
      <c r="J698" s="167">
        <f>ROUND(I698*H698,2)</f>
        <v>0</v>
      </c>
      <c r="K698" s="163" t="s">
        <v>150</v>
      </c>
      <c r="L698" s="33"/>
      <c r="M698" s="168" t="s">
        <v>1</v>
      </c>
      <c r="N698" s="169" t="s">
        <v>41</v>
      </c>
      <c r="O698" s="58"/>
      <c r="P698" s="170">
        <f>O698*H698</f>
        <v>0</v>
      </c>
      <c r="Q698" s="170">
        <v>0.00041</v>
      </c>
      <c r="R698" s="170">
        <f>Q698*H698</f>
        <v>0.08152809</v>
      </c>
      <c r="S698" s="170">
        <v>0</v>
      </c>
      <c r="T698" s="171">
        <f>S698*H698</f>
        <v>0</v>
      </c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R698" s="172" t="s">
        <v>238</v>
      </c>
      <c r="AT698" s="172" t="s">
        <v>146</v>
      </c>
      <c r="AU698" s="172" t="s">
        <v>86</v>
      </c>
      <c r="AY698" s="17" t="s">
        <v>144</v>
      </c>
      <c r="BE698" s="173">
        <f>IF(N698="základní",J698,0)</f>
        <v>0</v>
      </c>
      <c r="BF698" s="173">
        <f>IF(N698="snížená",J698,0)</f>
        <v>0</v>
      </c>
      <c r="BG698" s="173">
        <f>IF(N698="zákl. přenesená",J698,0)</f>
        <v>0</v>
      </c>
      <c r="BH698" s="173">
        <f>IF(N698="sníž. přenesená",J698,0)</f>
        <v>0</v>
      </c>
      <c r="BI698" s="173">
        <f>IF(N698="nulová",J698,0)</f>
        <v>0</v>
      </c>
      <c r="BJ698" s="17" t="s">
        <v>84</v>
      </c>
      <c r="BK698" s="173">
        <f>ROUND(I698*H698,2)</f>
        <v>0</v>
      </c>
      <c r="BL698" s="17" t="s">
        <v>238</v>
      </c>
      <c r="BM698" s="172" t="s">
        <v>1297</v>
      </c>
    </row>
    <row r="699" spans="1:47" s="2" customFormat="1" ht="12">
      <c r="A699" s="32"/>
      <c r="B699" s="33"/>
      <c r="C699" s="32"/>
      <c r="D699" s="174" t="s">
        <v>153</v>
      </c>
      <c r="E699" s="32"/>
      <c r="F699" s="175"/>
      <c r="G699" s="32"/>
      <c r="H699" s="32"/>
      <c r="I699" s="96"/>
      <c r="J699" s="32"/>
      <c r="K699" s="32"/>
      <c r="L699" s="33"/>
      <c r="M699" s="176"/>
      <c r="N699" s="177"/>
      <c r="O699" s="58"/>
      <c r="P699" s="58"/>
      <c r="Q699" s="58"/>
      <c r="R699" s="58"/>
      <c r="S699" s="58"/>
      <c r="T699" s="59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T699" s="17" t="s">
        <v>153</v>
      </c>
      <c r="AU699" s="17" t="s">
        <v>86</v>
      </c>
    </row>
    <row r="700" spans="2:51" s="13" customFormat="1" ht="12">
      <c r="B700" s="178"/>
      <c r="D700" s="174" t="s">
        <v>155</v>
      </c>
      <c r="E700" s="179" t="s">
        <v>1</v>
      </c>
      <c r="F700" s="180" t="s">
        <v>1298</v>
      </c>
      <c r="H700" s="181">
        <v>31.108</v>
      </c>
      <c r="I700" s="182"/>
      <c r="L700" s="178"/>
      <c r="M700" s="183"/>
      <c r="N700" s="184"/>
      <c r="O700" s="184"/>
      <c r="P700" s="184"/>
      <c r="Q700" s="184"/>
      <c r="R700" s="184"/>
      <c r="S700" s="184"/>
      <c r="T700" s="185"/>
      <c r="AT700" s="179" t="s">
        <v>155</v>
      </c>
      <c r="AU700" s="179" t="s">
        <v>86</v>
      </c>
      <c r="AV700" s="13" t="s">
        <v>86</v>
      </c>
      <c r="AW700" s="13" t="s">
        <v>32</v>
      </c>
      <c r="AX700" s="13" t="s">
        <v>76</v>
      </c>
      <c r="AY700" s="179" t="s">
        <v>144</v>
      </c>
    </row>
    <row r="701" spans="2:51" s="13" customFormat="1" ht="12">
      <c r="B701" s="178"/>
      <c r="D701" s="174" t="s">
        <v>155</v>
      </c>
      <c r="E701" s="179" t="s">
        <v>1</v>
      </c>
      <c r="F701" s="180" t="s">
        <v>1299</v>
      </c>
      <c r="H701" s="181">
        <v>18.382</v>
      </c>
      <c r="I701" s="182"/>
      <c r="L701" s="178"/>
      <c r="M701" s="183"/>
      <c r="N701" s="184"/>
      <c r="O701" s="184"/>
      <c r="P701" s="184"/>
      <c r="Q701" s="184"/>
      <c r="R701" s="184"/>
      <c r="S701" s="184"/>
      <c r="T701" s="185"/>
      <c r="AT701" s="179" t="s">
        <v>155</v>
      </c>
      <c r="AU701" s="179" t="s">
        <v>86</v>
      </c>
      <c r="AV701" s="13" t="s">
        <v>86</v>
      </c>
      <c r="AW701" s="13" t="s">
        <v>32</v>
      </c>
      <c r="AX701" s="13" t="s">
        <v>76</v>
      </c>
      <c r="AY701" s="179" t="s">
        <v>144</v>
      </c>
    </row>
    <row r="702" spans="2:51" s="13" customFormat="1" ht="12">
      <c r="B702" s="178"/>
      <c r="D702" s="174" t="s">
        <v>155</v>
      </c>
      <c r="E702" s="179" t="s">
        <v>1</v>
      </c>
      <c r="F702" s="180" t="s">
        <v>1298</v>
      </c>
      <c r="H702" s="181">
        <v>31.108</v>
      </c>
      <c r="I702" s="182"/>
      <c r="L702" s="178"/>
      <c r="M702" s="183"/>
      <c r="N702" s="184"/>
      <c r="O702" s="184"/>
      <c r="P702" s="184"/>
      <c r="Q702" s="184"/>
      <c r="R702" s="184"/>
      <c r="S702" s="184"/>
      <c r="T702" s="185"/>
      <c r="AT702" s="179" t="s">
        <v>155</v>
      </c>
      <c r="AU702" s="179" t="s">
        <v>86</v>
      </c>
      <c r="AV702" s="13" t="s">
        <v>86</v>
      </c>
      <c r="AW702" s="13" t="s">
        <v>32</v>
      </c>
      <c r="AX702" s="13" t="s">
        <v>76</v>
      </c>
      <c r="AY702" s="179" t="s">
        <v>144</v>
      </c>
    </row>
    <row r="703" spans="2:51" s="13" customFormat="1" ht="12">
      <c r="B703" s="178"/>
      <c r="D703" s="174" t="s">
        <v>155</v>
      </c>
      <c r="E703" s="179" t="s">
        <v>1</v>
      </c>
      <c r="F703" s="180" t="s">
        <v>1300</v>
      </c>
      <c r="H703" s="181">
        <v>18.18</v>
      </c>
      <c r="I703" s="182"/>
      <c r="L703" s="178"/>
      <c r="M703" s="183"/>
      <c r="N703" s="184"/>
      <c r="O703" s="184"/>
      <c r="P703" s="184"/>
      <c r="Q703" s="184"/>
      <c r="R703" s="184"/>
      <c r="S703" s="184"/>
      <c r="T703" s="185"/>
      <c r="AT703" s="179" t="s">
        <v>155</v>
      </c>
      <c r="AU703" s="179" t="s">
        <v>86</v>
      </c>
      <c r="AV703" s="13" t="s">
        <v>86</v>
      </c>
      <c r="AW703" s="13" t="s">
        <v>32</v>
      </c>
      <c r="AX703" s="13" t="s">
        <v>76</v>
      </c>
      <c r="AY703" s="179" t="s">
        <v>144</v>
      </c>
    </row>
    <row r="704" spans="2:51" s="13" customFormat="1" ht="12">
      <c r="B704" s="178"/>
      <c r="D704" s="174" t="s">
        <v>155</v>
      </c>
      <c r="E704" s="179" t="s">
        <v>1</v>
      </c>
      <c r="F704" s="180" t="s">
        <v>1301</v>
      </c>
      <c r="H704" s="181">
        <v>28.078</v>
      </c>
      <c r="I704" s="182"/>
      <c r="L704" s="178"/>
      <c r="M704" s="183"/>
      <c r="N704" s="184"/>
      <c r="O704" s="184"/>
      <c r="P704" s="184"/>
      <c r="Q704" s="184"/>
      <c r="R704" s="184"/>
      <c r="S704" s="184"/>
      <c r="T704" s="185"/>
      <c r="AT704" s="179" t="s">
        <v>155</v>
      </c>
      <c r="AU704" s="179" t="s">
        <v>86</v>
      </c>
      <c r="AV704" s="13" t="s">
        <v>86</v>
      </c>
      <c r="AW704" s="13" t="s">
        <v>32</v>
      </c>
      <c r="AX704" s="13" t="s">
        <v>76</v>
      </c>
      <c r="AY704" s="179" t="s">
        <v>144</v>
      </c>
    </row>
    <row r="705" spans="2:51" s="13" customFormat="1" ht="12">
      <c r="B705" s="178"/>
      <c r="D705" s="174" t="s">
        <v>155</v>
      </c>
      <c r="E705" s="179" t="s">
        <v>1</v>
      </c>
      <c r="F705" s="180" t="s">
        <v>1302</v>
      </c>
      <c r="H705" s="181">
        <v>27.553</v>
      </c>
      <c r="I705" s="182"/>
      <c r="L705" s="178"/>
      <c r="M705" s="183"/>
      <c r="N705" s="184"/>
      <c r="O705" s="184"/>
      <c r="P705" s="184"/>
      <c r="Q705" s="184"/>
      <c r="R705" s="184"/>
      <c r="S705" s="184"/>
      <c r="T705" s="185"/>
      <c r="AT705" s="179" t="s">
        <v>155</v>
      </c>
      <c r="AU705" s="179" t="s">
        <v>86</v>
      </c>
      <c r="AV705" s="13" t="s">
        <v>86</v>
      </c>
      <c r="AW705" s="13" t="s">
        <v>32</v>
      </c>
      <c r="AX705" s="13" t="s">
        <v>76</v>
      </c>
      <c r="AY705" s="179" t="s">
        <v>144</v>
      </c>
    </row>
    <row r="706" spans="2:51" s="13" customFormat="1" ht="12">
      <c r="B706" s="178"/>
      <c r="D706" s="174" t="s">
        <v>155</v>
      </c>
      <c r="E706" s="179" t="s">
        <v>1</v>
      </c>
      <c r="F706" s="180" t="s">
        <v>1303</v>
      </c>
      <c r="H706" s="181">
        <v>44.44</v>
      </c>
      <c r="I706" s="182"/>
      <c r="L706" s="178"/>
      <c r="M706" s="183"/>
      <c r="N706" s="184"/>
      <c r="O706" s="184"/>
      <c r="P706" s="184"/>
      <c r="Q706" s="184"/>
      <c r="R706" s="184"/>
      <c r="S706" s="184"/>
      <c r="T706" s="185"/>
      <c r="AT706" s="179" t="s">
        <v>155</v>
      </c>
      <c r="AU706" s="179" t="s">
        <v>86</v>
      </c>
      <c r="AV706" s="13" t="s">
        <v>86</v>
      </c>
      <c r="AW706" s="13" t="s">
        <v>32</v>
      </c>
      <c r="AX706" s="13" t="s">
        <v>76</v>
      </c>
      <c r="AY706" s="179" t="s">
        <v>144</v>
      </c>
    </row>
    <row r="707" spans="2:51" s="14" customFormat="1" ht="12">
      <c r="B707" s="186"/>
      <c r="D707" s="174" t="s">
        <v>155</v>
      </c>
      <c r="E707" s="187" t="s">
        <v>1</v>
      </c>
      <c r="F707" s="188" t="s">
        <v>157</v>
      </c>
      <c r="H707" s="189">
        <v>198.849</v>
      </c>
      <c r="I707" s="190"/>
      <c r="L707" s="186"/>
      <c r="M707" s="191"/>
      <c r="N707" s="192"/>
      <c r="O707" s="192"/>
      <c r="P707" s="192"/>
      <c r="Q707" s="192"/>
      <c r="R707" s="192"/>
      <c r="S707" s="192"/>
      <c r="T707" s="193"/>
      <c r="AT707" s="187" t="s">
        <v>155</v>
      </c>
      <c r="AU707" s="187" t="s">
        <v>86</v>
      </c>
      <c r="AV707" s="14" t="s">
        <v>151</v>
      </c>
      <c r="AW707" s="14" t="s">
        <v>32</v>
      </c>
      <c r="AX707" s="14" t="s">
        <v>84</v>
      </c>
      <c r="AY707" s="187" t="s">
        <v>144</v>
      </c>
    </row>
    <row r="708" spans="1:65" s="2" customFormat="1" ht="24">
      <c r="A708" s="32"/>
      <c r="B708" s="160"/>
      <c r="C708" s="161" t="s">
        <v>1304</v>
      </c>
      <c r="D708" s="161" t="s">
        <v>146</v>
      </c>
      <c r="E708" s="162" t="s">
        <v>1305</v>
      </c>
      <c r="F708" s="163" t="s">
        <v>1805</v>
      </c>
      <c r="G708" s="164" t="s">
        <v>149</v>
      </c>
      <c r="H708" s="165">
        <v>108.992</v>
      </c>
      <c r="I708" s="166"/>
      <c r="J708" s="167">
        <f>ROUND(I708*H708,2)</f>
        <v>0</v>
      </c>
      <c r="K708" s="163" t="s">
        <v>150</v>
      </c>
      <c r="L708" s="33"/>
      <c r="M708" s="168" t="s">
        <v>1</v>
      </c>
      <c r="N708" s="169" t="s">
        <v>41</v>
      </c>
      <c r="O708" s="58"/>
      <c r="P708" s="170">
        <f>O708*H708</f>
        <v>0</v>
      </c>
      <c r="Q708" s="170">
        <v>0.00014</v>
      </c>
      <c r="R708" s="170">
        <f>Q708*H708</f>
        <v>0.015258879999999999</v>
      </c>
      <c r="S708" s="170">
        <v>0</v>
      </c>
      <c r="T708" s="171">
        <f>S708*H708</f>
        <v>0</v>
      </c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R708" s="172" t="s">
        <v>238</v>
      </c>
      <c r="AT708" s="172" t="s">
        <v>146</v>
      </c>
      <c r="AU708" s="172" t="s">
        <v>86</v>
      </c>
      <c r="AY708" s="17" t="s">
        <v>144</v>
      </c>
      <c r="BE708" s="173">
        <f>IF(N708="základní",J708,0)</f>
        <v>0</v>
      </c>
      <c r="BF708" s="173">
        <f>IF(N708="snížená",J708,0)</f>
        <v>0</v>
      </c>
      <c r="BG708" s="173">
        <f>IF(N708="zákl. přenesená",J708,0)</f>
        <v>0</v>
      </c>
      <c r="BH708" s="173">
        <f>IF(N708="sníž. přenesená",J708,0)</f>
        <v>0</v>
      </c>
      <c r="BI708" s="173">
        <f>IF(N708="nulová",J708,0)</f>
        <v>0</v>
      </c>
      <c r="BJ708" s="17" t="s">
        <v>84</v>
      </c>
      <c r="BK708" s="173">
        <f>ROUND(I708*H708,2)</f>
        <v>0</v>
      </c>
      <c r="BL708" s="17" t="s">
        <v>238</v>
      </c>
      <c r="BM708" s="172" t="s">
        <v>1306</v>
      </c>
    </row>
    <row r="709" spans="1:47" s="2" customFormat="1" ht="19.5">
      <c r="A709" s="32"/>
      <c r="B709" s="33"/>
      <c r="C709" s="32"/>
      <c r="D709" s="174" t="s">
        <v>153</v>
      </c>
      <c r="E709" s="32"/>
      <c r="F709" s="175" t="s">
        <v>1307</v>
      </c>
      <c r="G709" s="32"/>
      <c r="H709" s="32"/>
      <c r="I709" s="96"/>
      <c r="J709" s="32"/>
      <c r="K709" s="32"/>
      <c r="L709" s="33"/>
      <c r="M709" s="176"/>
      <c r="N709" s="177"/>
      <c r="O709" s="58"/>
      <c r="P709" s="58"/>
      <c r="Q709" s="58"/>
      <c r="R709" s="58"/>
      <c r="S709" s="58"/>
      <c r="T709" s="59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T709" s="17" t="s">
        <v>153</v>
      </c>
      <c r="AU709" s="17" t="s">
        <v>86</v>
      </c>
    </row>
    <row r="710" spans="2:51" s="13" customFormat="1" ht="12">
      <c r="B710" s="178"/>
      <c r="D710" s="174" t="s">
        <v>155</v>
      </c>
      <c r="E710" s="179" t="s">
        <v>1</v>
      </c>
      <c r="F710" s="180" t="s">
        <v>1308</v>
      </c>
      <c r="H710" s="181">
        <v>108.992</v>
      </c>
      <c r="I710" s="182"/>
      <c r="L710" s="178"/>
      <c r="M710" s="183"/>
      <c r="N710" s="184"/>
      <c r="O710" s="184"/>
      <c r="P710" s="184"/>
      <c r="Q710" s="184"/>
      <c r="R710" s="184"/>
      <c r="S710" s="184"/>
      <c r="T710" s="185"/>
      <c r="AT710" s="179" t="s">
        <v>155</v>
      </c>
      <c r="AU710" s="179" t="s">
        <v>86</v>
      </c>
      <c r="AV710" s="13" t="s">
        <v>86</v>
      </c>
      <c r="AW710" s="13" t="s">
        <v>32</v>
      </c>
      <c r="AX710" s="13" t="s">
        <v>76</v>
      </c>
      <c r="AY710" s="179" t="s">
        <v>144</v>
      </c>
    </row>
    <row r="711" spans="2:51" s="14" customFormat="1" ht="12">
      <c r="B711" s="186"/>
      <c r="D711" s="174" t="s">
        <v>155</v>
      </c>
      <c r="E711" s="187" t="s">
        <v>1</v>
      </c>
      <c r="F711" s="188" t="s">
        <v>157</v>
      </c>
      <c r="H711" s="189">
        <v>108.992</v>
      </c>
      <c r="I711" s="190"/>
      <c r="L711" s="186"/>
      <c r="M711" s="191"/>
      <c r="N711" s="192"/>
      <c r="O711" s="192"/>
      <c r="P711" s="192"/>
      <c r="Q711" s="192"/>
      <c r="R711" s="192"/>
      <c r="S711" s="192"/>
      <c r="T711" s="193"/>
      <c r="AT711" s="187" t="s">
        <v>155</v>
      </c>
      <c r="AU711" s="187" t="s">
        <v>86</v>
      </c>
      <c r="AV711" s="14" t="s">
        <v>151</v>
      </c>
      <c r="AW711" s="14" t="s">
        <v>32</v>
      </c>
      <c r="AX711" s="14" t="s">
        <v>84</v>
      </c>
      <c r="AY711" s="187" t="s">
        <v>144</v>
      </c>
    </row>
    <row r="712" spans="1:65" s="2" customFormat="1" ht="14.45" customHeight="1">
      <c r="A712" s="32"/>
      <c r="B712" s="160"/>
      <c r="C712" s="161" t="s">
        <v>1309</v>
      </c>
      <c r="D712" s="161" t="s">
        <v>146</v>
      </c>
      <c r="E712" s="162" t="s">
        <v>1310</v>
      </c>
      <c r="F712" s="163" t="s">
        <v>1806</v>
      </c>
      <c r="G712" s="164" t="s">
        <v>149</v>
      </c>
      <c r="H712" s="165">
        <v>340.188</v>
      </c>
      <c r="I712" s="166"/>
      <c r="J712" s="167">
        <f>ROUND(I712*H712,2)</f>
        <v>0</v>
      </c>
      <c r="K712" s="163" t="s">
        <v>150</v>
      </c>
      <c r="L712" s="33"/>
      <c r="M712" s="168" t="s">
        <v>1</v>
      </c>
      <c r="N712" s="169" t="s">
        <v>41</v>
      </c>
      <c r="O712" s="58"/>
      <c r="P712" s="170">
        <f>O712*H712</f>
        <v>0</v>
      </c>
      <c r="Q712" s="170">
        <v>0.00021</v>
      </c>
      <c r="R712" s="170">
        <f>Q712*H712</f>
        <v>0.07143948</v>
      </c>
      <c r="S712" s="170">
        <v>0</v>
      </c>
      <c r="T712" s="171">
        <f>S712*H712</f>
        <v>0</v>
      </c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R712" s="172" t="s">
        <v>238</v>
      </c>
      <c r="AT712" s="172" t="s">
        <v>146</v>
      </c>
      <c r="AU712" s="172" t="s">
        <v>86</v>
      </c>
      <c r="AY712" s="17" t="s">
        <v>144</v>
      </c>
      <c r="BE712" s="173">
        <f>IF(N712="základní",J712,0)</f>
        <v>0</v>
      </c>
      <c r="BF712" s="173">
        <f>IF(N712="snížená",J712,0)</f>
        <v>0</v>
      </c>
      <c r="BG712" s="173">
        <f>IF(N712="zákl. přenesená",J712,0)</f>
        <v>0</v>
      </c>
      <c r="BH712" s="173">
        <f>IF(N712="sníž. přenesená",J712,0)</f>
        <v>0</v>
      </c>
      <c r="BI712" s="173">
        <f>IF(N712="nulová",J712,0)</f>
        <v>0</v>
      </c>
      <c r="BJ712" s="17" t="s">
        <v>84</v>
      </c>
      <c r="BK712" s="173">
        <f>ROUND(I712*H712,2)</f>
        <v>0</v>
      </c>
      <c r="BL712" s="17" t="s">
        <v>238</v>
      </c>
      <c r="BM712" s="172" t="s">
        <v>1311</v>
      </c>
    </row>
    <row r="713" spans="1:47" s="2" customFormat="1" ht="19.5">
      <c r="A713" s="32"/>
      <c r="B713" s="33"/>
      <c r="C713" s="32"/>
      <c r="D713" s="174" t="s">
        <v>153</v>
      </c>
      <c r="E713" s="32"/>
      <c r="F713" s="175" t="s">
        <v>1312</v>
      </c>
      <c r="G713" s="32"/>
      <c r="H713" s="32"/>
      <c r="I713" s="96"/>
      <c r="J713" s="32"/>
      <c r="K713" s="32"/>
      <c r="L713" s="33"/>
      <c r="M713" s="176"/>
      <c r="N713" s="177"/>
      <c r="O713" s="58"/>
      <c r="P713" s="58"/>
      <c r="Q713" s="58"/>
      <c r="R713" s="58"/>
      <c r="S713" s="58"/>
      <c r="T713" s="59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T713" s="17" t="s">
        <v>153</v>
      </c>
      <c r="AU713" s="17" t="s">
        <v>86</v>
      </c>
    </row>
    <row r="714" spans="2:51" s="13" customFormat="1" ht="12">
      <c r="B714" s="178"/>
      <c r="D714" s="174" t="s">
        <v>155</v>
      </c>
      <c r="E714" s="179" t="s">
        <v>1</v>
      </c>
      <c r="F714" s="180" t="s">
        <v>773</v>
      </c>
      <c r="H714" s="181">
        <v>48.447</v>
      </c>
      <c r="I714" s="182"/>
      <c r="L714" s="178"/>
      <c r="M714" s="183"/>
      <c r="N714" s="184"/>
      <c r="O714" s="184"/>
      <c r="P714" s="184"/>
      <c r="Q714" s="184"/>
      <c r="R714" s="184"/>
      <c r="S714" s="184"/>
      <c r="T714" s="185"/>
      <c r="AT714" s="179" t="s">
        <v>155</v>
      </c>
      <c r="AU714" s="179" t="s">
        <v>86</v>
      </c>
      <c r="AV714" s="13" t="s">
        <v>86</v>
      </c>
      <c r="AW714" s="13" t="s">
        <v>32</v>
      </c>
      <c r="AX714" s="13" t="s">
        <v>76</v>
      </c>
      <c r="AY714" s="179" t="s">
        <v>144</v>
      </c>
    </row>
    <row r="715" spans="2:51" s="13" customFormat="1" ht="12">
      <c r="B715" s="178"/>
      <c r="D715" s="174" t="s">
        <v>155</v>
      </c>
      <c r="E715" s="179" t="s">
        <v>1</v>
      </c>
      <c r="F715" s="180" t="s">
        <v>774</v>
      </c>
      <c r="H715" s="181">
        <v>28.539</v>
      </c>
      <c r="I715" s="182"/>
      <c r="L715" s="178"/>
      <c r="M715" s="183"/>
      <c r="N715" s="184"/>
      <c r="O715" s="184"/>
      <c r="P715" s="184"/>
      <c r="Q715" s="184"/>
      <c r="R715" s="184"/>
      <c r="S715" s="184"/>
      <c r="T715" s="185"/>
      <c r="AT715" s="179" t="s">
        <v>155</v>
      </c>
      <c r="AU715" s="179" t="s">
        <v>86</v>
      </c>
      <c r="AV715" s="13" t="s">
        <v>86</v>
      </c>
      <c r="AW715" s="13" t="s">
        <v>32</v>
      </c>
      <c r="AX715" s="13" t="s">
        <v>76</v>
      </c>
      <c r="AY715" s="179" t="s">
        <v>144</v>
      </c>
    </row>
    <row r="716" spans="2:51" s="13" customFormat="1" ht="12">
      <c r="B716" s="178"/>
      <c r="D716" s="174" t="s">
        <v>155</v>
      </c>
      <c r="E716" s="179" t="s">
        <v>1</v>
      </c>
      <c r="F716" s="180" t="s">
        <v>775</v>
      </c>
      <c r="H716" s="181">
        <v>48.258</v>
      </c>
      <c r="I716" s="182"/>
      <c r="L716" s="178"/>
      <c r="M716" s="183"/>
      <c r="N716" s="184"/>
      <c r="O716" s="184"/>
      <c r="P716" s="184"/>
      <c r="Q716" s="184"/>
      <c r="R716" s="184"/>
      <c r="S716" s="184"/>
      <c r="T716" s="185"/>
      <c r="AT716" s="179" t="s">
        <v>155</v>
      </c>
      <c r="AU716" s="179" t="s">
        <v>86</v>
      </c>
      <c r="AV716" s="13" t="s">
        <v>86</v>
      </c>
      <c r="AW716" s="13" t="s">
        <v>32</v>
      </c>
      <c r="AX716" s="13" t="s">
        <v>76</v>
      </c>
      <c r="AY716" s="179" t="s">
        <v>144</v>
      </c>
    </row>
    <row r="717" spans="2:51" s="13" customFormat="1" ht="12">
      <c r="B717" s="178"/>
      <c r="D717" s="174" t="s">
        <v>155</v>
      </c>
      <c r="E717" s="179" t="s">
        <v>1</v>
      </c>
      <c r="F717" s="180" t="s">
        <v>776</v>
      </c>
      <c r="H717" s="181">
        <v>28.224</v>
      </c>
      <c r="I717" s="182"/>
      <c r="L717" s="178"/>
      <c r="M717" s="183"/>
      <c r="N717" s="184"/>
      <c r="O717" s="184"/>
      <c r="P717" s="184"/>
      <c r="Q717" s="184"/>
      <c r="R717" s="184"/>
      <c r="S717" s="184"/>
      <c r="T717" s="185"/>
      <c r="AT717" s="179" t="s">
        <v>155</v>
      </c>
      <c r="AU717" s="179" t="s">
        <v>86</v>
      </c>
      <c r="AV717" s="13" t="s">
        <v>86</v>
      </c>
      <c r="AW717" s="13" t="s">
        <v>32</v>
      </c>
      <c r="AX717" s="13" t="s">
        <v>76</v>
      </c>
      <c r="AY717" s="179" t="s">
        <v>144</v>
      </c>
    </row>
    <row r="718" spans="2:51" s="13" customFormat="1" ht="12">
      <c r="B718" s="178"/>
      <c r="D718" s="174" t="s">
        <v>155</v>
      </c>
      <c r="E718" s="179" t="s">
        <v>1</v>
      </c>
      <c r="F718" s="180" t="s">
        <v>777</v>
      </c>
      <c r="H718" s="181">
        <v>44.031</v>
      </c>
      <c r="I718" s="182"/>
      <c r="L718" s="178"/>
      <c r="M718" s="183"/>
      <c r="N718" s="184"/>
      <c r="O718" s="184"/>
      <c r="P718" s="184"/>
      <c r="Q718" s="184"/>
      <c r="R718" s="184"/>
      <c r="S718" s="184"/>
      <c r="T718" s="185"/>
      <c r="AT718" s="179" t="s">
        <v>155</v>
      </c>
      <c r="AU718" s="179" t="s">
        <v>86</v>
      </c>
      <c r="AV718" s="13" t="s">
        <v>86</v>
      </c>
      <c r="AW718" s="13" t="s">
        <v>32</v>
      </c>
      <c r="AX718" s="13" t="s">
        <v>76</v>
      </c>
      <c r="AY718" s="179" t="s">
        <v>144</v>
      </c>
    </row>
    <row r="719" spans="2:51" s="13" customFormat="1" ht="12">
      <c r="B719" s="178"/>
      <c r="D719" s="174" t="s">
        <v>155</v>
      </c>
      <c r="E719" s="179" t="s">
        <v>1</v>
      </c>
      <c r="F719" s="180" t="s">
        <v>778</v>
      </c>
      <c r="H719" s="181">
        <v>43.239</v>
      </c>
      <c r="I719" s="182"/>
      <c r="L719" s="178"/>
      <c r="M719" s="183"/>
      <c r="N719" s="184"/>
      <c r="O719" s="184"/>
      <c r="P719" s="184"/>
      <c r="Q719" s="184"/>
      <c r="R719" s="184"/>
      <c r="S719" s="184"/>
      <c r="T719" s="185"/>
      <c r="AT719" s="179" t="s">
        <v>155</v>
      </c>
      <c r="AU719" s="179" t="s">
        <v>86</v>
      </c>
      <c r="AV719" s="13" t="s">
        <v>86</v>
      </c>
      <c r="AW719" s="13" t="s">
        <v>32</v>
      </c>
      <c r="AX719" s="13" t="s">
        <v>76</v>
      </c>
      <c r="AY719" s="179" t="s">
        <v>144</v>
      </c>
    </row>
    <row r="720" spans="2:51" s="13" customFormat="1" ht="12">
      <c r="B720" s="178"/>
      <c r="D720" s="174" t="s">
        <v>155</v>
      </c>
      <c r="E720" s="179" t="s">
        <v>1</v>
      </c>
      <c r="F720" s="180" t="s">
        <v>779</v>
      </c>
      <c r="H720" s="181">
        <v>51.35</v>
      </c>
      <c r="I720" s="182"/>
      <c r="L720" s="178"/>
      <c r="M720" s="183"/>
      <c r="N720" s="184"/>
      <c r="O720" s="184"/>
      <c r="P720" s="184"/>
      <c r="Q720" s="184"/>
      <c r="R720" s="184"/>
      <c r="S720" s="184"/>
      <c r="T720" s="185"/>
      <c r="AT720" s="179" t="s">
        <v>155</v>
      </c>
      <c r="AU720" s="179" t="s">
        <v>86</v>
      </c>
      <c r="AV720" s="13" t="s">
        <v>86</v>
      </c>
      <c r="AW720" s="13" t="s">
        <v>32</v>
      </c>
      <c r="AX720" s="13" t="s">
        <v>76</v>
      </c>
      <c r="AY720" s="179" t="s">
        <v>144</v>
      </c>
    </row>
    <row r="721" spans="2:51" s="13" customFormat="1" ht="12">
      <c r="B721" s="178"/>
      <c r="D721" s="174" t="s">
        <v>155</v>
      </c>
      <c r="E721" s="179" t="s">
        <v>1</v>
      </c>
      <c r="F721" s="180" t="s">
        <v>780</v>
      </c>
      <c r="H721" s="181">
        <v>48.1</v>
      </c>
      <c r="I721" s="182"/>
      <c r="L721" s="178"/>
      <c r="M721" s="183"/>
      <c r="N721" s="184"/>
      <c r="O721" s="184"/>
      <c r="P721" s="184"/>
      <c r="Q721" s="184"/>
      <c r="R721" s="184"/>
      <c r="S721" s="184"/>
      <c r="T721" s="185"/>
      <c r="AT721" s="179" t="s">
        <v>155</v>
      </c>
      <c r="AU721" s="179" t="s">
        <v>86</v>
      </c>
      <c r="AV721" s="13" t="s">
        <v>86</v>
      </c>
      <c r="AW721" s="13" t="s">
        <v>32</v>
      </c>
      <c r="AX721" s="13" t="s">
        <v>76</v>
      </c>
      <c r="AY721" s="179" t="s">
        <v>144</v>
      </c>
    </row>
    <row r="722" spans="2:51" s="14" customFormat="1" ht="12">
      <c r="B722" s="186"/>
      <c r="D722" s="174" t="s">
        <v>155</v>
      </c>
      <c r="E722" s="187" t="s">
        <v>1</v>
      </c>
      <c r="F722" s="188" t="s">
        <v>157</v>
      </c>
      <c r="H722" s="189">
        <v>340.188</v>
      </c>
      <c r="I722" s="190"/>
      <c r="L722" s="186"/>
      <c r="M722" s="191"/>
      <c r="N722" s="192"/>
      <c r="O722" s="192"/>
      <c r="P722" s="192"/>
      <c r="Q722" s="192"/>
      <c r="R722" s="192"/>
      <c r="S722" s="192"/>
      <c r="T722" s="193"/>
      <c r="AT722" s="187" t="s">
        <v>155</v>
      </c>
      <c r="AU722" s="187" t="s">
        <v>86</v>
      </c>
      <c r="AV722" s="14" t="s">
        <v>151</v>
      </c>
      <c r="AW722" s="14" t="s">
        <v>32</v>
      </c>
      <c r="AX722" s="14" t="s">
        <v>84</v>
      </c>
      <c r="AY722" s="187" t="s">
        <v>144</v>
      </c>
    </row>
    <row r="723" spans="1:65" s="2" customFormat="1" ht="24">
      <c r="A723" s="32"/>
      <c r="B723" s="160"/>
      <c r="C723" s="161" t="s">
        <v>1313</v>
      </c>
      <c r="D723" s="161" t="s">
        <v>146</v>
      </c>
      <c r="E723" s="162" t="s">
        <v>1314</v>
      </c>
      <c r="F723" s="163" t="s">
        <v>1807</v>
      </c>
      <c r="G723" s="164" t="s">
        <v>149</v>
      </c>
      <c r="H723" s="165">
        <v>217.985</v>
      </c>
      <c r="I723" s="166"/>
      <c r="J723" s="167">
        <f>ROUND(I723*H723,2)</f>
        <v>0</v>
      </c>
      <c r="K723" s="163" t="s">
        <v>150</v>
      </c>
      <c r="L723" s="33"/>
      <c r="M723" s="168" t="s">
        <v>1</v>
      </c>
      <c r="N723" s="169" t="s">
        <v>41</v>
      </c>
      <c r="O723" s="58"/>
      <c r="P723" s="170">
        <f>O723*H723</f>
        <v>0</v>
      </c>
      <c r="Q723" s="170">
        <v>0.00036</v>
      </c>
      <c r="R723" s="170">
        <f>Q723*H723</f>
        <v>0.0784746</v>
      </c>
      <c r="S723" s="170">
        <v>0</v>
      </c>
      <c r="T723" s="171">
        <f>S723*H723</f>
        <v>0</v>
      </c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R723" s="172" t="s">
        <v>238</v>
      </c>
      <c r="AT723" s="172" t="s">
        <v>146</v>
      </c>
      <c r="AU723" s="172" t="s">
        <v>86</v>
      </c>
      <c r="AY723" s="17" t="s">
        <v>144</v>
      </c>
      <c r="BE723" s="173">
        <f>IF(N723="základní",J723,0)</f>
        <v>0</v>
      </c>
      <c r="BF723" s="173">
        <f>IF(N723="snížená",J723,0)</f>
        <v>0</v>
      </c>
      <c r="BG723" s="173">
        <f>IF(N723="zákl. přenesená",J723,0)</f>
        <v>0</v>
      </c>
      <c r="BH723" s="173">
        <f>IF(N723="sníž. přenesená",J723,0)</f>
        <v>0</v>
      </c>
      <c r="BI723" s="173">
        <f>IF(N723="nulová",J723,0)</f>
        <v>0</v>
      </c>
      <c r="BJ723" s="17" t="s">
        <v>84</v>
      </c>
      <c r="BK723" s="173">
        <f>ROUND(I723*H723,2)</f>
        <v>0</v>
      </c>
      <c r="BL723" s="17" t="s">
        <v>238</v>
      </c>
      <c r="BM723" s="172" t="s">
        <v>1315</v>
      </c>
    </row>
    <row r="724" spans="1:47" s="2" customFormat="1" ht="19.5">
      <c r="A724" s="32"/>
      <c r="B724" s="33"/>
      <c r="C724" s="32"/>
      <c r="D724" s="174" t="s">
        <v>153</v>
      </c>
      <c r="E724" s="32"/>
      <c r="F724" s="175" t="s">
        <v>1316</v>
      </c>
      <c r="G724" s="32"/>
      <c r="H724" s="32"/>
      <c r="I724" s="96"/>
      <c r="J724" s="32"/>
      <c r="K724" s="32"/>
      <c r="L724" s="33"/>
      <c r="M724" s="176"/>
      <c r="N724" s="177"/>
      <c r="O724" s="58"/>
      <c r="P724" s="58"/>
      <c r="Q724" s="58"/>
      <c r="R724" s="58"/>
      <c r="S724" s="58"/>
      <c r="T724" s="59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T724" s="17" t="s">
        <v>153</v>
      </c>
      <c r="AU724" s="17" t="s">
        <v>86</v>
      </c>
    </row>
    <row r="725" spans="2:51" s="13" customFormat="1" ht="12">
      <c r="B725" s="178"/>
      <c r="D725" s="174" t="s">
        <v>155</v>
      </c>
      <c r="E725" s="179" t="s">
        <v>1</v>
      </c>
      <c r="F725" s="180" t="s">
        <v>1317</v>
      </c>
      <c r="H725" s="181">
        <v>217.985</v>
      </c>
      <c r="I725" s="182"/>
      <c r="L725" s="178"/>
      <c r="M725" s="183"/>
      <c r="N725" s="184"/>
      <c r="O725" s="184"/>
      <c r="P725" s="184"/>
      <c r="Q725" s="184"/>
      <c r="R725" s="184"/>
      <c r="S725" s="184"/>
      <c r="T725" s="185"/>
      <c r="AT725" s="179" t="s">
        <v>155</v>
      </c>
      <c r="AU725" s="179" t="s">
        <v>86</v>
      </c>
      <c r="AV725" s="13" t="s">
        <v>86</v>
      </c>
      <c r="AW725" s="13" t="s">
        <v>32</v>
      </c>
      <c r="AX725" s="13" t="s">
        <v>76</v>
      </c>
      <c r="AY725" s="179" t="s">
        <v>144</v>
      </c>
    </row>
    <row r="726" spans="2:51" s="14" customFormat="1" ht="12">
      <c r="B726" s="186"/>
      <c r="D726" s="174" t="s">
        <v>155</v>
      </c>
      <c r="E726" s="187" t="s">
        <v>1</v>
      </c>
      <c r="F726" s="188" t="s">
        <v>157</v>
      </c>
      <c r="H726" s="189">
        <v>217.985</v>
      </c>
      <c r="I726" s="190"/>
      <c r="L726" s="186"/>
      <c r="M726" s="191"/>
      <c r="N726" s="192"/>
      <c r="O726" s="192"/>
      <c r="P726" s="192"/>
      <c r="Q726" s="192"/>
      <c r="R726" s="192"/>
      <c r="S726" s="192"/>
      <c r="T726" s="193"/>
      <c r="AT726" s="187" t="s">
        <v>155</v>
      </c>
      <c r="AU726" s="187" t="s">
        <v>86</v>
      </c>
      <c r="AV726" s="14" t="s">
        <v>151</v>
      </c>
      <c r="AW726" s="14" t="s">
        <v>32</v>
      </c>
      <c r="AX726" s="14" t="s">
        <v>84</v>
      </c>
      <c r="AY726" s="187" t="s">
        <v>144</v>
      </c>
    </row>
    <row r="727" spans="2:51" s="15" customFormat="1" ht="12">
      <c r="B727" s="194"/>
      <c r="D727" s="174" t="s">
        <v>155</v>
      </c>
      <c r="E727" s="195" t="s">
        <v>1</v>
      </c>
      <c r="F727" s="196" t="s">
        <v>1318</v>
      </c>
      <c r="H727" s="195" t="s">
        <v>1</v>
      </c>
      <c r="I727" s="197"/>
      <c r="L727" s="194"/>
      <c r="M727" s="198"/>
      <c r="N727" s="199"/>
      <c r="O727" s="199"/>
      <c r="P727" s="199"/>
      <c r="Q727" s="199"/>
      <c r="R727" s="199"/>
      <c r="S727" s="199"/>
      <c r="T727" s="200"/>
      <c r="AT727" s="195" t="s">
        <v>155</v>
      </c>
      <c r="AU727" s="195" t="s">
        <v>86</v>
      </c>
      <c r="AV727" s="15" t="s">
        <v>84</v>
      </c>
      <c r="AW727" s="15" t="s">
        <v>32</v>
      </c>
      <c r="AX727" s="15" t="s">
        <v>76</v>
      </c>
      <c r="AY727" s="195" t="s">
        <v>144</v>
      </c>
    </row>
    <row r="728" spans="2:63" s="12" customFormat="1" ht="22.9" customHeight="1">
      <c r="B728" s="147"/>
      <c r="D728" s="148" t="s">
        <v>75</v>
      </c>
      <c r="E728" s="158" t="s">
        <v>766</v>
      </c>
      <c r="F728" s="158" t="s">
        <v>767</v>
      </c>
      <c r="I728" s="150"/>
      <c r="J728" s="159">
        <f>BK728</f>
        <v>0</v>
      </c>
      <c r="L728" s="147"/>
      <c r="M728" s="152"/>
      <c r="N728" s="153"/>
      <c r="O728" s="153"/>
      <c r="P728" s="154">
        <f>SUM(P729:P779)</f>
        <v>0</v>
      </c>
      <c r="Q728" s="153"/>
      <c r="R728" s="154">
        <f>SUM(R729:R779)</f>
        <v>0.13253474</v>
      </c>
      <c r="S728" s="153"/>
      <c r="T728" s="155">
        <f>SUM(T729:T779)</f>
        <v>0</v>
      </c>
      <c r="AR728" s="148" t="s">
        <v>86</v>
      </c>
      <c r="AT728" s="156" t="s">
        <v>75</v>
      </c>
      <c r="AU728" s="156" t="s">
        <v>84</v>
      </c>
      <c r="AY728" s="148" t="s">
        <v>144</v>
      </c>
      <c r="BK728" s="157">
        <f>SUM(BK729:BK779)</f>
        <v>0</v>
      </c>
    </row>
    <row r="729" spans="1:65" s="2" customFormat="1" ht="14.45" customHeight="1">
      <c r="A729" s="32"/>
      <c r="B729" s="160"/>
      <c r="C729" s="161" t="s">
        <v>1319</v>
      </c>
      <c r="D729" s="161" t="s">
        <v>146</v>
      </c>
      <c r="E729" s="162" t="s">
        <v>1320</v>
      </c>
      <c r="F729" s="163" t="s">
        <v>1321</v>
      </c>
      <c r="G729" s="164" t="s">
        <v>149</v>
      </c>
      <c r="H729" s="165">
        <v>288.119</v>
      </c>
      <c r="I729" s="166"/>
      <c r="J729" s="167">
        <f>ROUND(I729*H729,2)</f>
        <v>0</v>
      </c>
      <c r="K729" s="163" t="s">
        <v>150</v>
      </c>
      <c r="L729" s="33"/>
      <c r="M729" s="168" t="s">
        <v>1</v>
      </c>
      <c r="N729" s="169" t="s">
        <v>41</v>
      </c>
      <c r="O729" s="58"/>
      <c r="P729" s="170">
        <f>O729*H729</f>
        <v>0</v>
      </c>
      <c r="Q729" s="170">
        <v>0</v>
      </c>
      <c r="R729" s="170">
        <f>Q729*H729</f>
        <v>0</v>
      </c>
      <c r="S729" s="170">
        <v>0</v>
      </c>
      <c r="T729" s="171">
        <f>S729*H729</f>
        <v>0</v>
      </c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R729" s="172" t="s">
        <v>238</v>
      </c>
      <c r="AT729" s="172" t="s">
        <v>146</v>
      </c>
      <c r="AU729" s="172" t="s">
        <v>86</v>
      </c>
      <c r="AY729" s="17" t="s">
        <v>144</v>
      </c>
      <c r="BE729" s="173">
        <f>IF(N729="základní",J729,0)</f>
        <v>0</v>
      </c>
      <c r="BF729" s="173">
        <f>IF(N729="snížená",J729,0)</f>
        <v>0</v>
      </c>
      <c r="BG729" s="173">
        <f>IF(N729="zákl. přenesená",J729,0)</f>
        <v>0</v>
      </c>
      <c r="BH729" s="173">
        <f>IF(N729="sníž. přenesená",J729,0)</f>
        <v>0</v>
      </c>
      <c r="BI729" s="173">
        <f>IF(N729="nulová",J729,0)</f>
        <v>0</v>
      </c>
      <c r="BJ729" s="17" t="s">
        <v>84</v>
      </c>
      <c r="BK729" s="173">
        <f>ROUND(I729*H729,2)</f>
        <v>0</v>
      </c>
      <c r="BL729" s="17" t="s">
        <v>238</v>
      </c>
      <c r="BM729" s="172" t="s">
        <v>1322</v>
      </c>
    </row>
    <row r="730" spans="1:47" s="2" customFormat="1" ht="12">
      <c r="A730" s="32"/>
      <c r="B730" s="33"/>
      <c r="C730" s="32"/>
      <c r="D730" s="174" t="s">
        <v>153</v>
      </c>
      <c r="E730" s="32"/>
      <c r="F730" s="175" t="s">
        <v>1321</v>
      </c>
      <c r="G730" s="32"/>
      <c r="H730" s="32"/>
      <c r="I730" s="96"/>
      <c r="J730" s="32"/>
      <c r="K730" s="32"/>
      <c r="L730" s="33"/>
      <c r="M730" s="176"/>
      <c r="N730" s="177"/>
      <c r="O730" s="58"/>
      <c r="P730" s="58"/>
      <c r="Q730" s="58"/>
      <c r="R730" s="58"/>
      <c r="S730" s="58"/>
      <c r="T730" s="59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T730" s="17" t="s">
        <v>153</v>
      </c>
      <c r="AU730" s="17" t="s">
        <v>86</v>
      </c>
    </row>
    <row r="731" spans="2:51" s="13" customFormat="1" ht="12">
      <c r="B731" s="178"/>
      <c r="D731" s="174" t="s">
        <v>155</v>
      </c>
      <c r="E731" s="179" t="s">
        <v>1</v>
      </c>
      <c r="F731" s="180" t="s">
        <v>773</v>
      </c>
      <c r="H731" s="181">
        <v>48.447</v>
      </c>
      <c r="I731" s="182"/>
      <c r="L731" s="178"/>
      <c r="M731" s="183"/>
      <c r="N731" s="184"/>
      <c r="O731" s="184"/>
      <c r="P731" s="184"/>
      <c r="Q731" s="184"/>
      <c r="R731" s="184"/>
      <c r="S731" s="184"/>
      <c r="T731" s="185"/>
      <c r="AT731" s="179" t="s">
        <v>155</v>
      </c>
      <c r="AU731" s="179" t="s">
        <v>86</v>
      </c>
      <c r="AV731" s="13" t="s">
        <v>86</v>
      </c>
      <c r="AW731" s="13" t="s">
        <v>32</v>
      </c>
      <c r="AX731" s="13" t="s">
        <v>76</v>
      </c>
      <c r="AY731" s="179" t="s">
        <v>144</v>
      </c>
    </row>
    <row r="732" spans="2:51" s="13" customFormat="1" ht="12">
      <c r="B732" s="178"/>
      <c r="D732" s="174" t="s">
        <v>155</v>
      </c>
      <c r="E732" s="179" t="s">
        <v>1</v>
      </c>
      <c r="F732" s="180" t="s">
        <v>774</v>
      </c>
      <c r="H732" s="181">
        <v>28.539</v>
      </c>
      <c r="I732" s="182"/>
      <c r="L732" s="178"/>
      <c r="M732" s="183"/>
      <c r="N732" s="184"/>
      <c r="O732" s="184"/>
      <c r="P732" s="184"/>
      <c r="Q732" s="184"/>
      <c r="R732" s="184"/>
      <c r="S732" s="184"/>
      <c r="T732" s="185"/>
      <c r="AT732" s="179" t="s">
        <v>155</v>
      </c>
      <c r="AU732" s="179" t="s">
        <v>86</v>
      </c>
      <c r="AV732" s="13" t="s">
        <v>86</v>
      </c>
      <c r="AW732" s="13" t="s">
        <v>32</v>
      </c>
      <c r="AX732" s="13" t="s">
        <v>76</v>
      </c>
      <c r="AY732" s="179" t="s">
        <v>144</v>
      </c>
    </row>
    <row r="733" spans="2:51" s="13" customFormat="1" ht="12">
      <c r="B733" s="178"/>
      <c r="D733" s="174" t="s">
        <v>155</v>
      </c>
      <c r="E733" s="179" t="s">
        <v>1</v>
      </c>
      <c r="F733" s="180" t="s">
        <v>775</v>
      </c>
      <c r="H733" s="181">
        <v>48.258</v>
      </c>
      <c r="I733" s="182"/>
      <c r="L733" s="178"/>
      <c r="M733" s="183"/>
      <c r="N733" s="184"/>
      <c r="O733" s="184"/>
      <c r="P733" s="184"/>
      <c r="Q733" s="184"/>
      <c r="R733" s="184"/>
      <c r="S733" s="184"/>
      <c r="T733" s="185"/>
      <c r="AT733" s="179" t="s">
        <v>155</v>
      </c>
      <c r="AU733" s="179" t="s">
        <v>86</v>
      </c>
      <c r="AV733" s="13" t="s">
        <v>86</v>
      </c>
      <c r="AW733" s="13" t="s">
        <v>32</v>
      </c>
      <c r="AX733" s="13" t="s">
        <v>76</v>
      </c>
      <c r="AY733" s="179" t="s">
        <v>144</v>
      </c>
    </row>
    <row r="734" spans="2:51" s="13" customFormat="1" ht="12">
      <c r="B734" s="178"/>
      <c r="D734" s="174" t="s">
        <v>155</v>
      </c>
      <c r="E734" s="179" t="s">
        <v>1</v>
      </c>
      <c r="F734" s="180" t="s">
        <v>776</v>
      </c>
      <c r="H734" s="181">
        <v>28.224</v>
      </c>
      <c r="I734" s="182"/>
      <c r="L734" s="178"/>
      <c r="M734" s="183"/>
      <c r="N734" s="184"/>
      <c r="O734" s="184"/>
      <c r="P734" s="184"/>
      <c r="Q734" s="184"/>
      <c r="R734" s="184"/>
      <c r="S734" s="184"/>
      <c r="T734" s="185"/>
      <c r="AT734" s="179" t="s">
        <v>155</v>
      </c>
      <c r="AU734" s="179" t="s">
        <v>86</v>
      </c>
      <c r="AV734" s="13" t="s">
        <v>86</v>
      </c>
      <c r="AW734" s="13" t="s">
        <v>32</v>
      </c>
      <c r="AX734" s="13" t="s">
        <v>76</v>
      </c>
      <c r="AY734" s="179" t="s">
        <v>144</v>
      </c>
    </row>
    <row r="735" spans="2:51" s="13" customFormat="1" ht="12">
      <c r="B735" s="178"/>
      <c r="D735" s="174" t="s">
        <v>155</v>
      </c>
      <c r="E735" s="179" t="s">
        <v>1</v>
      </c>
      <c r="F735" s="180" t="s">
        <v>777</v>
      </c>
      <c r="H735" s="181">
        <v>44.031</v>
      </c>
      <c r="I735" s="182"/>
      <c r="L735" s="178"/>
      <c r="M735" s="183"/>
      <c r="N735" s="184"/>
      <c r="O735" s="184"/>
      <c r="P735" s="184"/>
      <c r="Q735" s="184"/>
      <c r="R735" s="184"/>
      <c r="S735" s="184"/>
      <c r="T735" s="185"/>
      <c r="AT735" s="179" t="s">
        <v>155</v>
      </c>
      <c r="AU735" s="179" t="s">
        <v>86</v>
      </c>
      <c r="AV735" s="13" t="s">
        <v>86</v>
      </c>
      <c r="AW735" s="13" t="s">
        <v>32</v>
      </c>
      <c r="AX735" s="13" t="s">
        <v>76</v>
      </c>
      <c r="AY735" s="179" t="s">
        <v>144</v>
      </c>
    </row>
    <row r="736" spans="2:51" s="13" customFormat="1" ht="12">
      <c r="B736" s="178"/>
      <c r="D736" s="174" t="s">
        <v>155</v>
      </c>
      <c r="E736" s="179" t="s">
        <v>1</v>
      </c>
      <c r="F736" s="180" t="s">
        <v>778</v>
      </c>
      <c r="H736" s="181">
        <v>43.239</v>
      </c>
      <c r="I736" s="182"/>
      <c r="L736" s="178"/>
      <c r="M736" s="183"/>
      <c r="N736" s="184"/>
      <c r="O736" s="184"/>
      <c r="P736" s="184"/>
      <c r="Q736" s="184"/>
      <c r="R736" s="184"/>
      <c r="S736" s="184"/>
      <c r="T736" s="185"/>
      <c r="AT736" s="179" t="s">
        <v>155</v>
      </c>
      <c r="AU736" s="179" t="s">
        <v>86</v>
      </c>
      <c r="AV736" s="13" t="s">
        <v>86</v>
      </c>
      <c r="AW736" s="13" t="s">
        <v>32</v>
      </c>
      <c r="AX736" s="13" t="s">
        <v>76</v>
      </c>
      <c r="AY736" s="179" t="s">
        <v>144</v>
      </c>
    </row>
    <row r="737" spans="2:51" s="13" customFormat="1" ht="12">
      <c r="B737" s="178"/>
      <c r="D737" s="174" t="s">
        <v>155</v>
      </c>
      <c r="E737" s="179" t="s">
        <v>1</v>
      </c>
      <c r="F737" s="180" t="s">
        <v>779</v>
      </c>
      <c r="H737" s="181">
        <v>51.35</v>
      </c>
      <c r="I737" s="182"/>
      <c r="L737" s="178"/>
      <c r="M737" s="183"/>
      <c r="N737" s="184"/>
      <c r="O737" s="184"/>
      <c r="P737" s="184"/>
      <c r="Q737" s="184"/>
      <c r="R737" s="184"/>
      <c r="S737" s="184"/>
      <c r="T737" s="185"/>
      <c r="AT737" s="179" t="s">
        <v>155</v>
      </c>
      <c r="AU737" s="179" t="s">
        <v>86</v>
      </c>
      <c r="AV737" s="13" t="s">
        <v>86</v>
      </c>
      <c r="AW737" s="13" t="s">
        <v>32</v>
      </c>
      <c r="AX737" s="13" t="s">
        <v>76</v>
      </c>
      <c r="AY737" s="179" t="s">
        <v>144</v>
      </c>
    </row>
    <row r="738" spans="2:51" s="13" customFormat="1" ht="12">
      <c r="B738" s="178"/>
      <c r="D738" s="174" t="s">
        <v>155</v>
      </c>
      <c r="E738" s="179" t="s">
        <v>1</v>
      </c>
      <c r="F738" s="180" t="s">
        <v>780</v>
      </c>
      <c r="H738" s="181">
        <v>48.1</v>
      </c>
      <c r="I738" s="182"/>
      <c r="L738" s="178"/>
      <c r="M738" s="183"/>
      <c r="N738" s="184"/>
      <c r="O738" s="184"/>
      <c r="P738" s="184"/>
      <c r="Q738" s="184"/>
      <c r="R738" s="184"/>
      <c r="S738" s="184"/>
      <c r="T738" s="185"/>
      <c r="AT738" s="179" t="s">
        <v>155</v>
      </c>
      <c r="AU738" s="179" t="s">
        <v>86</v>
      </c>
      <c r="AV738" s="13" t="s">
        <v>86</v>
      </c>
      <c r="AW738" s="13" t="s">
        <v>32</v>
      </c>
      <c r="AX738" s="13" t="s">
        <v>76</v>
      </c>
      <c r="AY738" s="179" t="s">
        <v>144</v>
      </c>
    </row>
    <row r="739" spans="2:51" s="13" customFormat="1" ht="12">
      <c r="B739" s="178"/>
      <c r="D739" s="174" t="s">
        <v>155</v>
      </c>
      <c r="E739" s="179" t="s">
        <v>1</v>
      </c>
      <c r="F739" s="180" t="s">
        <v>560</v>
      </c>
      <c r="H739" s="181">
        <v>24.68</v>
      </c>
      <c r="I739" s="182"/>
      <c r="L739" s="178"/>
      <c r="M739" s="183"/>
      <c r="N739" s="184"/>
      <c r="O739" s="184"/>
      <c r="P739" s="184"/>
      <c r="Q739" s="184"/>
      <c r="R739" s="184"/>
      <c r="S739" s="184"/>
      <c r="T739" s="185"/>
      <c r="AT739" s="179" t="s">
        <v>155</v>
      </c>
      <c r="AU739" s="179" t="s">
        <v>86</v>
      </c>
      <c r="AV739" s="13" t="s">
        <v>86</v>
      </c>
      <c r="AW739" s="13" t="s">
        <v>32</v>
      </c>
      <c r="AX739" s="13" t="s">
        <v>76</v>
      </c>
      <c r="AY739" s="179" t="s">
        <v>144</v>
      </c>
    </row>
    <row r="740" spans="2:51" s="13" customFormat="1" ht="12">
      <c r="B740" s="178"/>
      <c r="D740" s="174" t="s">
        <v>155</v>
      </c>
      <c r="E740" s="179" t="s">
        <v>1</v>
      </c>
      <c r="F740" s="180" t="s">
        <v>561</v>
      </c>
      <c r="H740" s="181">
        <v>46.49</v>
      </c>
      <c r="I740" s="182"/>
      <c r="L740" s="178"/>
      <c r="M740" s="183"/>
      <c r="N740" s="184"/>
      <c r="O740" s="184"/>
      <c r="P740" s="184"/>
      <c r="Q740" s="184"/>
      <c r="R740" s="184"/>
      <c r="S740" s="184"/>
      <c r="T740" s="185"/>
      <c r="AT740" s="179" t="s">
        <v>155</v>
      </c>
      <c r="AU740" s="179" t="s">
        <v>86</v>
      </c>
      <c r="AV740" s="13" t="s">
        <v>86</v>
      </c>
      <c r="AW740" s="13" t="s">
        <v>32</v>
      </c>
      <c r="AX740" s="13" t="s">
        <v>76</v>
      </c>
      <c r="AY740" s="179" t="s">
        <v>144</v>
      </c>
    </row>
    <row r="741" spans="2:51" s="13" customFormat="1" ht="12">
      <c r="B741" s="178"/>
      <c r="D741" s="174" t="s">
        <v>155</v>
      </c>
      <c r="E741" s="179" t="s">
        <v>1</v>
      </c>
      <c r="F741" s="180" t="s">
        <v>562</v>
      </c>
      <c r="H741" s="181">
        <v>34.72</v>
      </c>
      <c r="I741" s="182"/>
      <c r="L741" s="178"/>
      <c r="M741" s="183"/>
      <c r="N741" s="184"/>
      <c r="O741" s="184"/>
      <c r="P741" s="184"/>
      <c r="Q741" s="184"/>
      <c r="R741" s="184"/>
      <c r="S741" s="184"/>
      <c r="T741" s="185"/>
      <c r="AT741" s="179" t="s">
        <v>155</v>
      </c>
      <c r="AU741" s="179" t="s">
        <v>86</v>
      </c>
      <c r="AV741" s="13" t="s">
        <v>86</v>
      </c>
      <c r="AW741" s="13" t="s">
        <v>32</v>
      </c>
      <c r="AX741" s="13" t="s">
        <v>76</v>
      </c>
      <c r="AY741" s="179" t="s">
        <v>144</v>
      </c>
    </row>
    <row r="742" spans="2:51" s="13" customFormat="1" ht="12">
      <c r="B742" s="178"/>
      <c r="D742" s="174" t="s">
        <v>155</v>
      </c>
      <c r="E742" s="179" t="s">
        <v>1</v>
      </c>
      <c r="F742" s="180" t="s">
        <v>563</v>
      </c>
      <c r="H742" s="181">
        <v>34.39</v>
      </c>
      <c r="I742" s="182"/>
      <c r="L742" s="178"/>
      <c r="M742" s="183"/>
      <c r="N742" s="184"/>
      <c r="O742" s="184"/>
      <c r="P742" s="184"/>
      <c r="Q742" s="184"/>
      <c r="R742" s="184"/>
      <c r="S742" s="184"/>
      <c r="T742" s="185"/>
      <c r="AT742" s="179" t="s">
        <v>155</v>
      </c>
      <c r="AU742" s="179" t="s">
        <v>86</v>
      </c>
      <c r="AV742" s="13" t="s">
        <v>86</v>
      </c>
      <c r="AW742" s="13" t="s">
        <v>32</v>
      </c>
      <c r="AX742" s="13" t="s">
        <v>76</v>
      </c>
      <c r="AY742" s="179" t="s">
        <v>144</v>
      </c>
    </row>
    <row r="743" spans="2:51" s="13" customFormat="1" ht="12">
      <c r="B743" s="178"/>
      <c r="D743" s="174" t="s">
        <v>155</v>
      </c>
      <c r="E743" s="179" t="s">
        <v>1</v>
      </c>
      <c r="F743" s="180" t="s">
        <v>564</v>
      </c>
      <c r="H743" s="181">
        <v>6.5</v>
      </c>
      <c r="I743" s="182"/>
      <c r="L743" s="178"/>
      <c r="M743" s="183"/>
      <c r="N743" s="184"/>
      <c r="O743" s="184"/>
      <c r="P743" s="184"/>
      <c r="Q743" s="184"/>
      <c r="R743" s="184"/>
      <c r="S743" s="184"/>
      <c r="T743" s="185"/>
      <c r="AT743" s="179" t="s">
        <v>155</v>
      </c>
      <c r="AU743" s="179" t="s">
        <v>86</v>
      </c>
      <c r="AV743" s="13" t="s">
        <v>86</v>
      </c>
      <c r="AW743" s="13" t="s">
        <v>32</v>
      </c>
      <c r="AX743" s="13" t="s">
        <v>76</v>
      </c>
      <c r="AY743" s="179" t="s">
        <v>144</v>
      </c>
    </row>
    <row r="744" spans="2:51" s="13" customFormat="1" ht="12">
      <c r="B744" s="178"/>
      <c r="D744" s="174" t="s">
        <v>155</v>
      </c>
      <c r="E744" s="179" t="s">
        <v>1</v>
      </c>
      <c r="F744" s="180" t="s">
        <v>1323</v>
      </c>
      <c r="H744" s="181">
        <v>-198.849</v>
      </c>
      <c r="I744" s="182"/>
      <c r="L744" s="178"/>
      <c r="M744" s="183"/>
      <c r="N744" s="184"/>
      <c r="O744" s="184"/>
      <c r="P744" s="184"/>
      <c r="Q744" s="184"/>
      <c r="R744" s="184"/>
      <c r="S744" s="184"/>
      <c r="T744" s="185"/>
      <c r="AT744" s="179" t="s">
        <v>155</v>
      </c>
      <c r="AU744" s="179" t="s">
        <v>86</v>
      </c>
      <c r="AV744" s="13" t="s">
        <v>86</v>
      </c>
      <c r="AW744" s="13" t="s">
        <v>32</v>
      </c>
      <c r="AX744" s="13" t="s">
        <v>76</v>
      </c>
      <c r="AY744" s="179" t="s">
        <v>144</v>
      </c>
    </row>
    <row r="745" spans="2:51" s="14" customFormat="1" ht="12">
      <c r="B745" s="186"/>
      <c r="D745" s="174" t="s">
        <v>155</v>
      </c>
      <c r="E745" s="187" t="s">
        <v>1</v>
      </c>
      <c r="F745" s="188" t="s">
        <v>157</v>
      </c>
      <c r="H745" s="189">
        <v>288.119</v>
      </c>
      <c r="I745" s="190"/>
      <c r="L745" s="186"/>
      <c r="M745" s="191"/>
      <c r="N745" s="192"/>
      <c r="O745" s="192"/>
      <c r="P745" s="192"/>
      <c r="Q745" s="192"/>
      <c r="R745" s="192"/>
      <c r="S745" s="192"/>
      <c r="T745" s="193"/>
      <c r="AT745" s="187" t="s">
        <v>155</v>
      </c>
      <c r="AU745" s="187" t="s">
        <v>86</v>
      </c>
      <c r="AV745" s="14" t="s">
        <v>151</v>
      </c>
      <c r="AW745" s="14" t="s">
        <v>32</v>
      </c>
      <c r="AX745" s="14" t="s">
        <v>84</v>
      </c>
      <c r="AY745" s="187" t="s">
        <v>144</v>
      </c>
    </row>
    <row r="746" spans="1:65" s="2" customFormat="1" ht="14.45" customHeight="1">
      <c r="A746" s="32"/>
      <c r="B746" s="160"/>
      <c r="C746" s="161" t="s">
        <v>1324</v>
      </c>
      <c r="D746" s="161" t="s">
        <v>146</v>
      </c>
      <c r="E746" s="162" t="s">
        <v>1325</v>
      </c>
      <c r="F746" s="163" t="s">
        <v>1326</v>
      </c>
      <c r="G746" s="164" t="s">
        <v>149</v>
      </c>
      <c r="H746" s="165">
        <v>288.119</v>
      </c>
      <c r="I746" s="166"/>
      <c r="J746" s="167">
        <f>ROUND(I746*H746,2)</f>
        <v>0</v>
      </c>
      <c r="K746" s="163" t="s">
        <v>150</v>
      </c>
      <c r="L746" s="33"/>
      <c r="M746" s="168" t="s">
        <v>1</v>
      </c>
      <c r="N746" s="169" t="s">
        <v>41</v>
      </c>
      <c r="O746" s="58"/>
      <c r="P746" s="170">
        <f>O746*H746</f>
        <v>0</v>
      </c>
      <c r="Q746" s="170">
        <v>0.0002</v>
      </c>
      <c r="R746" s="170">
        <f>Q746*H746</f>
        <v>0.05762380000000001</v>
      </c>
      <c r="S746" s="170">
        <v>0</v>
      </c>
      <c r="T746" s="171">
        <f>S746*H746</f>
        <v>0</v>
      </c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R746" s="172" t="s">
        <v>238</v>
      </c>
      <c r="AT746" s="172" t="s">
        <v>146</v>
      </c>
      <c r="AU746" s="172" t="s">
        <v>86</v>
      </c>
      <c r="AY746" s="17" t="s">
        <v>144</v>
      </c>
      <c r="BE746" s="173">
        <f>IF(N746="základní",J746,0)</f>
        <v>0</v>
      </c>
      <c r="BF746" s="173">
        <f>IF(N746="snížená",J746,0)</f>
        <v>0</v>
      </c>
      <c r="BG746" s="173">
        <f>IF(N746="zákl. přenesená",J746,0)</f>
        <v>0</v>
      </c>
      <c r="BH746" s="173">
        <f>IF(N746="sníž. přenesená",J746,0)</f>
        <v>0</v>
      </c>
      <c r="BI746" s="173">
        <f>IF(N746="nulová",J746,0)</f>
        <v>0</v>
      </c>
      <c r="BJ746" s="17" t="s">
        <v>84</v>
      </c>
      <c r="BK746" s="173">
        <f>ROUND(I746*H746,2)</f>
        <v>0</v>
      </c>
      <c r="BL746" s="17" t="s">
        <v>238</v>
      </c>
      <c r="BM746" s="172" t="s">
        <v>1327</v>
      </c>
    </row>
    <row r="747" spans="1:47" s="2" customFormat="1" ht="12">
      <c r="A747" s="32"/>
      <c r="B747" s="33"/>
      <c r="C747" s="32"/>
      <c r="D747" s="174" t="s">
        <v>153</v>
      </c>
      <c r="E747" s="32"/>
      <c r="F747" s="175" t="s">
        <v>1328</v>
      </c>
      <c r="G747" s="32"/>
      <c r="H747" s="32"/>
      <c r="I747" s="96"/>
      <c r="J747" s="32"/>
      <c r="K747" s="32"/>
      <c r="L747" s="33"/>
      <c r="M747" s="176"/>
      <c r="N747" s="177"/>
      <c r="O747" s="58"/>
      <c r="P747" s="58"/>
      <c r="Q747" s="58"/>
      <c r="R747" s="58"/>
      <c r="S747" s="58"/>
      <c r="T747" s="59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T747" s="17" t="s">
        <v>153</v>
      </c>
      <c r="AU747" s="17" t="s">
        <v>86</v>
      </c>
    </row>
    <row r="748" spans="2:51" s="13" customFormat="1" ht="12">
      <c r="B748" s="178"/>
      <c r="D748" s="174" t="s">
        <v>155</v>
      </c>
      <c r="E748" s="179" t="s">
        <v>1</v>
      </c>
      <c r="F748" s="180" t="s">
        <v>773</v>
      </c>
      <c r="H748" s="181">
        <v>48.447</v>
      </c>
      <c r="I748" s="182"/>
      <c r="L748" s="178"/>
      <c r="M748" s="183"/>
      <c r="N748" s="184"/>
      <c r="O748" s="184"/>
      <c r="P748" s="184"/>
      <c r="Q748" s="184"/>
      <c r="R748" s="184"/>
      <c r="S748" s="184"/>
      <c r="T748" s="185"/>
      <c r="AT748" s="179" t="s">
        <v>155</v>
      </c>
      <c r="AU748" s="179" t="s">
        <v>86</v>
      </c>
      <c r="AV748" s="13" t="s">
        <v>86</v>
      </c>
      <c r="AW748" s="13" t="s">
        <v>32</v>
      </c>
      <c r="AX748" s="13" t="s">
        <v>76</v>
      </c>
      <c r="AY748" s="179" t="s">
        <v>144</v>
      </c>
    </row>
    <row r="749" spans="2:51" s="13" customFormat="1" ht="12">
      <c r="B749" s="178"/>
      <c r="D749" s="174" t="s">
        <v>155</v>
      </c>
      <c r="E749" s="179" t="s">
        <v>1</v>
      </c>
      <c r="F749" s="180" t="s">
        <v>774</v>
      </c>
      <c r="H749" s="181">
        <v>28.539</v>
      </c>
      <c r="I749" s="182"/>
      <c r="L749" s="178"/>
      <c r="M749" s="183"/>
      <c r="N749" s="184"/>
      <c r="O749" s="184"/>
      <c r="P749" s="184"/>
      <c r="Q749" s="184"/>
      <c r="R749" s="184"/>
      <c r="S749" s="184"/>
      <c r="T749" s="185"/>
      <c r="AT749" s="179" t="s">
        <v>155</v>
      </c>
      <c r="AU749" s="179" t="s">
        <v>86</v>
      </c>
      <c r="AV749" s="13" t="s">
        <v>86</v>
      </c>
      <c r="AW749" s="13" t="s">
        <v>32</v>
      </c>
      <c r="AX749" s="13" t="s">
        <v>76</v>
      </c>
      <c r="AY749" s="179" t="s">
        <v>144</v>
      </c>
    </row>
    <row r="750" spans="2:51" s="13" customFormat="1" ht="12">
      <c r="B750" s="178"/>
      <c r="D750" s="174" t="s">
        <v>155</v>
      </c>
      <c r="E750" s="179" t="s">
        <v>1</v>
      </c>
      <c r="F750" s="180" t="s">
        <v>775</v>
      </c>
      <c r="H750" s="181">
        <v>48.258</v>
      </c>
      <c r="I750" s="182"/>
      <c r="L750" s="178"/>
      <c r="M750" s="183"/>
      <c r="N750" s="184"/>
      <c r="O750" s="184"/>
      <c r="P750" s="184"/>
      <c r="Q750" s="184"/>
      <c r="R750" s="184"/>
      <c r="S750" s="184"/>
      <c r="T750" s="185"/>
      <c r="AT750" s="179" t="s">
        <v>155</v>
      </c>
      <c r="AU750" s="179" t="s">
        <v>86</v>
      </c>
      <c r="AV750" s="13" t="s">
        <v>86</v>
      </c>
      <c r="AW750" s="13" t="s">
        <v>32</v>
      </c>
      <c r="AX750" s="13" t="s">
        <v>76</v>
      </c>
      <c r="AY750" s="179" t="s">
        <v>144</v>
      </c>
    </row>
    <row r="751" spans="2:51" s="13" customFormat="1" ht="12">
      <c r="B751" s="178"/>
      <c r="D751" s="174" t="s">
        <v>155</v>
      </c>
      <c r="E751" s="179" t="s">
        <v>1</v>
      </c>
      <c r="F751" s="180" t="s">
        <v>776</v>
      </c>
      <c r="H751" s="181">
        <v>28.224</v>
      </c>
      <c r="I751" s="182"/>
      <c r="L751" s="178"/>
      <c r="M751" s="183"/>
      <c r="N751" s="184"/>
      <c r="O751" s="184"/>
      <c r="P751" s="184"/>
      <c r="Q751" s="184"/>
      <c r="R751" s="184"/>
      <c r="S751" s="184"/>
      <c r="T751" s="185"/>
      <c r="AT751" s="179" t="s">
        <v>155</v>
      </c>
      <c r="AU751" s="179" t="s">
        <v>86</v>
      </c>
      <c r="AV751" s="13" t="s">
        <v>86</v>
      </c>
      <c r="AW751" s="13" t="s">
        <v>32</v>
      </c>
      <c r="AX751" s="13" t="s">
        <v>76</v>
      </c>
      <c r="AY751" s="179" t="s">
        <v>144</v>
      </c>
    </row>
    <row r="752" spans="2:51" s="13" customFormat="1" ht="12">
      <c r="B752" s="178"/>
      <c r="D752" s="174" t="s">
        <v>155</v>
      </c>
      <c r="E752" s="179" t="s">
        <v>1</v>
      </c>
      <c r="F752" s="180" t="s">
        <v>777</v>
      </c>
      <c r="H752" s="181">
        <v>44.031</v>
      </c>
      <c r="I752" s="182"/>
      <c r="L752" s="178"/>
      <c r="M752" s="183"/>
      <c r="N752" s="184"/>
      <c r="O752" s="184"/>
      <c r="P752" s="184"/>
      <c r="Q752" s="184"/>
      <c r="R752" s="184"/>
      <c r="S752" s="184"/>
      <c r="T752" s="185"/>
      <c r="AT752" s="179" t="s">
        <v>155</v>
      </c>
      <c r="AU752" s="179" t="s">
        <v>86</v>
      </c>
      <c r="AV752" s="13" t="s">
        <v>86</v>
      </c>
      <c r="AW752" s="13" t="s">
        <v>32</v>
      </c>
      <c r="AX752" s="13" t="s">
        <v>76</v>
      </c>
      <c r="AY752" s="179" t="s">
        <v>144</v>
      </c>
    </row>
    <row r="753" spans="2:51" s="13" customFormat="1" ht="12">
      <c r="B753" s="178"/>
      <c r="D753" s="174" t="s">
        <v>155</v>
      </c>
      <c r="E753" s="179" t="s">
        <v>1</v>
      </c>
      <c r="F753" s="180" t="s">
        <v>778</v>
      </c>
      <c r="H753" s="181">
        <v>43.239</v>
      </c>
      <c r="I753" s="182"/>
      <c r="L753" s="178"/>
      <c r="M753" s="183"/>
      <c r="N753" s="184"/>
      <c r="O753" s="184"/>
      <c r="P753" s="184"/>
      <c r="Q753" s="184"/>
      <c r="R753" s="184"/>
      <c r="S753" s="184"/>
      <c r="T753" s="185"/>
      <c r="AT753" s="179" t="s">
        <v>155</v>
      </c>
      <c r="AU753" s="179" t="s">
        <v>86</v>
      </c>
      <c r="AV753" s="13" t="s">
        <v>86</v>
      </c>
      <c r="AW753" s="13" t="s">
        <v>32</v>
      </c>
      <c r="AX753" s="13" t="s">
        <v>76</v>
      </c>
      <c r="AY753" s="179" t="s">
        <v>144</v>
      </c>
    </row>
    <row r="754" spans="2:51" s="13" customFormat="1" ht="12">
      <c r="B754" s="178"/>
      <c r="D754" s="174" t="s">
        <v>155</v>
      </c>
      <c r="E754" s="179" t="s">
        <v>1</v>
      </c>
      <c r="F754" s="180" t="s">
        <v>779</v>
      </c>
      <c r="H754" s="181">
        <v>51.35</v>
      </c>
      <c r="I754" s="182"/>
      <c r="L754" s="178"/>
      <c r="M754" s="183"/>
      <c r="N754" s="184"/>
      <c r="O754" s="184"/>
      <c r="P754" s="184"/>
      <c r="Q754" s="184"/>
      <c r="R754" s="184"/>
      <c r="S754" s="184"/>
      <c r="T754" s="185"/>
      <c r="AT754" s="179" t="s">
        <v>155</v>
      </c>
      <c r="AU754" s="179" t="s">
        <v>86</v>
      </c>
      <c r="AV754" s="13" t="s">
        <v>86</v>
      </c>
      <c r="AW754" s="13" t="s">
        <v>32</v>
      </c>
      <c r="AX754" s="13" t="s">
        <v>76</v>
      </c>
      <c r="AY754" s="179" t="s">
        <v>144</v>
      </c>
    </row>
    <row r="755" spans="2:51" s="13" customFormat="1" ht="12">
      <c r="B755" s="178"/>
      <c r="D755" s="174" t="s">
        <v>155</v>
      </c>
      <c r="E755" s="179" t="s">
        <v>1</v>
      </c>
      <c r="F755" s="180" t="s">
        <v>780</v>
      </c>
      <c r="H755" s="181">
        <v>48.1</v>
      </c>
      <c r="I755" s="182"/>
      <c r="L755" s="178"/>
      <c r="M755" s="183"/>
      <c r="N755" s="184"/>
      <c r="O755" s="184"/>
      <c r="P755" s="184"/>
      <c r="Q755" s="184"/>
      <c r="R755" s="184"/>
      <c r="S755" s="184"/>
      <c r="T755" s="185"/>
      <c r="AT755" s="179" t="s">
        <v>155</v>
      </c>
      <c r="AU755" s="179" t="s">
        <v>86</v>
      </c>
      <c r="AV755" s="13" t="s">
        <v>86</v>
      </c>
      <c r="AW755" s="13" t="s">
        <v>32</v>
      </c>
      <c r="AX755" s="13" t="s">
        <v>76</v>
      </c>
      <c r="AY755" s="179" t="s">
        <v>144</v>
      </c>
    </row>
    <row r="756" spans="2:51" s="13" customFormat="1" ht="12">
      <c r="B756" s="178"/>
      <c r="D756" s="174" t="s">
        <v>155</v>
      </c>
      <c r="E756" s="179" t="s">
        <v>1</v>
      </c>
      <c r="F756" s="180" t="s">
        <v>560</v>
      </c>
      <c r="H756" s="181">
        <v>24.68</v>
      </c>
      <c r="I756" s="182"/>
      <c r="L756" s="178"/>
      <c r="M756" s="183"/>
      <c r="N756" s="184"/>
      <c r="O756" s="184"/>
      <c r="P756" s="184"/>
      <c r="Q756" s="184"/>
      <c r="R756" s="184"/>
      <c r="S756" s="184"/>
      <c r="T756" s="185"/>
      <c r="AT756" s="179" t="s">
        <v>155</v>
      </c>
      <c r="AU756" s="179" t="s">
        <v>86</v>
      </c>
      <c r="AV756" s="13" t="s">
        <v>86</v>
      </c>
      <c r="AW756" s="13" t="s">
        <v>32</v>
      </c>
      <c r="AX756" s="13" t="s">
        <v>76</v>
      </c>
      <c r="AY756" s="179" t="s">
        <v>144</v>
      </c>
    </row>
    <row r="757" spans="2:51" s="13" customFormat="1" ht="12">
      <c r="B757" s="178"/>
      <c r="D757" s="174" t="s">
        <v>155</v>
      </c>
      <c r="E757" s="179" t="s">
        <v>1</v>
      </c>
      <c r="F757" s="180" t="s">
        <v>561</v>
      </c>
      <c r="H757" s="181">
        <v>46.49</v>
      </c>
      <c r="I757" s="182"/>
      <c r="L757" s="178"/>
      <c r="M757" s="183"/>
      <c r="N757" s="184"/>
      <c r="O757" s="184"/>
      <c r="P757" s="184"/>
      <c r="Q757" s="184"/>
      <c r="R757" s="184"/>
      <c r="S757" s="184"/>
      <c r="T757" s="185"/>
      <c r="AT757" s="179" t="s">
        <v>155</v>
      </c>
      <c r="AU757" s="179" t="s">
        <v>86</v>
      </c>
      <c r="AV757" s="13" t="s">
        <v>86</v>
      </c>
      <c r="AW757" s="13" t="s">
        <v>32</v>
      </c>
      <c r="AX757" s="13" t="s">
        <v>76</v>
      </c>
      <c r="AY757" s="179" t="s">
        <v>144</v>
      </c>
    </row>
    <row r="758" spans="2:51" s="13" customFormat="1" ht="12">
      <c r="B758" s="178"/>
      <c r="D758" s="174" t="s">
        <v>155</v>
      </c>
      <c r="E758" s="179" t="s">
        <v>1</v>
      </c>
      <c r="F758" s="180" t="s">
        <v>562</v>
      </c>
      <c r="H758" s="181">
        <v>34.72</v>
      </c>
      <c r="I758" s="182"/>
      <c r="L758" s="178"/>
      <c r="M758" s="183"/>
      <c r="N758" s="184"/>
      <c r="O758" s="184"/>
      <c r="P758" s="184"/>
      <c r="Q758" s="184"/>
      <c r="R758" s="184"/>
      <c r="S758" s="184"/>
      <c r="T758" s="185"/>
      <c r="AT758" s="179" t="s">
        <v>155</v>
      </c>
      <c r="AU758" s="179" t="s">
        <v>86</v>
      </c>
      <c r="AV758" s="13" t="s">
        <v>86</v>
      </c>
      <c r="AW758" s="13" t="s">
        <v>32</v>
      </c>
      <c r="AX758" s="13" t="s">
        <v>76</v>
      </c>
      <c r="AY758" s="179" t="s">
        <v>144</v>
      </c>
    </row>
    <row r="759" spans="2:51" s="13" customFormat="1" ht="12">
      <c r="B759" s="178"/>
      <c r="D759" s="174" t="s">
        <v>155</v>
      </c>
      <c r="E759" s="179" t="s">
        <v>1</v>
      </c>
      <c r="F759" s="180" t="s">
        <v>563</v>
      </c>
      <c r="H759" s="181">
        <v>34.39</v>
      </c>
      <c r="I759" s="182"/>
      <c r="L759" s="178"/>
      <c r="M759" s="183"/>
      <c r="N759" s="184"/>
      <c r="O759" s="184"/>
      <c r="P759" s="184"/>
      <c r="Q759" s="184"/>
      <c r="R759" s="184"/>
      <c r="S759" s="184"/>
      <c r="T759" s="185"/>
      <c r="AT759" s="179" t="s">
        <v>155</v>
      </c>
      <c r="AU759" s="179" t="s">
        <v>86</v>
      </c>
      <c r="AV759" s="13" t="s">
        <v>86</v>
      </c>
      <c r="AW759" s="13" t="s">
        <v>32</v>
      </c>
      <c r="AX759" s="13" t="s">
        <v>76</v>
      </c>
      <c r="AY759" s="179" t="s">
        <v>144</v>
      </c>
    </row>
    <row r="760" spans="2:51" s="13" customFormat="1" ht="12">
      <c r="B760" s="178"/>
      <c r="D760" s="174" t="s">
        <v>155</v>
      </c>
      <c r="E760" s="179" t="s">
        <v>1</v>
      </c>
      <c r="F760" s="180" t="s">
        <v>564</v>
      </c>
      <c r="H760" s="181">
        <v>6.5</v>
      </c>
      <c r="I760" s="182"/>
      <c r="L760" s="178"/>
      <c r="M760" s="183"/>
      <c r="N760" s="184"/>
      <c r="O760" s="184"/>
      <c r="P760" s="184"/>
      <c r="Q760" s="184"/>
      <c r="R760" s="184"/>
      <c r="S760" s="184"/>
      <c r="T760" s="185"/>
      <c r="AT760" s="179" t="s">
        <v>155</v>
      </c>
      <c r="AU760" s="179" t="s">
        <v>86</v>
      </c>
      <c r="AV760" s="13" t="s">
        <v>86</v>
      </c>
      <c r="AW760" s="13" t="s">
        <v>32</v>
      </c>
      <c r="AX760" s="13" t="s">
        <v>76</v>
      </c>
      <c r="AY760" s="179" t="s">
        <v>144</v>
      </c>
    </row>
    <row r="761" spans="2:51" s="13" customFormat="1" ht="12">
      <c r="B761" s="178"/>
      <c r="D761" s="174" t="s">
        <v>155</v>
      </c>
      <c r="E761" s="179" t="s">
        <v>1</v>
      </c>
      <c r="F761" s="180" t="s">
        <v>1323</v>
      </c>
      <c r="H761" s="181">
        <v>-198.849</v>
      </c>
      <c r="I761" s="182"/>
      <c r="L761" s="178"/>
      <c r="M761" s="183"/>
      <c r="N761" s="184"/>
      <c r="O761" s="184"/>
      <c r="P761" s="184"/>
      <c r="Q761" s="184"/>
      <c r="R761" s="184"/>
      <c r="S761" s="184"/>
      <c r="T761" s="185"/>
      <c r="AT761" s="179" t="s">
        <v>155</v>
      </c>
      <c r="AU761" s="179" t="s">
        <v>86</v>
      </c>
      <c r="AV761" s="13" t="s">
        <v>86</v>
      </c>
      <c r="AW761" s="13" t="s">
        <v>32</v>
      </c>
      <c r="AX761" s="13" t="s">
        <v>76</v>
      </c>
      <c r="AY761" s="179" t="s">
        <v>144</v>
      </c>
    </row>
    <row r="762" spans="2:51" s="14" customFormat="1" ht="12">
      <c r="B762" s="186"/>
      <c r="D762" s="174" t="s">
        <v>155</v>
      </c>
      <c r="E762" s="187" t="s">
        <v>1</v>
      </c>
      <c r="F762" s="188" t="s">
        <v>157</v>
      </c>
      <c r="H762" s="189">
        <v>288.119</v>
      </c>
      <c r="I762" s="190"/>
      <c r="L762" s="186"/>
      <c r="M762" s="191"/>
      <c r="N762" s="192"/>
      <c r="O762" s="192"/>
      <c r="P762" s="192"/>
      <c r="Q762" s="192"/>
      <c r="R762" s="192"/>
      <c r="S762" s="192"/>
      <c r="T762" s="193"/>
      <c r="AT762" s="187" t="s">
        <v>155</v>
      </c>
      <c r="AU762" s="187" t="s">
        <v>86</v>
      </c>
      <c r="AV762" s="14" t="s">
        <v>151</v>
      </c>
      <c r="AW762" s="14" t="s">
        <v>32</v>
      </c>
      <c r="AX762" s="14" t="s">
        <v>84</v>
      </c>
      <c r="AY762" s="187" t="s">
        <v>144</v>
      </c>
    </row>
    <row r="763" spans="1:65" s="2" customFormat="1" ht="19.9" customHeight="1">
      <c r="A763" s="32"/>
      <c r="B763" s="160"/>
      <c r="C763" s="161" t="s">
        <v>1329</v>
      </c>
      <c r="D763" s="161" t="s">
        <v>146</v>
      </c>
      <c r="E763" s="162" t="s">
        <v>1330</v>
      </c>
      <c r="F763" s="163" t="s">
        <v>1331</v>
      </c>
      <c r="G763" s="164" t="s">
        <v>149</v>
      </c>
      <c r="H763" s="165">
        <v>288.119</v>
      </c>
      <c r="I763" s="166"/>
      <c r="J763" s="167">
        <f>ROUND(I763*H763,2)</f>
        <v>0</v>
      </c>
      <c r="K763" s="163" t="s">
        <v>150</v>
      </c>
      <c r="L763" s="33"/>
      <c r="M763" s="168" t="s">
        <v>1</v>
      </c>
      <c r="N763" s="169" t="s">
        <v>41</v>
      </c>
      <c r="O763" s="58"/>
      <c r="P763" s="170">
        <f>O763*H763</f>
        <v>0</v>
      </c>
      <c r="Q763" s="170">
        <v>0.00026</v>
      </c>
      <c r="R763" s="170">
        <f>Q763*H763</f>
        <v>0.07491094</v>
      </c>
      <c r="S763" s="170">
        <v>0</v>
      </c>
      <c r="T763" s="171">
        <f>S763*H763</f>
        <v>0</v>
      </c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R763" s="172" t="s">
        <v>238</v>
      </c>
      <c r="AT763" s="172" t="s">
        <v>146</v>
      </c>
      <c r="AU763" s="172" t="s">
        <v>86</v>
      </c>
      <c r="AY763" s="17" t="s">
        <v>144</v>
      </c>
      <c r="BE763" s="173">
        <f>IF(N763="základní",J763,0)</f>
        <v>0</v>
      </c>
      <c r="BF763" s="173">
        <f>IF(N763="snížená",J763,0)</f>
        <v>0</v>
      </c>
      <c r="BG763" s="173">
        <f>IF(N763="zákl. přenesená",J763,0)</f>
        <v>0</v>
      </c>
      <c r="BH763" s="173">
        <f>IF(N763="sníž. přenesená",J763,0)</f>
        <v>0</v>
      </c>
      <c r="BI763" s="173">
        <f>IF(N763="nulová",J763,0)</f>
        <v>0</v>
      </c>
      <c r="BJ763" s="17" t="s">
        <v>84</v>
      </c>
      <c r="BK763" s="173">
        <f>ROUND(I763*H763,2)</f>
        <v>0</v>
      </c>
      <c r="BL763" s="17" t="s">
        <v>238</v>
      </c>
      <c r="BM763" s="172" t="s">
        <v>1332</v>
      </c>
    </row>
    <row r="764" spans="1:47" s="2" customFormat="1" ht="19.5">
      <c r="A764" s="32"/>
      <c r="B764" s="33"/>
      <c r="C764" s="32"/>
      <c r="D764" s="174" t="s">
        <v>153</v>
      </c>
      <c r="E764" s="32"/>
      <c r="F764" s="175" t="s">
        <v>1333</v>
      </c>
      <c r="G764" s="32"/>
      <c r="H764" s="32"/>
      <c r="I764" s="96"/>
      <c r="J764" s="32"/>
      <c r="K764" s="32"/>
      <c r="L764" s="33"/>
      <c r="M764" s="176"/>
      <c r="N764" s="177"/>
      <c r="O764" s="58"/>
      <c r="P764" s="58"/>
      <c r="Q764" s="58"/>
      <c r="R764" s="58"/>
      <c r="S764" s="58"/>
      <c r="T764" s="59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T764" s="17" t="s">
        <v>153</v>
      </c>
      <c r="AU764" s="17" t="s">
        <v>86</v>
      </c>
    </row>
    <row r="765" spans="2:51" s="13" customFormat="1" ht="12">
      <c r="B765" s="178"/>
      <c r="D765" s="174" t="s">
        <v>155</v>
      </c>
      <c r="E765" s="179" t="s">
        <v>1</v>
      </c>
      <c r="F765" s="180" t="s">
        <v>773</v>
      </c>
      <c r="H765" s="181">
        <v>48.447</v>
      </c>
      <c r="I765" s="182"/>
      <c r="L765" s="178"/>
      <c r="M765" s="183"/>
      <c r="N765" s="184"/>
      <c r="O765" s="184"/>
      <c r="P765" s="184"/>
      <c r="Q765" s="184"/>
      <c r="R765" s="184"/>
      <c r="S765" s="184"/>
      <c r="T765" s="185"/>
      <c r="AT765" s="179" t="s">
        <v>155</v>
      </c>
      <c r="AU765" s="179" t="s">
        <v>86</v>
      </c>
      <c r="AV765" s="13" t="s">
        <v>86</v>
      </c>
      <c r="AW765" s="13" t="s">
        <v>32</v>
      </c>
      <c r="AX765" s="13" t="s">
        <v>76</v>
      </c>
      <c r="AY765" s="179" t="s">
        <v>144</v>
      </c>
    </row>
    <row r="766" spans="2:51" s="13" customFormat="1" ht="12">
      <c r="B766" s="178"/>
      <c r="D766" s="174" t="s">
        <v>155</v>
      </c>
      <c r="E766" s="179" t="s">
        <v>1</v>
      </c>
      <c r="F766" s="180" t="s">
        <v>774</v>
      </c>
      <c r="H766" s="181">
        <v>28.539</v>
      </c>
      <c r="I766" s="182"/>
      <c r="L766" s="178"/>
      <c r="M766" s="183"/>
      <c r="N766" s="184"/>
      <c r="O766" s="184"/>
      <c r="P766" s="184"/>
      <c r="Q766" s="184"/>
      <c r="R766" s="184"/>
      <c r="S766" s="184"/>
      <c r="T766" s="185"/>
      <c r="AT766" s="179" t="s">
        <v>155</v>
      </c>
      <c r="AU766" s="179" t="s">
        <v>86</v>
      </c>
      <c r="AV766" s="13" t="s">
        <v>86</v>
      </c>
      <c r="AW766" s="13" t="s">
        <v>32</v>
      </c>
      <c r="AX766" s="13" t="s">
        <v>76</v>
      </c>
      <c r="AY766" s="179" t="s">
        <v>144</v>
      </c>
    </row>
    <row r="767" spans="2:51" s="13" customFormat="1" ht="12">
      <c r="B767" s="178"/>
      <c r="D767" s="174" t="s">
        <v>155</v>
      </c>
      <c r="E767" s="179" t="s">
        <v>1</v>
      </c>
      <c r="F767" s="180" t="s">
        <v>775</v>
      </c>
      <c r="H767" s="181">
        <v>48.258</v>
      </c>
      <c r="I767" s="182"/>
      <c r="L767" s="178"/>
      <c r="M767" s="183"/>
      <c r="N767" s="184"/>
      <c r="O767" s="184"/>
      <c r="P767" s="184"/>
      <c r="Q767" s="184"/>
      <c r="R767" s="184"/>
      <c r="S767" s="184"/>
      <c r="T767" s="185"/>
      <c r="AT767" s="179" t="s">
        <v>155</v>
      </c>
      <c r="AU767" s="179" t="s">
        <v>86</v>
      </c>
      <c r="AV767" s="13" t="s">
        <v>86</v>
      </c>
      <c r="AW767" s="13" t="s">
        <v>32</v>
      </c>
      <c r="AX767" s="13" t="s">
        <v>76</v>
      </c>
      <c r="AY767" s="179" t="s">
        <v>144</v>
      </c>
    </row>
    <row r="768" spans="2:51" s="13" customFormat="1" ht="12">
      <c r="B768" s="178"/>
      <c r="D768" s="174" t="s">
        <v>155</v>
      </c>
      <c r="E768" s="179" t="s">
        <v>1</v>
      </c>
      <c r="F768" s="180" t="s">
        <v>776</v>
      </c>
      <c r="H768" s="181">
        <v>28.224</v>
      </c>
      <c r="I768" s="182"/>
      <c r="L768" s="178"/>
      <c r="M768" s="183"/>
      <c r="N768" s="184"/>
      <c r="O768" s="184"/>
      <c r="P768" s="184"/>
      <c r="Q768" s="184"/>
      <c r="R768" s="184"/>
      <c r="S768" s="184"/>
      <c r="T768" s="185"/>
      <c r="AT768" s="179" t="s">
        <v>155</v>
      </c>
      <c r="AU768" s="179" t="s">
        <v>86</v>
      </c>
      <c r="AV768" s="13" t="s">
        <v>86</v>
      </c>
      <c r="AW768" s="13" t="s">
        <v>32</v>
      </c>
      <c r="AX768" s="13" t="s">
        <v>76</v>
      </c>
      <c r="AY768" s="179" t="s">
        <v>144</v>
      </c>
    </row>
    <row r="769" spans="2:51" s="13" customFormat="1" ht="12">
      <c r="B769" s="178"/>
      <c r="D769" s="174" t="s">
        <v>155</v>
      </c>
      <c r="E769" s="179" t="s">
        <v>1</v>
      </c>
      <c r="F769" s="180" t="s">
        <v>777</v>
      </c>
      <c r="H769" s="181">
        <v>44.031</v>
      </c>
      <c r="I769" s="182"/>
      <c r="L769" s="178"/>
      <c r="M769" s="183"/>
      <c r="N769" s="184"/>
      <c r="O769" s="184"/>
      <c r="P769" s="184"/>
      <c r="Q769" s="184"/>
      <c r="R769" s="184"/>
      <c r="S769" s="184"/>
      <c r="T769" s="185"/>
      <c r="AT769" s="179" t="s">
        <v>155</v>
      </c>
      <c r="AU769" s="179" t="s">
        <v>86</v>
      </c>
      <c r="AV769" s="13" t="s">
        <v>86</v>
      </c>
      <c r="AW769" s="13" t="s">
        <v>32</v>
      </c>
      <c r="AX769" s="13" t="s">
        <v>76</v>
      </c>
      <c r="AY769" s="179" t="s">
        <v>144</v>
      </c>
    </row>
    <row r="770" spans="2:51" s="13" customFormat="1" ht="12">
      <c r="B770" s="178"/>
      <c r="D770" s="174" t="s">
        <v>155</v>
      </c>
      <c r="E770" s="179" t="s">
        <v>1</v>
      </c>
      <c r="F770" s="180" t="s">
        <v>778</v>
      </c>
      <c r="H770" s="181">
        <v>43.239</v>
      </c>
      <c r="I770" s="182"/>
      <c r="L770" s="178"/>
      <c r="M770" s="183"/>
      <c r="N770" s="184"/>
      <c r="O770" s="184"/>
      <c r="P770" s="184"/>
      <c r="Q770" s="184"/>
      <c r="R770" s="184"/>
      <c r="S770" s="184"/>
      <c r="T770" s="185"/>
      <c r="AT770" s="179" t="s">
        <v>155</v>
      </c>
      <c r="AU770" s="179" t="s">
        <v>86</v>
      </c>
      <c r="AV770" s="13" t="s">
        <v>86</v>
      </c>
      <c r="AW770" s="13" t="s">
        <v>32</v>
      </c>
      <c r="AX770" s="13" t="s">
        <v>76</v>
      </c>
      <c r="AY770" s="179" t="s">
        <v>144</v>
      </c>
    </row>
    <row r="771" spans="2:51" s="13" customFormat="1" ht="12">
      <c r="B771" s="178"/>
      <c r="D771" s="174" t="s">
        <v>155</v>
      </c>
      <c r="E771" s="179" t="s">
        <v>1</v>
      </c>
      <c r="F771" s="180" t="s">
        <v>779</v>
      </c>
      <c r="H771" s="181">
        <v>51.35</v>
      </c>
      <c r="I771" s="182"/>
      <c r="L771" s="178"/>
      <c r="M771" s="183"/>
      <c r="N771" s="184"/>
      <c r="O771" s="184"/>
      <c r="P771" s="184"/>
      <c r="Q771" s="184"/>
      <c r="R771" s="184"/>
      <c r="S771" s="184"/>
      <c r="T771" s="185"/>
      <c r="AT771" s="179" t="s">
        <v>155</v>
      </c>
      <c r="AU771" s="179" t="s">
        <v>86</v>
      </c>
      <c r="AV771" s="13" t="s">
        <v>86</v>
      </c>
      <c r="AW771" s="13" t="s">
        <v>32</v>
      </c>
      <c r="AX771" s="13" t="s">
        <v>76</v>
      </c>
      <c r="AY771" s="179" t="s">
        <v>144</v>
      </c>
    </row>
    <row r="772" spans="2:51" s="13" customFormat="1" ht="12">
      <c r="B772" s="178"/>
      <c r="D772" s="174" t="s">
        <v>155</v>
      </c>
      <c r="E772" s="179" t="s">
        <v>1</v>
      </c>
      <c r="F772" s="180" t="s">
        <v>780</v>
      </c>
      <c r="H772" s="181">
        <v>48.1</v>
      </c>
      <c r="I772" s="182"/>
      <c r="L772" s="178"/>
      <c r="M772" s="183"/>
      <c r="N772" s="184"/>
      <c r="O772" s="184"/>
      <c r="P772" s="184"/>
      <c r="Q772" s="184"/>
      <c r="R772" s="184"/>
      <c r="S772" s="184"/>
      <c r="T772" s="185"/>
      <c r="AT772" s="179" t="s">
        <v>155</v>
      </c>
      <c r="AU772" s="179" t="s">
        <v>86</v>
      </c>
      <c r="AV772" s="13" t="s">
        <v>86</v>
      </c>
      <c r="AW772" s="13" t="s">
        <v>32</v>
      </c>
      <c r="AX772" s="13" t="s">
        <v>76</v>
      </c>
      <c r="AY772" s="179" t="s">
        <v>144</v>
      </c>
    </row>
    <row r="773" spans="2:51" s="13" customFormat="1" ht="12">
      <c r="B773" s="178"/>
      <c r="D773" s="174" t="s">
        <v>155</v>
      </c>
      <c r="E773" s="179" t="s">
        <v>1</v>
      </c>
      <c r="F773" s="180" t="s">
        <v>560</v>
      </c>
      <c r="H773" s="181">
        <v>24.68</v>
      </c>
      <c r="I773" s="182"/>
      <c r="L773" s="178"/>
      <c r="M773" s="183"/>
      <c r="N773" s="184"/>
      <c r="O773" s="184"/>
      <c r="P773" s="184"/>
      <c r="Q773" s="184"/>
      <c r="R773" s="184"/>
      <c r="S773" s="184"/>
      <c r="T773" s="185"/>
      <c r="AT773" s="179" t="s">
        <v>155</v>
      </c>
      <c r="AU773" s="179" t="s">
        <v>86</v>
      </c>
      <c r="AV773" s="13" t="s">
        <v>86</v>
      </c>
      <c r="AW773" s="13" t="s">
        <v>32</v>
      </c>
      <c r="AX773" s="13" t="s">
        <v>76</v>
      </c>
      <c r="AY773" s="179" t="s">
        <v>144</v>
      </c>
    </row>
    <row r="774" spans="2:51" s="13" customFormat="1" ht="12">
      <c r="B774" s="178"/>
      <c r="D774" s="174" t="s">
        <v>155</v>
      </c>
      <c r="E774" s="179" t="s">
        <v>1</v>
      </c>
      <c r="F774" s="180" t="s">
        <v>561</v>
      </c>
      <c r="H774" s="181">
        <v>46.49</v>
      </c>
      <c r="I774" s="182"/>
      <c r="L774" s="178"/>
      <c r="M774" s="183"/>
      <c r="N774" s="184"/>
      <c r="O774" s="184"/>
      <c r="P774" s="184"/>
      <c r="Q774" s="184"/>
      <c r="R774" s="184"/>
      <c r="S774" s="184"/>
      <c r="T774" s="185"/>
      <c r="AT774" s="179" t="s">
        <v>155</v>
      </c>
      <c r="AU774" s="179" t="s">
        <v>86</v>
      </c>
      <c r="AV774" s="13" t="s">
        <v>86</v>
      </c>
      <c r="AW774" s="13" t="s">
        <v>32</v>
      </c>
      <c r="AX774" s="13" t="s">
        <v>76</v>
      </c>
      <c r="AY774" s="179" t="s">
        <v>144</v>
      </c>
    </row>
    <row r="775" spans="2:51" s="13" customFormat="1" ht="12">
      <c r="B775" s="178"/>
      <c r="D775" s="174" t="s">
        <v>155</v>
      </c>
      <c r="E775" s="179" t="s">
        <v>1</v>
      </c>
      <c r="F775" s="180" t="s">
        <v>562</v>
      </c>
      <c r="H775" s="181">
        <v>34.72</v>
      </c>
      <c r="I775" s="182"/>
      <c r="L775" s="178"/>
      <c r="M775" s="183"/>
      <c r="N775" s="184"/>
      <c r="O775" s="184"/>
      <c r="P775" s="184"/>
      <c r="Q775" s="184"/>
      <c r="R775" s="184"/>
      <c r="S775" s="184"/>
      <c r="T775" s="185"/>
      <c r="AT775" s="179" t="s">
        <v>155</v>
      </c>
      <c r="AU775" s="179" t="s">
        <v>86</v>
      </c>
      <c r="AV775" s="13" t="s">
        <v>86</v>
      </c>
      <c r="AW775" s="13" t="s">
        <v>32</v>
      </c>
      <c r="AX775" s="13" t="s">
        <v>76</v>
      </c>
      <c r="AY775" s="179" t="s">
        <v>144</v>
      </c>
    </row>
    <row r="776" spans="2:51" s="13" customFormat="1" ht="12">
      <c r="B776" s="178"/>
      <c r="D776" s="174" t="s">
        <v>155</v>
      </c>
      <c r="E776" s="179" t="s">
        <v>1</v>
      </c>
      <c r="F776" s="180" t="s">
        <v>563</v>
      </c>
      <c r="H776" s="181">
        <v>34.39</v>
      </c>
      <c r="I776" s="182"/>
      <c r="L776" s="178"/>
      <c r="M776" s="183"/>
      <c r="N776" s="184"/>
      <c r="O776" s="184"/>
      <c r="P776" s="184"/>
      <c r="Q776" s="184"/>
      <c r="R776" s="184"/>
      <c r="S776" s="184"/>
      <c r="T776" s="185"/>
      <c r="AT776" s="179" t="s">
        <v>155</v>
      </c>
      <c r="AU776" s="179" t="s">
        <v>86</v>
      </c>
      <c r="AV776" s="13" t="s">
        <v>86</v>
      </c>
      <c r="AW776" s="13" t="s">
        <v>32</v>
      </c>
      <c r="AX776" s="13" t="s">
        <v>76</v>
      </c>
      <c r="AY776" s="179" t="s">
        <v>144</v>
      </c>
    </row>
    <row r="777" spans="2:51" s="13" customFormat="1" ht="12">
      <c r="B777" s="178"/>
      <c r="D777" s="174" t="s">
        <v>155</v>
      </c>
      <c r="E777" s="179" t="s">
        <v>1</v>
      </c>
      <c r="F777" s="180" t="s">
        <v>564</v>
      </c>
      <c r="H777" s="181">
        <v>6.5</v>
      </c>
      <c r="I777" s="182"/>
      <c r="L777" s="178"/>
      <c r="M777" s="183"/>
      <c r="N777" s="184"/>
      <c r="O777" s="184"/>
      <c r="P777" s="184"/>
      <c r="Q777" s="184"/>
      <c r="R777" s="184"/>
      <c r="S777" s="184"/>
      <c r="T777" s="185"/>
      <c r="AT777" s="179" t="s">
        <v>155</v>
      </c>
      <c r="AU777" s="179" t="s">
        <v>86</v>
      </c>
      <c r="AV777" s="13" t="s">
        <v>86</v>
      </c>
      <c r="AW777" s="13" t="s">
        <v>32</v>
      </c>
      <c r="AX777" s="13" t="s">
        <v>76</v>
      </c>
      <c r="AY777" s="179" t="s">
        <v>144</v>
      </c>
    </row>
    <row r="778" spans="2:51" s="13" customFormat="1" ht="12">
      <c r="B778" s="178"/>
      <c r="D778" s="174" t="s">
        <v>155</v>
      </c>
      <c r="E778" s="179" t="s">
        <v>1</v>
      </c>
      <c r="F778" s="180" t="s">
        <v>1323</v>
      </c>
      <c r="H778" s="181">
        <v>-198.849</v>
      </c>
      <c r="I778" s="182"/>
      <c r="L778" s="178"/>
      <c r="M778" s="183"/>
      <c r="N778" s="184"/>
      <c r="O778" s="184"/>
      <c r="P778" s="184"/>
      <c r="Q778" s="184"/>
      <c r="R778" s="184"/>
      <c r="S778" s="184"/>
      <c r="T778" s="185"/>
      <c r="AT778" s="179" t="s">
        <v>155</v>
      </c>
      <c r="AU778" s="179" t="s">
        <v>86</v>
      </c>
      <c r="AV778" s="13" t="s">
        <v>86</v>
      </c>
      <c r="AW778" s="13" t="s">
        <v>32</v>
      </c>
      <c r="AX778" s="13" t="s">
        <v>76</v>
      </c>
      <c r="AY778" s="179" t="s">
        <v>144</v>
      </c>
    </row>
    <row r="779" spans="2:51" s="14" customFormat="1" ht="12">
      <c r="B779" s="186"/>
      <c r="D779" s="174" t="s">
        <v>155</v>
      </c>
      <c r="E779" s="187" t="s">
        <v>1</v>
      </c>
      <c r="F779" s="188" t="s">
        <v>157</v>
      </c>
      <c r="H779" s="189">
        <v>288.119</v>
      </c>
      <c r="I779" s="190"/>
      <c r="L779" s="186"/>
      <c r="M779" s="216"/>
      <c r="N779" s="217"/>
      <c r="O779" s="217"/>
      <c r="P779" s="217"/>
      <c r="Q779" s="217"/>
      <c r="R779" s="217"/>
      <c r="S779" s="217"/>
      <c r="T779" s="218"/>
      <c r="AT779" s="187" t="s">
        <v>155</v>
      </c>
      <c r="AU779" s="187" t="s">
        <v>86</v>
      </c>
      <c r="AV779" s="14" t="s">
        <v>151</v>
      </c>
      <c r="AW779" s="14" t="s">
        <v>32</v>
      </c>
      <c r="AX779" s="14" t="s">
        <v>84</v>
      </c>
      <c r="AY779" s="187" t="s">
        <v>144</v>
      </c>
    </row>
    <row r="780" spans="1:31" s="2" customFormat="1" ht="6.95" customHeight="1">
      <c r="A780" s="32"/>
      <c r="B780" s="47"/>
      <c r="C780" s="48"/>
      <c r="D780" s="48"/>
      <c r="E780" s="48"/>
      <c r="F780" s="48"/>
      <c r="G780" s="48"/>
      <c r="H780" s="48"/>
      <c r="I780" s="120"/>
      <c r="J780" s="48"/>
      <c r="K780" s="48"/>
      <c r="L780" s="33"/>
      <c r="M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</row>
  </sheetData>
  <autoFilter ref="C133:K77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43"/>
  <sheetViews>
    <sheetView showGridLines="0" workbookViewId="0" topLeftCell="A273">
      <selection activeCell="H282" sqref="H282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1334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ROUND((SUM(BE128:BE342)),2)</f>
        <v>0</v>
      </c>
      <c r="G33" s="32"/>
      <c r="H33" s="32"/>
      <c r="I33" s="107">
        <v>0.21</v>
      </c>
      <c r="J33" s="106">
        <f>ROUND(((SUM(BE128:BE342))*I33),2)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ROUND((SUM(BF128:BF342)),2)</f>
        <v>0</v>
      </c>
      <c r="G34" s="32"/>
      <c r="H34" s="32"/>
      <c r="I34" s="107">
        <v>0.15</v>
      </c>
      <c r="J34" s="106">
        <f>ROUND(((SUM(BF128:BF342))*I34),2)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ROUND((SUM(BG128:BG342)),2)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ROUND((SUM(BH128:BH342)),2)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ROUND((SUM(BI128:BI342)),2)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05 - Zdravotechnické instalace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J129</f>
        <v>0</v>
      </c>
      <c r="L97" s="126"/>
    </row>
    <row r="98" spans="2:12" s="10" customFormat="1" ht="19.9" customHeight="1">
      <c r="B98" s="131"/>
      <c r="D98" s="132" t="s">
        <v>117</v>
      </c>
      <c r="E98" s="133"/>
      <c r="F98" s="133"/>
      <c r="G98" s="133"/>
      <c r="H98" s="133"/>
      <c r="I98" s="134"/>
      <c r="J98" s="135">
        <f>J130</f>
        <v>0</v>
      </c>
      <c r="L98" s="131"/>
    </row>
    <row r="99" spans="2:12" s="10" customFormat="1" ht="19.9" customHeight="1">
      <c r="B99" s="131"/>
      <c r="D99" s="132" t="s">
        <v>119</v>
      </c>
      <c r="E99" s="133"/>
      <c r="F99" s="133"/>
      <c r="G99" s="133"/>
      <c r="H99" s="133"/>
      <c r="I99" s="134"/>
      <c r="J99" s="135">
        <f>J163</f>
        <v>0</v>
      </c>
      <c r="L99" s="131"/>
    </row>
    <row r="100" spans="2:12" s="10" customFormat="1" ht="19.9" customHeight="1">
      <c r="B100" s="131"/>
      <c r="D100" s="132" t="s">
        <v>123</v>
      </c>
      <c r="E100" s="133"/>
      <c r="F100" s="133"/>
      <c r="G100" s="133"/>
      <c r="H100" s="133"/>
      <c r="I100" s="134"/>
      <c r="J100" s="135">
        <f>J168</f>
        <v>0</v>
      </c>
      <c r="L100" s="131"/>
    </row>
    <row r="101" spans="2:12" s="9" customFormat="1" ht="24.95" customHeight="1">
      <c r="B101" s="126"/>
      <c r="D101" s="127" t="s">
        <v>125</v>
      </c>
      <c r="E101" s="128"/>
      <c r="F101" s="128"/>
      <c r="G101" s="128"/>
      <c r="H101" s="128"/>
      <c r="I101" s="129"/>
      <c r="J101" s="130">
        <f>J178</f>
        <v>0</v>
      </c>
      <c r="L101" s="126"/>
    </row>
    <row r="102" spans="2:12" s="10" customFormat="1" ht="19.9" customHeight="1">
      <c r="B102" s="131"/>
      <c r="D102" s="132" t="s">
        <v>127</v>
      </c>
      <c r="E102" s="133"/>
      <c r="F102" s="133"/>
      <c r="G102" s="133"/>
      <c r="H102" s="133"/>
      <c r="I102" s="134"/>
      <c r="J102" s="135">
        <f>J179</f>
        <v>0</v>
      </c>
      <c r="L102" s="131"/>
    </row>
    <row r="103" spans="2:12" s="10" customFormat="1" ht="19.9" customHeight="1">
      <c r="B103" s="131"/>
      <c r="D103" s="132" t="s">
        <v>1335</v>
      </c>
      <c r="E103" s="133"/>
      <c r="F103" s="133"/>
      <c r="G103" s="133"/>
      <c r="H103" s="133"/>
      <c r="I103" s="134"/>
      <c r="J103" s="135">
        <f>J237</f>
        <v>0</v>
      </c>
      <c r="L103" s="131"/>
    </row>
    <row r="104" spans="2:12" s="10" customFormat="1" ht="19.9" customHeight="1">
      <c r="B104" s="131"/>
      <c r="D104" s="132" t="s">
        <v>1336</v>
      </c>
      <c r="E104" s="133"/>
      <c r="F104" s="133"/>
      <c r="G104" s="133"/>
      <c r="H104" s="133"/>
      <c r="I104" s="134"/>
      <c r="J104" s="135">
        <f>J281</f>
        <v>0</v>
      </c>
      <c r="L104" s="131"/>
    </row>
    <row r="105" spans="2:12" s="10" customFormat="1" ht="19.9" customHeight="1">
      <c r="B105" s="131"/>
      <c r="D105" s="132" t="s">
        <v>1337</v>
      </c>
      <c r="E105" s="133"/>
      <c r="F105" s="133"/>
      <c r="G105" s="133"/>
      <c r="H105" s="133"/>
      <c r="I105" s="134"/>
      <c r="J105" s="135">
        <f>J288</f>
        <v>0</v>
      </c>
      <c r="L105" s="131"/>
    </row>
    <row r="106" spans="2:12" s="10" customFormat="1" ht="19.9" customHeight="1">
      <c r="B106" s="131"/>
      <c r="D106" s="132" t="s">
        <v>1338</v>
      </c>
      <c r="E106" s="133"/>
      <c r="F106" s="133"/>
      <c r="G106" s="133"/>
      <c r="H106" s="133"/>
      <c r="I106" s="134"/>
      <c r="J106" s="135">
        <f>J329</f>
        <v>0</v>
      </c>
      <c r="L106" s="131"/>
    </row>
    <row r="107" spans="2:12" s="9" customFormat="1" ht="24.95" customHeight="1">
      <c r="B107" s="126"/>
      <c r="D107" s="127" t="s">
        <v>1339</v>
      </c>
      <c r="E107" s="128"/>
      <c r="F107" s="128"/>
      <c r="G107" s="128"/>
      <c r="H107" s="128"/>
      <c r="I107" s="129"/>
      <c r="J107" s="130">
        <f>J336</f>
        <v>0</v>
      </c>
      <c r="L107" s="126"/>
    </row>
    <row r="108" spans="2:12" s="10" customFormat="1" ht="19.9" customHeight="1">
      <c r="B108" s="131"/>
      <c r="D108" s="132" t="s">
        <v>1340</v>
      </c>
      <c r="E108" s="133"/>
      <c r="F108" s="133"/>
      <c r="G108" s="133"/>
      <c r="H108" s="133"/>
      <c r="I108" s="134"/>
      <c r="J108" s="135">
        <f>J337</f>
        <v>0</v>
      </c>
      <c r="L108" s="131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120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121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129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4.45" customHeight="1">
      <c r="A118" s="32"/>
      <c r="B118" s="33"/>
      <c r="C118" s="32"/>
      <c r="D118" s="32"/>
      <c r="E118" s="263" t="str">
        <f>E7</f>
        <v>Sanace 1. NP objektu školní družiny ZŠ Na Příkopech</v>
      </c>
      <c r="F118" s="264"/>
      <c r="G118" s="264"/>
      <c r="H118" s="264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109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4.45" customHeight="1">
      <c r="A120" s="32"/>
      <c r="B120" s="33"/>
      <c r="C120" s="32"/>
      <c r="D120" s="32"/>
      <c r="E120" s="245" t="str">
        <f>E9</f>
        <v>SO 05 - Zdravotechnické instalace</v>
      </c>
      <c r="F120" s="262"/>
      <c r="G120" s="262"/>
      <c r="H120" s="26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>Chomutov</v>
      </c>
      <c r="G122" s="32"/>
      <c r="H122" s="32"/>
      <c r="I122" s="97" t="s">
        <v>22</v>
      </c>
      <c r="J122" s="55" t="str">
        <f>IF(J12="","",J12)</f>
        <v>23. 5. 2020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6.45" customHeight="1">
      <c r="A124" s="32"/>
      <c r="B124" s="33"/>
      <c r="C124" s="27" t="s">
        <v>24</v>
      </c>
      <c r="D124" s="32"/>
      <c r="E124" s="32"/>
      <c r="F124" s="25" t="str">
        <f>E15</f>
        <v>Město Chomutov</v>
      </c>
      <c r="G124" s="32"/>
      <c r="H124" s="32"/>
      <c r="I124" s="97" t="s">
        <v>30</v>
      </c>
      <c r="J124" s="30" t="str">
        <f>E21</f>
        <v>Ing. Marian Zach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6" customHeight="1">
      <c r="A125" s="32"/>
      <c r="B125" s="33"/>
      <c r="C125" s="27" t="s">
        <v>28</v>
      </c>
      <c r="D125" s="32"/>
      <c r="E125" s="32"/>
      <c r="F125" s="25" t="str">
        <f>IF(E18="","",E18)</f>
        <v>Vyplň údaj</v>
      </c>
      <c r="G125" s="32"/>
      <c r="H125" s="32"/>
      <c r="I125" s="97" t="s">
        <v>33</v>
      </c>
      <c r="J125" s="30" t="str">
        <f>E24</f>
        <v>Pavel Šouta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36"/>
      <c r="B127" s="137"/>
      <c r="C127" s="138" t="s">
        <v>130</v>
      </c>
      <c r="D127" s="139" t="s">
        <v>61</v>
      </c>
      <c r="E127" s="139" t="s">
        <v>57</v>
      </c>
      <c r="F127" s="139" t="s">
        <v>58</v>
      </c>
      <c r="G127" s="139" t="s">
        <v>131</v>
      </c>
      <c r="H127" s="139" t="s">
        <v>132</v>
      </c>
      <c r="I127" s="140" t="s">
        <v>133</v>
      </c>
      <c r="J127" s="139" t="s">
        <v>113</v>
      </c>
      <c r="K127" s="141" t="s">
        <v>134</v>
      </c>
      <c r="L127" s="142"/>
      <c r="M127" s="62" t="s">
        <v>1</v>
      </c>
      <c r="N127" s="63" t="s">
        <v>40</v>
      </c>
      <c r="O127" s="63" t="s">
        <v>135</v>
      </c>
      <c r="P127" s="63" t="s">
        <v>136</v>
      </c>
      <c r="Q127" s="63" t="s">
        <v>137</v>
      </c>
      <c r="R127" s="63" t="s">
        <v>138</v>
      </c>
      <c r="S127" s="63" t="s">
        <v>139</v>
      </c>
      <c r="T127" s="64" t="s">
        <v>140</v>
      </c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</row>
    <row r="128" spans="1:63" s="2" customFormat="1" ht="22.9" customHeight="1">
      <c r="A128" s="32"/>
      <c r="B128" s="33"/>
      <c r="C128" s="69" t="s">
        <v>141</v>
      </c>
      <c r="D128" s="32"/>
      <c r="E128" s="32"/>
      <c r="F128" s="32"/>
      <c r="G128" s="32"/>
      <c r="H128" s="32"/>
      <c r="I128" s="96"/>
      <c r="J128" s="143">
        <f>BK128</f>
        <v>0</v>
      </c>
      <c r="K128" s="32"/>
      <c r="L128" s="33"/>
      <c r="M128" s="65"/>
      <c r="N128" s="56"/>
      <c r="O128" s="66"/>
      <c r="P128" s="144">
        <f>P129+P178+P336</f>
        <v>0</v>
      </c>
      <c r="Q128" s="66"/>
      <c r="R128" s="144">
        <f>R129+R178+R336</f>
        <v>0.38732000000000005</v>
      </c>
      <c r="S128" s="66"/>
      <c r="T128" s="145">
        <f>T129+T178+T336</f>
        <v>0.78931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115</v>
      </c>
      <c r="BK128" s="146">
        <f>BK129+BK178+BK336</f>
        <v>0</v>
      </c>
    </row>
    <row r="129" spans="2:63" s="12" customFormat="1" ht="25.9" customHeight="1">
      <c r="B129" s="147"/>
      <c r="D129" s="148" t="s">
        <v>75</v>
      </c>
      <c r="E129" s="149" t="s">
        <v>142</v>
      </c>
      <c r="F129" s="149" t="s">
        <v>143</v>
      </c>
      <c r="I129" s="150"/>
      <c r="J129" s="151">
        <f>BK129</f>
        <v>0</v>
      </c>
      <c r="L129" s="147"/>
      <c r="M129" s="152"/>
      <c r="N129" s="153"/>
      <c r="O129" s="153"/>
      <c r="P129" s="154">
        <f>P130+P163+P168</f>
        <v>0</v>
      </c>
      <c r="Q129" s="153"/>
      <c r="R129" s="154">
        <f>R130+R163+R168</f>
        <v>0</v>
      </c>
      <c r="S129" s="153"/>
      <c r="T129" s="155">
        <f>T130+T163+T168</f>
        <v>0</v>
      </c>
      <c r="AR129" s="148" t="s">
        <v>84</v>
      </c>
      <c r="AT129" s="156" t="s">
        <v>75</v>
      </c>
      <c r="AU129" s="156" t="s">
        <v>76</v>
      </c>
      <c r="AY129" s="148" t="s">
        <v>144</v>
      </c>
      <c r="BK129" s="157">
        <f>BK130+BK163+BK168</f>
        <v>0</v>
      </c>
    </row>
    <row r="130" spans="2:63" s="12" customFormat="1" ht="22.9" customHeight="1">
      <c r="B130" s="147"/>
      <c r="D130" s="148" t="s">
        <v>75</v>
      </c>
      <c r="E130" s="158" t="s">
        <v>84</v>
      </c>
      <c r="F130" s="158" t="s">
        <v>145</v>
      </c>
      <c r="I130" s="150"/>
      <c r="J130" s="159">
        <f>BK130</f>
        <v>0</v>
      </c>
      <c r="L130" s="147"/>
      <c r="M130" s="152"/>
      <c r="N130" s="153"/>
      <c r="O130" s="153"/>
      <c r="P130" s="154">
        <f>SUM(P131:P162)</f>
        <v>0</v>
      </c>
      <c r="Q130" s="153"/>
      <c r="R130" s="154">
        <f>SUM(R131:R162)</f>
        <v>0</v>
      </c>
      <c r="S130" s="153"/>
      <c r="T130" s="155">
        <f>SUM(T131:T162)</f>
        <v>0</v>
      </c>
      <c r="AR130" s="148" t="s">
        <v>84</v>
      </c>
      <c r="AT130" s="156" t="s">
        <v>75</v>
      </c>
      <c r="AU130" s="156" t="s">
        <v>84</v>
      </c>
      <c r="AY130" s="148" t="s">
        <v>144</v>
      </c>
      <c r="BK130" s="157">
        <f>SUM(BK131:BK162)</f>
        <v>0</v>
      </c>
    </row>
    <row r="131" spans="1:65" s="2" customFormat="1" ht="14.45" customHeight="1">
      <c r="A131" s="32"/>
      <c r="B131" s="160"/>
      <c r="C131" s="161" t="s">
        <v>84</v>
      </c>
      <c r="D131" s="161" t="s">
        <v>146</v>
      </c>
      <c r="E131" s="162" t="s">
        <v>500</v>
      </c>
      <c r="F131" s="163" t="s">
        <v>501</v>
      </c>
      <c r="G131" s="164" t="s">
        <v>161</v>
      </c>
      <c r="H131" s="165">
        <v>2.4</v>
      </c>
      <c r="I131" s="166"/>
      <c r="J131" s="167">
        <f>ROUND(I131*H131,2)</f>
        <v>0</v>
      </c>
      <c r="K131" s="163" t="s">
        <v>150</v>
      </c>
      <c r="L131" s="33"/>
      <c r="M131" s="168" t="s">
        <v>1</v>
      </c>
      <c r="N131" s="169" t="s">
        <v>41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151</v>
      </c>
      <c r="AT131" s="172" t="s">
        <v>146</v>
      </c>
      <c r="AU131" s="172" t="s">
        <v>86</v>
      </c>
      <c r="AY131" s="17" t="s">
        <v>144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84</v>
      </c>
      <c r="BK131" s="173">
        <f>ROUND(I131*H131,2)</f>
        <v>0</v>
      </c>
      <c r="BL131" s="17" t="s">
        <v>151</v>
      </c>
      <c r="BM131" s="172" t="s">
        <v>1341</v>
      </c>
    </row>
    <row r="132" spans="1:47" s="2" customFormat="1" ht="12">
      <c r="A132" s="32"/>
      <c r="B132" s="33"/>
      <c r="C132" s="32"/>
      <c r="D132" s="174" t="s">
        <v>153</v>
      </c>
      <c r="E132" s="32"/>
      <c r="F132" s="175" t="s">
        <v>503</v>
      </c>
      <c r="G132" s="32"/>
      <c r="H132" s="32"/>
      <c r="I132" s="96"/>
      <c r="J132" s="32"/>
      <c r="K132" s="32"/>
      <c r="L132" s="33"/>
      <c r="M132" s="176"/>
      <c r="N132" s="177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153</v>
      </c>
      <c r="AU132" s="17" t="s">
        <v>86</v>
      </c>
    </row>
    <row r="133" spans="2:51" s="13" customFormat="1" ht="12">
      <c r="B133" s="178"/>
      <c r="D133" s="174" t="s">
        <v>155</v>
      </c>
      <c r="E133" s="179" t="s">
        <v>1</v>
      </c>
      <c r="F133" s="180" t="s">
        <v>1342</v>
      </c>
      <c r="H133" s="181">
        <v>2.4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155</v>
      </c>
      <c r="AU133" s="179" t="s">
        <v>86</v>
      </c>
      <c r="AV133" s="13" t="s">
        <v>86</v>
      </c>
      <c r="AW133" s="13" t="s">
        <v>32</v>
      </c>
      <c r="AX133" s="13" t="s">
        <v>76</v>
      </c>
      <c r="AY133" s="179" t="s">
        <v>144</v>
      </c>
    </row>
    <row r="134" spans="2:51" s="14" customFormat="1" ht="12">
      <c r="B134" s="186"/>
      <c r="D134" s="174" t="s">
        <v>155</v>
      </c>
      <c r="E134" s="187" t="s">
        <v>1</v>
      </c>
      <c r="F134" s="188" t="s">
        <v>157</v>
      </c>
      <c r="H134" s="189">
        <v>2.4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155</v>
      </c>
      <c r="AU134" s="187" t="s">
        <v>86</v>
      </c>
      <c r="AV134" s="14" t="s">
        <v>151</v>
      </c>
      <c r="AW134" s="14" t="s">
        <v>32</v>
      </c>
      <c r="AX134" s="14" t="s">
        <v>84</v>
      </c>
      <c r="AY134" s="187" t="s">
        <v>144</v>
      </c>
    </row>
    <row r="135" spans="2:51" s="15" customFormat="1" ht="12">
      <c r="B135" s="194"/>
      <c r="D135" s="174" t="s">
        <v>155</v>
      </c>
      <c r="E135" s="195" t="s">
        <v>1</v>
      </c>
      <c r="F135" s="196" t="s">
        <v>1343</v>
      </c>
      <c r="H135" s="195" t="s">
        <v>1</v>
      </c>
      <c r="I135" s="197"/>
      <c r="L135" s="194"/>
      <c r="M135" s="198"/>
      <c r="N135" s="199"/>
      <c r="O135" s="199"/>
      <c r="P135" s="199"/>
      <c r="Q135" s="199"/>
      <c r="R135" s="199"/>
      <c r="S135" s="199"/>
      <c r="T135" s="200"/>
      <c r="AT135" s="195" t="s">
        <v>155</v>
      </c>
      <c r="AU135" s="195" t="s">
        <v>86</v>
      </c>
      <c r="AV135" s="15" t="s">
        <v>84</v>
      </c>
      <c r="AW135" s="15" t="s">
        <v>32</v>
      </c>
      <c r="AX135" s="15" t="s">
        <v>76</v>
      </c>
      <c r="AY135" s="195" t="s">
        <v>144</v>
      </c>
    </row>
    <row r="136" spans="1:65" s="2" customFormat="1" ht="14.45" customHeight="1">
      <c r="A136" s="32"/>
      <c r="B136" s="160"/>
      <c r="C136" s="161" t="s">
        <v>86</v>
      </c>
      <c r="D136" s="161" t="s">
        <v>146</v>
      </c>
      <c r="E136" s="162" t="s">
        <v>1344</v>
      </c>
      <c r="F136" s="163" t="s">
        <v>1345</v>
      </c>
      <c r="G136" s="164" t="s">
        <v>161</v>
      </c>
      <c r="H136" s="165">
        <v>2.4</v>
      </c>
      <c r="I136" s="166"/>
      <c r="J136" s="167">
        <f>ROUND(I136*H136,2)</f>
        <v>0</v>
      </c>
      <c r="K136" s="163" t="s">
        <v>150</v>
      </c>
      <c r="L136" s="33"/>
      <c r="M136" s="168" t="s">
        <v>1</v>
      </c>
      <c r="N136" s="169" t="s">
        <v>41</v>
      </c>
      <c r="O136" s="58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2" t="s">
        <v>151</v>
      </c>
      <c r="AT136" s="172" t="s">
        <v>146</v>
      </c>
      <c r="AU136" s="172" t="s">
        <v>86</v>
      </c>
      <c r="AY136" s="17" t="s">
        <v>144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7" t="s">
        <v>84</v>
      </c>
      <c r="BK136" s="173">
        <f>ROUND(I136*H136,2)</f>
        <v>0</v>
      </c>
      <c r="BL136" s="17" t="s">
        <v>151</v>
      </c>
      <c r="BM136" s="172" t="s">
        <v>1346</v>
      </c>
    </row>
    <row r="137" spans="1:47" s="2" customFormat="1" ht="19.5">
      <c r="A137" s="32"/>
      <c r="B137" s="33"/>
      <c r="C137" s="32"/>
      <c r="D137" s="174" t="s">
        <v>153</v>
      </c>
      <c r="E137" s="32"/>
      <c r="F137" s="175" t="s">
        <v>1347</v>
      </c>
      <c r="G137" s="32"/>
      <c r="H137" s="32"/>
      <c r="I137" s="96"/>
      <c r="J137" s="32"/>
      <c r="K137" s="32"/>
      <c r="L137" s="33"/>
      <c r="M137" s="176"/>
      <c r="N137" s="177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153</v>
      </c>
      <c r="AU137" s="17" t="s">
        <v>86</v>
      </c>
    </row>
    <row r="138" spans="2:51" s="13" customFormat="1" ht="12">
      <c r="B138" s="178"/>
      <c r="D138" s="174" t="s">
        <v>155</v>
      </c>
      <c r="E138" s="179" t="s">
        <v>1</v>
      </c>
      <c r="F138" s="180" t="s">
        <v>1342</v>
      </c>
      <c r="H138" s="181">
        <v>2.4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155</v>
      </c>
      <c r="AU138" s="179" t="s">
        <v>86</v>
      </c>
      <c r="AV138" s="13" t="s">
        <v>86</v>
      </c>
      <c r="AW138" s="13" t="s">
        <v>32</v>
      </c>
      <c r="AX138" s="13" t="s">
        <v>76</v>
      </c>
      <c r="AY138" s="179" t="s">
        <v>144</v>
      </c>
    </row>
    <row r="139" spans="2:51" s="14" customFormat="1" ht="12">
      <c r="B139" s="186"/>
      <c r="D139" s="174" t="s">
        <v>155</v>
      </c>
      <c r="E139" s="187" t="s">
        <v>1</v>
      </c>
      <c r="F139" s="188" t="s">
        <v>157</v>
      </c>
      <c r="H139" s="189">
        <v>2.4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155</v>
      </c>
      <c r="AU139" s="187" t="s">
        <v>86</v>
      </c>
      <c r="AV139" s="14" t="s">
        <v>151</v>
      </c>
      <c r="AW139" s="14" t="s">
        <v>32</v>
      </c>
      <c r="AX139" s="14" t="s">
        <v>84</v>
      </c>
      <c r="AY139" s="187" t="s">
        <v>144</v>
      </c>
    </row>
    <row r="140" spans="2:51" s="15" customFormat="1" ht="12">
      <c r="B140" s="194"/>
      <c r="D140" s="174" t="s">
        <v>155</v>
      </c>
      <c r="E140" s="195" t="s">
        <v>1</v>
      </c>
      <c r="F140" s="196" t="s">
        <v>1343</v>
      </c>
      <c r="H140" s="195" t="s">
        <v>1</v>
      </c>
      <c r="I140" s="197"/>
      <c r="L140" s="194"/>
      <c r="M140" s="198"/>
      <c r="N140" s="199"/>
      <c r="O140" s="199"/>
      <c r="P140" s="199"/>
      <c r="Q140" s="199"/>
      <c r="R140" s="199"/>
      <c r="S140" s="199"/>
      <c r="T140" s="200"/>
      <c r="AT140" s="195" t="s">
        <v>155</v>
      </c>
      <c r="AU140" s="195" t="s">
        <v>86</v>
      </c>
      <c r="AV140" s="15" t="s">
        <v>84</v>
      </c>
      <c r="AW140" s="15" t="s">
        <v>32</v>
      </c>
      <c r="AX140" s="15" t="s">
        <v>76</v>
      </c>
      <c r="AY140" s="195" t="s">
        <v>144</v>
      </c>
    </row>
    <row r="141" spans="1:65" s="2" customFormat="1" ht="19.9" customHeight="1">
      <c r="A141" s="32"/>
      <c r="B141" s="160"/>
      <c r="C141" s="161" t="s">
        <v>165</v>
      </c>
      <c r="D141" s="161" t="s">
        <v>146</v>
      </c>
      <c r="E141" s="162" t="s">
        <v>166</v>
      </c>
      <c r="F141" s="163" t="s">
        <v>167</v>
      </c>
      <c r="G141" s="164" t="s">
        <v>161</v>
      </c>
      <c r="H141" s="165">
        <v>2.4</v>
      </c>
      <c r="I141" s="166"/>
      <c r="J141" s="167">
        <f>ROUND(I141*H141,2)</f>
        <v>0</v>
      </c>
      <c r="K141" s="163" t="s">
        <v>150</v>
      </c>
      <c r="L141" s="33"/>
      <c r="M141" s="168" t="s">
        <v>1</v>
      </c>
      <c r="N141" s="169" t="s">
        <v>41</v>
      </c>
      <c r="O141" s="58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2" t="s">
        <v>151</v>
      </c>
      <c r="AT141" s="172" t="s">
        <v>146</v>
      </c>
      <c r="AU141" s="172" t="s">
        <v>86</v>
      </c>
      <c r="AY141" s="17" t="s">
        <v>144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7" t="s">
        <v>84</v>
      </c>
      <c r="BK141" s="173">
        <f>ROUND(I141*H141,2)</f>
        <v>0</v>
      </c>
      <c r="BL141" s="17" t="s">
        <v>151</v>
      </c>
      <c r="BM141" s="172" t="s">
        <v>1348</v>
      </c>
    </row>
    <row r="142" spans="1:47" s="2" customFormat="1" ht="29.25">
      <c r="A142" s="32"/>
      <c r="B142" s="33"/>
      <c r="C142" s="32"/>
      <c r="D142" s="174" t="s">
        <v>153</v>
      </c>
      <c r="E142" s="32"/>
      <c r="F142" s="175" t="s">
        <v>169</v>
      </c>
      <c r="G142" s="32"/>
      <c r="H142" s="32"/>
      <c r="I142" s="96"/>
      <c r="J142" s="32"/>
      <c r="K142" s="32"/>
      <c r="L142" s="33"/>
      <c r="M142" s="176"/>
      <c r="N142" s="177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153</v>
      </c>
      <c r="AU142" s="17" t="s">
        <v>86</v>
      </c>
    </row>
    <row r="143" spans="2:51" s="13" customFormat="1" ht="12">
      <c r="B143" s="178"/>
      <c r="D143" s="174" t="s">
        <v>155</v>
      </c>
      <c r="E143" s="179" t="s">
        <v>1</v>
      </c>
      <c r="F143" s="180" t="s">
        <v>1342</v>
      </c>
      <c r="H143" s="181">
        <v>2.4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155</v>
      </c>
      <c r="AU143" s="179" t="s">
        <v>86</v>
      </c>
      <c r="AV143" s="13" t="s">
        <v>86</v>
      </c>
      <c r="AW143" s="13" t="s">
        <v>32</v>
      </c>
      <c r="AX143" s="13" t="s">
        <v>76</v>
      </c>
      <c r="AY143" s="179" t="s">
        <v>144</v>
      </c>
    </row>
    <row r="144" spans="2:51" s="14" customFormat="1" ht="12">
      <c r="B144" s="186"/>
      <c r="D144" s="174" t="s">
        <v>155</v>
      </c>
      <c r="E144" s="187" t="s">
        <v>1</v>
      </c>
      <c r="F144" s="188" t="s">
        <v>157</v>
      </c>
      <c r="H144" s="189">
        <v>2.4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86</v>
      </c>
      <c r="AV144" s="14" t="s">
        <v>151</v>
      </c>
      <c r="AW144" s="14" t="s">
        <v>32</v>
      </c>
      <c r="AX144" s="14" t="s">
        <v>84</v>
      </c>
      <c r="AY144" s="187" t="s">
        <v>144</v>
      </c>
    </row>
    <row r="145" spans="2:51" s="15" customFormat="1" ht="12">
      <c r="B145" s="194"/>
      <c r="D145" s="174" t="s">
        <v>155</v>
      </c>
      <c r="E145" s="195" t="s">
        <v>1</v>
      </c>
      <c r="F145" s="196" t="s">
        <v>1343</v>
      </c>
      <c r="H145" s="195" t="s">
        <v>1</v>
      </c>
      <c r="I145" s="197"/>
      <c r="L145" s="194"/>
      <c r="M145" s="198"/>
      <c r="N145" s="199"/>
      <c r="O145" s="199"/>
      <c r="P145" s="199"/>
      <c r="Q145" s="199"/>
      <c r="R145" s="199"/>
      <c r="S145" s="199"/>
      <c r="T145" s="200"/>
      <c r="AT145" s="195" t="s">
        <v>155</v>
      </c>
      <c r="AU145" s="195" t="s">
        <v>86</v>
      </c>
      <c r="AV145" s="15" t="s">
        <v>84</v>
      </c>
      <c r="AW145" s="15" t="s">
        <v>32</v>
      </c>
      <c r="AX145" s="15" t="s">
        <v>76</v>
      </c>
      <c r="AY145" s="195" t="s">
        <v>144</v>
      </c>
    </row>
    <row r="146" spans="1:65" s="2" customFormat="1" ht="19.9" customHeight="1">
      <c r="A146" s="32"/>
      <c r="B146" s="160"/>
      <c r="C146" s="161" t="s">
        <v>151</v>
      </c>
      <c r="D146" s="161" t="s">
        <v>146</v>
      </c>
      <c r="E146" s="162" t="s">
        <v>170</v>
      </c>
      <c r="F146" s="163" t="s">
        <v>171</v>
      </c>
      <c r="G146" s="164" t="s">
        <v>161</v>
      </c>
      <c r="H146" s="165">
        <v>24</v>
      </c>
      <c r="I146" s="166"/>
      <c r="J146" s="167">
        <f>ROUND(I146*H146,2)</f>
        <v>0</v>
      </c>
      <c r="K146" s="163" t="s">
        <v>150</v>
      </c>
      <c r="L146" s="33"/>
      <c r="M146" s="168" t="s">
        <v>1</v>
      </c>
      <c r="N146" s="169" t="s">
        <v>41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151</v>
      </c>
      <c r="AT146" s="172" t="s">
        <v>146</v>
      </c>
      <c r="AU146" s="172" t="s">
        <v>86</v>
      </c>
      <c r="AY146" s="17" t="s">
        <v>144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84</v>
      </c>
      <c r="BK146" s="173">
        <f>ROUND(I146*H146,2)</f>
        <v>0</v>
      </c>
      <c r="BL146" s="17" t="s">
        <v>151</v>
      </c>
      <c r="BM146" s="172" t="s">
        <v>1349</v>
      </c>
    </row>
    <row r="147" spans="1:47" s="2" customFormat="1" ht="29.25">
      <c r="A147" s="32"/>
      <c r="B147" s="33"/>
      <c r="C147" s="32"/>
      <c r="D147" s="174" t="s">
        <v>153</v>
      </c>
      <c r="E147" s="32"/>
      <c r="F147" s="175" t="s">
        <v>173</v>
      </c>
      <c r="G147" s="32"/>
      <c r="H147" s="32"/>
      <c r="I147" s="96"/>
      <c r="J147" s="32"/>
      <c r="K147" s="32"/>
      <c r="L147" s="33"/>
      <c r="M147" s="176"/>
      <c r="N147" s="177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153</v>
      </c>
      <c r="AU147" s="17" t="s">
        <v>86</v>
      </c>
    </row>
    <row r="148" spans="2:51" s="13" customFormat="1" ht="12">
      <c r="B148" s="178"/>
      <c r="D148" s="174" t="s">
        <v>155</v>
      </c>
      <c r="F148" s="180" t="s">
        <v>1350</v>
      </c>
      <c r="H148" s="181">
        <v>24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155</v>
      </c>
      <c r="AU148" s="179" t="s">
        <v>86</v>
      </c>
      <c r="AV148" s="13" t="s">
        <v>86</v>
      </c>
      <c r="AW148" s="13" t="s">
        <v>3</v>
      </c>
      <c r="AX148" s="13" t="s">
        <v>84</v>
      </c>
      <c r="AY148" s="179" t="s">
        <v>144</v>
      </c>
    </row>
    <row r="149" spans="1:65" s="2" customFormat="1" ht="14.45" customHeight="1">
      <c r="A149" s="32"/>
      <c r="B149" s="160"/>
      <c r="C149" s="161" t="s">
        <v>175</v>
      </c>
      <c r="D149" s="161" t="s">
        <v>146</v>
      </c>
      <c r="E149" s="162" t="s">
        <v>181</v>
      </c>
      <c r="F149" s="163" t="s">
        <v>182</v>
      </c>
      <c r="G149" s="164" t="s">
        <v>149</v>
      </c>
      <c r="H149" s="165">
        <v>6</v>
      </c>
      <c r="I149" s="166"/>
      <c r="J149" s="167">
        <f>ROUND(I149*H149,2)</f>
        <v>0</v>
      </c>
      <c r="K149" s="163" t="s">
        <v>150</v>
      </c>
      <c r="L149" s="33"/>
      <c r="M149" s="168" t="s">
        <v>1</v>
      </c>
      <c r="N149" s="169" t="s">
        <v>41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151</v>
      </c>
      <c r="AT149" s="172" t="s">
        <v>146</v>
      </c>
      <c r="AU149" s="172" t="s">
        <v>86</v>
      </c>
      <c r="AY149" s="17" t="s">
        <v>144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84</v>
      </c>
      <c r="BK149" s="173">
        <f>ROUND(I149*H149,2)</f>
        <v>0</v>
      </c>
      <c r="BL149" s="17" t="s">
        <v>151</v>
      </c>
      <c r="BM149" s="172" t="s">
        <v>1351</v>
      </c>
    </row>
    <row r="150" spans="1:47" s="2" customFormat="1" ht="19.5">
      <c r="A150" s="32"/>
      <c r="B150" s="33"/>
      <c r="C150" s="32"/>
      <c r="D150" s="174" t="s">
        <v>153</v>
      </c>
      <c r="E150" s="32"/>
      <c r="F150" s="175" t="s">
        <v>184</v>
      </c>
      <c r="G150" s="32"/>
      <c r="H150" s="32"/>
      <c r="I150" s="96"/>
      <c r="J150" s="32"/>
      <c r="K150" s="32"/>
      <c r="L150" s="33"/>
      <c r="M150" s="176"/>
      <c r="N150" s="177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153</v>
      </c>
      <c r="AU150" s="17" t="s">
        <v>86</v>
      </c>
    </row>
    <row r="151" spans="2:51" s="13" customFormat="1" ht="12">
      <c r="B151" s="178"/>
      <c r="D151" s="174" t="s">
        <v>155</v>
      </c>
      <c r="E151" s="179" t="s">
        <v>1</v>
      </c>
      <c r="F151" s="180" t="s">
        <v>1352</v>
      </c>
      <c r="H151" s="181">
        <v>6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155</v>
      </c>
      <c r="AU151" s="179" t="s">
        <v>86</v>
      </c>
      <c r="AV151" s="13" t="s">
        <v>86</v>
      </c>
      <c r="AW151" s="13" t="s">
        <v>32</v>
      </c>
      <c r="AX151" s="13" t="s">
        <v>76</v>
      </c>
      <c r="AY151" s="179" t="s">
        <v>144</v>
      </c>
    </row>
    <row r="152" spans="2:51" s="14" customFormat="1" ht="12">
      <c r="B152" s="186"/>
      <c r="D152" s="174" t="s">
        <v>155</v>
      </c>
      <c r="E152" s="187" t="s">
        <v>1</v>
      </c>
      <c r="F152" s="188" t="s">
        <v>157</v>
      </c>
      <c r="H152" s="189">
        <v>6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155</v>
      </c>
      <c r="AU152" s="187" t="s">
        <v>86</v>
      </c>
      <c r="AV152" s="14" t="s">
        <v>151</v>
      </c>
      <c r="AW152" s="14" t="s">
        <v>32</v>
      </c>
      <c r="AX152" s="14" t="s">
        <v>84</v>
      </c>
      <c r="AY152" s="187" t="s">
        <v>144</v>
      </c>
    </row>
    <row r="153" spans="1:65" s="2" customFormat="1" ht="14.45" customHeight="1">
      <c r="A153" s="32"/>
      <c r="B153" s="160"/>
      <c r="C153" s="161" t="s">
        <v>180</v>
      </c>
      <c r="D153" s="161" t="s">
        <v>146</v>
      </c>
      <c r="E153" s="162" t="s">
        <v>187</v>
      </c>
      <c r="F153" s="163" t="s">
        <v>188</v>
      </c>
      <c r="G153" s="164" t="s">
        <v>189</v>
      </c>
      <c r="H153" s="165">
        <v>5.04</v>
      </c>
      <c r="I153" s="166"/>
      <c r="J153" s="167">
        <f>ROUND(I153*H153,2)</f>
        <v>0</v>
      </c>
      <c r="K153" s="163" t="s">
        <v>150</v>
      </c>
      <c r="L153" s="33"/>
      <c r="M153" s="168" t="s">
        <v>1</v>
      </c>
      <c r="N153" s="169" t="s">
        <v>41</v>
      </c>
      <c r="O153" s="58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151</v>
      </c>
      <c r="AT153" s="172" t="s">
        <v>146</v>
      </c>
      <c r="AU153" s="172" t="s">
        <v>86</v>
      </c>
      <c r="AY153" s="17" t="s">
        <v>144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84</v>
      </c>
      <c r="BK153" s="173">
        <f>ROUND(I153*H153,2)</f>
        <v>0</v>
      </c>
      <c r="BL153" s="17" t="s">
        <v>151</v>
      </c>
      <c r="BM153" s="172" t="s">
        <v>1353</v>
      </c>
    </row>
    <row r="154" spans="1:47" s="2" customFormat="1" ht="19.5">
      <c r="A154" s="32"/>
      <c r="B154" s="33"/>
      <c r="C154" s="32"/>
      <c r="D154" s="174" t="s">
        <v>153</v>
      </c>
      <c r="E154" s="32"/>
      <c r="F154" s="175" t="s">
        <v>191</v>
      </c>
      <c r="G154" s="32"/>
      <c r="H154" s="32"/>
      <c r="I154" s="96"/>
      <c r="J154" s="32"/>
      <c r="K154" s="32"/>
      <c r="L154" s="33"/>
      <c r="M154" s="176"/>
      <c r="N154" s="17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86</v>
      </c>
    </row>
    <row r="155" spans="2:51" s="13" customFormat="1" ht="12">
      <c r="B155" s="178"/>
      <c r="D155" s="174" t="s">
        <v>155</v>
      </c>
      <c r="E155" s="179" t="s">
        <v>1</v>
      </c>
      <c r="F155" s="180" t="s">
        <v>1354</v>
      </c>
      <c r="H155" s="181">
        <v>5.04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155</v>
      </c>
      <c r="AU155" s="179" t="s">
        <v>86</v>
      </c>
      <c r="AV155" s="13" t="s">
        <v>86</v>
      </c>
      <c r="AW155" s="13" t="s">
        <v>32</v>
      </c>
      <c r="AX155" s="13" t="s">
        <v>76</v>
      </c>
      <c r="AY155" s="179" t="s">
        <v>144</v>
      </c>
    </row>
    <row r="156" spans="2:51" s="14" customFormat="1" ht="12">
      <c r="B156" s="186"/>
      <c r="D156" s="174" t="s">
        <v>155</v>
      </c>
      <c r="E156" s="187" t="s">
        <v>1</v>
      </c>
      <c r="F156" s="188" t="s">
        <v>157</v>
      </c>
      <c r="H156" s="189">
        <v>5.04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86</v>
      </c>
      <c r="AV156" s="14" t="s">
        <v>151</v>
      </c>
      <c r="AW156" s="14" t="s">
        <v>32</v>
      </c>
      <c r="AX156" s="14" t="s">
        <v>84</v>
      </c>
      <c r="AY156" s="187" t="s">
        <v>144</v>
      </c>
    </row>
    <row r="157" spans="2:51" s="15" customFormat="1" ht="12">
      <c r="B157" s="194"/>
      <c r="D157" s="174" t="s">
        <v>155</v>
      </c>
      <c r="E157" s="195" t="s">
        <v>1</v>
      </c>
      <c r="F157" s="196" t="s">
        <v>1343</v>
      </c>
      <c r="H157" s="195" t="s">
        <v>1</v>
      </c>
      <c r="I157" s="197"/>
      <c r="L157" s="194"/>
      <c r="M157" s="198"/>
      <c r="N157" s="199"/>
      <c r="O157" s="199"/>
      <c r="P157" s="199"/>
      <c r="Q157" s="199"/>
      <c r="R157" s="199"/>
      <c r="S157" s="199"/>
      <c r="T157" s="200"/>
      <c r="AT157" s="195" t="s">
        <v>155</v>
      </c>
      <c r="AU157" s="195" t="s">
        <v>86</v>
      </c>
      <c r="AV157" s="15" t="s">
        <v>84</v>
      </c>
      <c r="AW157" s="15" t="s">
        <v>32</v>
      </c>
      <c r="AX157" s="15" t="s">
        <v>76</v>
      </c>
      <c r="AY157" s="195" t="s">
        <v>144</v>
      </c>
    </row>
    <row r="158" spans="1:65" s="2" customFormat="1" ht="14.45" customHeight="1">
      <c r="A158" s="32"/>
      <c r="B158" s="160"/>
      <c r="C158" s="161" t="s">
        <v>186</v>
      </c>
      <c r="D158" s="161" t="s">
        <v>146</v>
      </c>
      <c r="E158" s="162" t="s">
        <v>194</v>
      </c>
      <c r="F158" s="163" t="s">
        <v>195</v>
      </c>
      <c r="G158" s="164" t="s">
        <v>161</v>
      </c>
      <c r="H158" s="165">
        <v>2.4</v>
      </c>
      <c r="I158" s="166"/>
      <c r="J158" s="167">
        <f>ROUND(I158*H158,2)</f>
        <v>0</v>
      </c>
      <c r="K158" s="163" t="s">
        <v>150</v>
      </c>
      <c r="L158" s="33"/>
      <c r="M158" s="168" t="s">
        <v>1</v>
      </c>
      <c r="N158" s="169" t="s">
        <v>41</v>
      </c>
      <c r="O158" s="58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2" t="s">
        <v>151</v>
      </c>
      <c r="AT158" s="172" t="s">
        <v>146</v>
      </c>
      <c r="AU158" s="172" t="s">
        <v>86</v>
      </c>
      <c r="AY158" s="17" t="s">
        <v>144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7" t="s">
        <v>84</v>
      </c>
      <c r="BK158" s="173">
        <f>ROUND(I158*H158,2)</f>
        <v>0</v>
      </c>
      <c r="BL158" s="17" t="s">
        <v>151</v>
      </c>
      <c r="BM158" s="172" t="s">
        <v>1355</v>
      </c>
    </row>
    <row r="159" spans="1:47" s="2" customFormat="1" ht="12">
      <c r="A159" s="32"/>
      <c r="B159" s="33"/>
      <c r="C159" s="32"/>
      <c r="D159" s="174" t="s">
        <v>153</v>
      </c>
      <c r="E159" s="32"/>
      <c r="F159" s="175" t="s">
        <v>197</v>
      </c>
      <c r="G159" s="32"/>
      <c r="H159" s="32"/>
      <c r="I159" s="96"/>
      <c r="J159" s="32"/>
      <c r="K159" s="32"/>
      <c r="L159" s="33"/>
      <c r="M159" s="176"/>
      <c r="N159" s="177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153</v>
      </c>
      <c r="AU159" s="17" t="s">
        <v>86</v>
      </c>
    </row>
    <row r="160" spans="2:51" s="13" customFormat="1" ht="12">
      <c r="B160" s="178"/>
      <c r="D160" s="174" t="s">
        <v>155</v>
      </c>
      <c r="E160" s="179" t="s">
        <v>1</v>
      </c>
      <c r="F160" s="180" t="s">
        <v>1342</v>
      </c>
      <c r="H160" s="181">
        <v>2.4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155</v>
      </c>
      <c r="AU160" s="179" t="s">
        <v>86</v>
      </c>
      <c r="AV160" s="13" t="s">
        <v>86</v>
      </c>
      <c r="AW160" s="13" t="s">
        <v>32</v>
      </c>
      <c r="AX160" s="13" t="s">
        <v>76</v>
      </c>
      <c r="AY160" s="179" t="s">
        <v>144</v>
      </c>
    </row>
    <row r="161" spans="2:51" s="14" customFormat="1" ht="12">
      <c r="B161" s="186"/>
      <c r="D161" s="174" t="s">
        <v>155</v>
      </c>
      <c r="E161" s="187" t="s">
        <v>1</v>
      </c>
      <c r="F161" s="188" t="s">
        <v>157</v>
      </c>
      <c r="H161" s="189">
        <v>2.4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155</v>
      </c>
      <c r="AU161" s="187" t="s">
        <v>86</v>
      </c>
      <c r="AV161" s="14" t="s">
        <v>151</v>
      </c>
      <c r="AW161" s="14" t="s">
        <v>32</v>
      </c>
      <c r="AX161" s="14" t="s">
        <v>84</v>
      </c>
      <c r="AY161" s="187" t="s">
        <v>144</v>
      </c>
    </row>
    <row r="162" spans="2:51" s="15" customFormat="1" ht="12">
      <c r="B162" s="194"/>
      <c r="D162" s="174" t="s">
        <v>155</v>
      </c>
      <c r="E162" s="195" t="s">
        <v>1</v>
      </c>
      <c r="F162" s="196" t="s">
        <v>1343</v>
      </c>
      <c r="H162" s="195" t="s">
        <v>1</v>
      </c>
      <c r="I162" s="197"/>
      <c r="L162" s="194"/>
      <c r="M162" s="198"/>
      <c r="N162" s="199"/>
      <c r="O162" s="199"/>
      <c r="P162" s="199"/>
      <c r="Q162" s="199"/>
      <c r="R162" s="199"/>
      <c r="S162" s="199"/>
      <c r="T162" s="200"/>
      <c r="AT162" s="195" t="s">
        <v>155</v>
      </c>
      <c r="AU162" s="195" t="s">
        <v>86</v>
      </c>
      <c r="AV162" s="15" t="s">
        <v>84</v>
      </c>
      <c r="AW162" s="15" t="s">
        <v>32</v>
      </c>
      <c r="AX162" s="15" t="s">
        <v>76</v>
      </c>
      <c r="AY162" s="195" t="s">
        <v>144</v>
      </c>
    </row>
    <row r="163" spans="2:63" s="12" customFormat="1" ht="22.9" customHeight="1">
      <c r="B163" s="147"/>
      <c r="D163" s="148" t="s">
        <v>75</v>
      </c>
      <c r="E163" s="158" t="s">
        <v>151</v>
      </c>
      <c r="F163" s="158" t="s">
        <v>249</v>
      </c>
      <c r="I163" s="150"/>
      <c r="J163" s="159">
        <f>BK163</f>
        <v>0</v>
      </c>
      <c r="L163" s="147"/>
      <c r="M163" s="152"/>
      <c r="N163" s="153"/>
      <c r="O163" s="153"/>
      <c r="P163" s="154">
        <f>SUM(P164:P167)</f>
        <v>0</v>
      </c>
      <c r="Q163" s="153"/>
      <c r="R163" s="154">
        <f>SUM(R164:R167)</f>
        <v>0</v>
      </c>
      <c r="S163" s="153"/>
      <c r="T163" s="155">
        <f>SUM(T164:T167)</f>
        <v>0</v>
      </c>
      <c r="AR163" s="148" t="s">
        <v>84</v>
      </c>
      <c r="AT163" s="156" t="s">
        <v>75</v>
      </c>
      <c r="AU163" s="156" t="s">
        <v>84</v>
      </c>
      <c r="AY163" s="148" t="s">
        <v>144</v>
      </c>
      <c r="BK163" s="157">
        <f>SUM(BK164:BK167)</f>
        <v>0</v>
      </c>
    </row>
    <row r="164" spans="1:65" s="2" customFormat="1" ht="14.45" customHeight="1">
      <c r="A164" s="32"/>
      <c r="B164" s="160"/>
      <c r="C164" s="161" t="s">
        <v>193</v>
      </c>
      <c r="D164" s="161" t="s">
        <v>146</v>
      </c>
      <c r="E164" s="162" t="s">
        <v>251</v>
      </c>
      <c r="F164" s="163" t="s">
        <v>252</v>
      </c>
      <c r="G164" s="164" t="s">
        <v>161</v>
      </c>
      <c r="H164" s="165">
        <v>1.2</v>
      </c>
      <c r="I164" s="166"/>
      <c r="J164" s="167">
        <f>ROUND(I164*H164,2)</f>
        <v>0</v>
      </c>
      <c r="K164" s="163" t="s">
        <v>150</v>
      </c>
      <c r="L164" s="33"/>
      <c r="M164" s="168" t="s">
        <v>1</v>
      </c>
      <c r="N164" s="169" t="s">
        <v>41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151</v>
      </c>
      <c r="AT164" s="172" t="s">
        <v>146</v>
      </c>
      <c r="AU164" s="172" t="s">
        <v>86</v>
      </c>
      <c r="AY164" s="17" t="s">
        <v>144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84</v>
      </c>
      <c r="BK164" s="173">
        <f>ROUND(I164*H164,2)</f>
        <v>0</v>
      </c>
      <c r="BL164" s="17" t="s">
        <v>151</v>
      </c>
      <c r="BM164" s="172" t="s">
        <v>1356</v>
      </c>
    </row>
    <row r="165" spans="1:47" s="2" customFormat="1" ht="12">
      <c r="A165" s="32"/>
      <c r="B165" s="33"/>
      <c r="C165" s="32"/>
      <c r="D165" s="174" t="s">
        <v>153</v>
      </c>
      <c r="E165" s="32"/>
      <c r="F165" s="175" t="s">
        <v>254</v>
      </c>
      <c r="G165" s="32"/>
      <c r="H165" s="32"/>
      <c r="I165" s="96"/>
      <c r="J165" s="32"/>
      <c r="K165" s="32"/>
      <c r="L165" s="33"/>
      <c r="M165" s="176"/>
      <c r="N165" s="177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153</v>
      </c>
      <c r="AU165" s="17" t="s">
        <v>86</v>
      </c>
    </row>
    <row r="166" spans="2:51" s="13" customFormat="1" ht="12">
      <c r="B166" s="178"/>
      <c r="D166" s="174" t="s">
        <v>155</v>
      </c>
      <c r="E166" s="179" t="s">
        <v>1</v>
      </c>
      <c r="F166" s="180" t="s">
        <v>1357</v>
      </c>
      <c r="H166" s="181">
        <v>1.2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155</v>
      </c>
      <c r="AU166" s="179" t="s">
        <v>86</v>
      </c>
      <c r="AV166" s="13" t="s">
        <v>86</v>
      </c>
      <c r="AW166" s="13" t="s">
        <v>32</v>
      </c>
      <c r="AX166" s="13" t="s">
        <v>76</v>
      </c>
      <c r="AY166" s="179" t="s">
        <v>144</v>
      </c>
    </row>
    <row r="167" spans="2:51" s="14" customFormat="1" ht="12">
      <c r="B167" s="186"/>
      <c r="D167" s="174" t="s">
        <v>155</v>
      </c>
      <c r="E167" s="187" t="s">
        <v>1</v>
      </c>
      <c r="F167" s="188" t="s">
        <v>157</v>
      </c>
      <c r="H167" s="189">
        <v>1.2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86</v>
      </c>
      <c r="AV167" s="14" t="s">
        <v>151</v>
      </c>
      <c r="AW167" s="14" t="s">
        <v>32</v>
      </c>
      <c r="AX167" s="14" t="s">
        <v>84</v>
      </c>
      <c r="AY167" s="187" t="s">
        <v>144</v>
      </c>
    </row>
    <row r="168" spans="2:63" s="12" customFormat="1" ht="22.9" customHeight="1">
      <c r="B168" s="147"/>
      <c r="D168" s="148" t="s">
        <v>75</v>
      </c>
      <c r="E168" s="158" t="s">
        <v>337</v>
      </c>
      <c r="F168" s="158" t="s">
        <v>338</v>
      </c>
      <c r="I168" s="150"/>
      <c r="J168" s="159">
        <f>BK168</f>
        <v>0</v>
      </c>
      <c r="L168" s="147"/>
      <c r="M168" s="152"/>
      <c r="N168" s="153"/>
      <c r="O168" s="153"/>
      <c r="P168" s="154">
        <f>SUM(P169:P177)</f>
        <v>0</v>
      </c>
      <c r="Q168" s="153"/>
      <c r="R168" s="154">
        <f>SUM(R169:R177)</f>
        <v>0</v>
      </c>
      <c r="S168" s="153"/>
      <c r="T168" s="155">
        <f>SUM(T169:T177)</f>
        <v>0</v>
      </c>
      <c r="AR168" s="148" t="s">
        <v>84</v>
      </c>
      <c r="AT168" s="156" t="s">
        <v>75</v>
      </c>
      <c r="AU168" s="156" t="s">
        <v>84</v>
      </c>
      <c r="AY168" s="148" t="s">
        <v>144</v>
      </c>
      <c r="BK168" s="157">
        <f>SUM(BK169:BK177)</f>
        <v>0</v>
      </c>
    </row>
    <row r="169" spans="1:65" s="2" customFormat="1" ht="14.45" customHeight="1">
      <c r="A169" s="32"/>
      <c r="B169" s="160"/>
      <c r="C169" s="161" t="s">
        <v>199</v>
      </c>
      <c r="D169" s="161" t="s">
        <v>146</v>
      </c>
      <c r="E169" s="162" t="s">
        <v>484</v>
      </c>
      <c r="F169" s="163" t="s">
        <v>485</v>
      </c>
      <c r="G169" s="164" t="s">
        <v>189</v>
      </c>
      <c r="H169" s="165">
        <v>0.785</v>
      </c>
      <c r="I169" s="166"/>
      <c r="J169" s="167">
        <f>ROUND(I169*H169,2)</f>
        <v>0</v>
      </c>
      <c r="K169" s="163" t="s">
        <v>150</v>
      </c>
      <c r="L169" s="33"/>
      <c r="M169" s="168" t="s">
        <v>1</v>
      </c>
      <c r="N169" s="169" t="s">
        <v>41</v>
      </c>
      <c r="O169" s="58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151</v>
      </c>
      <c r="AT169" s="172" t="s">
        <v>146</v>
      </c>
      <c r="AU169" s="172" t="s">
        <v>86</v>
      </c>
      <c r="AY169" s="17" t="s">
        <v>144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84</v>
      </c>
      <c r="BK169" s="173">
        <f>ROUND(I169*H169,2)</f>
        <v>0</v>
      </c>
      <c r="BL169" s="17" t="s">
        <v>151</v>
      </c>
      <c r="BM169" s="172" t="s">
        <v>1358</v>
      </c>
    </row>
    <row r="170" spans="1:47" s="2" customFormat="1" ht="19.5">
      <c r="A170" s="32"/>
      <c r="B170" s="33"/>
      <c r="C170" s="32"/>
      <c r="D170" s="174" t="s">
        <v>153</v>
      </c>
      <c r="E170" s="32"/>
      <c r="F170" s="175" t="s">
        <v>487</v>
      </c>
      <c r="G170" s="32"/>
      <c r="H170" s="32"/>
      <c r="I170" s="96"/>
      <c r="J170" s="32"/>
      <c r="K170" s="32"/>
      <c r="L170" s="33"/>
      <c r="M170" s="176"/>
      <c r="N170" s="177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153</v>
      </c>
      <c r="AU170" s="17" t="s">
        <v>86</v>
      </c>
    </row>
    <row r="171" spans="1:65" s="2" customFormat="1" ht="14.45" customHeight="1">
      <c r="A171" s="32"/>
      <c r="B171" s="160"/>
      <c r="C171" s="161" t="s">
        <v>204</v>
      </c>
      <c r="D171" s="161" t="s">
        <v>146</v>
      </c>
      <c r="E171" s="162" t="s">
        <v>347</v>
      </c>
      <c r="F171" s="163" t="s">
        <v>348</v>
      </c>
      <c r="G171" s="164" t="s">
        <v>189</v>
      </c>
      <c r="H171" s="165">
        <v>0.785</v>
      </c>
      <c r="I171" s="166"/>
      <c r="J171" s="167">
        <f>ROUND(I171*H171,2)</f>
        <v>0</v>
      </c>
      <c r="K171" s="163" t="s">
        <v>150</v>
      </c>
      <c r="L171" s="33"/>
      <c r="M171" s="168" t="s">
        <v>1</v>
      </c>
      <c r="N171" s="169" t="s">
        <v>41</v>
      </c>
      <c r="O171" s="58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2" t="s">
        <v>151</v>
      </c>
      <c r="AT171" s="172" t="s">
        <v>146</v>
      </c>
      <c r="AU171" s="172" t="s">
        <v>86</v>
      </c>
      <c r="AY171" s="17" t="s">
        <v>144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7" t="s">
        <v>84</v>
      </c>
      <c r="BK171" s="173">
        <f>ROUND(I171*H171,2)</f>
        <v>0</v>
      </c>
      <c r="BL171" s="17" t="s">
        <v>151</v>
      </c>
      <c r="BM171" s="172" t="s">
        <v>1359</v>
      </c>
    </row>
    <row r="172" spans="1:47" s="2" customFormat="1" ht="12">
      <c r="A172" s="32"/>
      <c r="B172" s="33"/>
      <c r="C172" s="32"/>
      <c r="D172" s="174" t="s">
        <v>153</v>
      </c>
      <c r="E172" s="32"/>
      <c r="F172" s="175" t="s">
        <v>350</v>
      </c>
      <c r="G172" s="32"/>
      <c r="H172" s="32"/>
      <c r="I172" s="96"/>
      <c r="J172" s="32"/>
      <c r="K172" s="32"/>
      <c r="L172" s="33"/>
      <c r="M172" s="176"/>
      <c r="N172" s="177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153</v>
      </c>
      <c r="AU172" s="17" t="s">
        <v>86</v>
      </c>
    </row>
    <row r="173" spans="1:65" s="2" customFormat="1" ht="14.45" customHeight="1">
      <c r="A173" s="32"/>
      <c r="B173" s="160"/>
      <c r="C173" s="161" t="s">
        <v>212</v>
      </c>
      <c r="D173" s="161" t="s">
        <v>146</v>
      </c>
      <c r="E173" s="162" t="s">
        <v>352</v>
      </c>
      <c r="F173" s="163" t="s">
        <v>353</v>
      </c>
      <c r="G173" s="164" t="s">
        <v>189</v>
      </c>
      <c r="H173" s="165">
        <v>15.7</v>
      </c>
      <c r="I173" s="166"/>
      <c r="J173" s="167">
        <f>ROUND(I173*H173,2)</f>
        <v>0</v>
      </c>
      <c r="K173" s="163" t="s">
        <v>150</v>
      </c>
      <c r="L173" s="33"/>
      <c r="M173" s="168" t="s">
        <v>1</v>
      </c>
      <c r="N173" s="169" t="s">
        <v>41</v>
      </c>
      <c r="O173" s="58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2" t="s">
        <v>151</v>
      </c>
      <c r="AT173" s="172" t="s">
        <v>146</v>
      </c>
      <c r="AU173" s="172" t="s">
        <v>86</v>
      </c>
      <c r="AY173" s="17" t="s">
        <v>144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7" t="s">
        <v>84</v>
      </c>
      <c r="BK173" s="173">
        <f>ROUND(I173*H173,2)</f>
        <v>0</v>
      </c>
      <c r="BL173" s="17" t="s">
        <v>151</v>
      </c>
      <c r="BM173" s="172" t="s">
        <v>1360</v>
      </c>
    </row>
    <row r="174" spans="1:47" s="2" customFormat="1" ht="19.5">
      <c r="A174" s="32"/>
      <c r="B174" s="33"/>
      <c r="C174" s="32"/>
      <c r="D174" s="174" t="s">
        <v>153</v>
      </c>
      <c r="E174" s="32"/>
      <c r="F174" s="175" t="s">
        <v>355</v>
      </c>
      <c r="G174" s="32"/>
      <c r="H174" s="32"/>
      <c r="I174" s="96"/>
      <c r="J174" s="32"/>
      <c r="K174" s="32"/>
      <c r="L174" s="33"/>
      <c r="M174" s="176"/>
      <c r="N174" s="177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153</v>
      </c>
      <c r="AU174" s="17" t="s">
        <v>86</v>
      </c>
    </row>
    <row r="175" spans="2:51" s="13" customFormat="1" ht="12">
      <c r="B175" s="178"/>
      <c r="D175" s="174" t="s">
        <v>155</v>
      </c>
      <c r="F175" s="180" t="s">
        <v>1361</v>
      </c>
      <c r="H175" s="181">
        <v>15.7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155</v>
      </c>
      <c r="AU175" s="179" t="s">
        <v>86</v>
      </c>
      <c r="AV175" s="13" t="s">
        <v>86</v>
      </c>
      <c r="AW175" s="13" t="s">
        <v>3</v>
      </c>
      <c r="AX175" s="13" t="s">
        <v>84</v>
      </c>
      <c r="AY175" s="179" t="s">
        <v>144</v>
      </c>
    </row>
    <row r="176" spans="1:65" s="2" customFormat="1" ht="19.9" customHeight="1">
      <c r="A176" s="32"/>
      <c r="B176" s="160"/>
      <c r="C176" s="161" t="s">
        <v>218</v>
      </c>
      <c r="D176" s="161" t="s">
        <v>146</v>
      </c>
      <c r="E176" s="162" t="s">
        <v>491</v>
      </c>
      <c r="F176" s="163" t="s">
        <v>492</v>
      </c>
      <c r="G176" s="164" t="s">
        <v>189</v>
      </c>
      <c r="H176" s="165">
        <v>0.785</v>
      </c>
      <c r="I176" s="166"/>
      <c r="J176" s="167">
        <f>ROUND(I176*H176,2)</f>
        <v>0</v>
      </c>
      <c r="K176" s="163" t="s">
        <v>150</v>
      </c>
      <c r="L176" s="33"/>
      <c r="M176" s="168" t="s">
        <v>1</v>
      </c>
      <c r="N176" s="169" t="s">
        <v>41</v>
      </c>
      <c r="O176" s="58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151</v>
      </c>
      <c r="AT176" s="172" t="s">
        <v>146</v>
      </c>
      <c r="AU176" s="172" t="s">
        <v>86</v>
      </c>
      <c r="AY176" s="17" t="s">
        <v>144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84</v>
      </c>
      <c r="BK176" s="173">
        <f>ROUND(I176*H176,2)</f>
        <v>0</v>
      </c>
      <c r="BL176" s="17" t="s">
        <v>151</v>
      </c>
      <c r="BM176" s="172" t="s">
        <v>1362</v>
      </c>
    </row>
    <row r="177" spans="1:47" s="2" customFormat="1" ht="19.5">
      <c r="A177" s="32"/>
      <c r="B177" s="33"/>
      <c r="C177" s="32"/>
      <c r="D177" s="174" t="s">
        <v>153</v>
      </c>
      <c r="E177" s="32"/>
      <c r="F177" s="175" t="s">
        <v>494</v>
      </c>
      <c r="G177" s="32"/>
      <c r="H177" s="32"/>
      <c r="I177" s="96"/>
      <c r="J177" s="32"/>
      <c r="K177" s="32"/>
      <c r="L177" s="33"/>
      <c r="M177" s="176"/>
      <c r="N177" s="177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153</v>
      </c>
      <c r="AU177" s="17" t="s">
        <v>86</v>
      </c>
    </row>
    <row r="178" spans="2:63" s="12" customFormat="1" ht="25.9" customHeight="1">
      <c r="B178" s="147"/>
      <c r="D178" s="148" t="s">
        <v>75</v>
      </c>
      <c r="E178" s="149" t="s">
        <v>370</v>
      </c>
      <c r="F178" s="149" t="s">
        <v>371</v>
      </c>
      <c r="I178" s="150"/>
      <c r="J178" s="151">
        <f>BK178</f>
        <v>0</v>
      </c>
      <c r="L178" s="147"/>
      <c r="M178" s="152"/>
      <c r="N178" s="153"/>
      <c r="O178" s="153"/>
      <c r="P178" s="154">
        <f>P179+P237+P281+P288+P329</f>
        <v>0</v>
      </c>
      <c r="Q178" s="153"/>
      <c r="R178" s="154">
        <f>R179+R237+R281+R288+R329</f>
        <v>0.38732000000000005</v>
      </c>
      <c r="S178" s="153"/>
      <c r="T178" s="155">
        <f>T179+T237+T281+T288+T329</f>
        <v>0.78931</v>
      </c>
      <c r="AR178" s="148" t="s">
        <v>86</v>
      </c>
      <c r="AT178" s="156" t="s">
        <v>75</v>
      </c>
      <c r="AU178" s="156" t="s">
        <v>76</v>
      </c>
      <c r="AY178" s="148" t="s">
        <v>144</v>
      </c>
      <c r="BK178" s="157">
        <f>BK179+BK237+BK281+BK288+BK329</f>
        <v>0</v>
      </c>
    </row>
    <row r="179" spans="2:63" s="12" customFormat="1" ht="22.9" customHeight="1">
      <c r="B179" s="147"/>
      <c r="D179" s="148" t="s">
        <v>75</v>
      </c>
      <c r="E179" s="158" t="s">
        <v>396</v>
      </c>
      <c r="F179" s="158" t="s">
        <v>397</v>
      </c>
      <c r="I179" s="150"/>
      <c r="J179" s="159">
        <f>BK179</f>
        <v>0</v>
      </c>
      <c r="L179" s="147"/>
      <c r="M179" s="152"/>
      <c r="N179" s="153"/>
      <c r="O179" s="153"/>
      <c r="P179" s="154">
        <f>SUM(P180:P236)</f>
        <v>0</v>
      </c>
      <c r="Q179" s="153"/>
      <c r="R179" s="154">
        <f>SUM(R180:R236)</f>
        <v>0.25404</v>
      </c>
      <c r="S179" s="153"/>
      <c r="T179" s="155">
        <f>SUM(T180:T236)</f>
        <v>0.69949</v>
      </c>
      <c r="AR179" s="148" t="s">
        <v>86</v>
      </c>
      <c r="AT179" s="156" t="s">
        <v>75</v>
      </c>
      <c r="AU179" s="156" t="s">
        <v>84</v>
      </c>
      <c r="AY179" s="148" t="s">
        <v>144</v>
      </c>
      <c r="BK179" s="157">
        <f>SUM(BK180:BK236)</f>
        <v>0</v>
      </c>
    </row>
    <row r="180" spans="1:65" s="2" customFormat="1" ht="14.45" customHeight="1">
      <c r="A180" s="32"/>
      <c r="B180" s="160"/>
      <c r="C180" s="161" t="s">
        <v>222</v>
      </c>
      <c r="D180" s="161" t="s">
        <v>146</v>
      </c>
      <c r="E180" s="162" t="s">
        <v>1363</v>
      </c>
      <c r="F180" s="163" t="s">
        <v>1364</v>
      </c>
      <c r="G180" s="164" t="s">
        <v>208</v>
      </c>
      <c r="H180" s="165">
        <v>20</v>
      </c>
      <c r="I180" s="166"/>
      <c r="J180" s="167">
        <f>ROUND(I180*H180,2)</f>
        <v>0</v>
      </c>
      <c r="K180" s="163" t="s">
        <v>150</v>
      </c>
      <c r="L180" s="33"/>
      <c r="M180" s="168" t="s">
        <v>1</v>
      </c>
      <c r="N180" s="169" t="s">
        <v>41</v>
      </c>
      <c r="O180" s="58"/>
      <c r="P180" s="170">
        <f>O180*H180</f>
        <v>0</v>
      </c>
      <c r="Q180" s="170">
        <v>0</v>
      </c>
      <c r="R180" s="170">
        <f>Q180*H180</f>
        <v>0</v>
      </c>
      <c r="S180" s="170">
        <v>0.0267</v>
      </c>
      <c r="T180" s="171">
        <f>S180*H180</f>
        <v>0.534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238</v>
      </c>
      <c r="AT180" s="172" t="s">
        <v>146</v>
      </c>
      <c r="AU180" s="172" t="s">
        <v>86</v>
      </c>
      <c r="AY180" s="17" t="s">
        <v>144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84</v>
      </c>
      <c r="BK180" s="173">
        <f>ROUND(I180*H180,2)</f>
        <v>0</v>
      </c>
      <c r="BL180" s="17" t="s">
        <v>238</v>
      </c>
      <c r="BM180" s="172" t="s">
        <v>1365</v>
      </c>
    </row>
    <row r="181" spans="1:47" s="2" customFormat="1" ht="12">
      <c r="A181" s="32"/>
      <c r="B181" s="33"/>
      <c r="C181" s="32"/>
      <c r="D181" s="174" t="s">
        <v>153</v>
      </c>
      <c r="E181" s="32"/>
      <c r="F181" s="175" t="s">
        <v>1366</v>
      </c>
      <c r="G181" s="32"/>
      <c r="H181" s="32"/>
      <c r="I181" s="96"/>
      <c r="J181" s="32"/>
      <c r="K181" s="32"/>
      <c r="L181" s="33"/>
      <c r="M181" s="176"/>
      <c r="N181" s="177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153</v>
      </c>
      <c r="AU181" s="17" t="s">
        <v>86</v>
      </c>
    </row>
    <row r="182" spans="2:51" s="13" customFormat="1" ht="12">
      <c r="B182" s="178"/>
      <c r="D182" s="174" t="s">
        <v>155</v>
      </c>
      <c r="E182" s="179" t="s">
        <v>1</v>
      </c>
      <c r="F182" s="180" t="s">
        <v>263</v>
      </c>
      <c r="H182" s="181">
        <v>20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155</v>
      </c>
      <c r="AU182" s="179" t="s">
        <v>86</v>
      </c>
      <c r="AV182" s="13" t="s">
        <v>86</v>
      </c>
      <c r="AW182" s="13" t="s">
        <v>32</v>
      </c>
      <c r="AX182" s="13" t="s">
        <v>76</v>
      </c>
      <c r="AY182" s="179" t="s">
        <v>144</v>
      </c>
    </row>
    <row r="183" spans="2:51" s="14" customFormat="1" ht="12">
      <c r="B183" s="186"/>
      <c r="D183" s="174" t="s">
        <v>155</v>
      </c>
      <c r="E183" s="187" t="s">
        <v>1</v>
      </c>
      <c r="F183" s="188" t="s">
        <v>157</v>
      </c>
      <c r="H183" s="189">
        <v>20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155</v>
      </c>
      <c r="AU183" s="187" t="s">
        <v>86</v>
      </c>
      <c r="AV183" s="14" t="s">
        <v>151</v>
      </c>
      <c r="AW183" s="14" t="s">
        <v>32</v>
      </c>
      <c r="AX183" s="14" t="s">
        <v>84</v>
      </c>
      <c r="AY183" s="187" t="s">
        <v>144</v>
      </c>
    </row>
    <row r="184" spans="1:65" s="2" customFormat="1" ht="14.45" customHeight="1">
      <c r="A184" s="32"/>
      <c r="B184" s="160"/>
      <c r="C184" s="161" t="s">
        <v>228</v>
      </c>
      <c r="D184" s="161" t="s">
        <v>146</v>
      </c>
      <c r="E184" s="162" t="s">
        <v>1367</v>
      </c>
      <c r="F184" s="163" t="s">
        <v>1368</v>
      </c>
      <c r="G184" s="164" t="s">
        <v>208</v>
      </c>
      <c r="H184" s="165">
        <v>5</v>
      </c>
      <c r="I184" s="166"/>
      <c r="J184" s="167">
        <f>ROUND(I184*H184,2)</f>
        <v>0</v>
      </c>
      <c r="K184" s="163" t="s">
        <v>150</v>
      </c>
      <c r="L184" s="33"/>
      <c r="M184" s="168" t="s">
        <v>1</v>
      </c>
      <c r="N184" s="169" t="s">
        <v>41</v>
      </c>
      <c r="O184" s="58"/>
      <c r="P184" s="170">
        <f>O184*H184</f>
        <v>0</v>
      </c>
      <c r="Q184" s="170">
        <v>0</v>
      </c>
      <c r="R184" s="170">
        <f>Q184*H184</f>
        <v>0</v>
      </c>
      <c r="S184" s="170">
        <v>0.03065</v>
      </c>
      <c r="T184" s="171">
        <f>S184*H184</f>
        <v>0.15325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238</v>
      </c>
      <c r="AT184" s="172" t="s">
        <v>146</v>
      </c>
      <c r="AU184" s="172" t="s">
        <v>86</v>
      </c>
      <c r="AY184" s="17" t="s">
        <v>144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84</v>
      </c>
      <c r="BK184" s="173">
        <f>ROUND(I184*H184,2)</f>
        <v>0</v>
      </c>
      <c r="BL184" s="17" t="s">
        <v>238</v>
      </c>
      <c r="BM184" s="172" t="s">
        <v>1369</v>
      </c>
    </row>
    <row r="185" spans="1:47" s="2" customFormat="1" ht="12">
      <c r="A185" s="32"/>
      <c r="B185" s="33"/>
      <c r="C185" s="32"/>
      <c r="D185" s="174" t="s">
        <v>153</v>
      </c>
      <c r="E185" s="32"/>
      <c r="F185" s="175" t="s">
        <v>1370</v>
      </c>
      <c r="G185" s="32"/>
      <c r="H185" s="32"/>
      <c r="I185" s="96"/>
      <c r="J185" s="32"/>
      <c r="K185" s="32"/>
      <c r="L185" s="33"/>
      <c r="M185" s="176"/>
      <c r="N185" s="177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153</v>
      </c>
      <c r="AU185" s="17" t="s">
        <v>86</v>
      </c>
    </row>
    <row r="186" spans="2:51" s="13" customFormat="1" ht="12">
      <c r="B186" s="178"/>
      <c r="D186" s="174" t="s">
        <v>155</v>
      </c>
      <c r="E186" s="179" t="s">
        <v>1</v>
      </c>
      <c r="F186" s="180" t="s">
        <v>175</v>
      </c>
      <c r="H186" s="181">
        <v>5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155</v>
      </c>
      <c r="AU186" s="179" t="s">
        <v>86</v>
      </c>
      <c r="AV186" s="13" t="s">
        <v>86</v>
      </c>
      <c r="AW186" s="13" t="s">
        <v>32</v>
      </c>
      <c r="AX186" s="13" t="s">
        <v>76</v>
      </c>
      <c r="AY186" s="179" t="s">
        <v>144</v>
      </c>
    </row>
    <row r="187" spans="2:51" s="14" customFormat="1" ht="12">
      <c r="B187" s="186"/>
      <c r="D187" s="174" t="s">
        <v>155</v>
      </c>
      <c r="E187" s="187" t="s">
        <v>1</v>
      </c>
      <c r="F187" s="188" t="s">
        <v>157</v>
      </c>
      <c r="H187" s="189">
        <v>5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155</v>
      </c>
      <c r="AU187" s="187" t="s">
        <v>86</v>
      </c>
      <c r="AV187" s="14" t="s">
        <v>151</v>
      </c>
      <c r="AW187" s="14" t="s">
        <v>32</v>
      </c>
      <c r="AX187" s="14" t="s">
        <v>84</v>
      </c>
      <c r="AY187" s="187" t="s">
        <v>144</v>
      </c>
    </row>
    <row r="188" spans="1:65" s="2" customFormat="1" ht="14.45" customHeight="1">
      <c r="A188" s="32"/>
      <c r="B188" s="160"/>
      <c r="C188" s="161" t="s">
        <v>8</v>
      </c>
      <c r="D188" s="161" t="s">
        <v>146</v>
      </c>
      <c r="E188" s="162" t="s">
        <v>1371</v>
      </c>
      <c r="F188" s="163" t="s">
        <v>1372</v>
      </c>
      <c r="G188" s="164" t="s">
        <v>208</v>
      </c>
      <c r="H188" s="165">
        <v>3</v>
      </c>
      <c r="I188" s="166"/>
      <c r="J188" s="167">
        <f>ROUND(I188*H188,2)</f>
        <v>0</v>
      </c>
      <c r="K188" s="163" t="s">
        <v>150</v>
      </c>
      <c r="L188" s="33"/>
      <c r="M188" s="168" t="s">
        <v>1</v>
      </c>
      <c r="N188" s="169" t="s">
        <v>41</v>
      </c>
      <c r="O188" s="58"/>
      <c r="P188" s="170">
        <f>O188*H188</f>
        <v>0</v>
      </c>
      <c r="Q188" s="170">
        <v>0</v>
      </c>
      <c r="R188" s="170">
        <f>Q188*H188</f>
        <v>0</v>
      </c>
      <c r="S188" s="170">
        <v>0.0021</v>
      </c>
      <c r="T188" s="171">
        <f>S188*H188</f>
        <v>0.0063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238</v>
      </c>
      <c r="AT188" s="172" t="s">
        <v>146</v>
      </c>
      <c r="AU188" s="172" t="s">
        <v>86</v>
      </c>
      <c r="AY188" s="17" t="s">
        <v>144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84</v>
      </c>
      <c r="BK188" s="173">
        <f>ROUND(I188*H188,2)</f>
        <v>0</v>
      </c>
      <c r="BL188" s="17" t="s">
        <v>238</v>
      </c>
      <c r="BM188" s="172" t="s">
        <v>1373</v>
      </c>
    </row>
    <row r="189" spans="1:47" s="2" customFormat="1" ht="12">
      <c r="A189" s="32"/>
      <c r="B189" s="33"/>
      <c r="C189" s="32"/>
      <c r="D189" s="174" t="s">
        <v>153</v>
      </c>
      <c r="E189" s="32"/>
      <c r="F189" s="175" t="s">
        <v>1374</v>
      </c>
      <c r="G189" s="32"/>
      <c r="H189" s="32"/>
      <c r="I189" s="96"/>
      <c r="J189" s="32"/>
      <c r="K189" s="32"/>
      <c r="L189" s="33"/>
      <c r="M189" s="176"/>
      <c r="N189" s="177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153</v>
      </c>
      <c r="AU189" s="17" t="s">
        <v>86</v>
      </c>
    </row>
    <row r="190" spans="2:51" s="13" customFormat="1" ht="12">
      <c r="B190" s="178"/>
      <c r="D190" s="174" t="s">
        <v>155</v>
      </c>
      <c r="E190" s="179" t="s">
        <v>1</v>
      </c>
      <c r="F190" s="180" t="s">
        <v>84</v>
      </c>
      <c r="H190" s="181">
        <v>1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155</v>
      </c>
      <c r="AU190" s="179" t="s">
        <v>86</v>
      </c>
      <c r="AV190" s="13" t="s">
        <v>86</v>
      </c>
      <c r="AW190" s="13" t="s">
        <v>32</v>
      </c>
      <c r="AX190" s="13" t="s">
        <v>76</v>
      </c>
      <c r="AY190" s="179" t="s">
        <v>144</v>
      </c>
    </row>
    <row r="191" spans="2:51" s="14" customFormat="1" ht="12">
      <c r="B191" s="186"/>
      <c r="D191" s="174" t="s">
        <v>155</v>
      </c>
      <c r="E191" s="187" t="s">
        <v>1</v>
      </c>
      <c r="F191" s="188" t="s">
        <v>157</v>
      </c>
      <c r="H191" s="189">
        <v>1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155</v>
      </c>
      <c r="AU191" s="187" t="s">
        <v>86</v>
      </c>
      <c r="AV191" s="14" t="s">
        <v>151</v>
      </c>
      <c r="AW191" s="14" t="s">
        <v>32</v>
      </c>
      <c r="AX191" s="14" t="s">
        <v>84</v>
      </c>
      <c r="AY191" s="187" t="s">
        <v>144</v>
      </c>
    </row>
    <row r="192" spans="1:65" s="2" customFormat="1" ht="14.45" customHeight="1">
      <c r="A192" s="32"/>
      <c r="B192" s="160"/>
      <c r="C192" s="161" t="s">
        <v>238</v>
      </c>
      <c r="D192" s="161" t="s">
        <v>146</v>
      </c>
      <c r="E192" s="162" t="s">
        <v>1375</v>
      </c>
      <c r="F192" s="163" t="s">
        <v>1376</v>
      </c>
      <c r="G192" s="164" t="s">
        <v>208</v>
      </c>
      <c r="H192" s="165">
        <v>3</v>
      </c>
      <c r="I192" s="166"/>
      <c r="J192" s="167">
        <f>ROUND(I192*H192,2)</f>
        <v>0</v>
      </c>
      <c r="K192" s="163" t="s">
        <v>150</v>
      </c>
      <c r="L192" s="33"/>
      <c r="M192" s="168" t="s">
        <v>1</v>
      </c>
      <c r="N192" s="169" t="s">
        <v>41</v>
      </c>
      <c r="O192" s="58"/>
      <c r="P192" s="170">
        <f>O192*H192</f>
        <v>0</v>
      </c>
      <c r="Q192" s="170">
        <v>0</v>
      </c>
      <c r="R192" s="170">
        <f>Q192*H192</f>
        <v>0</v>
      </c>
      <c r="S192" s="170">
        <v>0.00198</v>
      </c>
      <c r="T192" s="171">
        <f>S192*H192</f>
        <v>0.00594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238</v>
      </c>
      <c r="AT192" s="172" t="s">
        <v>146</v>
      </c>
      <c r="AU192" s="172" t="s">
        <v>86</v>
      </c>
      <c r="AY192" s="17" t="s">
        <v>144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84</v>
      </c>
      <c r="BK192" s="173">
        <f>ROUND(I192*H192,2)</f>
        <v>0</v>
      </c>
      <c r="BL192" s="17" t="s">
        <v>238</v>
      </c>
      <c r="BM192" s="172" t="s">
        <v>1377</v>
      </c>
    </row>
    <row r="193" spans="1:47" s="2" customFormat="1" ht="12">
      <c r="A193" s="32"/>
      <c r="B193" s="33"/>
      <c r="C193" s="32"/>
      <c r="D193" s="174" t="s">
        <v>153</v>
      </c>
      <c r="E193" s="32"/>
      <c r="F193" s="175" t="s">
        <v>1378</v>
      </c>
      <c r="G193" s="32"/>
      <c r="H193" s="32"/>
      <c r="I193" s="96"/>
      <c r="J193" s="32"/>
      <c r="K193" s="32"/>
      <c r="L193" s="33"/>
      <c r="M193" s="176"/>
      <c r="N193" s="177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153</v>
      </c>
      <c r="AU193" s="17" t="s">
        <v>86</v>
      </c>
    </row>
    <row r="194" spans="2:51" s="13" customFormat="1" ht="12">
      <c r="B194" s="178"/>
      <c r="D194" s="174" t="s">
        <v>155</v>
      </c>
      <c r="E194" s="179" t="s">
        <v>1</v>
      </c>
      <c r="F194" s="180" t="s">
        <v>165</v>
      </c>
      <c r="H194" s="181">
        <v>3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155</v>
      </c>
      <c r="AU194" s="179" t="s">
        <v>86</v>
      </c>
      <c r="AV194" s="13" t="s">
        <v>86</v>
      </c>
      <c r="AW194" s="13" t="s">
        <v>32</v>
      </c>
      <c r="AX194" s="13" t="s">
        <v>76</v>
      </c>
      <c r="AY194" s="179" t="s">
        <v>144</v>
      </c>
    </row>
    <row r="195" spans="2:51" s="14" customFormat="1" ht="12">
      <c r="B195" s="186"/>
      <c r="D195" s="174" t="s">
        <v>155</v>
      </c>
      <c r="E195" s="187" t="s">
        <v>1</v>
      </c>
      <c r="F195" s="188" t="s">
        <v>157</v>
      </c>
      <c r="H195" s="189">
        <v>3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155</v>
      </c>
      <c r="AU195" s="187" t="s">
        <v>86</v>
      </c>
      <c r="AV195" s="14" t="s">
        <v>151</v>
      </c>
      <c r="AW195" s="14" t="s">
        <v>32</v>
      </c>
      <c r="AX195" s="14" t="s">
        <v>84</v>
      </c>
      <c r="AY195" s="187" t="s">
        <v>144</v>
      </c>
    </row>
    <row r="196" spans="1:65" s="2" customFormat="1" ht="14.45" customHeight="1">
      <c r="A196" s="32"/>
      <c r="B196" s="160"/>
      <c r="C196" s="161" t="s">
        <v>244</v>
      </c>
      <c r="D196" s="161" t="s">
        <v>146</v>
      </c>
      <c r="E196" s="162" t="s">
        <v>1379</v>
      </c>
      <c r="F196" s="163" t="s">
        <v>1380</v>
      </c>
      <c r="G196" s="164" t="s">
        <v>208</v>
      </c>
      <c r="H196" s="165">
        <v>3</v>
      </c>
      <c r="I196" s="166"/>
      <c r="J196" s="167">
        <f>ROUND(I196*H196,2)</f>
        <v>0</v>
      </c>
      <c r="K196" s="163" t="s">
        <v>150</v>
      </c>
      <c r="L196" s="33"/>
      <c r="M196" s="168" t="s">
        <v>1</v>
      </c>
      <c r="N196" s="169" t="s">
        <v>41</v>
      </c>
      <c r="O196" s="58"/>
      <c r="P196" s="170">
        <f>O196*H196</f>
        <v>0</v>
      </c>
      <c r="Q196" s="170">
        <v>0.00142</v>
      </c>
      <c r="R196" s="170">
        <f>Q196*H196</f>
        <v>0.00426</v>
      </c>
      <c r="S196" s="170">
        <v>0</v>
      </c>
      <c r="T196" s="17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2" t="s">
        <v>238</v>
      </c>
      <c r="AT196" s="172" t="s">
        <v>146</v>
      </c>
      <c r="AU196" s="172" t="s">
        <v>86</v>
      </c>
      <c r="AY196" s="17" t="s">
        <v>144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7" t="s">
        <v>84</v>
      </c>
      <c r="BK196" s="173">
        <f>ROUND(I196*H196,2)</f>
        <v>0</v>
      </c>
      <c r="BL196" s="17" t="s">
        <v>238</v>
      </c>
      <c r="BM196" s="172" t="s">
        <v>1381</v>
      </c>
    </row>
    <row r="197" spans="1:47" s="2" customFormat="1" ht="12">
      <c r="A197" s="32"/>
      <c r="B197" s="33"/>
      <c r="C197" s="32"/>
      <c r="D197" s="174" t="s">
        <v>153</v>
      </c>
      <c r="E197" s="32"/>
      <c r="F197" s="175" t="s">
        <v>1382</v>
      </c>
      <c r="G197" s="32"/>
      <c r="H197" s="32"/>
      <c r="I197" s="96"/>
      <c r="J197" s="32"/>
      <c r="K197" s="32"/>
      <c r="L197" s="33"/>
      <c r="M197" s="176"/>
      <c r="N197" s="177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153</v>
      </c>
      <c r="AU197" s="17" t="s">
        <v>86</v>
      </c>
    </row>
    <row r="198" spans="2:51" s="13" customFormat="1" ht="12">
      <c r="B198" s="178"/>
      <c r="D198" s="174" t="s">
        <v>155</v>
      </c>
      <c r="E198" s="179" t="s">
        <v>1</v>
      </c>
      <c r="F198" s="180" t="s">
        <v>165</v>
      </c>
      <c r="H198" s="181">
        <v>3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155</v>
      </c>
      <c r="AU198" s="179" t="s">
        <v>86</v>
      </c>
      <c r="AV198" s="13" t="s">
        <v>86</v>
      </c>
      <c r="AW198" s="13" t="s">
        <v>32</v>
      </c>
      <c r="AX198" s="13" t="s">
        <v>76</v>
      </c>
      <c r="AY198" s="179" t="s">
        <v>144</v>
      </c>
    </row>
    <row r="199" spans="2:51" s="14" customFormat="1" ht="12">
      <c r="B199" s="186"/>
      <c r="D199" s="174" t="s">
        <v>155</v>
      </c>
      <c r="E199" s="187" t="s">
        <v>1</v>
      </c>
      <c r="F199" s="188" t="s">
        <v>157</v>
      </c>
      <c r="H199" s="189">
        <v>3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155</v>
      </c>
      <c r="AU199" s="187" t="s">
        <v>86</v>
      </c>
      <c r="AV199" s="14" t="s">
        <v>151</v>
      </c>
      <c r="AW199" s="14" t="s">
        <v>32</v>
      </c>
      <c r="AX199" s="14" t="s">
        <v>84</v>
      </c>
      <c r="AY199" s="187" t="s">
        <v>144</v>
      </c>
    </row>
    <row r="200" spans="1:65" s="2" customFormat="1" ht="14.45" customHeight="1">
      <c r="A200" s="32"/>
      <c r="B200" s="160"/>
      <c r="C200" s="201" t="s">
        <v>250</v>
      </c>
      <c r="D200" s="201" t="s">
        <v>213</v>
      </c>
      <c r="E200" s="202" t="s">
        <v>1383</v>
      </c>
      <c r="F200" s="203" t="s">
        <v>1384</v>
      </c>
      <c r="G200" s="204" t="s">
        <v>216</v>
      </c>
      <c r="H200" s="205">
        <v>3</v>
      </c>
      <c r="I200" s="206"/>
      <c r="J200" s="207">
        <f>ROUND(I200*H200,2)</f>
        <v>0</v>
      </c>
      <c r="K200" s="203" t="s">
        <v>1</v>
      </c>
      <c r="L200" s="208"/>
      <c r="M200" s="209" t="s">
        <v>1</v>
      </c>
      <c r="N200" s="210" t="s">
        <v>41</v>
      </c>
      <c r="O200" s="58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324</v>
      </c>
      <c r="AT200" s="172" t="s">
        <v>213</v>
      </c>
      <c r="AU200" s="172" t="s">
        <v>86</v>
      </c>
      <c r="AY200" s="17" t="s">
        <v>144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84</v>
      </c>
      <c r="BK200" s="173">
        <f>ROUND(I200*H200,2)</f>
        <v>0</v>
      </c>
      <c r="BL200" s="17" t="s">
        <v>238</v>
      </c>
      <c r="BM200" s="172" t="s">
        <v>1385</v>
      </c>
    </row>
    <row r="201" spans="1:47" s="2" customFormat="1" ht="12">
      <c r="A201" s="32"/>
      <c r="B201" s="33"/>
      <c r="C201" s="32"/>
      <c r="D201" s="174" t="s">
        <v>153</v>
      </c>
      <c r="E201" s="32"/>
      <c r="F201" s="175" t="s">
        <v>1384</v>
      </c>
      <c r="G201" s="32"/>
      <c r="H201" s="32"/>
      <c r="I201" s="96"/>
      <c r="J201" s="32"/>
      <c r="K201" s="32"/>
      <c r="L201" s="33"/>
      <c r="M201" s="176"/>
      <c r="N201" s="177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153</v>
      </c>
      <c r="AU201" s="17" t="s">
        <v>86</v>
      </c>
    </row>
    <row r="202" spans="1:65" s="2" customFormat="1" ht="14.45" customHeight="1">
      <c r="A202" s="32"/>
      <c r="B202" s="160"/>
      <c r="C202" s="201" t="s">
        <v>256</v>
      </c>
      <c r="D202" s="201" t="s">
        <v>213</v>
      </c>
      <c r="E202" s="202" t="s">
        <v>1386</v>
      </c>
      <c r="F202" s="203" t="s">
        <v>1387</v>
      </c>
      <c r="G202" s="204" t="s">
        <v>216</v>
      </c>
      <c r="H202" s="205">
        <v>1</v>
      </c>
      <c r="I202" s="206"/>
      <c r="J202" s="207">
        <f>ROUND(I202*H202,2)</f>
        <v>0</v>
      </c>
      <c r="K202" s="203" t="s">
        <v>1</v>
      </c>
      <c r="L202" s="208"/>
      <c r="M202" s="209" t="s">
        <v>1</v>
      </c>
      <c r="N202" s="210" t="s">
        <v>41</v>
      </c>
      <c r="O202" s="58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2" t="s">
        <v>324</v>
      </c>
      <c r="AT202" s="172" t="s">
        <v>213</v>
      </c>
      <c r="AU202" s="172" t="s">
        <v>86</v>
      </c>
      <c r="AY202" s="17" t="s">
        <v>144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7" t="s">
        <v>84</v>
      </c>
      <c r="BK202" s="173">
        <f>ROUND(I202*H202,2)</f>
        <v>0</v>
      </c>
      <c r="BL202" s="17" t="s">
        <v>238</v>
      </c>
      <c r="BM202" s="172" t="s">
        <v>1388</v>
      </c>
    </row>
    <row r="203" spans="1:47" s="2" customFormat="1" ht="12">
      <c r="A203" s="32"/>
      <c r="B203" s="33"/>
      <c r="C203" s="32"/>
      <c r="D203" s="174" t="s">
        <v>153</v>
      </c>
      <c r="E203" s="32"/>
      <c r="F203" s="175" t="s">
        <v>1387</v>
      </c>
      <c r="G203" s="32"/>
      <c r="H203" s="32"/>
      <c r="I203" s="96"/>
      <c r="J203" s="32"/>
      <c r="K203" s="32"/>
      <c r="L203" s="33"/>
      <c r="M203" s="176"/>
      <c r="N203" s="177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153</v>
      </c>
      <c r="AU203" s="17" t="s">
        <v>86</v>
      </c>
    </row>
    <row r="204" spans="1:65" s="2" customFormat="1" ht="14.45" customHeight="1">
      <c r="A204" s="32"/>
      <c r="B204" s="160"/>
      <c r="C204" s="201" t="s">
        <v>263</v>
      </c>
      <c r="D204" s="201" t="s">
        <v>213</v>
      </c>
      <c r="E204" s="202" t="s">
        <v>1389</v>
      </c>
      <c r="F204" s="203" t="s">
        <v>1390</v>
      </c>
      <c r="G204" s="204" t="s">
        <v>216</v>
      </c>
      <c r="H204" s="205">
        <v>1</v>
      </c>
      <c r="I204" s="206"/>
      <c r="J204" s="207">
        <f>ROUND(I204*H204,2)</f>
        <v>0</v>
      </c>
      <c r="K204" s="203" t="s">
        <v>1</v>
      </c>
      <c r="L204" s="208"/>
      <c r="M204" s="209" t="s">
        <v>1</v>
      </c>
      <c r="N204" s="210" t="s">
        <v>41</v>
      </c>
      <c r="O204" s="58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2" t="s">
        <v>324</v>
      </c>
      <c r="AT204" s="172" t="s">
        <v>213</v>
      </c>
      <c r="AU204" s="172" t="s">
        <v>86</v>
      </c>
      <c r="AY204" s="17" t="s">
        <v>144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7" t="s">
        <v>84</v>
      </c>
      <c r="BK204" s="173">
        <f>ROUND(I204*H204,2)</f>
        <v>0</v>
      </c>
      <c r="BL204" s="17" t="s">
        <v>238</v>
      </c>
      <c r="BM204" s="172" t="s">
        <v>1391</v>
      </c>
    </row>
    <row r="205" spans="1:47" s="2" customFormat="1" ht="12">
      <c r="A205" s="32"/>
      <c r="B205" s="33"/>
      <c r="C205" s="32"/>
      <c r="D205" s="174" t="s">
        <v>153</v>
      </c>
      <c r="E205" s="32"/>
      <c r="F205" s="175" t="s">
        <v>1390</v>
      </c>
      <c r="G205" s="32"/>
      <c r="H205" s="32"/>
      <c r="I205" s="96"/>
      <c r="J205" s="32"/>
      <c r="K205" s="32"/>
      <c r="L205" s="33"/>
      <c r="M205" s="176"/>
      <c r="N205" s="177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153</v>
      </c>
      <c r="AU205" s="17" t="s">
        <v>86</v>
      </c>
    </row>
    <row r="206" spans="1:65" s="2" customFormat="1" ht="14.45" customHeight="1">
      <c r="A206" s="32"/>
      <c r="B206" s="160"/>
      <c r="C206" s="201" t="s">
        <v>7</v>
      </c>
      <c r="D206" s="201" t="s">
        <v>213</v>
      </c>
      <c r="E206" s="202" t="s">
        <v>1392</v>
      </c>
      <c r="F206" s="203" t="s">
        <v>1393</v>
      </c>
      <c r="G206" s="204" t="s">
        <v>216</v>
      </c>
      <c r="H206" s="205">
        <v>3</v>
      </c>
      <c r="I206" s="206"/>
      <c r="J206" s="207">
        <f>ROUND(I206*H206,2)</f>
        <v>0</v>
      </c>
      <c r="K206" s="203" t="s">
        <v>1</v>
      </c>
      <c r="L206" s="208"/>
      <c r="M206" s="209" t="s">
        <v>1</v>
      </c>
      <c r="N206" s="210" t="s">
        <v>41</v>
      </c>
      <c r="O206" s="58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2" t="s">
        <v>324</v>
      </c>
      <c r="AT206" s="172" t="s">
        <v>213</v>
      </c>
      <c r="AU206" s="172" t="s">
        <v>86</v>
      </c>
      <c r="AY206" s="17" t="s">
        <v>144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7" t="s">
        <v>84</v>
      </c>
      <c r="BK206" s="173">
        <f>ROUND(I206*H206,2)</f>
        <v>0</v>
      </c>
      <c r="BL206" s="17" t="s">
        <v>238</v>
      </c>
      <c r="BM206" s="172" t="s">
        <v>1394</v>
      </c>
    </row>
    <row r="207" spans="1:47" s="2" customFormat="1" ht="12">
      <c r="A207" s="32"/>
      <c r="B207" s="33"/>
      <c r="C207" s="32"/>
      <c r="D207" s="174" t="s">
        <v>153</v>
      </c>
      <c r="E207" s="32"/>
      <c r="F207" s="175" t="s">
        <v>1393</v>
      </c>
      <c r="G207" s="32"/>
      <c r="H207" s="32"/>
      <c r="I207" s="96"/>
      <c r="J207" s="32"/>
      <c r="K207" s="32"/>
      <c r="L207" s="33"/>
      <c r="M207" s="176"/>
      <c r="N207" s="177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153</v>
      </c>
      <c r="AU207" s="17" t="s">
        <v>86</v>
      </c>
    </row>
    <row r="208" spans="1:65" s="2" customFormat="1" ht="14.45" customHeight="1">
      <c r="A208" s="32"/>
      <c r="B208" s="160"/>
      <c r="C208" s="161" t="s">
        <v>273</v>
      </c>
      <c r="D208" s="161" t="s">
        <v>146</v>
      </c>
      <c r="E208" s="162" t="s">
        <v>1395</v>
      </c>
      <c r="F208" s="163" t="s">
        <v>1396</v>
      </c>
      <c r="G208" s="164" t="s">
        <v>208</v>
      </c>
      <c r="H208" s="165">
        <v>20</v>
      </c>
      <c r="I208" s="166"/>
      <c r="J208" s="167">
        <f>ROUND(I208*H208,2)</f>
        <v>0</v>
      </c>
      <c r="K208" s="163" t="s">
        <v>150</v>
      </c>
      <c r="L208" s="33"/>
      <c r="M208" s="168" t="s">
        <v>1</v>
      </c>
      <c r="N208" s="169" t="s">
        <v>41</v>
      </c>
      <c r="O208" s="58"/>
      <c r="P208" s="170">
        <f>O208*H208</f>
        <v>0</v>
      </c>
      <c r="Q208" s="170">
        <v>0.01232</v>
      </c>
      <c r="R208" s="170">
        <f>Q208*H208</f>
        <v>0.24639999999999998</v>
      </c>
      <c r="S208" s="170">
        <v>0</v>
      </c>
      <c r="T208" s="17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2" t="s">
        <v>238</v>
      </c>
      <c r="AT208" s="172" t="s">
        <v>146</v>
      </c>
      <c r="AU208" s="172" t="s">
        <v>86</v>
      </c>
      <c r="AY208" s="17" t="s">
        <v>144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7" t="s">
        <v>84</v>
      </c>
      <c r="BK208" s="173">
        <f>ROUND(I208*H208,2)</f>
        <v>0</v>
      </c>
      <c r="BL208" s="17" t="s">
        <v>238</v>
      </c>
      <c r="BM208" s="172" t="s">
        <v>1397</v>
      </c>
    </row>
    <row r="209" spans="1:47" s="2" customFormat="1" ht="12">
      <c r="A209" s="32"/>
      <c r="B209" s="33"/>
      <c r="C209" s="32"/>
      <c r="D209" s="174" t="s">
        <v>153</v>
      </c>
      <c r="E209" s="32"/>
      <c r="F209" s="175" t="s">
        <v>1398</v>
      </c>
      <c r="G209" s="32"/>
      <c r="H209" s="32"/>
      <c r="I209" s="96"/>
      <c r="J209" s="32"/>
      <c r="K209" s="32"/>
      <c r="L209" s="33"/>
      <c r="M209" s="176"/>
      <c r="N209" s="177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153</v>
      </c>
      <c r="AU209" s="17" t="s">
        <v>86</v>
      </c>
    </row>
    <row r="210" spans="2:51" s="13" customFormat="1" ht="12">
      <c r="B210" s="178"/>
      <c r="D210" s="174" t="s">
        <v>155</v>
      </c>
      <c r="E210" s="179" t="s">
        <v>1</v>
      </c>
      <c r="F210" s="180" t="s">
        <v>263</v>
      </c>
      <c r="H210" s="181">
        <v>20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155</v>
      </c>
      <c r="AU210" s="179" t="s">
        <v>86</v>
      </c>
      <c r="AV210" s="13" t="s">
        <v>86</v>
      </c>
      <c r="AW210" s="13" t="s">
        <v>32</v>
      </c>
      <c r="AX210" s="13" t="s">
        <v>76</v>
      </c>
      <c r="AY210" s="179" t="s">
        <v>144</v>
      </c>
    </row>
    <row r="211" spans="2:51" s="14" customFormat="1" ht="12">
      <c r="B211" s="186"/>
      <c r="D211" s="174" t="s">
        <v>155</v>
      </c>
      <c r="E211" s="187" t="s">
        <v>1</v>
      </c>
      <c r="F211" s="188" t="s">
        <v>157</v>
      </c>
      <c r="H211" s="189">
        <v>20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155</v>
      </c>
      <c r="AU211" s="187" t="s">
        <v>86</v>
      </c>
      <c r="AV211" s="14" t="s">
        <v>151</v>
      </c>
      <c r="AW211" s="14" t="s">
        <v>32</v>
      </c>
      <c r="AX211" s="14" t="s">
        <v>84</v>
      </c>
      <c r="AY211" s="187" t="s">
        <v>144</v>
      </c>
    </row>
    <row r="212" spans="1:65" s="2" customFormat="1" ht="14.45" customHeight="1">
      <c r="A212" s="32"/>
      <c r="B212" s="160"/>
      <c r="C212" s="201" t="s">
        <v>278</v>
      </c>
      <c r="D212" s="201" t="s">
        <v>213</v>
      </c>
      <c r="E212" s="202" t="s">
        <v>1399</v>
      </c>
      <c r="F212" s="203" t="s">
        <v>1400</v>
      </c>
      <c r="G212" s="204" t="s">
        <v>216</v>
      </c>
      <c r="H212" s="205">
        <v>1</v>
      </c>
      <c r="I212" s="206"/>
      <c r="J212" s="207">
        <f>ROUND(I212*H212,2)</f>
        <v>0</v>
      </c>
      <c r="K212" s="203" t="s">
        <v>1</v>
      </c>
      <c r="L212" s="208"/>
      <c r="M212" s="209" t="s">
        <v>1</v>
      </c>
      <c r="N212" s="210" t="s">
        <v>41</v>
      </c>
      <c r="O212" s="58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2" t="s">
        <v>324</v>
      </c>
      <c r="AT212" s="172" t="s">
        <v>213</v>
      </c>
      <c r="AU212" s="172" t="s">
        <v>86</v>
      </c>
      <c r="AY212" s="17" t="s">
        <v>144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7" t="s">
        <v>84</v>
      </c>
      <c r="BK212" s="173">
        <f>ROUND(I212*H212,2)</f>
        <v>0</v>
      </c>
      <c r="BL212" s="17" t="s">
        <v>238</v>
      </c>
      <c r="BM212" s="172" t="s">
        <v>1401</v>
      </c>
    </row>
    <row r="213" spans="1:47" s="2" customFormat="1" ht="12">
      <c r="A213" s="32"/>
      <c r="B213" s="33"/>
      <c r="C213" s="32"/>
      <c r="D213" s="174" t="s">
        <v>153</v>
      </c>
      <c r="E213" s="32"/>
      <c r="F213" s="175" t="s">
        <v>1400</v>
      </c>
      <c r="G213" s="32"/>
      <c r="H213" s="32"/>
      <c r="I213" s="96"/>
      <c r="J213" s="32"/>
      <c r="K213" s="32"/>
      <c r="L213" s="33"/>
      <c r="M213" s="176"/>
      <c r="N213" s="177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153</v>
      </c>
      <c r="AU213" s="17" t="s">
        <v>86</v>
      </c>
    </row>
    <row r="214" spans="1:65" s="2" customFormat="1" ht="14.45" customHeight="1">
      <c r="A214" s="32"/>
      <c r="B214" s="160"/>
      <c r="C214" s="201" t="s">
        <v>283</v>
      </c>
      <c r="D214" s="201" t="s">
        <v>213</v>
      </c>
      <c r="E214" s="202" t="s">
        <v>1402</v>
      </c>
      <c r="F214" s="203" t="s">
        <v>1403</v>
      </c>
      <c r="G214" s="204" t="s">
        <v>216</v>
      </c>
      <c r="H214" s="205">
        <v>2</v>
      </c>
      <c r="I214" s="206"/>
      <c r="J214" s="207">
        <f>ROUND(I214*H214,2)</f>
        <v>0</v>
      </c>
      <c r="K214" s="203" t="s">
        <v>1</v>
      </c>
      <c r="L214" s="208"/>
      <c r="M214" s="209" t="s">
        <v>1</v>
      </c>
      <c r="N214" s="210" t="s">
        <v>41</v>
      </c>
      <c r="O214" s="58"/>
      <c r="P214" s="170">
        <f>O214*H214</f>
        <v>0</v>
      </c>
      <c r="Q214" s="170">
        <v>0</v>
      </c>
      <c r="R214" s="170">
        <f>Q214*H214</f>
        <v>0</v>
      </c>
      <c r="S214" s="170">
        <v>0</v>
      </c>
      <c r="T214" s="17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2" t="s">
        <v>324</v>
      </c>
      <c r="AT214" s="172" t="s">
        <v>213</v>
      </c>
      <c r="AU214" s="172" t="s">
        <v>86</v>
      </c>
      <c r="AY214" s="17" t="s">
        <v>144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7" t="s">
        <v>84</v>
      </c>
      <c r="BK214" s="173">
        <f>ROUND(I214*H214,2)</f>
        <v>0</v>
      </c>
      <c r="BL214" s="17" t="s">
        <v>238</v>
      </c>
      <c r="BM214" s="172" t="s">
        <v>1404</v>
      </c>
    </row>
    <row r="215" spans="1:47" s="2" customFormat="1" ht="12">
      <c r="A215" s="32"/>
      <c r="B215" s="33"/>
      <c r="C215" s="32"/>
      <c r="D215" s="174" t="s">
        <v>153</v>
      </c>
      <c r="E215" s="32"/>
      <c r="F215" s="175" t="s">
        <v>1403</v>
      </c>
      <c r="G215" s="32"/>
      <c r="H215" s="32"/>
      <c r="I215" s="96"/>
      <c r="J215" s="32"/>
      <c r="K215" s="32"/>
      <c r="L215" s="33"/>
      <c r="M215" s="176"/>
      <c r="N215" s="177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153</v>
      </c>
      <c r="AU215" s="17" t="s">
        <v>86</v>
      </c>
    </row>
    <row r="216" spans="1:65" s="2" customFormat="1" ht="14.45" customHeight="1">
      <c r="A216" s="32"/>
      <c r="B216" s="160"/>
      <c r="C216" s="201" t="s">
        <v>289</v>
      </c>
      <c r="D216" s="201" t="s">
        <v>213</v>
      </c>
      <c r="E216" s="202" t="s">
        <v>1405</v>
      </c>
      <c r="F216" s="203" t="s">
        <v>1406</v>
      </c>
      <c r="G216" s="204" t="s">
        <v>216</v>
      </c>
      <c r="H216" s="205">
        <v>3</v>
      </c>
      <c r="I216" s="206"/>
      <c r="J216" s="207">
        <f>ROUND(I216*H216,2)</f>
        <v>0</v>
      </c>
      <c r="K216" s="203" t="s">
        <v>1</v>
      </c>
      <c r="L216" s="208"/>
      <c r="M216" s="209" t="s">
        <v>1</v>
      </c>
      <c r="N216" s="210" t="s">
        <v>41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324</v>
      </c>
      <c r="AT216" s="172" t="s">
        <v>213</v>
      </c>
      <c r="AU216" s="172" t="s">
        <v>86</v>
      </c>
      <c r="AY216" s="17" t="s">
        <v>144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84</v>
      </c>
      <c r="BK216" s="173">
        <f>ROUND(I216*H216,2)</f>
        <v>0</v>
      </c>
      <c r="BL216" s="17" t="s">
        <v>238</v>
      </c>
      <c r="BM216" s="172" t="s">
        <v>1407</v>
      </c>
    </row>
    <row r="217" spans="1:47" s="2" customFormat="1" ht="12">
      <c r="A217" s="32"/>
      <c r="B217" s="33"/>
      <c r="C217" s="32"/>
      <c r="D217" s="174" t="s">
        <v>153</v>
      </c>
      <c r="E217" s="32"/>
      <c r="F217" s="175" t="s">
        <v>1406</v>
      </c>
      <c r="G217" s="32"/>
      <c r="H217" s="32"/>
      <c r="I217" s="96"/>
      <c r="J217" s="32"/>
      <c r="K217" s="32"/>
      <c r="L217" s="33"/>
      <c r="M217" s="176"/>
      <c r="N217" s="177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153</v>
      </c>
      <c r="AU217" s="17" t="s">
        <v>86</v>
      </c>
    </row>
    <row r="218" spans="1:65" s="2" customFormat="1" ht="14.45" customHeight="1">
      <c r="A218" s="32"/>
      <c r="B218" s="160"/>
      <c r="C218" s="201" t="s">
        <v>294</v>
      </c>
      <c r="D218" s="201" t="s">
        <v>213</v>
      </c>
      <c r="E218" s="202" t="s">
        <v>1408</v>
      </c>
      <c r="F218" s="203" t="s">
        <v>1409</v>
      </c>
      <c r="G218" s="204" t="s">
        <v>216</v>
      </c>
      <c r="H218" s="205">
        <v>1</v>
      </c>
      <c r="I218" s="206"/>
      <c r="J218" s="207">
        <f>ROUND(I218*H218,2)</f>
        <v>0</v>
      </c>
      <c r="K218" s="203" t="s">
        <v>1</v>
      </c>
      <c r="L218" s="208"/>
      <c r="M218" s="209" t="s">
        <v>1</v>
      </c>
      <c r="N218" s="210" t="s">
        <v>41</v>
      </c>
      <c r="O218" s="58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2" t="s">
        <v>324</v>
      </c>
      <c r="AT218" s="172" t="s">
        <v>213</v>
      </c>
      <c r="AU218" s="172" t="s">
        <v>86</v>
      </c>
      <c r="AY218" s="17" t="s">
        <v>144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7" t="s">
        <v>84</v>
      </c>
      <c r="BK218" s="173">
        <f>ROUND(I218*H218,2)</f>
        <v>0</v>
      </c>
      <c r="BL218" s="17" t="s">
        <v>238</v>
      </c>
      <c r="BM218" s="172" t="s">
        <v>1410</v>
      </c>
    </row>
    <row r="219" spans="1:47" s="2" customFormat="1" ht="12">
      <c r="A219" s="32"/>
      <c r="B219" s="33"/>
      <c r="C219" s="32"/>
      <c r="D219" s="174" t="s">
        <v>153</v>
      </c>
      <c r="E219" s="32"/>
      <c r="F219" s="175" t="s">
        <v>1409</v>
      </c>
      <c r="G219" s="32"/>
      <c r="H219" s="32"/>
      <c r="I219" s="96"/>
      <c r="J219" s="32"/>
      <c r="K219" s="32"/>
      <c r="L219" s="33"/>
      <c r="M219" s="176"/>
      <c r="N219" s="177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153</v>
      </c>
      <c r="AU219" s="17" t="s">
        <v>86</v>
      </c>
    </row>
    <row r="220" spans="1:65" s="2" customFormat="1" ht="14.45" customHeight="1">
      <c r="A220" s="32"/>
      <c r="B220" s="160"/>
      <c r="C220" s="201" t="s">
        <v>299</v>
      </c>
      <c r="D220" s="201" t="s">
        <v>213</v>
      </c>
      <c r="E220" s="202" t="s">
        <v>1411</v>
      </c>
      <c r="F220" s="203" t="s">
        <v>1412</v>
      </c>
      <c r="G220" s="204" t="s">
        <v>216</v>
      </c>
      <c r="H220" s="205">
        <v>1</v>
      </c>
      <c r="I220" s="206"/>
      <c r="J220" s="207">
        <f>ROUND(I220*H220,2)</f>
        <v>0</v>
      </c>
      <c r="K220" s="203" t="s">
        <v>1</v>
      </c>
      <c r="L220" s="208"/>
      <c r="M220" s="209" t="s">
        <v>1</v>
      </c>
      <c r="N220" s="210" t="s">
        <v>41</v>
      </c>
      <c r="O220" s="58"/>
      <c r="P220" s="170">
        <f>O220*H220</f>
        <v>0</v>
      </c>
      <c r="Q220" s="170">
        <v>0</v>
      </c>
      <c r="R220" s="170">
        <f>Q220*H220</f>
        <v>0</v>
      </c>
      <c r="S220" s="170">
        <v>0</v>
      </c>
      <c r="T220" s="17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2" t="s">
        <v>324</v>
      </c>
      <c r="AT220" s="172" t="s">
        <v>213</v>
      </c>
      <c r="AU220" s="172" t="s">
        <v>86</v>
      </c>
      <c r="AY220" s="17" t="s">
        <v>144</v>
      </c>
      <c r="BE220" s="173">
        <f>IF(N220="základní",J220,0)</f>
        <v>0</v>
      </c>
      <c r="BF220" s="173">
        <f>IF(N220="snížená",J220,0)</f>
        <v>0</v>
      </c>
      <c r="BG220" s="173">
        <f>IF(N220="zákl. přenesená",J220,0)</f>
        <v>0</v>
      </c>
      <c r="BH220" s="173">
        <f>IF(N220="sníž. přenesená",J220,0)</f>
        <v>0</v>
      </c>
      <c r="BI220" s="173">
        <f>IF(N220="nulová",J220,0)</f>
        <v>0</v>
      </c>
      <c r="BJ220" s="17" t="s">
        <v>84</v>
      </c>
      <c r="BK220" s="173">
        <f>ROUND(I220*H220,2)</f>
        <v>0</v>
      </c>
      <c r="BL220" s="17" t="s">
        <v>238</v>
      </c>
      <c r="BM220" s="172" t="s">
        <v>1413</v>
      </c>
    </row>
    <row r="221" spans="1:47" s="2" customFormat="1" ht="12">
      <c r="A221" s="32"/>
      <c r="B221" s="33"/>
      <c r="C221" s="32"/>
      <c r="D221" s="174" t="s">
        <v>153</v>
      </c>
      <c r="E221" s="32"/>
      <c r="F221" s="175" t="s">
        <v>1412</v>
      </c>
      <c r="G221" s="32"/>
      <c r="H221" s="32"/>
      <c r="I221" s="96"/>
      <c r="J221" s="32"/>
      <c r="K221" s="32"/>
      <c r="L221" s="33"/>
      <c r="M221" s="176"/>
      <c r="N221" s="177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153</v>
      </c>
      <c r="AU221" s="17" t="s">
        <v>86</v>
      </c>
    </row>
    <row r="222" spans="1:65" s="2" customFormat="1" ht="14.45" customHeight="1">
      <c r="A222" s="32"/>
      <c r="B222" s="160"/>
      <c r="C222" s="161" t="s">
        <v>305</v>
      </c>
      <c r="D222" s="161" t="s">
        <v>146</v>
      </c>
      <c r="E222" s="162" t="s">
        <v>1414</v>
      </c>
      <c r="F222" s="163" t="s">
        <v>1415</v>
      </c>
      <c r="G222" s="164" t="s">
        <v>208</v>
      </c>
      <c r="H222" s="165">
        <v>2</v>
      </c>
      <c r="I222" s="166"/>
      <c r="J222" s="167">
        <f>ROUND(I222*H222,2)</f>
        <v>0</v>
      </c>
      <c r="K222" s="163" t="s">
        <v>150</v>
      </c>
      <c r="L222" s="33"/>
      <c r="M222" s="168" t="s">
        <v>1</v>
      </c>
      <c r="N222" s="169" t="s">
        <v>41</v>
      </c>
      <c r="O222" s="58"/>
      <c r="P222" s="170">
        <f>O222*H222</f>
        <v>0</v>
      </c>
      <c r="Q222" s="170">
        <v>0.00169</v>
      </c>
      <c r="R222" s="170">
        <f>Q222*H222</f>
        <v>0.00338</v>
      </c>
      <c r="S222" s="170">
        <v>0</v>
      </c>
      <c r="T222" s="171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2" t="s">
        <v>238</v>
      </c>
      <c r="AT222" s="172" t="s">
        <v>146</v>
      </c>
      <c r="AU222" s="172" t="s">
        <v>86</v>
      </c>
      <c r="AY222" s="17" t="s">
        <v>144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7" t="s">
        <v>84</v>
      </c>
      <c r="BK222" s="173">
        <f>ROUND(I222*H222,2)</f>
        <v>0</v>
      </c>
      <c r="BL222" s="17" t="s">
        <v>238</v>
      </c>
      <c r="BM222" s="172" t="s">
        <v>1416</v>
      </c>
    </row>
    <row r="223" spans="1:47" s="2" customFormat="1" ht="12">
      <c r="A223" s="32"/>
      <c r="B223" s="33"/>
      <c r="C223" s="32"/>
      <c r="D223" s="174" t="s">
        <v>153</v>
      </c>
      <c r="E223" s="32"/>
      <c r="F223" s="175" t="s">
        <v>1417</v>
      </c>
      <c r="G223" s="32"/>
      <c r="H223" s="32"/>
      <c r="I223" s="96"/>
      <c r="J223" s="32"/>
      <c r="K223" s="32"/>
      <c r="L223" s="33"/>
      <c r="M223" s="176"/>
      <c r="N223" s="177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153</v>
      </c>
      <c r="AU223" s="17" t="s">
        <v>86</v>
      </c>
    </row>
    <row r="224" spans="2:51" s="13" customFormat="1" ht="12">
      <c r="B224" s="178"/>
      <c r="D224" s="174" t="s">
        <v>155</v>
      </c>
      <c r="E224" s="179" t="s">
        <v>1</v>
      </c>
      <c r="F224" s="180" t="s">
        <v>86</v>
      </c>
      <c r="H224" s="181">
        <v>2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155</v>
      </c>
      <c r="AU224" s="179" t="s">
        <v>86</v>
      </c>
      <c r="AV224" s="13" t="s">
        <v>86</v>
      </c>
      <c r="AW224" s="13" t="s">
        <v>32</v>
      </c>
      <c r="AX224" s="13" t="s">
        <v>76</v>
      </c>
      <c r="AY224" s="179" t="s">
        <v>144</v>
      </c>
    </row>
    <row r="225" spans="2:51" s="14" customFormat="1" ht="12">
      <c r="B225" s="186"/>
      <c r="D225" s="174" t="s">
        <v>155</v>
      </c>
      <c r="E225" s="187" t="s">
        <v>1</v>
      </c>
      <c r="F225" s="188" t="s">
        <v>157</v>
      </c>
      <c r="H225" s="189">
        <v>2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7" t="s">
        <v>155</v>
      </c>
      <c r="AU225" s="187" t="s">
        <v>86</v>
      </c>
      <c r="AV225" s="14" t="s">
        <v>151</v>
      </c>
      <c r="AW225" s="14" t="s">
        <v>32</v>
      </c>
      <c r="AX225" s="14" t="s">
        <v>84</v>
      </c>
      <c r="AY225" s="187" t="s">
        <v>144</v>
      </c>
    </row>
    <row r="226" spans="1:65" s="2" customFormat="1" ht="14.45" customHeight="1">
      <c r="A226" s="32"/>
      <c r="B226" s="160"/>
      <c r="C226" s="161" t="s">
        <v>309</v>
      </c>
      <c r="D226" s="161" t="s">
        <v>146</v>
      </c>
      <c r="E226" s="162" t="s">
        <v>1418</v>
      </c>
      <c r="F226" s="163" t="s">
        <v>1781</v>
      </c>
      <c r="G226" s="164" t="s">
        <v>208</v>
      </c>
      <c r="H226" s="165">
        <v>29</v>
      </c>
      <c r="I226" s="166"/>
      <c r="J226" s="167">
        <f>ROUND(I226*H226,2)</f>
        <v>0</v>
      </c>
      <c r="K226" s="163" t="s">
        <v>150</v>
      </c>
      <c r="L226" s="33"/>
      <c r="M226" s="168" t="s">
        <v>1</v>
      </c>
      <c r="N226" s="169" t="s">
        <v>41</v>
      </c>
      <c r="O226" s="58"/>
      <c r="P226" s="170">
        <f>O226*H226</f>
        <v>0</v>
      </c>
      <c r="Q226" s="170">
        <v>0</v>
      </c>
      <c r="R226" s="170">
        <f>Q226*H226</f>
        <v>0</v>
      </c>
      <c r="S226" s="170">
        <v>0</v>
      </c>
      <c r="T226" s="17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2" t="s">
        <v>238</v>
      </c>
      <c r="AT226" s="172" t="s">
        <v>146</v>
      </c>
      <c r="AU226" s="172" t="s">
        <v>86</v>
      </c>
      <c r="AY226" s="17" t="s">
        <v>144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17" t="s">
        <v>84</v>
      </c>
      <c r="BK226" s="173">
        <f>ROUND(I226*H226,2)</f>
        <v>0</v>
      </c>
      <c r="BL226" s="17" t="s">
        <v>238</v>
      </c>
      <c r="BM226" s="172" t="s">
        <v>1419</v>
      </c>
    </row>
    <row r="227" spans="1:47" s="2" customFormat="1" ht="12">
      <c r="A227" s="32"/>
      <c r="B227" s="33"/>
      <c r="C227" s="32"/>
      <c r="D227" s="174" t="s">
        <v>153</v>
      </c>
      <c r="E227" s="32"/>
      <c r="F227" s="175" t="s">
        <v>1782</v>
      </c>
      <c r="G227" s="32"/>
      <c r="H227" s="32"/>
      <c r="I227" s="96"/>
      <c r="J227" s="32"/>
      <c r="K227" s="32"/>
      <c r="L227" s="33"/>
      <c r="M227" s="176"/>
      <c r="N227" s="177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153</v>
      </c>
      <c r="AU227" s="17" t="s">
        <v>86</v>
      </c>
    </row>
    <row r="228" spans="2:51" s="13" customFormat="1" ht="12">
      <c r="B228" s="178"/>
      <c r="D228" s="174" t="s">
        <v>155</v>
      </c>
      <c r="E228" s="179" t="s">
        <v>1</v>
      </c>
      <c r="F228" s="180" t="s">
        <v>263</v>
      </c>
      <c r="H228" s="181">
        <v>20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155</v>
      </c>
      <c r="AU228" s="179" t="s">
        <v>86</v>
      </c>
      <c r="AV228" s="13" t="s">
        <v>86</v>
      </c>
      <c r="AW228" s="13" t="s">
        <v>32</v>
      </c>
      <c r="AX228" s="13" t="s">
        <v>76</v>
      </c>
      <c r="AY228" s="179" t="s">
        <v>144</v>
      </c>
    </row>
    <row r="229" spans="2:51" s="13" customFormat="1" ht="12">
      <c r="B229" s="178"/>
      <c r="D229" s="174" t="s">
        <v>155</v>
      </c>
      <c r="E229" s="179" t="s">
        <v>1</v>
      </c>
      <c r="F229" s="180" t="s">
        <v>165</v>
      </c>
      <c r="H229" s="181">
        <v>3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155</v>
      </c>
      <c r="AU229" s="179" t="s">
        <v>86</v>
      </c>
      <c r="AV229" s="13" t="s">
        <v>86</v>
      </c>
      <c r="AW229" s="13" t="s">
        <v>32</v>
      </c>
      <c r="AX229" s="13" t="s">
        <v>76</v>
      </c>
      <c r="AY229" s="179" t="s">
        <v>144</v>
      </c>
    </row>
    <row r="230" spans="2:51" s="13" customFormat="1" ht="12">
      <c r="B230" s="178"/>
      <c r="D230" s="174" t="s">
        <v>155</v>
      </c>
      <c r="E230" s="179" t="s">
        <v>1</v>
      </c>
      <c r="F230" s="180" t="s">
        <v>165</v>
      </c>
      <c r="H230" s="181">
        <v>3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155</v>
      </c>
      <c r="AU230" s="179" t="s">
        <v>86</v>
      </c>
      <c r="AV230" s="13" t="s">
        <v>86</v>
      </c>
      <c r="AW230" s="13" t="s">
        <v>32</v>
      </c>
      <c r="AX230" s="13" t="s">
        <v>76</v>
      </c>
      <c r="AY230" s="179" t="s">
        <v>144</v>
      </c>
    </row>
    <row r="231" spans="2:51" s="13" customFormat="1" ht="12">
      <c r="B231" s="178"/>
      <c r="D231" s="174" t="s">
        <v>155</v>
      </c>
      <c r="E231" s="179" t="s">
        <v>1</v>
      </c>
      <c r="F231" s="180" t="s">
        <v>165</v>
      </c>
      <c r="H231" s="181">
        <v>3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155</v>
      </c>
      <c r="AU231" s="179" t="s">
        <v>86</v>
      </c>
      <c r="AV231" s="13" t="s">
        <v>86</v>
      </c>
      <c r="AW231" s="13" t="s">
        <v>32</v>
      </c>
      <c r="AX231" s="13" t="s">
        <v>76</v>
      </c>
      <c r="AY231" s="179" t="s">
        <v>144</v>
      </c>
    </row>
    <row r="232" spans="2:51" s="14" customFormat="1" ht="12">
      <c r="B232" s="186"/>
      <c r="D232" s="174" t="s">
        <v>155</v>
      </c>
      <c r="E232" s="187" t="s">
        <v>1</v>
      </c>
      <c r="F232" s="188" t="s">
        <v>157</v>
      </c>
      <c r="H232" s="189">
        <v>29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155</v>
      </c>
      <c r="AU232" s="187" t="s">
        <v>86</v>
      </c>
      <c r="AV232" s="14" t="s">
        <v>151</v>
      </c>
      <c r="AW232" s="14" t="s">
        <v>32</v>
      </c>
      <c r="AX232" s="14" t="s">
        <v>84</v>
      </c>
      <c r="AY232" s="187" t="s">
        <v>144</v>
      </c>
    </row>
    <row r="233" spans="1:65" s="2" customFormat="1" ht="19.9" customHeight="1">
      <c r="A233" s="32"/>
      <c r="B233" s="160"/>
      <c r="C233" s="201" t="s">
        <v>314</v>
      </c>
      <c r="D233" s="201" t="s">
        <v>213</v>
      </c>
      <c r="E233" s="202" t="s">
        <v>1420</v>
      </c>
      <c r="F233" s="203" t="s">
        <v>1421</v>
      </c>
      <c r="G233" s="204" t="s">
        <v>661</v>
      </c>
      <c r="H233" s="205">
        <v>1</v>
      </c>
      <c r="I233" s="206"/>
      <c r="J233" s="207">
        <f>ROUND(I233*H233,2)</f>
        <v>0</v>
      </c>
      <c r="K233" s="203" t="s">
        <v>1</v>
      </c>
      <c r="L233" s="208"/>
      <c r="M233" s="209" t="s">
        <v>1</v>
      </c>
      <c r="N233" s="210" t="s">
        <v>41</v>
      </c>
      <c r="O233" s="58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2" t="s">
        <v>324</v>
      </c>
      <c r="AT233" s="172" t="s">
        <v>213</v>
      </c>
      <c r="AU233" s="172" t="s">
        <v>86</v>
      </c>
      <c r="AY233" s="17" t="s">
        <v>144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7" t="s">
        <v>84</v>
      </c>
      <c r="BK233" s="173">
        <f>ROUND(I233*H233,2)</f>
        <v>0</v>
      </c>
      <c r="BL233" s="17" t="s">
        <v>238</v>
      </c>
      <c r="BM233" s="172" t="s">
        <v>1422</v>
      </c>
    </row>
    <row r="234" spans="1:47" s="2" customFormat="1" ht="12">
      <c r="A234" s="32"/>
      <c r="B234" s="33"/>
      <c r="C234" s="32"/>
      <c r="D234" s="174" t="s">
        <v>153</v>
      </c>
      <c r="E234" s="32"/>
      <c r="F234" s="175" t="s">
        <v>1423</v>
      </c>
      <c r="G234" s="32"/>
      <c r="H234" s="32"/>
      <c r="I234" s="96"/>
      <c r="J234" s="32"/>
      <c r="K234" s="32"/>
      <c r="L234" s="33"/>
      <c r="M234" s="176"/>
      <c r="N234" s="177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153</v>
      </c>
      <c r="AU234" s="17" t="s">
        <v>86</v>
      </c>
    </row>
    <row r="235" spans="1:65" s="2" customFormat="1" ht="14.45" customHeight="1">
      <c r="A235" s="32"/>
      <c r="B235" s="160"/>
      <c r="C235" s="161" t="s">
        <v>319</v>
      </c>
      <c r="D235" s="161" t="s">
        <v>146</v>
      </c>
      <c r="E235" s="162" t="s">
        <v>404</v>
      </c>
      <c r="F235" s="163" t="s">
        <v>405</v>
      </c>
      <c r="G235" s="164" t="s">
        <v>393</v>
      </c>
      <c r="H235" s="211"/>
      <c r="I235" s="166"/>
      <c r="J235" s="167">
        <f>ROUND(I235*H235,2)</f>
        <v>0</v>
      </c>
      <c r="K235" s="163" t="s">
        <v>150</v>
      </c>
      <c r="L235" s="33"/>
      <c r="M235" s="168" t="s">
        <v>1</v>
      </c>
      <c r="N235" s="169" t="s">
        <v>41</v>
      </c>
      <c r="O235" s="58"/>
      <c r="P235" s="170">
        <f>O235*H235</f>
        <v>0</v>
      </c>
      <c r="Q235" s="170">
        <v>0</v>
      </c>
      <c r="R235" s="170">
        <f>Q235*H235</f>
        <v>0</v>
      </c>
      <c r="S235" s="170">
        <v>0</v>
      </c>
      <c r="T235" s="171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2" t="s">
        <v>238</v>
      </c>
      <c r="AT235" s="172" t="s">
        <v>146</v>
      </c>
      <c r="AU235" s="172" t="s">
        <v>86</v>
      </c>
      <c r="AY235" s="17" t="s">
        <v>144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17" t="s">
        <v>84</v>
      </c>
      <c r="BK235" s="173">
        <f>ROUND(I235*H235,2)</f>
        <v>0</v>
      </c>
      <c r="BL235" s="17" t="s">
        <v>238</v>
      </c>
      <c r="BM235" s="172" t="s">
        <v>1424</v>
      </c>
    </row>
    <row r="236" spans="1:47" s="2" customFormat="1" ht="19.5">
      <c r="A236" s="32"/>
      <c r="B236" s="33"/>
      <c r="C236" s="32"/>
      <c r="D236" s="174" t="s">
        <v>153</v>
      </c>
      <c r="E236" s="32"/>
      <c r="F236" s="175" t="s">
        <v>407</v>
      </c>
      <c r="G236" s="32"/>
      <c r="H236" s="32"/>
      <c r="I236" s="96"/>
      <c r="J236" s="32"/>
      <c r="K236" s="32"/>
      <c r="L236" s="33"/>
      <c r="M236" s="176"/>
      <c r="N236" s="177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153</v>
      </c>
      <c r="AU236" s="17" t="s">
        <v>86</v>
      </c>
    </row>
    <row r="237" spans="2:63" s="12" customFormat="1" ht="22.9" customHeight="1">
      <c r="B237" s="147"/>
      <c r="D237" s="148" t="s">
        <v>75</v>
      </c>
      <c r="E237" s="158" t="s">
        <v>1425</v>
      </c>
      <c r="F237" s="158" t="s">
        <v>1426</v>
      </c>
      <c r="I237" s="150"/>
      <c r="J237" s="159">
        <f>BK237</f>
        <v>0</v>
      </c>
      <c r="L237" s="147"/>
      <c r="M237" s="152"/>
      <c r="N237" s="153"/>
      <c r="O237" s="153"/>
      <c r="P237" s="154">
        <f>SUM(P238:P280)</f>
        <v>0</v>
      </c>
      <c r="Q237" s="153"/>
      <c r="R237" s="154">
        <f>SUM(R238:R280)</f>
        <v>0.01262</v>
      </c>
      <c r="S237" s="153"/>
      <c r="T237" s="155">
        <f>SUM(T238:T280)</f>
        <v>0.00737</v>
      </c>
      <c r="AR237" s="148" t="s">
        <v>86</v>
      </c>
      <c r="AT237" s="156" t="s">
        <v>75</v>
      </c>
      <c r="AU237" s="156" t="s">
        <v>84</v>
      </c>
      <c r="AY237" s="148" t="s">
        <v>144</v>
      </c>
      <c r="BK237" s="157">
        <f>SUM(BK238:BK280)</f>
        <v>0</v>
      </c>
    </row>
    <row r="238" spans="1:65" s="2" customFormat="1" ht="14.45" customHeight="1">
      <c r="A238" s="32"/>
      <c r="B238" s="160"/>
      <c r="C238" s="161" t="s">
        <v>324</v>
      </c>
      <c r="D238" s="161" t="s">
        <v>146</v>
      </c>
      <c r="E238" s="162" t="s">
        <v>1427</v>
      </c>
      <c r="F238" s="163" t="s">
        <v>1428</v>
      </c>
      <c r="G238" s="164" t="s">
        <v>208</v>
      </c>
      <c r="H238" s="165">
        <v>14</v>
      </c>
      <c r="I238" s="166"/>
      <c r="J238" s="167">
        <f>ROUND(I238*H238,2)</f>
        <v>0</v>
      </c>
      <c r="K238" s="163" t="s">
        <v>150</v>
      </c>
      <c r="L238" s="33"/>
      <c r="M238" s="168" t="s">
        <v>1</v>
      </c>
      <c r="N238" s="169" t="s">
        <v>41</v>
      </c>
      <c r="O238" s="58"/>
      <c r="P238" s="170">
        <f>O238*H238</f>
        <v>0</v>
      </c>
      <c r="Q238" s="170">
        <v>0</v>
      </c>
      <c r="R238" s="170">
        <f>Q238*H238</f>
        <v>0</v>
      </c>
      <c r="S238" s="170">
        <v>0.00028</v>
      </c>
      <c r="T238" s="171">
        <f>S238*H238</f>
        <v>0.00392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2" t="s">
        <v>238</v>
      </c>
      <c r="AT238" s="172" t="s">
        <v>146</v>
      </c>
      <c r="AU238" s="172" t="s">
        <v>86</v>
      </c>
      <c r="AY238" s="17" t="s">
        <v>144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7" t="s">
        <v>84</v>
      </c>
      <c r="BK238" s="173">
        <f>ROUND(I238*H238,2)</f>
        <v>0</v>
      </c>
      <c r="BL238" s="17" t="s">
        <v>238</v>
      </c>
      <c r="BM238" s="172" t="s">
        <v>1429</v>
      </c>
    </row>
    <row r="239" spans="1:47" s="2" customFormat="1" ht="12">
      <c r="A239" s="32"/>
      <c r="B239" s="33"/>
      <c r="C239" s="32"/>
      <c r="D239" s="174" t="s">
        <v>153</v>
      </c>
      <c r="E239" s="32"/>
      <c r="F239" s="175" t="s">
        <v>1430</v>
      </c>
      <c r="G239" s="32"/>
      <c r="H239" s="32"/>
      <c r="I239" s="96"/>
      <c r="J239" s="32"/>
      <c r="K239" s="32"/>
      <c r="L239" s="33"/>
      <c r="M239" s="176"/>
      <c r="N239" s="177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153</v>
      </c>
      <c r="AU239" s="17" t="s">
        <v>86</v>
      </c>
    </row>
    <row r="240" spans="2:51" s="13" customFormat="1" ht="12">
      <c r="B240" s="178"/>
      <c r="D240" s="174" t="s">
        <v>155</v>
      </c>
      <c r="E240" s="179" t="s">
        <v>1</v>
      </c>
      <c r="F240" s="180" t="s">
        <v>228</v>
      </c>
      <c r="H240" s="181">
        <v>14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155</v>
      </c>
      <c r="AU240" s="179" t="s">
        <v>86</v>
      </c>
      <c r="AV240" s="13" t="s">
        <v>86</v>
      </c>
      <c r="AW240" s="13" t="s">
        <v>32</v>
      </c>
      <c r="AX240" s="13" t="s">
        <v>76</v>
      </c>
      <c r="AY240" s="179" t="s">
        <v>144</v>
      </c>
    </row>
    <row r="241" spans="2:51" s="14" customFormat="1" ht="12">
      <c r="B241" s="186"/>
      <c r="D241" s="174" t="s">
        <v>155</v>
      </c>
      <c r="E241" s="187" t="s">
        <v>1</v>
      </c>
      <c r="F241" s="188" t="s">
        <v>157</v>
      </c>
      <c r="H241" s="189">
        <v>14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155</v>
      </c>
      <c r="AU241" s="187" t="s">
        <v>86</v>
      </c>
      <c r="AV241" s="14" t="s">
        <v>151</v>
      </c>
      <c r="AW241" s="14" t="s">
        <v>32</v>
      </c>
      <c r="AX241" s="14" t="s">
        <v>84</v>
      </c>
      <c r="AY241" s="187" t="s">
        <v>144</v>
      </c>
    </row>
    <row r="242" spans="1:65" s="2" customFormat="1" ht="14.45" customHeight="1">
      <c r="A242" s="32"/>
      <c r="B242" s="160"/>
      <c r="C242" s="161" t="s">
        <v>329</v>
      </c>
      <c r="D242" s="161" t="s">
        <v>146</v>
      </c>
      <c r="E242" s="162" t="s">
        <v>1431</v>
      </c>
      <c r="F242" s="163" t="s">
        <v>1432</v>
      </c>
      <c r="G242" s="164" t="s">
        <v>208</v>
      </c>
      <c r="H242" s="165">
        <v>14</v>
      </c>
      <c r="I242" s="166"/>
      <c r="J242" s="167">
        <f>ROUND(I242*H242,2)</f>
        <v>0</v>
      </c>
      <c r="K242" s="163" t="s">
        <v>150</v>
      </c>
      <c r="L242" s="33"/>
      <c r="M242" s="168" t="s">
        <v>1</v>
      </c>
      <c r="N242" s="169" t="s">
        <v>41</v>
      </c>
      <c r="O242" s="58"/>
      <c r="P242" s="170">
        <f>O242*H242</f>
        <v>0</v>
      </c>
      <c r="Q242" s="170">
        <v>0.00085</v>
      </c>
      <c r="R242" s="170">
        <f>Q242*H242</f>
        <v>0.011899999999999999</v>
      </c>
      <c r="S242" s="170">
        <v>0</v>
      </c>
      <c r="T242" s="17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2" t="s">
        <v>238</v>
      </c>
      <c r="AT242" s="172" t="s">
        <v>146</v>
      </c>
      <c r="AU242" s="172" t="s">
        <v>86</v>
      </c>
      <c r="AY242" s="17" t="s">
        <v>144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17" t="s">
        <v>84</v>
      </c>
      <c r="BK242" s="173">
        <f>ROUND(I242*H242,2)</f>
        <v>0</v>
      </c>
      <c r="BL242" s="17" t="s">
        <v>238</v>
      </c>
      <c r="BM242" s="172" t="s">
        <v>1433</v>
      </c>
    </row>
    <row r="243" spans="1:47" s="2" customFormat="1" ht="12">
      <c r="A243" s="32"/>
      <c r="B243" s="33"/>
      <c r="C243" s="32"/>
      <c r="D243" s="174" t="s">
        <v>153</v>
      </c>
      <c r="E243" s="32"/>
      <c r="F243" s="175" t="s">
        <v>1434</v>
      </c>
      <c r="G243" s="32"/>
      <c r="H243" s="32"/>
      <c r="I243" s="96"/>
      <c r="J243" s="32"/>
      <c r="K243" s="32"/>
      <c r="L243" s="33"/>
      <c r="M243" s="176"/>
      <c r="N243" s="177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153</v>
      </c>
      <c r="AU243" s="17" t="s">
        <v>86</v>
      </c>
    </row>
    <row r="244" spans="2:51" s="13" customFormat="1" ht="12">
      <c r="B244" s="178"/>
      <c r="D244" s="174" t="s">
        <v>155</v>
      </c>
      <c r="E244" s="179" t="s">
        <v>1</v>
      </c>
      <c r="F244" s="180" t="s">
        <v>218</v>
      </c>
      <c r="H244" s="181">
        <v>12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155</v>
      </c>
      <c r="AU244" s="179" t="s">
        <v>86</v>
      </c>
      <c r="AV244" s="13" t="s">
        <v>86</v>
      </c>
      <c r="AW244" s="13" t="s">
        <v>32</v>
      </c>
      <c r="AX244" s="13" t="s">
        <v>76</v>
      </c>
      <c r="AY244" s="179" t="s">
        <v>144</v>
      </c>
    </row>
    <row r="245" spans="2:51" s="13" customFormat="1" ht="12">
      <c r="B245" s="178"/>
      <c r="D245" s="174" t="s">
        <v>155</v>
      </c>
      <c r="E245" s="179" t="s">
        <v>1</v>
      </c>
      <c r="F245" s="180" t="s">
        <v>86</v>
      </c>
      <c r="H245" s="181">
        <v>2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79" t="s">
        <v>155</v>
      </c>
      <c r="AU245" s="179" t="s">
        <v>86</v>
      </c>
      <c r="AV245" s="13" t="s">
        <v>86</v>
      </c>
      <c r="AW245" s="13" t="s">
        <v>32</v>
      </c>
      <c r="AX245" s="13" t="s">
        <v>76</v>
      </c>
      <c r="AY245" s="179" t="s">
        <v>144</v>
      </c>
    </row>
    <row r="246" spans="2:51" s="14" customFormat="1" ht="12">
      <c r="B246" s="186"/>
      <c r="D246" s="174" t="s">
        <v>155</v>
      </c>
      <c r="E246" s="187" t="s">
        <v>1</v>
      </c>
      <c r="F246" s="188" t="s">
        <v>157</v>
      </c>
      <c r="H246" s="189">
        <v>14</v>
      </c>
      <c r="I246" s="190"/>
      <c r="L246" s="186"/>
      <c r="M246" s="191"/>
      <c r="N246" s="192"/>
      <c r="O246" s="192"/>
      <c r="P246" s="192"/>
      <c r="Q246" s="192"/>
      <c r="R246" s="192"/>
      <c r="S246" s="192"/>
      <c r="T246" s="193"/>
      <c r="AT246" s="187" t="s">
        <v>155</v>
      </c>
      <c r="AU246" s="187" t="s">
        <v>86</v>
      </c>
      <c r="AV246" s="14" t="s">
        <v>151</v>
      </c>
      <c r="AW246" s="14" t="s">
        <v>32</v>
      </c>
      <c r="AX246" s="14" t="s">
        <v>84</v>
      </c>
      <c r="AY246" s="187" t="s">
        <v>144</v>
      </c>
    </row>
    <row r="247" spans="1:65" s="2" customFormat="1" ht="14.45" customHeight="1">
      <c r="A247" s="32"/>
      <c r="B247" s="160"/>
      <c r="C247" s="201" t="s">
        <v>333</v>
      </c>
      <c r="D247" s="201" t="s">
        <v>213</v>
      </c>
      <c r="E247" s="202" t="s">
        <v>1435</v>
      </c>
      <c r="F247" s="203" t="s">
        <v>1436</v>
      </c>
      <c r="G247" s="204" t="s">
        <v>216</v>
      </c>
      <c r="H247" s="205">
        <v>12</v>
      </c>
      <c r="I247" s="206"/>
      <c r="J247" s="207">
        <f>ROUND(I247*H247,2)</f>
        <v>0</v>
      </c>
      <c r="K247" s="203" t="s">
        <v>1</v>
      </c>
      <c r="L247" s="208"/>
      <c r="M247" s="209" t="s">
        <v>1</v>
      </c>
      <c r="N247" s="210" t="s">
        <v>41</v>
      </c>
      <c r="O247" s="58"/>
      <c r="P247" s="170">
        <f>O247*H247</f>
        <v>0</v>
      </c>
      <c r="Q247" s="170">
        <v>0</v>
      </c>
      <c r="R247" s="170">
        <f>Q247*H247</f>
        <v>0</v>
      </c>
      <c r="S247" s="170">
        <v>0</v>
      </c>
      <c r="T247" s="17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2" t="s">
        <v>324</v>
      </c>
      <c r="AT247" s="172" t="s">
        <v>213</v>
      </c>
      <c r="AU247" s="172" t="s">
        <v>86</v>
      </c>
      <c r="AY247" s="17" t="s">
        <v>144</v>
      </c>
      <c r="BE247" s="173">
        <f>IF(N247="základní",J247,0)</f>
        <v>0</v>
      </c>
      <c r="BF247" s="173">
        <f>IF(N247="snížená",J247,0)</f>
        <v>0</v>
      </c>
      <c r="BG247" s="173">
        <f>IF(N247="zákl. přenesená",J247,0)</f>
        <v>0</v>
      </c>
      <c r="BH247" s="173">
        <f>IF(N247="sníž. přenesená",J247,0)</f>
        <v>0</v>
      </c>
      <c r="BI247" s="173">
        <f>IF(N247="nulová",J247,0)</f>
        <v>0</v>
      </c>
      <c r="BJ247" s="17" t="s">
        <v>84</v>
      </c>
      <c r="BK247" s="173">
        <f>ROUND(I247*H247,2)</f>
        <v>0</v>
      </c>
      <c r="BL247" s="17" t="s">
        <v>238</v>
      </c>
      <c r="BM247" s="172" t="s">
        <v>1437</v>
      </c>
    </row>
    <row r="248" spans="1:47" s="2" customFormat="1" ht="12">
      <c r="A248" s="32"/>
      <c r="B248" s="33"/>
      <c r="C248" s="32"/>
      <c r="D248" s="174" t="s">
        <v>153</v>
      </c>
      <c r="E248" s="32"/>
      <c r="F248" s="175" t="s">
        <v>1436</v>
      </c>
      <c r="G248" s="32"/>
      <c r="H248" s="32"/>
      <c r="I248" s="96"/>
      <c r="J248" s="32"/>
      <c r="K248" s="32"/>
      <c r="L248" s="33"/>
      <c r="M248" s="176"/>
      <c r="N248" s="177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153</v>
      </c>
      <c r="AU248" s="17" t="s">
        <v>86</v>
      </c>
    </row>
    <row r="249" spans="1:65" s="2" customFormat="1" ht="14.45" customHeight="1">
      <c r="A249" s="32"/>
      <c r="B249" s="160"/>
      <c r="C249" s="201" t="s">
        <v>339</v>
      </c>
      <c r="D249" s="201" t="s">
        <v>213</v>
      </c>
      <c r="E249" s="202" t="s">
        <v>1438</v>
      </c>
      <c r="F249" s="203" t="s">
        <v>1439</v>
      </c>
      <c r="G249" s="204" t="s">
        <v>216</v>
      </c>
      <c r="H249" s="205">
        <v>2</v>
      </c>
      <c r="I249" s="206"/>
      <c r="J249" s="207">
        <f>ROUND(I249*H249,2)</f>
        <v>0</v>
      </c>
      <c r="K249" s="203" t="s">
        <v>1</v>
      </c>
      <c r="L249" s="208"/>
      <c r="M249" s="209" t="s">
        <v>1</v>
      </c>
      <c r="N249" s="210" t="s">
        <v>41</v>
      </c>
      <c r="O249" s="58"/>
      <c r="P249" s="170">
        <f>O249*H249</f>
        <v>0</v>
      </c>
      <c r="Q249" s="170">
        <v>0</v>
      </c>
      <c r="R249" s="170">
        <f>Q249*H249</f>
        <v>0</v>
      </c>
      <c r="S249" s="170">
        <v>0</v>
      </c>
      <c r="T249" s="171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2" t="s">
        <v>324</v>
      </c>
      <c r="AT249" s="172" t="s">
        <v>213</v>
      </c>
      <c r="AU249" s="172" t="s">
        <v>86</v>
      </c>
      <c r="AY249" s="17" t="s">
        <v>144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17" t="s">
        <v>84</v>
      </c>
      <c r="BK249" s="173">
        <f>ROUND(I249*H249,2)</f>
        <v>0</v>
      </c>
      <c r="BL249" s="17" t="s">
        <v>238</v>
      </c>
      <c r="BM249" s="172" t="s">
        <v>1440</v>
      </c>
    </row>
    <row r="250" spans="1:47" s="2" customFormat="1" ht="12">
      <c r="A250" s="32"/>
      <c r="B250" s="33"/>
      <c r="C250" s="32"/>
      <c r="D250" s="174" t="s">
        <v>153</v>
      </c>
      <c r="E250" s="32"/>
      <c r="F250" s="175" t="s">
        <v>1439</v>
      </c>
      <c r="G250" s="32"/>
      <c r="H250" s="32"/>
      <c r="I250" s="96"/>
      <c r="J250" s="32"/>
      <c r="K250" s="32"/>
      <c r="L250" s="33"/>
      <c r="M250" s="176"/>
      <c r="N250" s="177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153</v>
      </c>
      <c r="AU250" s="17" t="s">
        <v>86</v>
      </c>
    </row>
    <row r="251" spans="1:65" s="2" customFormat="1" ht="14.45" customHeight="1">
      <c r="A251" s="32"/>
      <c r="B251" s="160"/>
      <c r="C251" s="201" t="s">
        <v>346</v>
      </c>
      <c r="D251" s="201" t="s">
        <v>213</v>
      </c>
      <c r="E251" s="202" t="s">
        <v>1441</v>
      </c>
      <c r="F251" s="203" t="s">
        <v>1442</v>
      </c>
      <c r="G251" s="204" t="s">
        <v>216</v>
      </c>
      <c r="H251" s="205">
        <v>6</v>
      </c>
      <c r="I251" s="206"/>
      <c r="J251" s="207">
        <f>ROUND(I251*H251,2)</f>
        <v>0</v>
      </c>
      <c r="K251" s="203" t="s">
        <v>1</v>
      </c>
      <c r="L251" s="208"/>
      <c r="M251" s="209" t="s">
        <v>1</v>
      </c>
      <c r="N251" s="210" t="s">
        <v>41</v>
      </c>
      <c r="O251" s="58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2" t="s">
        <v>324</v>
      </c>
      <c r="AT251" s="172" t="s">
        <v>213</v>
      </c>
      <c r="AU251" s="172" t="s">
        <v>86</v>
      </c>
      <c r="AY251" s="17" t="s">
        <v>144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7" t="s">
        <v>84</v>
      </c>
      <c r="BK251" s="173">
        <f>ROUND(I251*H251,2)</f>
        <v>0</v>
      </c>
      <c r="BL251" s="17" t="s">
        <v>238</v>
      </c>
      <c r="BM251" s="172" t="s">
        <v>1443</v>
      </c>
    </row>
    <row r="252" spans="1:47" s="2" customFormat="1" ht="12">
      <c r="A252" s="32"/>
      <c r="B252" s="33"/>
      <c r="C252" s="32"/>
      <c r="D252" s="174" t="s">
        <v>153</v>
      </c>
      <c r="E252" s="32"/>
      <c r="F252" s="175" t="s">
        <v>1442</v>
      </c>
      <c r="G252" s="32"/>
      <c r="H252" s="32"/>
      <c r="I252" s="96"/>
      <c r="J252" s="32"/>
      <c r="K252" s="32"/>
      <c r="L252" s="33"/>
      <c r="M252" s="176"/>
      <c r="N252" s="177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153</v>
      </c>
      <c r="AU252" s="17" t="s">
        <v>86</v>
      </c>
    </row>
    <row r="253" spans="1:65" s="2" customFormat="1" ht="14.45" customHeight="1">
      <c r="A253" s="32"/>
      <c r="B253" s="160"/>
      <c r="C253" s="201" t="s">
        <v>351</v>
      </c>
      <c r="D253" s="201" t="s">
        <v>213</v>
      </c>
      <c r="E253" s="202" t="s">
        <v>1444</v>
      </c>
      <c r="F253" s="203" t="s">
        <v>1445</v>
      </c>
      <c r="G253" s="204" t="s">
        <v>216</v>
      </c>
      <c r="H253" s="205">
        <v>12</v>
      </c>
      <c r="I253" s="206"/>
      <c r="J253" s="207">
        <f>ROUND(I253*H253,2)</f>
        <v>0</v>
      </c>
      <c r="K253" s="203" t="s">
        <v>1</v>
      </c>
      <c r="L253" s="208"/>
      <c r="M253" s="209" t="s">
        <v>1</v>
      </c>
      <c r="N253" s="210" t="s">
        <v>41</v>
      </c>
      <c r="O253" s="58"/>
      <c r="P253" s="170">
        <f>O253*H253</f>
        <v>0</v>
      </c>
      <c r="Q253" s="170">
        <v>0</v>
      </c>
      <c r="R253" s="170">
        <f>Q253*H253</f>
        <v>0</v>
      </c>
      <c r="S253" s="170">
        <v>0</v>
      </c>
      <c r="T253" s="17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2" t="s">
        <v>324</v>
      </c>
      <c r="AT253" s="172" t="s">
        <v>213</v>
      </c>
      <c r="AU253" s="172" t="s">
        <v>86</v>
      </c>
      <c r="AY253" s="17" t="s">
        <v>144</v>
      </c>
      <c r="BE253" s="173">
        <f>IF(N253="základní",J253,0)</f>
        <v>0</v>
      </c>
      <c r="BF253" s="173">
        <f>IF(N253="snížená",J253,0)</f>
        <v>0</v>
      </c>
      <c r="BG253" s="173">
        <f>IF(N253="zákl. přenesená",J253,0)</f>
        <v>0</v>
      </c>
      <c r="BH253" s="173">
        <f>IF(N253="sníž. přenesená",J253,0)</f>
        <v>0</v>
      </c>
      <c r="BI253" s="173">
        <f>IF(N253="nulová",J253,0)</f>
        <v>0</v>
      </c>
      <c r="BJ253" s="17" t="s">
        <v>84</v>
      </c>
      <c r="BK253" s="173">
        <f>ROUND(I253*H253,2)</f>
        <v>0</v>
      </c>
      <c r="BL253" s="17" t="s">
        <v>238</v>
      </c>
      <c r="BM253" s="172" t="s">
        <v>1446</v>
      </c>
    </row>
    <row r="254" spans="1:47" s="2" customFormat="1" ht="12">
      <c r="A254" s="32"/>
      <c r="B254" s="33"/>
      <c r="C254" s="32"/>
      <c r="D254" s="174" t="s">
        <v>153</v>
      </c>
      <c r="E254" s="32"/>
      <c r="F254" s="175" t="s">
        <v>1445</v>
      </c>
      <c r="G254" s="32"/>
      <c r="H254" s="32"/>
      <c r="I254" s="96"/>
      <c r="J254" s="32"/>
      <c r="K254" s="32"/>
      <c r="L254" s="33"/>
      <c r="M254" s="176"/>
      <c r="N254" s="177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153</v>
      </c>
      <c r="AU254" s="17" t="s">
        <v>86</v>
      </c>
    </row>
    <row r="255" spans="1:65" s="2" customFormat="1" ht="14.45" customHeight="1">
      <c r="A255" s="32"/>
      <c r="B255" s="160"/>
      <c r="C255" s="201" t="s">
        <v>358</v>
      </c>
      <c r="D255" s="201" t="s">
        <v>213</v>
      </c>
      <c r="E255" s="202" t="s">
        <v>1447</v>
      </c>
      <c r="F255" s="203" t="s">
        <v>1448</v>
      </c>
      <c r="G255" s="204" t="s">
        <v>216</v>
      </c>
      <c r="H255" s="205">
        <v>6</v>
      </c>
      <c r="I255" s="206"/>
      <c r="J255" s="207">
        <f>ROUND(I255*H255,2)</f>
        <v>0</v>
      </c>
      <c r="K255" s="203" t="s">
        <v>1</v>
      </c>
      <c r="L255" s="208"/>
      <c r="M255" s="209" t="s">
        <v>1</v>
      </c>
      <c r="N255" s="210" t="s">
        <v>41</v>
      </c>
      <c r="O255" s="58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2" t="s">
        <v>324</v>
      </c>
      <c r="AT255" s="172" t="s">
        <v>213</v>
      </c>
      <c r="AU255" s="172" t="s">
        <v>86</v>
      </c>
      <c r="AY255" s="17" t="s">
        <v>144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17" t="s">
        <v>84</v>
      </c>
      <c r="BK255" s="173">
        <f>ROUND(I255*H255,2)</f>
        <v>0</v>
      </c>
      <c r="BL255" s="17" t="s">
        <v>238</v>
      </c>
      <c r="BM255" s="172" t="s">
        <v>1449</v>
      </c>
    </row>
    <row r="256" spans="1:47" s="2" customFormat="1" ht="12">
      <c r="A256" s="32"/>
      <c r="B256" s="33"/>
      <c r="C256" s="32"/>
      <c r="D256" s="174" t="s">
        <v>153</v>
      </c>
      <c r="E256" s="32"/>
      <c r="F256" s="175" t="s">
        <v>1448</v>
      </c>
      <c r="G256" s="32"/>
      <c r="H256" s="32"/>
      <c r="I256" s="96"/>
      <c r="J256" s="32"/>
      <c r="K256" s="32"/>
      <c r="L256" s="33"/>
      <c r="M256" s="176"/>
      <c r="N256" s="177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153</v>
      </c>
      <c r="AU256" s="17" t="s">
        <v>86</v>
      </c>
    </row>
    <row r="257" spans="1:65" s="2" customFormat="1" ht="14.45" customHeight="1">
      <c r="A257" s="32"/>
      <c r="B257" s="160"/>
      <c r="C257" s="201" t="s">
        <v>365</v>
      </c>
      <c r="D257" s="201" t="s">
        <v>213</v>
      </c>
      <c r="E257" s="202" t="s">
        <v>1450</v>
      </c>
      <c r="F257" s="203" t="s">
        <v>1451</v>
      </c>
      <c r="G257" s="204" t="s">
        <v>216</v>
      </c>
      <c r="H257" s="205">
        <v>7</v>
      </c>
      <c r="I257" s="206"/>
      <c r="J257" s="207">
        <f>ROUND(I257*H257,2)</f>
        <v>0</v>
      </c>
      <c r="K257" s="203" t="s">
        <v>1</v>
      </c>
      <c r="L257" s="208"/>
      <c r="M257" s="209" t="s">
        <v>1</v>
      </c>
      <c r="N257" s="210" t="s">
        <v>41</v>
      </c>
      <c r="O257" s="58"/>
      <c r="P257" s="170">
        <f>O257*H257</f>
        <v>0</v>
      </c>
      <c r="Q257" s="170">
        <v>0</v>
      </c>
      <c r="R257" s="170">
        <f>Q257*H257</f>
        <v>0</v>
      </c>
      <c r="S257" s="170">
        <v>0</v>
      </c>
      <c r="T257" s="17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2" t="s">
        <v>324</v>
      </c>
      <c r="AT257" s="172" t="s">
        <v>213</v>
      </c>
      <c r="AU257" s="172" t="s">
        <v>86</v>
      </c>
      <c r="AY257" s="17" t="s">
        <v>144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17" t="s">
        <v>84</v>
      </c>
      <c r="BK257" s="173">
        <f>ROUND(I257*H257,2)</f>
        <v>0</v>
      </c>
      <c r="BL257" s="17" t="s">
        <v>238</v>
      </c>
      <c r="BM257" s="172" t="s">
        <v>1452</v>
      </c>
    </row>
    <row r="258" spans="1:47" s="2" customFormat="1" ht="12">
      <c r="A258" s="32"/>
      <c r="B258" s="33"/>
      <c r="C258" s="32"/>
      <c r="D258" s="174" t="s">
        <v>153</v>
      </c>
      <c r="E258" s="32"/>
      <c r="F258" s="175" t="s">
        <v>1451</v>
      </c>
      <c r="G258" s="32"/>
      <c r="H258" s="32"/>
      <c r="I258" s="96"/>
      <c r="J258" s="32"/>
      <c r="K258" s="32"/>
      <c r="L258" s="33"/>
      <c r="M258" s="176"/>
      <c r="N258" s="177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153</v>
      </c>
      <c r="AU258" s="17" t="s">
        <v>86</v>
      </c>
    </row>
    <row r="259" spans="1:65" s="2" customFormat="1" ht="14.45" customHeight="1">
      <c r="A259" s="32"/>
      <c r="B259" s="160"/>
      <c r="C259" s="201" t="s">
        <v>374</v>
      </c>
      <c r="D259" s="201" t="s">
        <v>213</v>
      </c>
      <c r="E259" s="202" t="s">
        <v>1453</v>
      </c>
      <c r="F259" s="203" t="s">
        <v>1454</v>
      </c>
      <c r="G259" s="204" t="s">
        <v>216</v>
      </c>
      <c r="H259" s="205">
        <v>6</v>
      </c>
      <c r="I259" s="206"/>
      <c r="J259" s="207">
        <f>ROUND(I259*H259,2)</f>
        <v>0</v>
      </c>
      <c r="K259" s="203" t="s">
        <v>1</v>
      </c>
      <c r="L259" s="208"/>
      <c r="M259" s="209" t="s">
        <v>1</v>
      </c>
      <c r="N259" s="210" t="s">
        <v>41</v>
      </c>
      <c r="O259" s="58"/>
      <c r="P259" s="170">
        <f>O259*H259</f>
        <v>0</v>
      </c>
      <c r="Q259" s="170">
        <v>0</v>
      </c>
      <c r="R259" s="170">
        <f>Q259*H259</f>
        <v>0</v>
      </c>
      <c r="S259" s="170">
        <v>0</v>
      </c>
      <c r="T259" s="171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2" t="s">
        <v>324</v>
      </c>
      <c r="AT259" s="172" t="s">
        <v>213</v>
      </c>
      <c r="AU259" s="172" t="s">
        <v>86</v>
      </c>
      <c r="AY259" s="17" t="s">
        <v>144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7" t="s">
        <v>84</v>
      </c>
      <c r="BK259" s="173">
        <f>ROUND(I259*H259,2)</f>
        <v>0</v>
      </c>
      <c r="BL259" s="17" t="s">
        <v>238</v>
      </c>
      <c r="BM259" s="172" t="s">
        <v>1455</v>
      </c>
    </row>
    <row r="260" spans="1:47" s="2" customFormat="1" ht="12">
      <c r="A260" s="32"/>
      <c r="B260" s="33"/>
      <c r="C260" s="32"/>
      <c r="D260" s="174" t="s">
        <v>153</v>
      </c>
      <c r="E260" s="32"/>
      <c r="F260" s="175" t="s">
        <v>1454</v>
      </c>
      <c r="G260" s="32"/>
      <c r="H260" s="32"/>
      <c r="I260" s="96"/>
      <c r="J260" s="32"/>
      <c r="K260" s="32"/>
      <c r="L260" s="33"/>
      <c r="M260" s="176"/>
      <c r="N260" s="177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153</v>
      </c>
      <c r="AU260" s="17" t="s">
        <v>86</v>
      </c>
    </row>
    <row r="261" spans="1:65" s="2" customFormat="1" ht="19.9" customHeight="1">
      <c r="A261" s="32"/>
      <c r="B261" s="160"/>
      <c r="C261" s="161" t="s">
        <v>380</v>
      </c>
      <c r="D261" s="161" t="s">
        <v>146</v>
      </c>
      <c r="E261" s="162" t="s">
        <v>1456</v>
      </c>
      <c r="F261" s="163" t="s">
        <v>1457</v>
      </c>
      <c r="G261" s="164" t="s">
        <v>208</v>
      </c>
      <c r="H261" s="165">
        <v>12</v>
      </c>
      <c r="I261" s="166"/>
      <c r="J261" s="167">
        <f>ROUND(I261*H261,2)</f>
        <v>0</v>
      </c>
      <c r="K261" s="163" t="s">
        <v>150</v>
      </c>
      <c r="L261" s="33"/>
      <c r="M261" s="168" t="s">
        <v>1</v>
      </c>
      <c r="N261" s="169" t="s">
        <v>41</v>
      </c>
      <c r="O261" s="58"/>
      <c r="P261" s="170">
        <f>O261*H261</f>
        <v>0</v>
      </c>
      <c r="Q261" s="170">
        <v>4E-05</v>
      </c>
      <c r="R261" s="170">
        <f>Q261*H261</f>
        <v>0.00048000000000000007</v>
      </c>
      <c r="S261" s="170">
        <v>0</v>
      </c>
      <c r="T261" s="171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2" t="s">
        <v>238</v>
      </c>
      <c r="AT261" s="172" t="s">
        <v>146</v>
      </c>
      <c r="AU261" s="172" t="s">
        <v>86</v>
      </c>
      <c r="AY261" s="17" t="s">
        <v>144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7" t="s">
        <v>84</v>
      </c>
      <c r="BK261" s="173">
        <f>ROUND(I261*H261,2)</f>
        <v>0</v>
      </c>
      <c r="BL261" s="17" t="s">
        <v>238</v>
      </c>
      <c r="BM261" s="172" t="s">
        <v>1458</v>
      </c>
    </row>
    <row r="262" spans="1:47" s="2" customFormat="1" ht="19.5">
      <c r="A262" s="32"/>
      <c r="B262" s="33"/>
      <c r="C262" s="32"/>
      <c r="D262" s="174" t="s">
        <v>153</v>
      </c>
      <c r="E262" s="32"/>
      <c r="F262" s="175" t="s">
        <v>1459</v>
      </c>
      <c r="G262" s="32"/>
      <c r="H262" s="32"/>
      <c r="I262" s="96"/>
      <c r="J262" s="32"/>
      <c r="K262" s="32"/>
      <c r="L262" s="33"/>
      <c r="M262" s="176"/>
      <c r="N262" s="177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153</v>
      </c>
      <c r="AU262" s="17" t="s">
        <v>86</v>
      </c>
    </row>
    <row r="263" spans="2:51" s="13" customFormat="1" ht="12">
      <c r="B263" s="178"/>
      <c r="D263" s="174" t="s">
        <v>155</v>
      </c>
      <c r="E263" s="179" t="s">
        <v>1</v>
      </c>
      <c r="F263" s="180" t="s">
        <v>218</v>
      </c>
      <c r="H263" s="181">
        <v>12</v>
      </c>
      <c r="I263" s="182"/>
      <c r="L263" s="178"/>
      <c r="M263" s="183"/>
      <c r="N263" s="184"/>
      <c r="O263" s="184"/>
      <c r="P263" s="184"/>
      <c r="Q263" s="184"/>
      <c r="R263" s="184"/>
      <c r="S263" s="184"/>
      <c r="T263" s="185"/>
      <c r="AT263" s="179" t="s">
        <v>155</v>
      </c>
      <c r="AU263" s="179" t="s">
        <v>86</v>
      </c>
      <c r="AV263" s="13" t="s">
        <v>86</v>
      </c>
      <c r="AW263" s="13" t="s">
        <v>32</v>
      </c>
      <c r="AX263" s="13" t="s">
        <v>76</v>
      </c>
      <c r="AY263" s="179" t="s">
        <v>144</v>
      </c>
    </row>
    <row r="264" spans="2:51" s="14" customFormat="1" ht="12">
      <c r="B264" s="186"/>
      <c r="D264" s="174" t="s">
        <v>155</v>
      </c>
      <c r="E264" s="187" t="s">
        <v>1</v>
      </c>
      <c r="F264" s="188" t="s">
        <v>157</v>
      </c>
      <c r="H264" s="189">
        <v>12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7" t="s">
        <v>155</v>
      </c>
      <c r="AU264" s="187" t="s">
        <v>86</v>
      </c>
      <c r="AV264" s="14" t="s">
        <v>151</v>
      </c>
      <c r="AW264" s="14" t="s">
        <v>32</v>
      </c>
      <c r="AX264" s="14" t="s">
        <v>84</v>
      </c>
      <c r="AY264" s="187" t="s">
        <v>144</v>
      </c>
    </row>
    <row r="265" spans="1:65" s="2" customFormat="1" ht="19.9" customHeight="1">
      <c r="A265" s="32"/>
      <c r="B265" s="160"/>
      <c r="C265" s="161" t="s">
        <v>385</v>
      </c>
      <c r="D265" s="161" t="s">
        <v>146</v>
      </c>
      <c r="E265" s="162" t="s">
        <v>1460</v>
      </c>
      <c r="F265" s="163" t="s">
        <v>1461</v>
      </c>
      <c r="G265" s="164" t="s">
        <v>208</v>
      </c>
      <c r="H265" s="165">
        <v>2</v>
      </c>
      <c r="I265" s="166"/>
      <c r="J265" s="167">
        <f>ROUND(I265*H265,2)</f>
        <v>0</v>
      </c>
      <c r="K265" s="163" t="s">
        <v>150</v>
      </c>
      <c r="L265" s="33"/>
      <c r="M265" s="168" t="s">
        <v>1</v>
      </c>
      <c r="N265" s="169" t="s">
        <v>41</v>
      </c>
      <c r="O265" s="58"/>
      <c r="P265" s="170">
        <f>O265*H265</f>
        <v>0</v>
      </c>
      <c r="Q265" s="170">
        <v>0.00012</v>
      </c>
      <c r="R265" s="170">
        <f>Q265*H265</f>
        <v>0.00024</v>
      </c>
      <c r="S265" s="170">
        <v>0</v>
      </c>
      <c r="T265" s="17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2" t="s">
        <v>238</v>
      </c>
      <c r="AT265" s="172" t="s">
        <v>146</v>
      </c>
      <c r="AU265" s="172" t="s">
        <v>86</v>
      </c>
      <c r="AY265" s="17" t="s">
        <v>144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7" t="s">
        <v>84</v>
      </c>
      <c r="BK265" s="173">
        <f>ROUND(I265*H265,2)</f>
        <v>0</v>
      </c>
      <c r="BL265" s="17" t="s">
        <v>238</v>
      </c>
      <c r="BM265" s="172" t="s">
        <v>1462</v>
      </c>
    </row>
    <row r="266" spans="1:47" s="2" customFormat="1" ht="19.5">
      <c r="A266" s="32"/>
      <c r="B266" s="33"/>
      <c r="C266" s="32"/>
      <c r="D266" s="174" t="s">
        <v>153</v>
      </c>
      <c r="E266" s="32"/>
      <c r="F266" s="175" t="s">
        <v>1463</v>
      </c>
      <c r="G266" s="32"/>
      <c r="H266" s="32"/>
      <c r="I266" s="96"/>
      <c r="J266" s="32"/>
      <c r="K266" s="32"/>
      <c r="L266" s="33"/>
      <c r="M266" s="176"/>
      <c r="N266" s="177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153</v>
      </c>
      <c r="AU266" s="17" t="s">
        <v>86</v>
      </c>
    </row>
    <row r="267" spans="2:51" s="13" customFormat="1" ht="12">
      <c r="B267" s="178"/>
      <c r="D267" s="174" t="s">
        <v>155</v>
      </c>
      <c r="E267" s="179" t="s">
        <v>1</v>
      </c>
      <c r="F267" s="180" t="s">
        <v>86</v>
      </c>
      <c r="H267" s="181">
        <v>2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155</v>
      </c>
      <c r="AU267" s="179" t="s">
        <v>86</v>
      </c>
      <c r="AV267" s="13" t="s">
        <v>86</v>
      </c>
      <c r="AW267" s="13" t="s">
        <v>32</v>
      </c>
      <c r="AX267" s="13" t="s">
        <v>76</v>
      </c>
      <c r="AY267" s="179" t="s">
        <v>144</v>
      </c>
    </row>
    <row r="268" spans="2:51" s="14" customFormat="1" ht="12">
      <c r="B268" s="186"/>
      <c r="D268" s="174" t="s">
        <v>155</v>
      </c>
      <c r="E268" s="187" t="s">
        <v>1</v>
      </c>
      <c r="F268" s="188" t="s">
        <v>157</v>
      </c>
      <c r="H268" s="189">
        <v>2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155</v>
      </c>
      <c r="AU268" s="187" t="s">
        <v>86</v>
      </c>
      <c r="AV268" s="14" t="s">
        <v>151</v>
      </c>
      <c r="AW268" s="14" t="s">
        <v>32</v>
      </c>
      <c r="AX268" s="14" t="s">
        <v>84</v>
      </c>
      <c r="AY268" s="187" t="s">
        <v>144</v>
      </c>
    </row>
    <row r="269" spans="1:65" s="2" customFormat="1" ht="14.45" customHeight="1">
      <c r="A269" s="32"/>
      <c r="B269" s="160"/>
      <c r="C269" s="161" t="s">
        <v>390</v>
      </c>
      <c r="D269" s="161" t="s">
        <v>146</v>
      </c>
      <c r="E269" s="162" t="s">
        <v>1464</v>
      </c>
      <c r="F269" s="163" t="s">
        <v>1465</v>
      </c>
      <c r="G269" s="164" t="s">
        <v>208</v>
      </c>
      <c r="H269" s="165">
        <v>3</v>
      </c>
      <c r="I269" s="166"/>
      <c r="J269" s="167">
        <f>ROUND(I269*H269,2)</f>
        <v>0</v>
      </c>
      <c r="K269" s="163" t="s">
        <v>150</v>
      </c>
      <c r="L269" s="33"/>
      <c r="M269" s="168" t="s">
        <v>1</v>
      </c>
      <c r="N269" s="169" t="s">
        <v>41</v>
      </c>
      <c r="O269" s="58"/>
      <c r="P269" s="170">
        <f>O269*H269</f>
        <v>0</v>
      </c>
      <c r="Q269" s="170">
        <v>0</v>
      </c>
      <c r="R269" s="170">
        <f>Q269*H269</f>
        <v>0</v>
      </c>
      <c r="S269" s="170">
        <v>0.00023</v>
      </c>
      <c r="T269" s="171">
        <f>S269*H269</f>
        <v>0.0006900000000000001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2" t="s">
        <v>238</v>
      </c>
      <c r="AT269" s="172" t="s">
        <v>146</v>
      </c>
      <c r="AU269" s="172" t="s">
        <v>86</v>
      </c>
      <c r="AY269" s="17" t="s">
        <v>144</v>
      </c>
      <c r="BE269" s="173">
        <f>IF(N269="základní",J269,0)</f>
        <v>0</v>
      </c>
      <c r="BF269" s="173">
        <f>IF(N269="snížená",J269,0)</f>
        <v>0</v>
      </c>
      <c r="BG269" s="173">
        <f>IF(N269="zákl. přenesená",J269,0)</f>
        <v>0</v>
      </c>
      <c r="BH269" s="173">
        <f>IF(N269="sníž. přenesená",J269,0)</f>
        <v>0</v>
      </c>
      <c r="BI269" s="173">
        <f>IF(N269="nulová",J269,0)</f>
        <v>0</v>
      </c>
      <c r="BJ269" s="17" t="s">
        <v>84</v>
      </c>
      <c r="BK269" s="173">
        <f>ROUND(I269*H269,2)</f>
        <v>0</v>
      </c>
      <c r="BL269" s="17" t="s">
        <v>238</v>
      </c>
      <c r="BM269" s="172" t="s">
        <v>1466</v>
      </c>
    </row>
    <row r="270" spans="1:47" s="2" customFormat="1" ht="12">
      <c r="A270" s="32"/>
      <c r="B270" s="33"/>
      <c r="C270" s="32"/>
      <c r="D270" s="174" t="s">
        <v>153</v>
      </c>
      <c r="E270" s="32"/>
      <c r="F270" s="175" t="s">
        <v>1467</v>
      </c>
      <c r="G270" s="32"/>
      <c r="H270" s="32"/>
      <c r="I270" s="96"/>
      <c r="J270" s="32"/>
      <c r="K270" s="32"/>
      <c r="L270" s="33"/>
      <c r="M270" s="176"/>
      <c r="N270" s="177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153</v>
      </c>
      <c r="AU270" s="17" t="s">
        <v>86</v>
      </c>
    </row>
    <row r="271" spans="2:51" s="13" customFormat="1" ht="12">
      <c r="B271" s="178"/>
      <c r="D271" s="174" t="s">
        <v>155</v>
      </c>
      <c r="E271" s="179" t="s">
        <v>1</v>
      </c>
      <c r="F271" s="180" t="s">
        <v>165</v>
      </c>
      <c r="H271" s="181">
        <v>3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155</v>
      </c>
      <c r="AU271" s="179" t="s">
        <v>86</v>
      </c>
      <c r="AV271" s="13" t="s">
        <v>86</v>
      </c>
      <c r="AW271" s="13" t="s">
        <v>32</v>
      </c>
      <c r="AX271" s="13" t="s">
        <v>76</v>
      </c>
      <c r="AY271" s="179" t="s">
        <v>144</v>
      </c>
    </row>
    <row r="272" spans="2:51" s="14" customFormat="1" ht="12">
      <c r="B272" s="186"/>
      <c r="D272" s="174" t="s">
        <v>155</v>
      </c>
      <c r="E272" s="187" t="s">
        <v>1</v>
      </c>
      <c r="F272" s="188" t="s">
        <v>157</v>
      </c>
      <c r="H272" s="189">
        <v>3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155</v>
      </c>
      <c r="AU272" s="187" t="s">
        <v>86</v>
      </c>
      <c r="AV272" s="14" t="s">
        <v>151</v>
      </c>
      <c r="AW272" s="14" t="s">
        <v>32</v>
      </c>
      <c r="AX272" s="14" t="s">
        <v>84</v>
      </c>
      <c r="AY272" s="187" t="s">
        <v>144</v>
      </c>
    </row>
    <row r="273" spans="1:65" s="2" customFormat="1" ht="14.45" customHeight="1">
      <c r="A273" s="32"/>
      <c r="B273" s="160"/>
      <c r="C273" s="161" t="s">
        <v>398</v>
      </c>
      <c r="D273" s="161" t="s">
        <v>146</v>
      </c>
      <c r="E273" s="162" t="s">
        <v>1468</v>
      </c>
      <c r="F273" s="163" t="s">
        <v>1469</v>
      </c>
      <c r="G273" s="164" t="s">
        <v>302</v>
      </c>
      <c r="H273" s="165">
        <v>4</v>
      </c>
      <c r="I273" s="166"/>
      <c r="J273" s="167">
        <f>ROUND(I273*H273,2)</f>
        <v>0</v>
      </c>
      <c r="K273" s="163" t="s">
        <v>150</v>
      </c>
      <c r="L273" s="33"/>
      <c r="M273" s="168" t="s">
        <v>1</v>
      </c>
      <c r="N273" s="169" t="s">
        <v>41</v>
      </c>
      <c r="O273" s="58"/>
      <c r="P273" s="170">
        <f>O273*H273</f>
        <v>0</v>
      </c>
      <c r="Q273" s="170">
        <v>0</v>
      </c>
      <c r="R273" s="170">
        <f>Q273*H273</f>
        <v>0</v>
      </c>
      <c r="S273" s="170">
        <v>0.00069</v>
      </c>
      <c r="T273" s="171">
        <f>S273*H273</f>
        <v>0.00276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2" t="s">
        <v>238</v>
      </c>
      <c r="AT273" s="172" t="s">
        <v>146</v>
      </c>
      <c r="AU273" s="172" t="s">
        <v>86</v>
      </c>
      <c r="AY273" s="17" t="s">
        <v>144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7" t="s">
        <v>84</v>
      </c>
      <c r="BK273" s="173">
        <f>ROUND(I273*H273,2)</f>
        <v>0</v>
      </c>
      <c r="BL273" s="17" t="s">
        <v>238</v>
      </c>
      <c r="BM273" s="172" t="s">
        <v>1470</v>
      </c>
    </row>
    <row r="274" spans="1:47" s="2" customFormat="1" ht="12">
      <c r="A274" s="32"/>
      <c r="B274" s="33"/>
      <c r="C274" s="32"/>
      <c r="D274" s="174" t="s">
        <v>153</v>
      </c>
      <c r="E274" s="32"/>
      <c r="F274" s="175" t="s">
        <v>1471</v>
      </c>
      <c r="G274" s="32"/>
      <c r="H274" s="32"/>
      <c r="I274" s="96"/>
      <c r="J274" s="32"/>
      <c r="K274" s="32"/>
      <c r="L274" s="33"/>
      <c r="M274" s="176"/>
      <c r="N274" s="177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153</v>
      </c>
      <c r="AU274" s="17" t="s">
        <v>86</v>
      </c>
    </row>
    <row r="275" spans="2:51" s="13" customFormat="1" ht="12">
      <c r="B275" s="178"/>
      <c r="D275" s="174" t="s">
        <v>155</v>
      </c>
      <c r="E275" s="179" t="s">
        <v>1</v>
      </c>
      <c r="F275" s="180" t="s">
        <v>151</v>
      </c>
      <c r="H275" s="181">
        <v>4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155</v>
      </c>
      <c r="AU275" s="179" t="s">
        <v>86</v>
      </c>
      <c r="AV275" s="13" t="s">
        <v>86</v>
      </c>
      <c r="AW275" s="13" t="s">
        <v>32</v>
      </c>
      <c r="AX275" s="13" t="s">
        <v>76</v>
      </c>
      <c r="AY275" s="179" t="s">
        <v>144</v>
      </c>
    </row>
    <row r="276" spans="2:51" s="14" customFormat="1" ht="12">
      <c r="B276" s="186"/>
      <c r="D276" s="174" t="s">
        <v>155</v>
      </c>
      <c r="E276" s="187" t="s">
        <v>1</v>
      </c>
      <c r="F276" s="188" t="s">
        <v>157</v>
      </c>
      <c r="H276" s="189">
        <v>4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7" t="s">
        <v>155</v>
      </c>
      <c r="AU276" s="187" t="s">
        <v>86</v>
      </c>
      <c r="AV276" s="14" t="s">
        <v>151</v>
      </c>
      <c r="AW276" s="14" t="s">
        <v>32</v>
      </c>
      <c r="AX276" s="14" t="s">
        <v>84</v>
      </c>
      <c r="AY276" s="187" t="s">
        <v>144</v>
      </c>
    </row>
    <row r="277" spans="1:65" s="2" customFormat="1" ht="14.45" customHeight="1">
      <c r="A277" s="32"/>
      <c r="B277" s="160"/>
      <c r="C277" s="201" t="s">
        <v>403</v>
      </c>
      <c r="D277" s="201" t="s">
        <v>213</v>
      </c>
      <c r="E277" s="202" t="s">
        <v>1472</v>
      </c>
      <c r="F277" s="203" t="s">
        <v>1473</v>
      </c>
      <c r="G277" s="204" t="s">
        <v>661</v>
      </c>
      <c r="H277" s="205">
        <v>1</v>
      </c>
      <c r="I277" s="206"/>
      <c r="J277" s="207">
        <f>ROUND(I277*H277,2)</f>
        <v>0</v>
      </c>
      <c r="K277" s="203" t="s">
        <v>1</v>
      </c>
      <c r="L277" s="208"/>
      <c r="M277" s="209" t="s">
        <v>1</v>
      </c>
      <c r="N277" s="210" t="s">
        <v>41</v>
      </c>
      <c r="O277" s="58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2" t="s">
        <v>324</v>
      </c>
      <c r="AT277" s="172" t="s">
        <v>213</v>
      </c>
      <c r="AU277" s="172" t="s">
        <v>86</v>
      </c>
      <c r="AY277" s="17" t="s">
        <v>144</v>
      </c>
      <c r="BE277" s="173">
        <f>IF(N277="základní",J277,0)</f>
        <v>0</v>
      </c>
      <c r="BF277" s="173">
        <f>IF(N277="snížená",J277,0)</f>
        <v>0</v>
      </c>
      <c r="BG277" s="173">
        <f>IF(N277="zákl. přenesená",J277,0)</f>
        <v>0</v>
      </c>
      <c r="BH277" s="173">
        <f>IF(N277="sníž. přenesená",J277,0)</f>
        <v>0</v>
      </c>
      <c r="BI277" s="173">
        <f>IF(N277="nulová",J277,0)</f>
        <v>0</v>
      </c>
      <c r="BJ277" s="17" t="s">
        <v>84</v>
      </c>
      <c r="BK277" s="173">
        <f>ROUND(I277*H277,2)</f>
        <v>0</v>
      </c>
      <c r="BL277" s="17" t="s">
        <v>238</v>
      </c>
      <c r="BM277" s="172" t="s">
        <v>1474</v>
      </c>
    </row>
    <row r="278" spans="1:47" s="2" customFormat="1" ht="12">
      <c r="A278" s="32"/>
      <c r="B278" s="33"/>
      <c r="C278" s="32"/>
      <c r="D278" s="174" t="s">
        <v>153</v>
      </c>
      <c r="E278" s="32"/>
      <c r="F278" s="175" t="s">
        <v>1475</v>
      </c>
      <c r="G278" s="32"/>
      <c r="H278" s="32"/>
      <c r="I278" s="96"/>
      <c r="J278" s="32"/>
      <c r="K278" s="32"/>
      <c r="L278" s="33"/>
      <c r="M278" s="176"/>
      <c r="N278" s="177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153</v>
      </c>
      <c r="AU278" s="17" t="s">
        <v>86</v>
      </c>
    </row>
    <row r="279" spans="1:65" s="2" customFormat="1" ht="14.45" customHeight="1">
      <c r="A279" s="32"/>
      <c r="B279" s="160"/>
      <c r="C279" s="161" t="s">
        <v>410</v>
      </c>
      <c r="D279" s="161" t="s">
        <v>146</v>
      </c>
      <c r="E279" s="162" t="s">
        <v>1476</v>
      </c>
      <c r="F279" s="163" t="s">
        <v>1477</v>
      </c>
      <c r="G279" s="164" t="s">
        <v>393</v>
      </c>
      <c r="H279" s="211"/>
      <c r="I279" s="166"/>
      <c r="J279" s="167">
        <f>ROUND(I279*H279,2)</f>
        <v>0</v>
      </c>
      <c r="K279" s="163" t="s">
        <v>150</v>
      </c>
      <c r="L279" s="33"/>
      <c r="M279" s="168" t="s">
        <v>1</v>
      </c>
      <c r="N279" s="169" t="s">
        <v>41</v>
      </c>
      <c r="O279" s="58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2" t="s">
        <v>238</v>
      </c>
      <c r="AT279" s="172" t="s">
        <v>146</v>
      </c>
      <c r="AU279" s="172" t="s">
        <v>86</v>
      </c>
      <c r="AY279" s="17" t="s">
        <v>144</v>
      </c>
      <c r="BE279" s="173">
        <f>IF(N279="základní",J279,0)</f>
        <v>0</v>
      </c>
      <c r="BF279" s="173">
        <f>IF(N279="snížená",J279,0)</f>
        <v>0</v>
      </c>
      <c r="BG279" s="173">
        <f>IF(N279="zákl. přenesená",J279,0)</f>
        <v>0</v>
      </c>
      <c r="BH279" s="173">
        <f>IF(N279="sníž. přenesená",J279,0)</f>
        <v>0</v>
      </c>
      <c r="BI279" s="173">
        <f>IF(N279="nulová",J279,0)</f>
        <v>0</v>
      </c>
      <c r="BJ279" s="17" t="s">
        <v>84</v>
      </c>
      <c r="BK279" s="173">
        <f>ROUND(I279*H279,2)</f>
        <v>0</v>
      </c>
      <c r="BL279" s="17" t="s">
        <v>238</v>
      </c>
      <c r="BM279" s="172" t="s">
        <v>1478</v>
      </c>
    </row>
    <row r="280" spans="1:47" s="2" customFormat="1" ht="19.5">
      <c r="A280" s="32"/>
      <c r="B280" s="33"/>
      <c r="C280" s="32"/>
      <c r="D280" s="174" t="s">
        <v>153</v>
      </c>
      <c r="E280" s="32"/>
      <c r="F280" s="175" t="s">
        <v>1479</v>
      </c>
      <c r="G280" s="32"/>
      <c r="H280" s="32"/>
      <c r="I280" s="96"/>
      <c r="J280" s="32"/>
      <c r="K280" s="32"/>
      <c r="L280" s="33"/>
      <c r="M280" s="176"/>
      <c r="N280" s="177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153</v>
      </c>
      <c r="AU280" s="17" t="s">
        <v>86</v>
      </c>
    </row>
    <row r="281" spans="2:63" s="12" customFormat="1" ht="22.9" customHeight="1">
      <c r="B281" s="147"/>
      <c r="D281" s="148" t="s">
        <v>75</v>
      </c>
      <c r="E281" s="158" t="s">
        <v>1480</v>
      </c>
      <c r="F281" s="158" t="s">
        <v>1481</v>
      </c>
      <c r="I281" s="150"/>
      <c r="J281" s="159">
        <f>BK281</f>
        <v>0</v>
      </c>
      <c r="L281" s="147"/>
      <c r="M281" s="152"/>
      <c r="N281" s="153"/>
      <c r="O281" s="153"/>
      <c r="P281" s="154">
        <f>SUM(P282:P287)</f>
        <v>0</v>
      </c>
      <c r="Q281" s="153"/>
      <c r="R281" s="154">
        <f>SUM(R282:R287)</f>
        <v>0.07056</v>
      </c>
      <c r="S281" s="153"/>
      <c r="T281" s="155">
        <f>SUM(T282:T287)</f>
        <v>0</v>
      </c>
      <c r="AR281" s="148" t="s">
        <v>86</v>
      </c>
      <c r="AT281" s="156" t="s">
        <v>75</v>
      </c>
      <c r="AU281" s="156" t="s">
        <v>84</v>
      </c>
      <c r="AY281" s="148" t="s">
        <v>144</v>
      </c>
      <c r="BK281" s="157">
        <f>SUM(BK282:BK287)</f>
        <v>0</v>
      </c>
    </row>
    <row r="282" spans="1:65" s="2" customFormat="1" ht="14.45" customHeight="1">
      <c r="A282" s="32"/>
      <c r="B282" s="160"/>
      <c r="C282" s="161" t="s">
        <v>416</v>
      </c>
      <c r="D282" s="161" t="s">
        <v>146</v>
      </c>
      <c r="E282" s="162" t="s">
        <v>1482</v>
      </c>
      <c r="F282" s="163" t="s">
        <v>1483</v>
      </c>
      <c r="G282" s="164" t="s">
        <v>208</v>
      </c>
      <c r="H282" s="165">
        <v>2</v>
      </c>
      <c r="I282" s="166"/>
      <c r="J282" s="167">
        <f>ROUND(I282*H282,2)</f>
        <v>0</v>
      </c>
      <c r="K282" s="163" t="s">
        <v>150</v>
      </c>
      <c r="L282" s="33"/>
      <c r="M282" s="168" t="s">
        <v>1</v>
      </c>
      <c r="N282" s="169" t="s">
        <v>41</v>
      </c>
      <c r="O282" s="58"/>
      <c r="P282" s="170">
        <f>O282*H282</f>
        <v>0</v>
      </c>
      <c r="Q282" s="170">
        <v>0.03528</v>
      </c>
      <c r="R282" s="170">
        <f>Q282*H282</f>
        <v>0.07056</v>
      </c>
      <c r="S282" s="170">
        <v>0</v>
      </c>
      <c r="T282" s="171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2" t="s">
        <v>238</v>
      </c>
      <c r="AT282" s="172" t="s">
        <v>146</v>
      </c>
      <c r="AU282" s="172" t="s">
        <v>86</v>
      </c>
      <c r="AY282" s="17" t="s">
        <v>144</v>
      </c>
      <c r="BE282" s="173">
        <f>IF(N282="základní",J282,0)</f>
        <v>0</v>
      </c>
      <c r="BF282" s="173">
        <f>IF(N282="snížená",J282,0)</f>
        <v>0</v>
      </c>
      <c r="BG282" s="173">
        <f>IF(N282="zákl. přenesená",J282,0)</f>
        <v>0</v>
      </c>
      <c r="BH282" s="173">
        <f>IF(N282="sníž. přenesená",J282,0)</f>
        <v>0</v>
      </c>
      <c r="BI282" s="173">
        <f>IF(N282="nulová",J282,0)</f>
        <v>0</v>
      </c>
      <c r="BJ282" s="17" t="s">
        <v>84</v>
      </c>
      <c r="BK282" s="173">
        <f>ROUND(I282*H282,2)</f>
        <v>0</v>
      </c>
      <c r="BL282" s="17" t="s">
        <v>238</v>
      </c>
      <c r="BM282" s="172" t="s">
        <v>1484</v>
      </c>
    </row>
    <row r="283" spans="1:47" s="2" customFormat="1" ht="12">
      <c r="A283" s="32"/>
      <c r="B283" s="33"/>
      <c r="C283" s="32"/>
      <c r="D283" s="174" t="s">
        <v>153</v>
      </c>
      <c r="E283" s="32"/>
      <c r="F283" s="175" t="s">
        <v>1485</v>
      </c>
      <c r="G283" s="32"/>
      <c r="H283" s="32"/>
      <c r="I283" s="96"/>
      <c r="J283" s="32"/>
      <c r="K283" s="32"/>
      <c r="L283" s="33"/>
      <c r="M283" s="176"/>
      <c r="N283" s="177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153</v>
      </c>
      <c r="AU283" s="17" t="s">
        <v>86</v>
      </c>
    </row>
    <row r="284" spans="2:51" s="13" customFormat="1" ht="12">
      <c r="B284" s="178"/>
      <c r="D284" s="174" t="s">
        <v>155</v>
      </c>
      <c r="E284" s="179" t="s">
        <v>1</v>
      </c>
      <c r="F284" s="180" t="s">
        <v>86</v>
      </c>
      <c r="H284" s="181">
        <v>2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155</v>
      </c>
      <c r="AU284" s="179" t="s">
        <v>86</v>
      </c>
      <c r="AV284" s="13" t="s">
        <v>86</v>
      </c>
      <c r="AW284" s="13" t="s">
        <v>32</v>
      </c>
      <c r="AX284" s="13" t="s">
        <v>76</v>
      </c>
      <c r="AY284" s="179" t="s">
        <v>144</v>
      </c>
    </row>
    <row r="285" spans="2:51" s="14" customFormat="1" ht="12">
      <c r="B285" s="186"/>
      <c r="D285" s="174" t="s">
        <v>155</v>
      </c>
      <c r="E285" s="187" t="s">
        <v>1</v>
      </c>
      <c r="F285" s="188" t="s">
        <v>157</v>
      </c>
      <c r="H285" s="189">
        <v>2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155</v>
      </c>
      <c r="AU285" s="187" t="s">
        <v>86</v>
      </c>
      <c r="AV285" s="14" t="s">
        <v>151</v>
      </c>
      <c r="AW285" s="14" t="s">
        <v>32</v>
      </c>
      <c r="AX285" s="14" t="s">
        <v>84</v>
      </c>
      <c r="AY285" s="187" t="s">
        <v>144</v>
      </c>
    </row>
    <row r="286" spans="1:65" s="2" customFormat="1" ht="14.45" customHeight="1">
      <c r="A286" s="32"/>
      <c r="B286" s="160"/>
      <c r="C286" s="161" t="s">
        <v>422</v>
      </c>
      <c r="D286" s="161" t="s">
        <v>146</v>
      </c>
      <c r="E286" s="162" t="s">
        <v>1486</v>
      </c>
      <c r="F286" s="163" t="s">
        <v>1487</v>
      </c>
      <c r="G286" s="164" t="s">
        <v>393</v>
      </c>
      <c r="H286" s="211"/>
      <c r="I286" s="166"/>
      <c r="J286" s="167">
        <f>ROUND(I286*H286,2)</f>
        <v>0</v>
      </c>
      <c r="K286" s="163" t="s">
        <v>150</v>
      </c>
      <c r="L286" s="33"/>
      <c r="M286" s="168" t="s">
        <v>1</v>
      </c>
      <c r="N286" s="169" t="s">
        <v>41</v>
      </c>
      <c r="O286" s="58"/>
      <c r="P286" s="170">
        <f>O286*H286</f>
        <v>0</v>
      </c>
      <c r="Q286" s="170">
        <v>0</v>
      </c>
      <c r="R286" s="170">
        <f>Q286*H286</f>
        <v>0</v>
      </c>
      <c r="S286" s="170">
        <v>0</v>
      </c>
      <c r="T286" s="171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2" t="s">
        <v>238</v>
      </c>
      <c r="AT286" s="172" t="s">
        <v>146</v>
      </c>
      <c r="AU286" s="172" t="s">
        <v>86</v>
      </c>
      <c r="AY286" s="17" t="s">
        <v>144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7" t="s">
        <v>84</v>
      </c>
      <c r="BK286" s="173">
        <f>ROUND(I286*H286,2)</f>
        <v>0</v>
      </c>
      <c r="BL286" s="17" t="s">
        <v>238</v>
      </c>
      <c r="BM286" s="172" t="s">
        <v>1488</v>
      </c>
    </row>
    <row r="287" spans="1:47" s="2" customFormat="1" ht="19.5">
      <c r="A287" s="32"/>
      <c r="B287" s="33"/>
      <c r="C287" s="32"/>
      <c r="D287" s="174" t="s">
        <v>153</v>
      </c>
      <c r="E287" s="32"/>
      <c r="F287" s="175" t="s">
        <v>1489</v>
      </c>
      <c r="G287" s="32"/>
      <c r="H287" s="32"/>
      <c r="I287" s="96"/>
      <c r="J287" s="32"/>
      <c r="K287" s="32"/>
      <c r="L287" s="33"/>
      <c r="M287" s="176"/>
      <c r="N287" s="177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153</v>
      </c>
      <c r="AU287" s="17" t="s">
        <v>86</v>
      </c>
    </row>
    <row r="288" spans="2:63" s="12" customFormat="1" ht="22.9" customHeight="1">
      <c r="B288" s="147"/>
      <c r="D288" s="148" t="s">
        <v>75</v>
      </c>
      <c r="E288" s="158" t="s">
        <v>1490</v>
      </c>
      <c r="F288" s="158" t="s">
        <v>1491</v>
      </c>
      <c r="I288" s="150"/>
      <c r="J288" s="159">
        <f>BK288</f>
        <v>0</v>
      </c>
      <c r="L288" s="147"/>
      <c r="M288" s="152"/>
      <c r="N288" s="153"/>
      <c r="O288" s="153"/>
      <c r="P288" s="154">
        <f>SUM(P289:P328)</f>
        <v>0</v>
      </c>
      <c r="Q288" s="153"/>
      <c r="R288" s="154">
        <f>SUM(R289:R328)</f>
        <v>0.0225</v>
      </c>
      <c r="S288" s="153"/>
      <c r="T288" s="155">
        <f>SUM(T289:T328)</f>
        <v>0.08245000000000001</v>
      </c>
      <c r="AR288" s="148" t="s">
        <v>86</v>
      </c>
      <c r="AT288" s="156" t="s">
        <v>75</v>
      </c>
      <c r="AU288" s="156" t="s">
        <v>84</v>
      </c>
      <c r="AY288" s="148" t="s">
        <v>144</v>
      </c>
      <c r="BK288" s="157">
        <f>SUM(BK289:BK328)</f>
        <v>0</v>
      </c>
    </row>
    <row r="289" spans="1:65" s="2" customFormat="1" ht="14.45" customHeight="1">
      <c r="A289" s="32"/>
      <c r="B289" s="160"/>
      <c r="C289" s="161" t="s">
        <v>741</v>
      </c>
      <c r="D289" s="161" t="s">
        <v>146</v>
      </c>
      <c r="E289" s="162" t="s">
        <v>1492</v>
      </c>
      <c r="F289" s="163" t="s">
        <v>1493</v>
      </c>
      <c r="G289" s="164" t="s">
        <v>1494</v>
      </c>
      <c r="H289" s="165">
        <v>3</v>
      </c>
      <c r="I289" s="166"/>
      <c r="J289" s="167">
        <f>ROUND(I289*H289,2)</f>
        <v>0</v>
      </c>
      <c r="K289" s="163" t="s">
        <v>150</v>
      </c>
      <c r="L289" s="33"/>
      <c r="M289" s="168" t="s">
        <v>1</v>
      </c>
      <c r="N289" s="169" t="s">
        <v>41</v>
      </c>
      <c r="O289" s="58"/>
      <c r="P289" s="170">
        <f>O289*H289</f>
        <v>0</v>
      </c>
      <c r="Q289" s="170">
        <v>0</v>
      </c>
      <c r="R289" s="170">
        <f>Q289*H289</f>
        <v>0</v>
      </c>
      <c r="S289" s="170">
        <v>0.01933</v>
      </c>
      <c r="T289" s="171">
        <f>S289*H289</f>
        <v>0.05799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2" t="s">
        <v>238</v>
      </c>
      <c r="AT289" s="172" t="s">
        <v>146</v>
      </c>
      <c r="AU289" s="172" t="s">
        <v>86</v>
      </c>
      <c r="AY289" s="17" t="s">
        <v>144</v>
      </c>
      <c r="BE289" s="173">
        <f>IF(N289="základní",J289,0)</f>
        <v>0</v>
      </c>
      <c r="BF289" s="173">
        <f>IF(N289="snížená",J289,0)</f>
        <v>0</v>
      </c>
      <c r="BG289" s="173">
        <f>IF(N289="zákl. přenesená",J289,0)</f>
        <v>0</v>
      </c>
      <c r="BH289" s="173">
        <f>IF(N289="sníž. přenesená",J289,0)</f>
        <v>0</v>
      </c>
      <c r="BI289" s="173">
        <f>IF(N289="nulová",J289,0)</f>
        <v>0</v>
      </c>
      <c r="BJ289" s="17" t="s">
        <v>84</v>
      </c>
      <c r="BK289" s="173">
        <f>ROUND(I289*H289,2)</f>
        <v>0</v>
      </c>
      <c r="BL289" s="17" t="s">
        <v>238</v>
      </c>
      <c r="BM289" s="172" t="s">
        <v>1495</v>
      </c>
    </row>
    <row r="290" spans="1:47" s="2" customFormat="1" ht="12">
      <c r="A290" s="32"/>
      <c r="B290" s="33"/>
      <c r="C290" s="32"/>
      <c r="D290" s="174" t="s">
        <v>153</v>
      </c>
      <c r="E290" s="32"/>
      <c r="F290" s="175" t="s">
        <v>1496</v>
      </c>
      <c r="G290" s="32"/>
      <c r="H290" s="32"/>
      <c r="I290" s="96"/>
      <c r="J290" s="32"/>
      <c r="K290" s="32"/>
      <c r="L290" s="33"/>
      <c r="M290" s="176"/>
      <c r="N290" s="177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153</v>
      </c>
      <c r="AU290" s="17" t="s">
        <v>86</v>
      </c>
    </row>
    <row r="291" spans="2:51" s="13" customFormat="1" ht="12">
      <c r="B291" s="178"/>
      <c r="D291" s="174" t="s">
        <v>155</v>
      </c>
      <c r="E291" s="179" t="s">
        <v>1</v>
      </c>
      <c r="F291" s="180" t="s">
        <v>165</v>
      </c>
      <c r="H291" s="181">
        <v>3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155</v>
      </c>
      <c r="AU291" s="179" t="s">
        <v>86</v>
      </c>
      <c r="AV291" s="13" t="s">
        <v>86</v>
      </c>
      <c r="AW291" s="13" t="s">
        <v>32</v>
      </c>
      <c r="AX291" s="13" t="s">
        <v>76</v>
      </c>
      <c r="AY291" s="179" t="s">
        <v>144</v>
      </c>
    </row>
    <row r="292" spans="2:51" s="14" customFormat="1" ht="12">
      <c r="B292" s="186"/>
      <c r="D292" s="174" t="s">
        <v>155</v>
      </c>
      <c r="E292" s="187" t="s">
        <v>1</v>
      </c>
      <c r="F292" s="188" t="s">
        <v>157</v>
      </c>
      <c r="H292" s="189">
        <v>3</v>
      </c>
      <c r="I292" s="190"/>
      <c r="L292" s="186"/>
      <c r="M292" s="191"/>
      <c r="N292" s="192"/>
      <c r="O292" s="192"/>
      <c r="P292" s="192"/>
      <c r="Q292" s="192"/>
      <c r="R292" s="192"/>
      <c r="S292" s="192"/>
      <c r="T292" s="193"/>
      <c r="AT292" s="187" t="s">
        <v>155</v>
      </c>
      <c r="AU292" s="187" t="s">
        <v>86</v>
      </c>
      <c r="AV292" s="14" t="s">
        <v>151</v>
      </c>
      <c r="AW292" s="14" t="s">
        <v>32</v>
      </c>
      <c r="AX292" s="14" t="s">
        <v>84</v>
      </c>
      <c r="AY292" s="187" t="s">
        <v>144</v>
      </c>
    </row>
    <row r="293" spans="1:65" s="2" customFormat="1" ht="14.45" customHeight="1">
      <c r="A293" s="32"/>
      <c r="B293" s="160"/>
      <c r="C293" s="201" t="s">
        <v>156</v>
      </c>
      <c r="D293" s="201" t="s">
        <v>213</v>
      </c>
      <c r="E293" s="202" t="s">
        <v>1497</v>
      </c>
      <c r="F293" s="203" t="s">
        <v>1498</v>
      </c>
      <c r="G293" s="204" t="s">
        <v>216</v>
      </c>
      <c r="H293" s="205">
        <v>3</v>
      </c>
      <c r="I293" s="206"/>
      <c r="J293" s="207">
        <f>ROUND(I293*H293,2)</f>
        <v>0</v>
      </c>
      <c r="K293" s="203" t="s">
        <v>1</v>
      </c>
      <c r="L293" s="208"/>
      <c r="M293" s="209" t="s">
        <v>1</v>
      </c>
      <c r="N293" s="210" t="s">
        <v>41</v>
      </c>
      <c r="O293" s="58"/>
      <c r="P293" s="170">
        <f>O293*H293</f>
        <v>0</v>
      </c>
      <c r="Q293" s="170">
        <v>0</v>
      </c>
      <c r="R293" s="170">
        <f>Q293*H293</f>
        <v>0</v>
      </c>
      <c r="S293" s="170">
        <v>0</v>
      </c>
      <c r="T293" s="171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2" t="s">
        <v>324</v>
      </c>
      <c r="AT293" s="172" t="s">
        <v>213</v>
      </c>
      <c r="AU293" s="172" t="s">
        <v>86</v>
      </c>
      <c r="AY293" s="17" t="s">
        <v>144</v>
      </c>
      <c r="BE293" s="173">
        <f>IF(N293="základní",J293,0)</f>
        <v>0</v>
      </c>
      <c r="BF293" s="173">
        <f>IF(N293="snížená",J293,0)</f>
        <v>0</v>
      </c>
      <c r="BG293" s="173">
        <f>IF(N293="zákl. přenesená",J293,0)</f>
        <v>0</v>
      </c>
      <c r="BH293" s="173">
        <f>IF(N293="sníž. přenesená",J293,0)</f>
        <v>0</v>
      </c>
      <c r="BI293" s="173">
        <f>IF(N293="nulová",J293,0)</f>
        <v>0</v>
      </c>
      <c r="BJ293" s="17" t="s">
        <v>84</v>
      </c>
      <c r="BK293" s="173">
        <f>ROUND(I293*H293,2)</f>
        <v>0</v>
      </c>
      <c r="BL293" s="17" t="s">
        <v>238</v>
      </c>
      <c r="BM293" s="172" t="s">
        <v>1499</v>
      </c>
    </row>
    <row r="294" spans="1:47" s="2" customFormat="1" ht="12">
      <c r="A294" s="32"/>
      <c r="B294" s="33"/>
      <c r="C294" s="32"/>
      <c r="D294" s="174" t="s">
        <v>153</v>
      </c>
      <c r="E294" s="32"/>
      <c r="F294" s="175" t="s">
        <v>1498</v>
      </c>
      <c r="G294" s="32"/>
      <c r="H294" s="32"/>
      <c r="I294" s="96"/>
      <c r="J294" s="32"/>
      <c r="K294" s="32"/>
      <c r="L294" s="33"/>
      <c r="M294" s="176"/>
      <c r="N294" s="177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153</v>
      </c>
      <c r="AU294" s="17" t="s">
        <v>86</v>
      </c>
    </row>
    <row r="295" spans="1:65" s="2" customFormat="1" ht="14.45" customHeight="1">
      <c r="A295" s="32"/>
      <c r="B295" s="160"/>
      <c r="C295" s="201" t="s">
        <v>752</v>
      </c>
      <c r="D295" s="201" t="s">
        <v>213</v>
      </c>
      <c r="E295" s="202" t="s">
        <v>1500</v>
      </c>
      <c r="F295" s="203" t="s">
        <v>1501</v>
      </c>
      <c r="G295" s="204" t="s">
        <v>216</v>
      </c>
      <c r="H295" s="205">
        <v>3</v>
      </c>
      <c r="I295" s="206"/>
      <c r="J295" s="207">
        <f>ROUND(I295*H295,2)</f>
        <v>0</v>
      </c>
      <c r="K295" s="203" t="s">
        <v>1</v>
      </c>
      <c r="L295" s="208"/>
      <c r="M295" s="209" t="s">
        <v>1</v>
      </c>
      <c r="N295" s="210" t="s">
        <v>41</v>
      </c>
      <c r="O295" s="58"/>
      <c r="P295" s="170">
        <f>O295*H295</f>
        <v>0</v>
      </c>
      <c r="Q295" s="170">
        <v>0</v>
      </c>
      <c r="R295" s="170">
        <f>Q295*H295</f>
        <v>0</v>
      </c>
      <c r="S295" s="170">
        <v>0</v>
      </c>
      <c r="T295" s="171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2" t="s">
        <v>324</v>
      </c>
      <c r="AT295" s="172" t="s">
        <v>213</v>
      </c>
      <c r="AU295" s="172" t="s">
        <v>86</v>
      </c>
      <c r="AY295" s="17" t="s">
        <v>144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7" t="s">
        <v>84</v>
      </c>
      <c r="BK295" s="173">
        <f>ROUND(I295*H295,2)</f>
        <v>0</v>
      </c>
      <c r="BL295" s="17" t="s">
        <v>238</v>
      </c>
      <c r="BM295" s="172" t="s">
        <v>1502</v>
      </c>
    </row>
    <row r="296" spans="1:47" s="2" customFormat="1" ht="12">
      <c r="A296" s="32"/>
      <c r="B296" s="33"/>
      <c r="C296" s="32"/>
      <c r="D296" s="174" t="s">
        <v>153</v>
      </c>
      <c r="E296" s="32"/>
      <c r="F296" s="175" t="s">
        <v>1501</v>
      </c>
      <c r="G296" s="32"/>
      <c r="H296" s="32"/>
      <c r="I296" s="96"/>
      <c r="J296" s="32"/>
      <c r="K296" s="32"/>
      <c r="L296" s="33"/>
      <c r="M296" s="176"/>
      <c r="N296" s="177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153</v>
      </c>
      <c r="AU296" s="17" t="s">
        <v>86</v>
      </c>
    </row>
    <row r="297" spans="1:65" s="2" customFormat="1" ht="14.45" customHeight="1">
      <c r="A297" s="32"/>
      <c r="B297" s="160"/>
      <c r="C297" s="201" t="s">
        <v>757</v>
      </c>
      <c r="D297" s="201" t="s">
        <v>213</v>
      </c>
      <c r="E297" s="202" t="s">
        <v>1503</v>
      </c>
      <c r="F297" s="203" t="s">
        <v>1504</v>
      </c>
      <c r="G297" s="204" t="s">
        <v>216</v>
      </c>
      <c r="H297" s="205">
        <v>3</v>
      </c>
      <c r="I297" s="206"/>
      <c r="J297" s="207">
        <f>ROUND(I297*H297,2)</f>
        <v>0</v>
      </c>
      <c r="K297" s="203" t="s">
        <v>1</v>
      </c>
      <c r="L297" s="208"/>
      <c r="M297" s="209" t="s">
        <v>1</v>
      </c>
      <c r="N297" s="210" t="s">
        <v>41</v>
      </c>
      <c r="O297" s="58"/>
      <c r="P297" s="170">
        <f>O297*H297</f>
        <v>0</v>
      </c>
      <c r="Q297" s="170">
        <v>0</v>
      </c>
      <c r="R297" s="170">
        <f>Q297*H297</f>
        <v>0</v>
      </c>
      <c r="S297" s="170">
        <v>0</v>
      </c>
      <c r="T297" s="171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2" t="s">
        <v>324</v>
      </c>
      <c r="AT297" s="172" t="s">
        <v>213</v>
      </c>
      <c r="AU297" s="172" t="s">
        <v>86</v>
      </c>
      <c r="AY297" s="17" t="s">
        <v>144</v>
      </c>
      <c r="BE297" s="173">
        <f>IF(N297="základní",J297,0)</f>
        <v>0</v>
      </c>
      <c r="BF297" s="173">
        <f>IF(N297="snížená",J297,0)</f>
        <v>0</v>
      </c>
      <c r="BG297" s="173">
        <f>IF(N297="zákl. přenesená",J297,0)</f>
        <v>0</v>
      </c>
      <c r="BH297" s="173">
        <f>IF(N297="sníž. přenesená",J297,0)</f>
        <v>0</v>
      </c>
      <c r="BI297" s="173">
        <f>IF(N297="nulová",J297,0)</f>
        <v>0</v>
      </c>
      <c r="BJ297" s="17" t="s">
        <v>84</v>
      </c>
      <c r="BK297" s="173">
        <f>ROUND(I297*H297,2)</f>
        <v>0</v>
      </c>
      <c r="BL297" s="17" t="s">
        <v>238</v>
      </c>
      <c r="BM297" s="172" t="s">
        <v>1505</v>
      </c>
    </row>
    <row r="298" spans="1:47" s="2" customFormat="1" ht="12">
      <c r="A298" s="32"/>
      <c r="B298" s="33"/>
      <c r="C298" s="32"/>
      <c r="D298" s="174" t="s">
        <v>153</v>
      </c>
      <c r="E298" s="32"/>
      <c r="F298" s="175" t="s">
        <v>1504</v>
      </c>
      <c r="G298" s="32"/>
      <c r="H298" s="32"/>
      <c r="I298" s="96"/>
      <c r="J298" s="32"/>
      <c r="K298" s="32"/>
      <c r="L298" s="33"/>
      <c r="M298" s="176"/>
      <c r="N298" s="177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153</v>
      </c>
      <c r="AU298" s="17" t="s">
        <v>86</v>
      </c>
    </row>
    <row r="299" spans="1:65" s="2" customFormat="1" ht="14.45" customHeight="1">
      <c r="A299" s="32"/>
      <c r="B299" s="160"/>
      <c r="C299" s="161" t="s">
        <v>768</v>
      </c>
      <c r="D299" s="161" t="s">
        <v>146</v>
      </c>
      <c r="E299" s="162" t="s">
        <v>1506</v>
      </c>
      <c r="F299" s="163" t="s">
        <v>1507</v>
      </c>
      <c r="G299" s="164" t="s">
        <v>1494</v>
      </c>
      <c r="H299" s="165">
        <v>1</v>
      </c>
      <c r="I299" s="166"/>
      <c r="J299" s="167">
        <f>ROUND(I299*H299,2)</f>
        <v>0</v>
      </c>
      <c r="K299" s="163" t="s">
        <v>150</v>
      </c>
      <c r="L299" s="33"/>
      <c r="M299" s="168" t="s">
        <v>1</v>
      </c>
      <c r="N299" s="169" t="s">
        <v>41</v>
      </c>
      <c r="O299" s="58"/>
      <c r="P299" s="170">
        <f>O299*H299</f>
        <v>0</v>
      </c>
      <c r="Q299" s="170">
        <v>0</v>
      </c>
      <c r="R299" s="170">
        <f>Q299*H299</f>
        <v>0</v>
      </c>
      <c r="S299" s="170">
        <v>0.01946</v>
      </c>
      <c r="T299" s="171">
        <f>S299*H299</f>
        <v>0.01946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2" t="s">
        <v>238</v>
      </c>
      <c r="AT299" s="172" t="s">
        <v>146</v>
      </c>
      <c r="AU299" s="172" t="s">
        <v>86</v>
      </c>
      <c r="AY299" s="17" t="s">
        <v>144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7" t="s">
        <v>84</v>
      </c>
      <c r="BK299" s="173">
        <f>ROUND(I299*H299,2)</f>
        <v>0</v>
      </c>
      <c r="BL299" s="17" t="s">
        <v>238</v>
      </c>
      <c r="BM299" s="172" t="s">
        <v>1508</v>
      </c>
    </row>
    <row r="300" spans="1:47" s="2" customFormat="1" ht="12">
      <c r="A300" s="32"/>
      <c r="B300" s="33"/>
      <c r="C300" s="32"/>
      <c r="D300" s="174" t="s">
        <v>153</v>
      </c>
      <c r="E300" s="32"/>
      <c r="F300" s="175" t="s">
        <v>1509</v>
      </c>
      <c r="G300" s="32"/>
      <c r="H300" s="32"/>
      <c r="I300" s="96"/>
      <c r="J300" s="32"/>
      <c r="K300" s="32"/>
      <c r="L300" s="33"/>
      <c r="M300" s="176"/>
      <c r="N300" s="177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153</v>
      </c>
      <c r="AU300" s="17" t="s">
        <v>86</v>
      </c>
    </row>
    <row r="301" spans="2:51" s="13" customFormat="1" ht="12">
      <c r="B301" s="178"/>
      <c r="D301" s="174" t="s">
        <v>155</v>
      </c>
      <c r="E301" s="179" t="s">
        <v>1</v>
      </c>
      <c r="F301" s="180" t="s">
        <v>84</v>
      </c>
      <c r="H301" s="181">
        <v>1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155</v>
      </c>
      <c r="AU301" s="179" t="s">
        <v>86</v>
      </c>
      <c r="AV301" s="13" t="s">
        <v>86</v>
      </c>
      <c r="AW301" s="13" t="s">
        <v>32</v>
      </c>
      <c r="AX301" s="13" t="s">
        <v>76</v>
      </c>
      <c r="AY301" s="179" t="s">
        <v>144</v>
      </c>
    </row>
    <row r="302" spans="2:51" s="14" customFormat="1" ht="12">
      <c r="B302" s="186"/>
      <c r="D302" s="174" t="s">
        <v>155</v>
      </c>
      <c r="E302" s="187" t="s">
        <v>1</v>
      </c>
      <c r="F302" s="188" t="s">
        <v>157</v>
      </c>
      <c r="H302" s="189">
        <v>1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7" t="s">
        <v>155</v>
      </c>
      <c r="AU302" s="187" t="s">
        <v>86</v>
      </c>
      <c r="AV302" s="14" t="s">
        <v>151</v>
      </c>
      <c r="AW302" s="14" t="s">
        <v>32</v>
      </c>
      <c r="AX302" s="14" t="s">
        <v>84</v>
      </c>
      <c r="AY302" s="187" t="s">
        <v>144</v>
      </c>
    </row>
    <row r="303" spans="1:65" s="2" customFormat="1" ht="14.45" customHeight="1">
      <c r="A303" s="32"/>
      <c r="B303" s="160"/>
      <c r="C303" s="161" t="s">
        <v>1017</v>
      </c>
      <c r="D303" s="161" t="s">
        <v>146</v>
      </c>
      <c r="E303" s="162" t="s">
        <v>1510</v>
      </c>
      <c r="F303" s="163" t="s">
        <v>1511</v>
      </c>
      <c r="G303" s="164" t="s">
        <v>1494</v>
      </c>
      <c r="H303" s="165">
        <v>1</v>
      </c>
      <c r="I303" s="166"/>
      <c r="J303" s="167">
        <f>ROUND(I303*H303,2)</f>
        <v>0</v>
      </c>
      <c r="K303" s="163" t="s">
        <v>150</v>
      </c>
      <c r="L303" s="33"/>
      <c r="M303" s="168" t="s">
        <v>1</v>
      </c>
      <c r="N303" s="169" t="s">
        <v>41</v>
      </c>
      <c r="O303" s="58"/>
      <c r="P303" s="170">
        <f>O303*H303</f>
        <v>0</v>
      </c>
      <c r="Q303" s="170">
        <v>0.02073</v>
      </c>
      <c r="R303" s="170">
        <f>Q303*H303</f>
        <v>0.02073</v>
      </c>
      <c r="S303" s="170">
        <v>0</v>
      </c>
      <c r="T303" s="171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2" t="s">
        <v>238</v>
      </c>
      <c r="AT303" s="172" t="s">
        <v>146</v>
      </c>
      <c r="AU303" s="172" t="s">
        <v>86</v>
      </c>
      <c r="AY303" s="17" t="s">
        <v>144</v>
      </c>
      <c r="BE303" s="173">
        <f>IF(N303="základní",J303,0)</f>
        <v>0</v>
      </c>
      <c r="BF303" s="173">
        <f>IF(N303="snížená",J303,0)</f>
        <v>0</v>
      </c>
      <c r="BG303" s="173">
        <f>IF(N303="zákl. přenesená",J303,0)</f>
        <v>0</v>
      </c>
      <c r="BH303" s="173">
        <f>IF(N303="sníž. přenesená",J303,0)</f>
        <v>0</v>
      </c>
      <c r="BI303" s="173">
        <f>IF(N303="nulová",J303,0)</f>
        <v>0</v>
      </c>
      <c r="BJ303" s="17" t="s">
        <v>84</v>
      </c>
      <c r="BK303" s="173">
        <f>ROUND(I303*H303,2)</f>
        <v>0</v>
      </c>
      <c r="BL303" s="17" t="s">
        <v>238</v>
      </c>
      <c r="BM303" s="172" t="s">
        <v>1512</v>
      </c>
    </row>
    <row r="304" spans="1:47" s="2" customFormat="1" ht="19.5">
      <c r="A304" s="32"/>
      <c r="B304" s="33"/>
      <c r="C304" s="32"/>
      <c r="D304" s="174" t="s">
        <v>153</v>
      </c>
      <c r="E304" s="32"/>
      <c r="F304" s="175" t="s">
        <v>1513</v>
      </c>
      <c r="G304" s="32"/>
      <c r="H304" s="32"/>
      <c r="I304" s="96"/>
      <c r="J304" s="32"/>
      <c r="K304" s="32"/>
      <c r="L304" s="33"/>
      <c r="M304" s="176"/>
      <c r="N304" s="177"/>
      <c r="O304" s="58"/>
      <c r="P304" s="58"/>
      <c r="Q304" s="58"/>
      <c r="R304" s="58"/>
      <c r="S304" s="58"/>
      <c r="T304" s="59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153</v>
      </c>
      <c r="AU304" s="17" t="s">
        <v>86</v>
      </c>
    </row>
    <row r="305" spans="1:65" s="2" customFormat="1" ht="14.45" customHeight="1">
      <c r="A305" s="32"/>
      <c r="B305" s="160"/>
      <c r="C305" s="201" t="s">
        <v>1022</v>
      </c>
      <c r="D305" s="201" t="s">
        <v>213</v>
      </c>
      <c r="E305" s="202" t="s">
        <v>1514</v>
      </c>
      <c r="F305" s="203" t="s">
        <v>1515</v>
      </c>
      <c r="G305" s="204" t="s">
        <v>216</v>
      </c>
      <c r="H305" s="205">
        <v>1</v>
      </c>
      <c r="I305" s="206"/>
      <c r="J305" s="207">
        <f>ROUND(I305*H305,2)</f>
        <v>0</v>
      </c>
      <c r="K305" s="203" t="s">
        <v>1</v>
      </c>
      <c r="L305" s="208"/>
      <c r="M305" s="209" t="s">
        <v>1</v>
      </c>
      <c r="N305" s="210" t="s">
        <v>41</v>
      </c>
      <c r="O305" s="58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2" t="s">
        <v>324</v>
      </c>
      <c r="AT305" s="172" t="s">
        <v>213</v>
      </c>
      <c r="AU305" s="172" t="s">
        <v>86</v>
      </c>
      <c r="AY305" s="17" t="s">
        <v>144</v>
      </c>
      <c r="BE305" s="173">
        <f>IF(N305="základní",J305,0)</f>
        <v>0</v>
      </c>
      <c r="BF305" s="173">
        <f>IF(N305="snížená",J305,0)</f>
        <v>0</v>
      </c>
      <c r="BG305" s="173">
        <f>IF(N305="zákl. přenesená",J305,0)</f>
        <v>0</v>
      </c>
      <c r="BH305" s="173">
        <f>IF(N305="sníž. přenesená",J305,0)</f>
        <v>0</v>
      </c>
      <c r="BI305" s="173">
        <f>IF(N305="nulová",J305,0)</f>
        <v>0</v>
      </c>
      <c r="BJ305" s="17" t="s">
        <v>84</v>
      </c>
      <c r="BK305" s="173">
        <f>ROUND(I305*H305,2)</f>
        <v>0</v>
      </c>
      <c r="BL305" s="17" t="s">
        <v>238</v>
      </c>
      <c r="BM305" s="172" t="s">
        <v>1516</v>
      </c>
    </row>
    <row r="306" spans="1:47" s="2" customFormat="1" ht="12">
      <c r="A306" s="32"/>
      <c r="B306" s="33"/>
      <c r="C306" s="32"/>
      <c r="D306" s="174" t="s">
        <v>153</v>
      </c>
      <c r="E306" s="32"/>
      <c r="F306" s="175" t="s">
        <v>1515</v>
      </c>
      <c r="G306" s="32"/>
      <c r="H306" s="32"/>
      <c r="I306" s="96"/>
      <c r="J306" s="32"/>
      <c r="K306" s="32"/>
      <c r="L306" s="33"/>
      <c r="M306" s="176"/>
      <c r="N306" s="177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153</v>
      </c>
      <c r="AU306" s="17" t="s">
        <v>86</v>
      </c>
    </row>
    <row r="307" spans="1:65" s="2" customFormat="1" ht="14.45" customHeight="1">
      <c r="A307" s="32"/>
      <c r="B307" s="160"/>
      <c r="C307" s="161" t="s">
        <v>1027</v>
      </c>
      <c r="D307" s="161" t="s">
        <v>146</v>
      </c>
      <c r="E307" s="162" t="s">
        <v>1517</v>
      </c>
      <c r="F307" s="163" t="s">
        <v>1518</v>
      </c>
      <c r="G307" s="164" t="s">
        <v>1494</v>
      </c>
      <c r="H307" s="165">
        <v>1</v>
      </c>
      <c r="I307" s="166"/>
      <c r="J307" s="167">
        <f>ROUND(I307*H307,2)</f>
        <v>0</v>
      </c>
      <c r="K307" s="163" t="s">
        <v>150</v>
      </c>
      <c r="L307" s="33"/>
      <c r="M307" s="168" t="s">
        <v>1</v>
      </c>
      <c r="N307" s="169" t="s">
        <v>41</v>
      </c>
      <c r="O307" s="58"/>
      <c r="P307" s="170">
        <f>O307*H307</f>
        <v>0</v>
      </c>
      <c r="Q307" s="170">
        <v>0</v>
      </c>
      <c r="R307" s="170">
        <f>Q307*H307</f>
        <v>0</v>
      </c>
      <c r="S307" s="170">
        <v>0.00156</v>
      </c>
      <c r="T307" s="171">
        <f>S307*H307</f>
        <v>0.00156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2" t="s">
        <v>238</v>
      </c>
      <c r="AT307" s="172" t="s">
        <v>146</v>
      </c>
      <c r="AU307" s="172" t="s">
        <v>86</v>
      </c>
      <c r="AY307" s="17" t="s">
        <v>144</v>
      </c>
      <c r="BE307" s="173">
        <f>IF(N307="základní",J307,0)</f>
        <v>0</v>
      </c>
      <c r="BF307" s="173">
        <f>IF(N307="snížená",J307,0)</f>
        <v>0</v>
      </c>
      <c r="BG307" s="173">
        <f>IF(N307="zákl. přenesená",J307,0)</f>
        <v>0</v>
      </c>
      <c r="BH307" s="173">
        <f>IF(N307="sníž. přenesená",J307,0)</f>
        <v>0</v>
      </c>
      <c r="BI307" s="173">
        <f>IF(N307="nulová",J307,0)</f>
        <v>0</v>
      </c>
      <c r="BJ307" s="17" t="s">
        <v>84</v>
      </c>
      <c r="BK307" s="173">
        <f>ROUND(I307*H307,2)</f>
        <v>0</v>
      </c>
      <c r="BL307" s="17" t="s">
        <v>238</v>
      </c>
      <c r="BM307" s="172" t="s">
        <v>1519</v>
      </c>
    </row>
    <row r="308" spans="1:47" s="2" customFormat="1" ht="12">
      <c r="A308" s="32"/>
      <c r="B308" s="33"/>
      <c r="C308" s="32"/>
      <c r="D308" s="174" t="s">
        <v>153</v>
      </c>
      <c r="E308" s="32"/>
      <c r="F308" s="175" t="s">
        <v>1520</v>
      </c>
      <c r="G308" s="32"/>
      <c r="H308" s="32"/>
      <c r="I308" s="96"/>
      <c r="J308" s="32"/>
      <c r="K308" s="32"/>
      <c r="L308" s="33"/>
      <c r="M308" s="176"/>
      <c r="N308" s="177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153</v>
      </c>
      <c r="AU308" s="17" t="s">
        <v>86</v>
      </c>
    </row>
    <row r="309" spans="2:51" s="13" customFormat="1" ht="12">
      <c r="B309" s="178"/>
      <c r="D309" s="174" t="s">
        <v>155</v>
      </c>
      <c r="E309" s="179" t="s">
        <v>1</v>
      </c>
      <c r="F309" s="180" t="s">
        <v>84</v>
      </c>
      <c r="H309" s="181">
        <v>1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155</v>
      </c>
      <c r="AU309" s="179" t="s">
        <v>86</v>
      </c>
      <c r="AV309" s="13" t="s">
        <v>86</v>
      </c>
      <c r="AW309" s="13" t="s">
        <v>32</v>
      </c>
      <c r="AX309" s="13" t="s">
        <v>76</v>
      </c>
      <c r="AY309" s="179" t="s">
        <v>144</v>
      </c>
    </row>
    <row r="310" spans="2:51" s="14" customFormat="1" ht="12">
      <c r="B310" s="186"/>
      <c r="D310" s="174" t="s">
        <v>155</v>
      </c>
      <c r="E310" s="187" t="s">
        <v>1</v>
      </c>
      <c r="F310" s="188" t="s">
        <v>157</v>
      </c>
      <c r="H310" s="189">
        <v>1</v>
      </c>
      <c r="I310" s="190"/>
      <c r="L310" s="186"/>
      <c r="M310" s="191"/>
      <c r="N310" s="192"/>
      <c r="O310" s="192"/>
      <c r="P310" s="192"/>
      <c r="Q310" s="192"/>
      <c r="R310" s="192"/>
      <c r="S310" s="192"/>
      <c r="T310" s="193"/>
      <c r="AT310" s="187" t="s">
        <v>155</v>
      </c>
      <c r="AU310" s="187" t="s">
        <v>86</v>
      </c>
      <c r="AV310" s="14" t="s">
        <v>151</v>
      </c>
      <c r="AW310" s="14" t="s">
        <v>32</v>
      </c>
      <c r="AX310" s="14" t="s">
        <v>84</v>
      </c>
      <c r="AY310" s="187" t="s">
        <v>144</v>
      </c>
    </row>
    <row r="311" spans="1:65" s="2" customFormat="1" ht="14.45" customHeight="1">
      <c r="A311" s="32"/>
      <c r="B311" s="160"/>
      <c r="C311" s="161" t="s">
        <v>1034</v>
      </c>
      <c r="D311" s="161" t="s">
        <v>146</v>
      </c>
      <c r="E311" s="162" t="s">
        <v>1521</v>
      </c>
      <c r="F311" s="163" t="s">
        <v>1522</v>
      </c>
      <c r="G311" s="164" t="s">
        <v>1494</v>
      </c>
      <c r="H311" s="165">
        <v>1</v>
      </c>
      <c r="I311" s="166"/>
      <c r="J311" s="167">
        <f>ROUND(I311*H311,2)</f>
        <v>0</v>
      </c>
      <c r="K311" s="163" t="s">
        <v>150</v>
      </c>
      <c r="L311" s="33"/>
      <c r="M311" s="168" t="s">
        <v>1</v>
      </c>
      <c r="N311" s="169" t="s">
        <v>41</v>
      </c>
      <c r="O311" s="58"/>
      <c r="P311" s="170">
        <f>O311*H311</f>
        <v>0</v>
      </c>
      <c r="Q311" s="170">
        <v>0.00154</v>
      </c>
      <c r="R311" s="170">
        <f>Q311*H311</f>
        <v>0.00154</v>
      </c>
      <c r="S311" s="170">
        <v>0</v>
      </c>
      <c r="T311" s="171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2" t="s">
        <v>238</v>
      </c>
      <c r="AT311" s="172" t="s">
        <v>146</v>
      </c>
      <c r="AU311" s="172" t="s">
        <v>86</v>
      </c>
      <c r="AY311" s="17" t="s">
        <v>144</v>
      </c>
      <c r="BE311" s="173">
        <f>IF(N311="základní",J311,0)</f>
        <v>0</v>
      </c>
      <c r="BF311" s="173">
        <f>IF(N311="snížená",J311,0)</f>
        <v>0</v>
      </c>
      <c r="BG311" s="173">
        <f>IF(N311="zákl. přenesená",J311,0)</f>
        <v>0</v>
      </c>
      <c r="BH311" s="173">
        <f>IF(N311="sníž. přenesená",J311,0)</f>
        <v>0</v>
      </c>
      <c r="BI311" s="173">
        <f>IF(N311="nulová",J311,0)</f>
        <v>0</v>
      </c>
      <c r="BJ311" s="17" t="s">
        <v>84</v>
      </c>
      <c r="BK311" s="173">
        <f>ROUND(I311*H311,2)</f>
        <v>0</v>
      </c>
      <c r="BL311" s="17" t="s">
        <v>238</v>
      </c>
      <c r="BM311" s="172" t="s">
        <v>1523</v>
      </c>
    </row>
    <row r="312" spans="1:47" s="2" customFormat="1" ht="12">
      <c r="A312" s="32"/>
      <c r="B312" s="33"/>
      <c r="C312" s="32"/>
      <c r="D312" s="174" t="s">
        <v>153</v>
      </c>
      <c r="E312" s="32"/>
      <c r="F312" s="175" t="s">
        <v>1524</v>
      </c>
      <c r="G312" s="32"/>
      <c r="H312" s="32"/>
      <c r="I312" s="96"/>
      <c r="J312" s="32"/>
      <c r="K312" s="32"/>
      <c r="L312" s="33"/>
      <c r="M312" s="176"/>
      <c r="N312" s="177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153</v>
      </c>
      <c r="AU312" s="17" t="s">
        <v>86</v>
      </c>
    </row>
    <row r="313" spans="2:51" s="13" customFormat="1" ht="12">
      <c r="B313" s="178"/>
      <c r="D313" s="174" t="s">
        <v>155</v>
      </c>
      <c r="E313" s="179" t="s">
        <v>1</v>
      </c>
      <c r="F313" s="180" t="s">
        <v>84</v>
      </c>
      <c r="H313" s="181">
        <v>1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155</v>
      </c>
      <c r="AU313" s="179" t="s">
        <v>86</v>
      </c>
      <c r="AV313" s="13" t="s">
        <v>86</v>
      </c>
      <c r="AW313" s="13" t="s">
        <v>32</v>
      </c>
      <c r="AX313" s="13" t="s">
        <v>76</v>
      </c>
      <c r="AY313" s="179" t="s">
        <v>144</v>
      </c>
    </row>
    <row r="314" spans="2:51" s="14" customFormat="1" ht="12">
      <c r="B314" s="186"/>
      <c r="D314" s="174" t="s">
        <v>155</v>
      </c>
      <c r="E314" s="187" t="s">
        <v>1</v>
      </c>
      <c r="F314" s="188" t="s">
        <v>157</v>
      </c>
      <c r="H314" s="189">
        <v>1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155</v>
      </c>
      <c r="AU314" s="187" t="s">
        <v>86</v>
      </c>
      <c r="AV314" s="14" t="s">
        <v>151</v>
      </c>
      <c r="AW314" s="14" t="s">
        <v>32</v>
      </c>
      <c r="AX314" s="14" t="s">
        <v>84</v>
      </c>
      <c r="AY314" s="187" t="s">
        <v>144</v>
      </c>
    </row>
    <row r="315" spans="1:65" s="2" customFormat="1" ht="14.45" customHeight="1">
      <c r="A315" s="32"/>
      <c r="B315" s="160"/>
      <c r="C315" s="161" t="s">
        <v>211</v>
      </c>
      <c r="D315" s="161" t="s">
        <v>146</v>
      </c>
      <c r="E315" s="162" t="s">
        <v>1525</v>
      </c>
      <c r="F315" s="163" t="s">
        <v>1526</v>
      </c>
      <c r="G315" s="164" t="s">
        <v>302</v>
      </c>
      <c r="H315" s="165">
        <v>4</v>
      </c>
      <c r="I315" s="166"/>
      <c r="J315" s="167">
        <f>ROUND(I315*H315,2)</f>
        <v>0</v>
      </c>
      <c r="K315" s="163" t="s">
        <v>150</v>
      </c>
      <c r="L315" s="33"/>
      <c r="M315" s="168" t="s">
        <v>1</v>
      </c>
      <c r="N315" s="169" t="s">
        <v>41</v>
      </c>
      <c r="O315" s="58"/>
      <c r="P315" s="170">
        <f>O315*H315</f>
        <v>0</v>
      </c>
      <c r="Q315" s="170">
        <v>0</v>
      </c>
      <c r="R315" s="170">
        <f>Q315*H315</f>
        <v>0</v>
      </c>
      <c r="S315" s="170">
        <v>0.00086</v>
      </c>
      <c r="T315" s="171">
        <f>S315*H315</f>
        <v>0.00344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2" t="s">
        <v>238</v>
      </c>
      <c r="AT315" s="172" t="s">
        <v>146</v>
      </c>
      <c r="AU315" s="172" t="s">
        <v>86</v>
      </c>
      <c r="AY315" s="17" t="s">
        <v>144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7" t="s">
        <v>84</v>
      </c>
      <c r="BK315" s="173">
        <f>ROUND(I315*H315,2)</f>
        <v>0</v>
      </c>
      <c r="BL315" s="17" t="s">
        <v>238</v>
      </c>
      <c r="BM315" s="172" t="s">
        <v>1527</v>
      </c>
    </row>
    <row r="316" spans="1:47" s="2" customFormat="1" ht="12">
      <c r="A316" s="32"/>
      <c r="B316" s="33"/>
      <c r="C316" s="32"/>
      <c r="D316" s="174" t="s">
        <v>153</v>
      </c>
      <c r="E316" s="32"/>
      <c r="F316" s="175" t="s">
        <v>1528</v>
      </c>
      <c r="G316" s="32"/>
      <c r="H316" s="32"/>
      <c r="I316" s="96"/>
      <c r="J316" s="32"/>
      <c r="K316" s="32"/>
      <c r="L316" s="33"/>
      <c r="M316" s="176"/>
      <c r="N316" s="177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153</v>
      </c>
      <c r="AU316" s="17" t="s">
        <v>86</v>
      </c>
    </row>
    <row r="317" spans="2:51" s="13" customFormat="1" ht="12">
      <c r="B317" s="178"/>
      <c r="D317" s="174" t="s">
        <v>155</v>
      </c>
      <c r="E317" s="179" t="s">
        <v>1</v>
      </c>
      <c r="F317" s="180" t="s">
        <v>151</v>
      </c>
      <c r="H317" s="181">
        <v>4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155</v>
      </c>
      <c r="AU317" s="179" t="s">
        <v>86</v>
      </c>
      <c r="AV317" s="13" t="s">
        <v>86</v>
      </c>
      <c r="AW317" s="13" t="s">
        <v>32</v>
      </c>
      <c r="AX317" s="13" t="s">
        <v>76</v>
      </c>
      <c r="AY317" s="179" t="s">
        <v>144</v>
      </c>
    </row>
    <row r="318" spans="2:51" s="14" customFormat="1" ht="12">
      <c r="B318" s="186"/>
      <c r="D318" s="174" t="s">
        <v>155</v>
      </c>
      <c r="E318" s="187" t="s">
        <v>1</v>
      </c>
      <c r="F318" s="188" t="s">
        <v>157</v>
      </c>
      <c r="H318" s="189">
        <v>4</v>
      </c>
      <c r="I318" s="190"/>
      <c r="L318" s="186"/>
      <c r="M318" s="191"/>
      <c r="N318" s="192"/>
      <c r="O318" s="192"/>
      <c r="P318" s="192"/>
      <c r="Q318" s="192"/>
      <c r="R318" s="192"/>
      <c r="S318" s="192"/>
      <c r="T318" s="193"/>
      <c r="AT318" s="187" t="s">
        <v>155</v>
      </c>
      <c r="AU318" s="187" t="s">
        <v>86</v>
      </c>
      <c r="AV318" s="14" t="s">
        <v>151</v>
      </c>
      <c r="AW318" s="14" t="s">
        <v>32</v>
      </c>
      <c r="AX318" s="14" t="s">
        <v>84</v>
      </c>
      <c r="AY318" s="187" t="s">
        <v>144</v>
      </c>
    </row>
    <row r="319" spans="1:65" s="2" customFormat="1" ht="14.45" customHeight="1">
      <c r="A319" s="32"/>
      <c r="B319" s="160"/>
      <c r="C319" s="161" t="s">
        <v>1043</v>
      </c>
      <c r="D319" s="161" t="s">
        <v>146</v>
      </c>
      <c r="E319" s="162" t="s">
        <v>1529</v>
      </c>
      <c r="F319" s="163" t="s">
        <v>1530</v>
      </c>
      <c r="G319" s="164" t="s">
        <v>302</v>
      </c>
      <c r="H319" s="165">
        <v>1</v>
      </c>
      <c r="I319" s="166"/>
      <c r="J319" s="167">
        <f>ROUND(I319*H319,2)</f>
        <v>0</v>
      </c>
      <c r="K319" s="163" t="s">
        <v>150</v>
      </c>
      <c r="L319" s="33"/>
      <c r="M319" s="168" t="s">
        <v>1</v>
      </c>
      <c r="N319" s="169" t="s">
        <v>41</v>
      </c>
      <c r="O319" s="58"/>
      <c r="P319" s="170">
        <f>O319*H319</f>
        <v>0</v>
      </c>
      <c r="Q319" s="170">
        <v>0.00023</v>
      </c>
      <c r="R319" s="170">
        <f>Q319*H319</f>
        <v>0.00023</v>
      </c>
      <c r="S319" s="170">
        <v>0</v>
      </c>
      <c r="T319" s="171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2" t="s">
        <v>238</v>
      </c>
      <c r="AT319" s="172" t="s">
        <v>146</v>
      </c>
      <c r="AU319" s="172" t="s">
        <v>86</v>
      </c>
      <c r="AY319" s="17" t="s">
        <v>144</v>
      </c>
      <c r="BE319" s="173">
        <f>IF(N319="základní",J319,0)</f>
        <v>0</v>
      </c>
      <c r="BF319" s="173">
        <f>IF(N319="snížená",J319,0)</f>
        <v>0</v>
      </c>
      <c r="BG319" s="173">
        <f>IF(N319="zákl. přenesená",J319,0)</f>
        <v>0</v>
      </c>
      <c r="BH319" s="173">
        <f>IF(N319="sníž. přenesená",J319,0)</f>
        <v>0</v>
      </c>
      <c r="BI319" s="173">
        <f>IF(N319="nulová",J319,0)</f>
        <v>0</v>
      </c>
      <c r="BJ319" s="17" t="s">
        <v>84</v>
      </c>
      <c r="BK319" s="173">
        <f>ROUND(I319*H319,2)</f>
        <v>0</v>
      </c>
      <c r="BL319" s="17" t="s">
        <v>238</v>
      </c>
      <c r="BM319" s="172" t="s">
        <v>1531</v>
      </c>
    </row>
    <row r="320" spans="1:47" s="2" customFormat="1" ht="12">
      <c r="A320" s="32"/>
      <c r="B320" s="33"/>
      <c r="C320" s="32"/>
      <c r="D320" s="174" t="s">
        <v>153</v>
      </c>
      <c r="E320" s="32"/>
      <c r="F320" s="175" t="s">
        <v>1532</v>
      </c>
      <c r="G320" s="32"/>
      <c r="H320" s="32"/>
      <c r="I320" s="96"/>
      <c r="J320" s="32"/>
      <c r="K320" s="32"/>
      <c r="L320" s="33"/>
      <c r="M320" s="176"/>
      <c r="N320" s="177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153</v>
      </c>
      <c r="AU320" s="17" t="s">
        <v>86</v>
      </c>
    </row>
    <row r="321" spans="2:51" s="13" customFormat="1" ht="12">
      <c r="B321" s="178"/>
      <c r="D321" s="174" t="s">
        <v>155</v>
      </c>
      <c r="E321" s="179" t="s">
        <v>1</v>
      </c>
      <c r="F321" s="180" t="s">
        <v>84</v>
      </c>
      <c r="H321" s="181">
        <v>1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155</v>
      </c>
      <c r="AU321" s="179" t="s">
        <v>86</v>
      </c>
      <c r="AV321" s="13" t="s">
        <v>86</v>
      </c>
      <c r="AW321" s="13" t="s">
        <v>32</v>
      </c>
      <c r="AX321" s="13" t="s">
        <v>76</v>
      </c>
      <c r="AY321" s="179" t="s">
        <v>144</v>
      </c>
    </row>
    <row r="322" spans="2:51" s="14" customFormat="1" ht="12">
      <c r="B322" s="186"/>
      <c r="D322" s="174" t="s">
        <v>155</v>
      </c>
      <c r="E322" s="187" t="s">
        <v>1</v>
      </c>
      <c r="F322" s="188" t="s">
        <v>157</v>
      </c>
      <c r="H322" s="189">
        <v>1</v>
      </c>
      <c r="I322" s="190"/>
      <c r="L322" s="186"/>
      <c r="M322" s="191"/>
      <c r="N322" s="192"/>
      <c r="O322" s="192"/>
      <c r="P322" s="192"/>
      <c r="Q322" s="192"/>
      <c r="R322" s="192"/>
      <c r="S322" s="192"/>
      <c r="T322" s="193"/>
      <c r="AT322" s="187" t="s">
        <v>155</v>
      </c>
      <c r="AU322" s="187" t="s">
        <v>86</v>
      </c>
      <c r="AV322" s="14" t="s">
        <v>151</v>
      </c>
      <c r="AW322" s="14" t="s">
        <v>32</v>
      </c>
      <c r="AX322" s="14" t="s">
        <v>84</v>
      </c>
      <c r="AY322" s="187" t="s">
        <v>144</v>
      </c>
    </row>
    <row r="323" spans="1:65" s="2" customFormat="1" ht="14.45" customHeight="1">
      <c r="A323" s="32"/>
      <c r="B323" s="160"/>
      <c r="C323" s="201" t="s">
        <v>379</v>
      </c>
      <c r="D323" s="201" t="s">
        <v>213</v>
      </c>
      <c r="E323" s="202" t="s">
        <v>1533</v>
      </c>
      <c r="F323" s="203" t="s">
        <v>1534</v>
      </c>
      <c r="G323" s="204" t="s">
        <v>661</v>
      </c>
      <c r="H323" s="205">
        <v>1</v>
      </c>
      <c r="I323" s="206"/>
      <c r="J323" s="207">
        <f>ROUND(I323*H323,2)</f>
        <v>0</v>
      </c>
      <c r="K323" s="203" t="s">
        <v>1</v>
      </c>
      <c r="L323" s="208"/>
      <c r="M323" s="209" t="s">
        <v>1</v>
      </c>
      <c r="N323" s="210" t="s">
        <v>41</v>
      </c>
      <c r="O323" s="58"/>
      <c r="P323" s="170">
        <f>O323*H323</f>
        <v>0</v>
      </c>
      <c r="Q323" s="170">
        <v>0</v>
      </c>
      <c r="R323" s="170">
        <f>Q323*H323</f>
        <v>0</v>
      </c>
      <c r="S323" s="170">
        <v>0</v>
      </c>
      <c r="T323" s="171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2" t="s">
        <v>324</v>
      </c>
      <c r="AT323" s="172" t="s">
        <v>213</v>
      </c>
      <c r="AU323" s="172" t="s">
        <v>86</v>
      </c>
      <c r="AY323" s="17" t="s">
        <v>144</v>
      </c>
      <c r="BE323" s="173">
        <f>IF(N323="základní",J323,0)</f>
        <v>0</v>
      </c>
      <c r="BF323" s="173">
        <f>IF(N323="snížená",J323,0)</f>
        <v>0</v>
      </c>
      <c r="BG323" s="173">
        <f>IF(N323="zákl. přenesená",J323,0)</f>
        <v>0</v>
      </c>
      <c r="BH323" s="173">
        <f>IF(N323="sníž. přenesená",J323,0)</f>
        <v>0</v>
      </c>
      <c r="BI323" s="173">
        <f>IF(N323="nulová",J323,0)</f>
        <v>0</v>
      </c>
      <c r="BJ323" s="17" t="s">
        <v>84</v>
      </c>
      <c r="BK323" s="173">
        <f>ROUND(I323*H323,2)</f>
        <v>0</v>
      </c>
      <c r="BL323" s="17" t="s">
        <v>238</v>
      </c>
      <c r="BM323" s="172" t="s">
        <v>1535</v>
      </c>
    </row>
    <row r="324" spans="1:47" s="2" customFormat="1" ht="12">
      <c r="A324" s="32"/>
      <c r="B324" s="33"/>
      <c r="C324" s="32"/>
      <c r="D324" s="174" t="s">
        <v>153</v>
      </c>
      <c r="E324" s="32"/>
      <c r="F324" s="175" t="s">
        <v>1534</v>
      </c>
      <c r="G324" s="32"/>
      <c r="H324" s="32"/>
      <c r="I324" s="96"/>
      <c r="J324" s="32"/>
      <c r="K324" s="32"/>
      <c r="L324" s="33"/>
      <c r="M324" s="176"/>
      <c r="N324" s="177"/>
      <c r="O324" s="58"/>
      <c r="P324" s="58"/>
      <c r="Q324" s="58"/>
      <c r="R324" s="58"/>
      <c r="S324" s="58"/>
      <c r="T324" s="59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153</v>
      </c>
      <c r="AU324" s="17" t="s">
        <v>86</v>
      </c>
    </row>
    <row r="325" spans="1:65" s="2" customFormat="1" ht="14.45" customHeight="1">
      <c r="A325" s="32"/>
      <c r="B325" s="160"/>
      <c r="C325" s="201" t="s">
        <v>1053</v>
      </c>
      <c r="D325" s="201" t="s">
        <v>213</v>
      </c>
      <c r="E325" s="202" t="s">
        <v>1536</v>
      </c>
      <c r="F325" s="203" t="s">
        <v>1537</v>
      </c>
      <c r="G325" s="204" t="s">
        <v>661</v>
      </c>
      <c r="H325" s="205">
        <v>1</v>
      </c>
      <c r="I325" s="206"/>
      <c r="J325" s="207">
        <f>ROUND(I325*H325,2)</f>
        <v>0</v>
      </c>
      <c r="K325" s="203" t="s">
        <v>1</v>
      </c>
      <c r="L325" s="208"/>
      <c r="M325" s="209" t="s">
        <v>1</v>
      </c>
      <c r="N325" s="210" t="s">
        <v>41</v>
      </c>
      <c r="O325" s="58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2" t="s">
        <v>324</v>
      </c>
      <c r="AT325" s="172" t="s">
        <v>213</v>
      </c>
      <c r="AU325" s="172" t="s">
        <v>86</v>
      </c>
      <c r="AY325" s="17" t="s">
        <v>144</v>
      </c>
      <c r="BE325" s="173">
        <f>IF(N325="základní",J325,0)</f>
        <v>0</v>
      </c>
      <c r="BF325" s="173">
        <f>IF(N325="snížená",J325,0)</f>
        <v>0</v>
      </c>
      <c r="BG325" s="173">
        <f>IF(N325="zákl. přenesená",J325,0)</f>
        <v>0</v>
      </c>
      <c r="BH325" s="173">
        <f>IF(N325="sníž. přenesená",J325,0)</f>
        <v>0</v>
      </c>
      <c r="BI325" s="173">
        <f>IF(N325="nulová",J325,0)</f>
        <v>0</v>
      </c>
      <c r="BJ325" s="17" t="s">
        <v>84</v>
      </c>
      <c r="BK325" s="173">
        <f>ROUND(I325*H325,2)</f>
        <v>0</v>
      </c>
      <c r="BL325" s="17" t="s">
        <v>238</v>
      </c>
      <c r="BM325" s="172" t="s">
        <v>1538</v>
      </c>
    </row>
    <row r="326" spans="1:47" s="2" customFormat="1" ht="12">
      <c r="A326" s="32"/>
      <c r="B326" s="33"/>
      <c r="C326" s="32"/>
      <c r="D326" s="174" t="s">
        <v>153</v>
      </c>
      <c r="E326" s="32"/>
      <c r="F326" s="175" t="s">
        <v>1537</v>
      </c>
      <c r="G326" s="32"/>
      <c r="H326" s="32"/>
      <c r="I326" s="96"/>
      <c r="J326" s="32"/>
      <c r="K326" s="32"/>
      <c r="L326" s="33"/>
      <c r="M326" s="176"/>
      <c r="N326" s="177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153</v>
      </c>
      <c r="AU326" s="17" t="s">
        <v>86</v>
      </c>
    </row>
    <row r="327" spans="1:65" s="2" customFormat="1" ht="14.45" customHeight="1">
      <c r="A327" s="32"/>
      <c r="B327" s="160"/>
      <c r="C327" s="161" t="s">
        <v>1058</v>
      </c>
      <c r="D327" s="161" t="s">
        <v>146</v>
      </c>
      <c r="E327" s="162" t="s">
        <v>1539</v>
      </c>
      <c r="F327" s="163" t="s">
        <v>1540</v>
      </c>
      <c r="G327" s="164" t="s">
        <v>393</v>
      </c>
      <c r="H327" s="211"/>
      <c r="I327" s="166"/>
      <c r="J327" s="167">
        <f>ROUND(I327*H327,2)</f>
        <v>0</v>
      </c>
      <c r="K327" s="163" t="s">
        <v>150</v>
      </c>
      <c r="L327" s="33"/>
      <c r="M327" s="168" t="s">
        <v>1</v>
      </c>
      <c r="N327" s="169" t="s">
        <v>41</v>
      </c>
      <c r="O327" s="58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2" t="s">
        <v>238</v>
      </c>
      <c r="AT327" s="172" t="s">
        <v>146</v>
      </c>
      <c r="AU327" s="172" t="s">
        <v>86</v>
      </c>
      <c r="AY327" s="17" t="s">
        <v>144</v>
      </c>
      <c r="BE327" s="173">
        <f>IF(N327="základní",J327,0)</f>
        <v>0</v>
      </c>
      <c r="BF327" s="173">
        <f>IF(N327="snížená",J327,0)</f>
        <v>0</v>
      </c>
      <c r="BG327" s="173">
        <f>IF(N327="zákl. přenesená",J327,0)</f>
        <v>0</v>
      </c>
      <c r="BH327" s="173">
        <f>IF(N327="sníž. přenesená",J327,0)</f>
        <v>0</v>
      </c>
      <c r="BI327" s="173">
        <f>IF(N327="nulová",J327,0)</f>
        <v>0</v>
      </c>
      <c r="BJ327" s="17" t="s">
        <v>84</v>
      </c>
      <c r="BK327" s="173">
        <f>ROUND(I327*H327,2)</f>
        <v>0</v>
      </c>
      <c r="BL327" s="17" t="s">
        <v>238</v>
      </c>
      <c r="BM327" s="172" t="s">
        <v>1541</v>
      </c>
    </row>
    <row r="328" spans="1:47" s="2" customFormat="1" ht="19.5">
      <c r="A328" s="32"/>
      <c r="B328" s="33"/>
      <c r="C328" s="32"/>
      <c r="D328" s="174" t="s">
        <v>153</v>
      </c>
      <c r="E328" s="32"/>
      <c r="F328" s="175" t="s">
        <v>1542</v>
      </c>
      <c r="G328" s="32"/>
      <c r="H328" s="32"/>
      <c r="I328" s="96"/>
      <c r="J328" s="32"/>
      <c r="K328" s="32"/>
      <c r="L328" s="33"/>
      <c r="M328" s="176"/>
      <c r="N328" s="177"/>
      <c r="O328" s="58"/>
      <c r="P328" s="58"/>
      <c r="Q328" s="58"/>
      <c r="R328" s="58"/>
      <c r="S328" s="58"/>
      <c r="T328" s="59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7" t="s">
        <v>153</v>
      </c>
      <c r="AU328" s="17" t="s">
        <v>86</v>
      </c>
    </row>
    <row r="329" spans="2:63" s="12" customFormat="1" ht="22.9" customHeight="1">
      <c r="B329" s="147"/>
      <c r="D329" s="148" t="s">
        <v>75</v>
      </c>
      <c r="E329" s="158" t="s">
        <v>1543</v>
      </c>
      <c r="F329" s="158" t="s">
        <v>1544</v>
      </c>
      <c r="I329" s="150"/>
      <c r="J329" s="159">
        <f>BK329</f>
        <v>0</v>
      </c>
      <c r="L329" s="147"/>
      <c r="M329" s="152"/>
      <c r="N329" s="153"/>
      <c r="O329" s="153"/>
      <c r="P329" s="154">
        <f>SUM(P330:P335)</f>
        <v>0</v>
      </c>
      <c r="Q329" s="153"/>
      <c r="R329" s="154">
        <f>SUM(R330:R335)</f>
        <v>0.0276</v>
      </c>
      <c r="S329" s="153"/>
      <c r="T329" s="155">
        <f>SUM(T330:T335)</f>
        <v>0</v>
      </c>
      <c r="AR329" s="148" t="s">
        <v>86</v>
      </c>
      <c r="AT329" s="156" t="s">
        <v>75</v>
      </c>
      <c r="AU329" s="156" t="s">
        <v>84</v>
      </c>
      <c r="AY329" s="148" t="s">
        <v>144</v>
      </c>
      <c r="BK329" s="157">
        <f>SUM(BK330:BK335)</f>
        <v>0</v>
      </c>
    </row>
    <row r="330" spans="1:65" s="2" customFormat="1" ht="19.9" customHeight="1">
      <c r="A330" s="32"/>
      <c r="B330" s="160"/>
      <c r="C330" s="161" t="s">
        <v>1063</v>
      </c>
      <c r="D330" s="161" t="s">
        <v>146</v>
      </c>
      <c r="E330" s="162" t="s">
        <v>1545</v>
      </c>
      <c r="F330" s="163" t="s">
        <v>1546</v>
      </c>
      <c r="G330" s="164" t="s">
        <v>1494</v>
      </c>
      <c r="H330" s="165">
        <v>3</v>
      </c>
      <c r="I330" s="166"/>
      <c r="J330" s="167">
        <f>ROUND(I330*H330,2)</f>
        <v>0</v>
      </c>
      <c r="K330" s="163" t="s">
        <v>150</v>
      </c>
      <c r="L330" s="33"/>
      <c r="M330" s="168" t="s">
        <v>1</v>
      </c>
      <c r="N330" s="169" t="s">
        <v>41</v>
      </c>
      <c r="O330" s="58"/>
      <c r="P330" s="170">
        <f>O330*H330</f>
        <v>0</v>
      </c>
      <c r="Q330" s="170">
        <v>0.0092</v>
      </c>
      <c r="R330" s="170">
        <f>Q330*H330</f>
        <v>0.0276</v>
      </c>
      <c r="S330" s="170">
        <v>0</v>
      </c>
      <c r="T330" s="171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2" t="s">
        <v>238</v>
      </c>
      <c r="AT330" s="172" t="s">
        <v>146</v>
      </c>
      <c r="AU330" s="172" t="s">
        <v>86</v>
      </c>
      <c r="AY330" s="17" t="s">
        <v>144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7" t="s">
        <v>84</v>
      </c>
      <c r="BK330" s="173">
        <f>ROUND(I330*H330,2)</f>
        <v>0</v>
      </c>
      <c r="BL330" s="17" t="s">
        <v>238</v>
      </c>
      <c r="BM330" s="172" t="s">
        <v>1547</v>
      </c>
    </row>
    <row r="331" spans="1:47" s="2" customFormat="1" ht="19.5">
      <c r="A331" s="32"/>
      <c r="B331" s="33"/>
      <c r="C331" s="32"/>
      <c r="D331" s="174" t="s">
        <v>153</v>
      </c>
      <c r="E331" s="32"/>
      <c r="F331" s="175" t="s">
        <v>1548</v>
      </c>
      <c r="G331" s="32"/>
      <c r="H331" s="32"/>
      <c r="I331" s="96"/>
      <c r="J331" s="32"/>
      <c r="K331" s="32"/>
      <c r="L331" s="33"/>
      <c r="M331" s="176"/>
      <c r="N331" s="177"/>
      <c r="O331" s="58"/>
      <c r="P331" s="58"/>
      <c r="Q331" s="58"/>
      <c r="R331" s="58"/>
      <c r="S331" s="58"/>
      <c r="T331" s="59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7" t="s">
        <v>153</v>
      </c>
      <c r="AU331" s="17" t="s">
        <v>86</v>
      </c>
    </row>
    <row r="332" spans="2:51" s="13" customFormat="1" ht="12">
      <c r="B332" s="178"/>
      <c r="D332" s="174" t="s">
        <v>155</v>
      </c>
      <c r="E332" s="179" t="s">
        <v>1</v>
      </c>
      <c r="F332" s="180" t="s">
        <v>165</v>
      </c>
      <c r="H332" s="181">
        <v>3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155</v>
      </c>
      <c r="AU332" s="179" t="s">
        <v>86</v>
      </c>
      <c r="AV332" s="13" t="s">
        <v>86</v>
      </c>
      <c r="AW332" s="13" t="s">
        <v>32</v>
      </c>
      <c r="AX332" s="13" t="s">
        <v>76</v>
      </c>
      <c r="AY332" s="179" t="s">
        <v>144</v>
      </c>
    </row>
    <row r="333" spans="2:51" s="14" customFormat="1" ht="12">
      <c r="B333" s="186"/>
      <c r="D333" s="174" t="s">
        <v>155</v>
      </c>
      <c r="E333" s="187" t="s">
        <v>1</v>
      </c>
      <c r="F333" s="188" t="s">
        <v>157</v>
      </c>
      <c r="H333" s="189">
        <v>3</v>
      </c>
      <c r="I333" s="190"/>
      <c r="L333" s="186"/>
      <c r="M333" s="191"/>
      <c r="N333" s="192"/>
      <c r="O333" s="192"/>
      <c r="P333" s="192"/>
      <c r="Q333" s="192"/>
      <c r="R333" s="192"/>
      <c r="S333" s="192"/>
      <c r="T333" s="193"/>
      <c r="AT333" s="187" t="s">
        <v>155</v>
      </c>
      <c r="AU333" s="187" t="s">
        <v>86</v>
      </c>
      <c r="AV333" s="14" t="s">
        <v>151</v>
      </c>
      <c r="AW333" s="14" t="s">
        <v>32</v>
      </c>
      <c r="AX333" s="14" t="s">
        <v>84</v>
      </c>
      <c r="AY333" s="187" t="s">
        <v>144</v>
      </c>
    </row>
    <row r="334" spans="1:65" s="2" customFormat="1" ht="14.45" customHeight="1">
      <c r="A334" s="32"/>
      <c r="B334" s="160"/>
      <c r="C334" s="161" t="s">
        <v>1067</v>
      </c>
      <c r="D334" s="161" t="s">
        <v>146</v>
      </c>
      <c r="E334" s="162" t="s">
        <v>1549</v>
      </c>
      <c r="F334" s="163" t="s">
        <v>1550</v>
      </c>
      <c r="G334" s="164" t="s">
        <v>393</v>
      </c>
      <c r="H334" s="211"/>
      <c r="I334" s="166"/>
      <c r="J334" s="167">
        <f>ROUND(I334*H334,2)</f>
        <v>0</v>
      </c>
      <c r="K334" s="163" t="s">
        <v>150</v>
      </c>
      <c r="L334" s="33"/>
      <c r="M334" s="168" t="s">
        <v>1</v>
      </c>
      <c r="N334" s="169" t="s">
        <v>41</v>
      </c>
      <c r="O334" s="58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2" t="s">
        <v>238</v>
      </c>
      <c r="AT334" s="172" t="s">
        <v>146</v>
      </c>
      <c r="AU334" s="172" t="s">
        <v>86</v>
      </c>
      <c r="AY334" s="17" t="s">
        <v>144</v>
      </c>
      <c r="BE334" s="173">
        <f>IF(N334="základní",J334,0)</f>
        <v>0</v>
      </c>
      <c r="BF334" s="173">
        <f>IF(N334="snížená",J334,0)</f>
        <v>0</v>
      </c>
      <c r="BG334" s="173">
        <f>IF(N334="zákl. přenesená",J334,0)</f>
        <v>0</v>
      </c>
      <c r="BH334" s="173">
        <f>IF(N334="sníž. přenesená",J334,0)</f>
        <v>0</v>
      </c>
      <c r="BI334" s="173">
        <f>IF(N334="nulová",J334,0)</f>
        <v>0</v>
      </c>
      <c r="BJ334" s="17" t="s">
        <v>84</v>
      </c>
      <c r="BK334" s="173">
        <f>ROUND(I334*H334,2)</f>
        <v>0</v>
      </c>
      <c r="BL334" s="17" t="s">
        <v>238</v>
      </c>
      <c r="BM334" s="172" t="s">
        <v>1551</v>
      </c>
    </row>
    <row r="335" spans="1:47" s="2" customFormat="1" ht="19.5">
      <c r="A335" s="32"/>
      <c r="B335" s="33"/>
      <c r="C335" s="32"/>
      <c r="D335" s="174" t="s">
        <v>153</v>
      </c>
      <c r="E335" s="32"/>
      <c r="F335" s="175" t="s">
        <v>1552</v>
      </c>
      <c r="G335" s="32"/>
      <c r="H335" s="32"/>
      <c r="I335" s="96"/>
      <c r="J335" s="32"/>
      <c r="K335" s="32"/>
      <c r="L335" s="33"/>
      <c r="M335" s="176"/>
      <c r="N335" s="177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153</v>
      </c>
      <c r="AU335" s="17" t="s">
        <v>86</v>
      </c>
    </row>
    <row r="336" spans="2:63" s="12" customFormat="1" ht="25.9" customHeight="1">
      <c r="B336" s="147"/>
      <c r="D336" s="148" t="s">
        <v>75</v>
      </c>
      <c r="E336" s="149" t="s">
        <v>213</v>
      </c>
      <c r="F336" s="149" t="s">
        <v>1553</v>
      </c>
      <c r="I336" s="150"/>
      <c r="J336" s="151">
        <f>BK336</f>
        <v>0</v>
      </c>
      <c r="L336" s="147"/>
      <c r="M336" s="152"/>
      <c r="N336" s="153"/>
      <c r="O336" s="153"/>
      <c r="P336" s="154">
        <f>P337</f>
        <v>0</v>
      </c>
      <c r="Q336" s="153"/>
      <c r="R336" s="154">
        <f>R337</f>
        <v>0</v>
      </c>
      <c r="S336" s="153"/>
      <c r="T336" s="155">
        <f>T337</f>
        <v>0</v>
      </c>
      <c r="AR336" s="148" t="s">
        <v>165</v>
      </c>
      <c r="AT336" s="156" t="s">
        <v>75</v>
      </c>
      <c r="AU336" s="156" t="s">
        <v>76</v>
      </c>
      <c r="AY336" s="148" t="s">
        <v>144</v>
      </c>
      <c r="BK336" s="157">
        <f>BK337</f>
        <v>0</v>
      </c>
    </row>
    <row r="337" spans="2:63" s="12" customFormat="1" ht="22.9" customHeight="1">
      <c r="B337" s="147"/>
      <c r="D337" s="148" t="s">
        <v>75</v>
      </c>
      <c r="E337" s="158" t="s">
        <v>1554</v>
      </c>
      <c r="F337" s="158" t="s">
        <v>1555</v>
      </c>
      <c r="I337" s="150"/>
      <c r="J337" s="159">
        <f>BK337</f>
        <v>0</v>
      </c>
      <c r="L337" s="147"/>
      <c r="M337" s="152"/>
      <c r="N337" s="153"/>
      <c r="O337" s="153"/>
      <c r="P337" s="154">
        <f>SUM(P338:P342)</f>
        <v>0</v>
      </c>
      <c r="Q337" s="153"/>
      <c r="R337" s="154">
        <f>SUM(R338:R342)</f>
        <v>0</v>
      </c>
      <c r="S337" s="153"/>
      <c r="T337" s="155">
        <f>SUM(T338:T342)</f>
        <v>0</v>
      </c>
      <c r="AR337" s="148" t="s">
        <v>165</v>
      </c>
      <c r="AT337" s="156" t="s">
        <v>75</v>
      </c>
      <c r="AU337" s="156" t="s">
        <v>84</v>
      </c>
      <c r="AY337" s="148" t="s">
        <v>144</v>
      </c>
      <c r="BK337" s="157">
        <f>SUM(BK338:BK342)</f>
        <v>0</v>
      </c>
    </row>
    <row r="338" spans="1:65" s="2" customFormat="1" ht="14.45" customHeight="1">
      <c r="A338" s="32"/>
      <c r="B338" s="160"/>
      <c r="C338" s="161" t="s">
        <v>1072</v>
      </c>
      <c r="D338" s="161" t="s">
        <v>146</v>
      </c>
      <c r="E338" s="162" t="s">
        <v>1556</v>
      </c>
      <c r="F338" s="163" t="s">
        <v>1557</v>
      </c>
      <c r="G338" s="164" t="s">
        <v>302</v>
      </c>
      <c r="H338" s="165">
        <v>1</v>
      </c>
      <c r="I338" s="166"/>
      <c r="J338" s="167">
        <f>ROUND(I338*H338,2)</f>
        <v>0</v>
      </c>
      <c r="K338" s="163" t="s">
        <v>150</v>
      </c>
      <c r="L338" s="33"/>
      <c r="M338" s="168" t="s">
        <v>1</v>
      </c>
      <c r="N338" s="169" t="s">
        <v>41</v>
      </c>
      <c r="O338" s="58"/>
      <c r="P338" s="170">
        <f>O338*H338</f>
        <v>0</v>
      </c>
      <c r="Q338" s="170">
        <v>0</v>
      </c>
      <c r="R338" s="170">
        <f>Q338*H338</f>
        <v>0</v>
      </c>
      <c r="S338" s="170">
        <v>0</v>
      </c>
      <c r="T338" s="171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2" t="s">
        <v>1067</v>
      </c>
      <c r="AT338" s="172" t="s">
        <v>146</v>
      </c>
      <c r="AU338" s="172" t="s">
        <v>86</v>
      </c>
      <c r="AY338" s="17" t="s">
        <v>144</v>
      </c>
      <c r="BE338" s="173">
        <f>IF(N338="základní",J338,0)</f>
        <v>0</v>
      </c>
      <c r="BF338" s="173">
        <f>IF(N338="snížená",J338,0)</f>
        <v>0</v>
      </c>
      <c r="BG338" s="173">
        <f>IF(N338="zákl. přenesená",J338,0)</f>
        <v>0</v>
      </c>
      <c r="BH338" s="173">
        <f>IF(N338="sníž. přenesená",J338,0)</f>
        <v>0</v>
      </c>
      <c r="BI338" s="173">
        <f>IF(N338="nulová",J338,0)</f>
        <v>0</v>
      </c>
      <c r="BJ338" s="17" t="s">
        <v>84</v>
      </c>
      <c r="BK338" s="173">
        <f>ROUND(I338*H338,2)</f>
        <v>0</v>
      </c>
      <c r="BL338" s="17" t="s">
        <v>1067</v>
      </c>
      <c r="BM338" s="172" t="s">
        <v>1558</v>
      </c>
    </row>
    <row r="339" spans="1:47" s="2" customFormat="1" ht="12">
      <c r="A339" s="32"/>
      <c r="B339" s="33"/>
      <c r="C339" s="32"/>
      <c r="D339" s="174" t="s">
        <v>153</v>
      </c>
      <c r="E339" s="32"/>
      <c r="F339" s="175" t="s">
        <v>1559</v>
      </c>
      <c r="G339" s="32"/>
      <c r="H339" s="32"/>
      <c r="I339" s="96"/>
      <c r="J339" s="32"/>
      <c r="K339" s="32"/>
      <c r="L339" s="33"/>
      <c r="M339" s="176"/>
      <c r="N339" s="177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153</v>
      </c>
      <c r="AU339" s="17" t="s">
        <v>86</v>
      </c>
    </row>
    <row r="340" spans="2:51" s="13" customFormat="1" ht="12">
      <c r="B340" s="178"/>
      <c r="D340" s="174" t="s">
        <v>155</v>
      </c>
      <c r="E340" s="179" t="s">
        <v>1</v>
      </c>
      <c r="F340" s="180" t="s">
        <v>84</v>
      </c>
      <c r="H340" s="181">
        <v>1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155</v>
      </c>
      <c r="AU340" s="179" t="s">
        <v>86</v>
      </c>
      <c r="AV340" s="13" t="s">
        <v>86</v>
      </c>
      <c r="AW340" s="13" t="s">
        <v>32</v>
      </c>
      <c r="AX340" s="13" t="s">
        <v>76</v>
      </c>
      <c r="AY340" s="179" t="s">
        <v>144</v>
      </c>
    </row>
    <row r="341" spans="2:51" s="14" customFormat="1" ht="12">
      <c r="B341" s="186"/>
      <c r="D341" s="174" t="s">
        <v>155</v>
      </c>
      <c r="E341" s="187" t="s">
        <v>1</v>
      </c>
      <c r="F341" s="188" t="s">
        <v>157</v>
      </c>
      <c r="H341" s="189">
        <v>1</v>
      </c>
      <c r="I341" s="190"/>
      <c r="L341" s="186"/>
      <c r="M341" s="191"/>
      <c r="N341" s="192"/>
      <c r="O341" s="192"/>
      <c r="P341" s="192"/>
      <c r="Q341" s="192"/>
      <c r="R341" s="192"/>
      <c r="S341" s="192"/>
      <c r="T341" s="193"/>
      <c r="AT341" s="187" t="s">
        <v>155</v>
      </c>
      <c r="AU341" s="187" t="s">
        <v>86</v>
      </c>
      <c r="AV341" s="14" t="s">
        <v>151</v>
      </c>
      <c r="AW341" s="14" t="s">
        <v>32</v>
      </c>
      <c r="AX341" s="14" t="s">
        <v>84</v>
      </c>
      <c r="AY341" s="187" t="s">
        <v>144</v>
      </c>
    </row>
    <row r="342" spans="2:51" s="15" customFormat="1" ht="12">
      <c r="B342" s="194"/>
      <c r="D342" s="174" t="s">
        <v>155</v>
      </c>
      <c r="E342" s="195" t="s">
        <v>1</v>
      </c>
      <c r="F342" s="196" t="s">
        <v>1560</v>
      </c>
      <c r="H342" s="195" t="s">
        <v>1</v>
      </c>
      <c r="I342" s="197"/>
      <c r="L342" s="194"/>
      <c r="M342" s="220"/>
      <c r="N342" s="221"/>
      <c r="O342" s="221"/>
      <c r="P342" s="221"/>
      <c r="Q342" s="221"/>
      <c r="R342" s="221"/>
      <c r="S342" s="221"/>
      <c r="T342" s="222"/>
      <c r="AT342" s="195" t="s">
        <v>155</v>
      </c>
      <c r="AU342" s="195" t="s">
        <v>86</v>
      </c>
      <c r="AV342" s="15" t="s">
        <v>84</v>
      </c>
      <c r="AW342" s="15" t="s">
        <v>32</v>
      </c>
      <c r="AX342" s="15" t="s">
        <v>76</v>
      </c>
      <c r="AY342" s="195" t="s">
        <v>144</v>
      </c>
    </row>
    <row r="343" spans="1:31" s="2" customFormat="1" ht="6.95" customHeight="1">
      <c r="A343" s="32"/>
      <c r="B343" s="47"/>
      <c r="C343" s="48"/>
      <c r="D343" s="48"/>
      <c r="E343" s="48"/>
      <c r="F343" s="48"/>
      <c r="G343" s="48"/>
      <c r="H343" s="48"/>
      <c r="I343" s="120"/>
      <c r="J343" s="48"/>
      <c r="K343" s="48"/>
      <c r="L343" s="33"/>
      <c r="M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</row>
  </sheetData>
  <autoFilter ref="C127:K34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1561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ROUND((SUM(BE120:BE176)),2)</f>
        <v>0</v>
      </c>
      <c r="G33" s="32"/>
      <c r="H33" s="32"/>
      <c r="I33" s="107">
        <v>0.21</v>
      </c>
      <c r="J33" s="106">
        <f>ROUND(((SUM(BE120:BE176))*I33),2)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ROUND((SUM(BF120:BF176)),2)</f>
        <v>0</v>
      </c>
      <c r="G34" s="32"/>
      <c r="H34" s="32"/>
      <c r="I34" s="107">
        <v>0.15</v>
      </c>
      <c r="J34" s="106">
        <f>ROUND(((SUM(BF120:BF176))*I34),2)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ROUND((SUM(BG120:BG176)),2)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ROUND((SUM(BH120:BH176)),2)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ROUND((SUM(BI120:BI176)),2)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06 - Topení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125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2:12" s="10" customFormat="1" ht="19.9" customHeight="1">
      <c r="B98" s="131"/>
      <c r="D98" s="132" t="s">
        <v>1562</v>
      </c>
      <c r="E98" s="133"/>
      <c r="F98" s="133"/>
      <c r="G98" s="133"/>
      <c r="H98" s="133"/>
      <c r="I98" s="134"/>
      <c r="J98" s="135">
        <f>J122</f>
        <v>0</v>
      </c>
      <c r="L98" s="131"/>
    </row>
    <row r="99" spans="2:12" s="10" customFormat="1" ht="19.9" customHeight="1">
      <c r="B99" s="131"/>
      <c r="D99" s="132" t="s">
        <v>1563</v>
      </c>
      <c r="E99" s="133"/>
      <c r="F99" s="133"/>
      <c r="G99" s="133"/>
      <c r="H99" s="133"/>
      <c r="I99" s="134"/>
      <c r="J99" s="135">
        <f>J137</f>
        <v>0</v>
      </c>
      <c r="L99" s="131"/>
    </row>
    <row r="100" spans="2:12" s="10" customFormat="1" ht="19.9" customHeight="1">
      <c r="B100" s="131"/>
      <c r="D100" s="132" t="s">
        <v>787</v>
      </c>
      <c r="E100" s="133"/>
      <c r="F100" s="133"/>
      <c r="G100" s="133"/>
      <c r="H100" s="133"/>
      <c r="I100" s="134"/>
      <c r="J100" s="135">
        <f>J156</f>
        <v>0</v>
      </c>
      <c r="L100" s="131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129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5" customHeight="1">
      <c r="A110" s="32"/>
      <c r="B110" s="33"/>
      <c r="C110" s="32"/>
      <c r="D110" s="32"/>
      <c r="E110" s="263" t="str">
        <f>E7</f>
        <v>Sanace 1. NP objektu školní družiny ZŠ Na Příkopech</v>
      </c>
      <c r="F110" s="264"/>
      <c r="G110" s="264"/>
      <c r="H110" s="264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109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5" customHeight="1">
      <c r="A112" s="32"/>
      <c r="B112" s="33"/>
      <c r="C112" s="32"/>
      <c r="D112" s="32"/>
      <c r="E112" s="245" t="str">
        <f>E9</f>
        <v>SO 06 - Topení</v>
      </c>
      <c r="F112" s="262"/>
      <c r="G112" s="262"/>
      <c r="H112" s="26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>Chomutov</v>
      </c>
      <c r="G114" s="32"/>
      <c r="H114" s="32"/>
      <c r="I114" s="97" t="s">
        <v>22</v>
      </c>
      <c r="J114" s="55" t="str">
        <f>IF(J12="","",J12)</f>
        <v>23. 5. 2020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45" customHeight="1">
      <c r="A116" s="32"/>
      <c r="B116" s="33"/>
      <c r="C116" s="27" t="s">
        <v>24</v>
      </c>
      <c r="D116" s="32"/>
      <c r="E116" s="32"/>
      <c r="F116" s="25" t="str">
        <f>E15</f>
        <v>Město Chomutov</v>
      </c>
      <c r="G116" s="32"/>
      <c r="H116" s="32"/>
      <c r="I116" s="97" t="s">
        <v>30</v>
      </c>
      <c r="J116" s="30" t="str">
        <f>E21</f>
        <v>Ing. Marian Zach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6" customHeight="1">
      <c r="A117" s="32"/>
      <c r="B117" s="33"/>
      <c r="C117" s="27" t="s">
        <v>28</v>
      </c>
      <c r="D117" s="32"/>
      <c r="E117" s="32"/>
      <c r="F117" s="25" t="str">
        <f>IF(E18="","",E18)</f>
        <v>Vyplň údaj</v>
      </c>
      <c r="G117" s="32"/>
      <c r="H117" s="32"/>
      <c r="I117" s="97" t="s">
        <v>33</v>
      </c>
      <c r="J117" s="30" t="str">
        <f>E24</f>
        <v>Pavel Šouta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36"/>
      <c r="B119" s="137"/>
      <c r="C119" s="138" t="s">
        <v>130</v>
      </c>
      <c r="D119" s="139" t="s">
        <v>61</v>
      </c>
      <c r="E119" s="139" t="s">
        <v>57</v>
      </c>
      <c r="F119" s="139" t="s">
        <v>58</v>
      </c>
      <c r="G119" s="139" t="s">
        <v>131</v>
      </c>
      <c r="H119" s="139" t="s">
        <v>132</v>
      </c>
      <c r="I119" s="140" t="s">
        <v>133</v>
      </c>
      <c r="J119" s="139" t="s">
        <v>113</v>
      </c>
      <c r="K119" s="141" t="s">
        <v>134</v>
      </c>
      <c r="L119" s="142"/>
      <c r="M119" s="62" t="s">
        <v>1</v>
      </c>
      <c r="N119" s="63" t="s">
        <v>40</v>
      </c>
      <c r="O119" s="63" t="s">
        <v>135</v>
      </c>
      <c r="P119" s="63" t="s">
        <v>136</v>
      </c>
      <c r="Q119" s="63" t="s">
        <v>137</v>
      </c>
      <c r="R119" s="63" t="s">
        <v>138</v>
      </c>
      <c r="S119" s="63" t="s">
        <v>139</v>
      </c>
      <c r="T119" s="64" t="s">
        <v>140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3" s="2" customFormat="1" ht="22.9" customHeight="1">
      <c r="A120" s="32"/>
      <c r="B120" s="33"/>
      <c r="C120" s="69" t="s">
        <v>141</v>
      </c>
      <c r="D120" s="32"/>
      <c r="E120" s="32"/>
      <c r="F120" s="32"/>
      <c r="G120" s="32"/>
      <c r="H120" s="32"/>
      <c r="I120" s="96"/>
      <c r="J120" s="143">
        <f>BK120</f>
        <v>0</v>
      </c>
      <c r="K120" s="32"/>
      <c r="L120" s="33"/>
      <c r="M120" s="65"/>
      <c r="N120" s="56"/>
      <c r="O120" s="66"/>
      <c r="P120" s="144">
        <f>P121</f>
        <v>0</v>
      </c>
      <c r="Q120" s="66"/>
      <c r="R120" s="144">
        <f>R121</f>
        <v>0.04832500000000001</v>
      </c>
      <c r="S120" s="66"/>
      <c r="T120" s="145">
        <f>T121</f>
        <v>0.421475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75</v>
      </c>
      <c r="AU120" s="17" t="s">
        <v>115</v>
      </c>
      <c r="BK120" s="146">
        <f>BK121</f>
        <v>0</v>
      </c>
    </row>
    <row r="121" spans="2:63" s="12" customFormat="1" ht="25.9" customHeight="1">
      <c r="B121" s="147"/>
      <c r="D121" s="148" t="s">
        <v>75</v>
      </c>
      <c r="E121" s="149" t="s">
        <v>370</v>
      </c>
      <c r="F121" s="149" t="s">
        <v>371</v>
      </c>
      <c r="I121" s="150"/>
      <c r="J121" s="151">
        <f>BK121</f>
        <v>0</v>
      </c>
      <c r="L121" s="147"/>
      <c r="M121" s="152"/>
      <c r="N121" s="153"/>
      <c r="O121" s="153"/>
      <c r="P121" s="154">
        <f>P122+P137+P156</f>
        <v>0</v>
      </c>
      <c r="Q121" s="153"/>
      <c r="R121" s="154">
        <f>R122+R137+R156</f>
        <v>0.04832500000000001</v>
      </c>
      <c r="S121" s="153"/>
      <c r="T121" s="155">
        <f>T122+T137+T156</f>
        <v>0.421475</v>
      </c>
      <c r="AR121" s="148" t="s">
        <v>86</v>
      </c>
      <c r="AT121" s="156" t="s">
        <v>75</v>
      </c>
      <c r="AU121" s="156" t="s">
        <v>76</v>
      </c>
      <c r="AY121" s="148" t="s">
        <v>144</v>
      </c>
      <c r="BK121" s="157">
        <f>BK122+BK137+BK156</f>
        <v>0</v>
      </c>
    </row>
    <row r="122" spans="2:63" s="12" customFormat="1" ht="22.9" customHeight="1">
      <c r="B122" s="147"/>
      <c r="D122" s="148" t="s">
        <v>75</v>
      </c>
      <c r="E122" s="158" t="s">
        <v>1564</v>
      </c>
      <c r="F122" s="158" t="s">
        <v>1565</v>
      </c>
      <c r="I122" s="150"/>
      <c r="J122" s="159">
        <f>BK122</f>
        <v>0</v>
      </c>
      <c r="L122" s="147"/>
      <c r="M122" s="152"/>
      <c r="N122" s="153"/>
      <c r="O122" s="153"/>
      <c r="P122" s="154">
        <f>SUM(P123:P136)</f>
        <v>0</v>
      </c>
      <c r="Q122" s="153"/>
      <c r="R122" s="154">
        <f>SUM(R123:R136)</f>
        <v>0.0025</v>
      </c>
      <c r="S122" s="153"/>
      <c r="T122" s="155">
        <f>SUM(T123:T136)</f>
        <v>0.2365</v>
      </c>
      <c r="AR122" s="148" t="s">
        <v>86</v>
      </c>
      <c r="AT122" s="156" t="s">
        <v>75</v>
      </c>
      <c r="AU122" s="156" t="s">
        <v>84</v>
      </c>
      <c r="AY122" s="148" t="s">
        <v>144</v>
      </c>
      <c r="BK122" s="157">
        <f>SUM(BK123:BK136)</f>
        <v>0</v>
      </c>
    </row>
    <row r="123" spans="1:65" s="2" customFormat="1" ht="14.45" customHeight="1">
      <c r="A123" s="32"/>
      <c r="B123" s="160"/>
      <c r="C123" s="161" t="s">
        <v>84</v>
      </c>
      <c r="D123" s="161" t="s">
        <v>146</v>
      </c>
      <c r="E123" s="162" t="s">
        <v>1566</v>
      </c>
      <c r="F123" s="163" t="s">
        <v>1567</v>
      </c>
      <c r="G123" s="164" t="s">
        <v>208</v>
      </c>
      <c r="H123" s="165">
        <v>50</v>
      </c>
      <c r="I123" s="166"/>
      <c r="J123" s="167">
        <f>ROUND(I123*H123,2)</f>
        <v>0</v>
      </c>
      <c r="K123" s="163" t="s">
        <v>150</v>
      </c>
      <c r="L123" s="33"/>
      <c r="M123" s="168" t="s">
        <v>1</v>
      </c>
      <c r="N123" s="169" t="s">
        <v>41</v>
      </c>
      <c r="O123" s="58"/>
      <c r="P123" s="170">
        <f>O123*H123</f>
        <v>0</v>
      </c>
      <c r="Q123" s="170">
        <v>5E-05</v>
      </c>
      <c r="R123" s="170">
        <f>Q123*H123</f>
        <v>0.0025</v>
      </c>
      <c r="S123" s="170">
        <v>0.00473</v>
      </c>
      <c r="T123" s="171">
        <f>S123*H123</f>
        <v>0.2365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2" t="s">
        <v>238</v>
      </c>
      <c r="AT123" s="172" t="s">
        <v>146</v>
      </c>
      <c r="AU123" s="172" t="s">
        <v>86</v>
      </c>
      <c r="AY123" s="17" t="s">
        <v>144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7" t="s">
        <v>84</v>
      </c>
      <c r="BK123" s="173">
        <f>ROUND(I123*H123,2)</f>
        <v>0</v>
      </c>
      <c r="BL123" s="17" t="s">
        <v>238</v>
      </c>
      <c r="BM123" s="172" t="s">
        <v>1568</v>
      </c>
    </row>
    <row r="124" spans="1:47" s="2" customFormat="1" ht="12">
      <c r="A124" s="32"/>
      <c r="B124" s="33"/>
      <c r="C124" s="32"/>
      <c r="D124" s="174" t="s">
        <v>153</v>
      </c>
      <c r="E124" s="32"/>
      <c r="F124" s="175" t="s">
        <v>1569</v>
      </c>
      <c r="G124" s="32"/>
      <c r="H124" s="32"/>
      <c r="I124" s="96"/>
      <c r="J124" s="32"/>
      <c r="K124" s="32"/>
      <c r="L124" s="33"/>
      <c r="M124" s="176"/>
      <c r="N124" s="177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153</v>
      </c>
      <c r="AU124" s="17" t="s">
        <v>86</v>
      </c>
    </row>
    <row r="125" spans="2:51" s="13" customFormat="1" ht="12">
      <c r="B125" s="178"/>
      <c r="D125" s="174" t="s">
        <v>155</v>
      </c>
      <c r="E125" s="179" t="s">
        <v>1</v>
      </c>
      <c r="F125" s="180" t="s">
        <v>156</v>
      </c>
      <c r="H125" s="181">
        <v>50</v>
      </c>
      <c r="I125" s="182"/>
      <c r="L125" s="178"/>
      <c r="M125" s="183"/>
      <c r="N125" s="184"/>
      <c r="O125" s="184"/>
      <c r="P125" s="184"/>
      <c r="Q125" s="184"/>
      <c r="R125" s="184"/>
      <c r="S125" s="184"/>
      <c r="T125" s="185"/>
      <c r="AT125" s="179" t="s">
        <v>155</v>
      </c>
      <c r="AU125" s="179" t="s">
        <v>86</v>
      </c>
      <c r="AV125" s="13" t="s">
        <v>86</v>
      </c>
      <c r="AW125" s="13" t="s">
        <v>32</v>
      </c>
      <c r="AX125" s="13" t="s">
        <v>76</v>
      </c>
      <c r="AY125" s="179" t="s">
        <v>144</v>
      </c>
    </row>
    <row r="126" spans="2:51" s="14" customFormat="1" ht="12">
      <c r="B126" s="186"/>
      <c r="D126" s="174" t="s">
        <v>155</v>
      </c>
      <c r="E126" s="187" t="s">
        <v>1</v>
      </c>
      <c r="F126" s="188" t="s">
        <v>157</v>
      </c>
      <c r="H126" s="189">
        <v>50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155</v>
      </c>
      <c r="AU126" s="187" t="s">
        <v>86</v>
      </c>
      <c r="AV126" s="14" t="s">
        <v>151</v>
      </c>
      <c r="AW126" s="14" t="s">
        <v>32</v>
      </c>
      <c r="AX126" s="14" t="s">
        <v>84</v>
      </c>
      <c r="AY126" s="187" t="s">
        <v>144</v>
      </c>
    </row>
    <row r="127" spans="1:65" s="2" customFormat="1" ht="14.45" customHeight="1">
      <c r="A127" s="32"/>
      <c r="B127" s="160"/>
      <c r="C127" s="201" t="s">
        <v>86</v>
      </c>
      <c r="D127" s="201" t="s">
        <v>213</v>
      </c>
      <c r="E127" s="202" t="s">
        <v>1570</v>
      </c>
      <c r="F127" s="203" t="s">
        <v>1571</v>
      </c>
      <c r="G127" s="204" t="s">
        <v>208</v>
      </c>
      <c r="H127" s="205">
        <v>50</v>
      </c>
      <c r="I127" s="206"/>
      <c r="J127" s="207">
        <f>ROUND(I127*H127,2)</f>
        <v>0</v>
      </c>
      <c r="K127" s="203" t="s">
        <v>1</v>
      </c>
      <c r="L127" s="208"/>
      <c r="M127" s="209" t="s">
        <v>1</v>
      </c>
      <c r="N127" s="210" t="s">
        <v>41</v>
      </c>
      <c r="O127" s="58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324</v>
      </c>
      <c r="AT127" s="172" t="s">
        <v>213</v>
      </c>
      <c r="AU127" s="172" t="s">
        <v>86</v>
      </c>
      <c r="AY127" s="17" t="s">
        <v>144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84</v>
      </c>
      <c r="BK127" s="173">
        <f>ROUND(I127*H127,2)</f>
        <v>0</v>
      </c>
      <c r="BL127" s="17" t="s">
        <v>238</v>
      </c>
      <c r="BM127" s="172" t="s">
        <v>1572</v>
      </c>
    </row>
    <row r="128" spans="1:47" s="2" customFormat="1" ht="12">
      <c r="A128" s="32"/>
      <c r="B128" s="33"/>
      <c r="C128" s="32"/>
      <c r="D128" s="174" t="s">
        <v>153</v>
      </c>
      <c r="E128" s="32"/>
      <c r="F128" s="175" t="s">
        <v>1571</v>
      </c>
      <c r="G128" s="32"/>
      <c r="H128" s="32"/>
      <c r="I128" s="96"/>
      <c r="J128" s="32"/>
      <c r="K128" s="32"/>
      <c r="L128" s="33"/>
      <c r="M128" s="176"/>
      <c r="N128" s="177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153</v>
      </c>
      <c r="AU128" s="17" t="s">
        <v>86</v>
      </c>
    </row>
    <row r="129" spans="1:65" s="2" customFormat="1" ht="14.45" customHeight="1">
      <c r="A129" s="32"/>
      <c r="B129" s="160"/>
      <c r="C129" s="201" t="s">
        <v>165</v>
      </c>
      <c r="D129" s="201" t="s">
        <v>213</v>
      </c>
      <c r="E129" s="202" t="s">
        <v>1573</v>
      </c>
      <c r="F129" s="203" t="s">
        <v>1574</v>
      </c>
      <c r="G129" s="204" t="s">
        <v>216</v>
      </c>
      <c r="H129" s="205">
        <v>9</v>
      </c>
      <c r="I129" s="206"/>
      <c r="J129" s="207">
        <f>ROUND(I129*H129,2)</f>
        <v>0</v>
      </c>
      <c r="K129" s="203" t="s">
        <v>1</v>
      </c>
      <c r="L129" s="208"/>
      <c r="M129" s="209" t="s">
        <v>1</v>
      </c>
      <c r="N129" s="210" t="s">
        <v>41</v>
      </c>
      <c r="O129" s="58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2" t="s">
        <v>324</v>
      </c>
      <c r="AT129" s="172" t="s">
        <v>213</v>
      </c>
      <c r="AU129" s="172" t="s">
        <v>86</v>
      </c>
      <c r="AY129" s="17" t="s">
        <v>144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7" t="s">
        <v>84</v>
      </c>
      <c r="BK129" s="173">
        <f>ROUND(I129*H129,2)</f>
        <v>0</v>
      </c>
      <c r="BL129" s="17" t="s">
        <v>238</v>
      </c>
      <c r="BM129" s="172" t="s">
        <v>1575</v>
      </c>
    </row>
    <row r="130" spans="1:47" s="2" customFormat="1" ht="12">
      <c r="A130" s="32"/>
      <c r="B130" s="33"/>
      <c r="C130" s="32"/>
      <c r="D130" s="174" t="s">
        <v>153</v>
      </c>
      <c r="E130" s="32"/>
      <c r="F130" s="175" t="s">
        <v>1574</v>
      </c>
      <c r="G130" s="32"/>
      <c r="H130" s="32"/>
      <c r="I130" s="96"/>
      <c r="J130" s="32"/>
      <c r="K130" s="32"/>
      <c r="L130" s="33"/>
      <c r="M130" s="176"/>
      <c r="N130" s="177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153</v>
      </c>
      <c r="AU130" s="17" t="s">
        <v>86</v>
      </c>
    </row>
    <row r="131" spans="1:65" s="2" customFormat="1" ht="14.45" customHeight="1">
      <c r="A131" s="32"/>
      <c r="B131" s="160"/>
      <c r="C131" s="201" t="s">
        <v>151</v>
      </c>
      <c r="D131" s="201" t="s">
        <v>213</v>
      </c>
      <c r="E131" s="202" t="s">
        <v>1576</v>
      </c>
      <c r="F131" s="203" t="s">
        <v>1577</v>
      </c>
      <c r="G131" s="204" t="s">
        <v>216</v>
      </c>
      <c r="H131" s="205">
        <v>20</v>
      </c>
      <c r="I131" s="206"/>
      <c r="J131" s="207">
        <f>ROUND(I131*H131,2)</f>
        <v>0</v>
      </c>
      <c r="K131" s="203" t="s">
        <v>1</v>
      </c>
      <c r="L131" s="208"/>
      <c r="M131" s="209" t="s">
        <v>1</v>
      </c>
      <c r="N131" s="210" t="s">
        <v>41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324</v>
      </c>
      <c r="AT131" s="172" t="s">
        <v>213</v>
      </c>
      <c r="AU131" s="172" t="s">
        <v>86</v>
      </c>
      <c r="AY131" s="17" t="s">
        <v>144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84</v>
      </c>
      <c r="BK131" s="173">
        <f>ROUND(I131*H131,2)</f>
        <v>0</v>
      </c>
      <c r="BL131" s="17" t="s">
        <v>238</v>
      </c>
      <c r="BM131" s="172" t="s">
        <v>1578</v>
      </c>
    </row>
    <row r="132" spans="1:47" s="2" customFormat="1" ht="12">
      <c r="A132" s="32"/>
      <c r="B132" s="33"/>
      <c r="C132" s="32"/>
      <c r="D132" s="174" t="s">
        <v>153</v>
      </c>
      <c r="E132" s="32"/>
      <c r="F132" s="175" t="s">
        <v>1577</v>
      </c>
      <c r="G132" s="32"/>
      <c r="H132" s="32"/>
      <c r="I132" s="96"/>
      <c r="J132" s="32"/>
      <c r="K132" s="32"/>
      <c r="L132" s="33"/>
      <c r="M132" s="176"/>
      <c r="N132" s="177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153</v>
      </c>
      <c r="AU132" s="17" t="s">
        <v>86</v>
      </c>
    </row>
    <row r="133" spans="1:65" s="2" customFormat="1" ht="14.45" customHeight="1">
      <c r="A133" s="32"/>
      <c r="B133" s="160"/>
      <c r="C133" s="201" t="s">
        <v>175</v>
      </c>
      <c r="D133" s="201" t="s">
        <v>213</v>
      </c>
      <c r="E133" s="202" t="s">
        <v>1579</v>
      </c>
      <c r="F133" s="203" t="s">
        <v>1580</v>
      </c>
      <c r="G133" s="204" t="s">
        <v>661</v>
      </c>
      <c r="H133" s="205">
        <v>1</v>
      </c>
      <c r="I133" s="206"/>
      <c r="J133" s="207">
        <f>ROUND(I133*H133,2)</f>
        <v>0</v>
      </c>
      <c r="K133" s="203" t="s">
        <v>1</v>
      </c>
      <c r="L133" s="208"/>
      <c r="M133" s="209" t="s">
        <v>1</v>
      </c>
      <c r="N133" s="210" t="s">
        <v>41</v>
      </c>
      <c r="O133" s="58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2" t="s">
        <v>324</v>
      </c>
      <c r="AT133" s="172" t="s">
        <v>213</v>
      </c>
      <c r="AU133" s="172" t="s">
        <v>86</v>
      </c>
      <c r="AY133" s="17" t="s">
        <v>144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7" t="s">
        <v>84</v>
      </c>
      <c r="BK133" s="173">
        <f>ROUND(I133*H133,2)</f>
        <v>0</v>
      </c>
      <c r="BL133" s="17" t="s">
        <v>238</v>
      </c>
      <c r="BM133" s="172" t="s">
        <v>1581</v>
      </c>
    </row>
    <row r="134" spans="1:47" s="2" customFormat="1" ht="12">
      <c r="A134" s="32"/>
      <c r="B134" s="33"/>
      <c r="C134" s="32"/>
      <c r="D134" s="174" t="s">
        <v>153</v>
      </c>
      <c r="E134" s="32"/>
      <c r="F134" s="175" t="s">
        <v>1580</v>
      </c>
      <c r="G134" s="32"/>
      <c r="H134" s="32"/>
      <c r="I134" s="96"/>
      <c r="J134" s="32"/>
      <c r="K134" s="32"/>
      <c r="L134" s="33"/>
      <c r="M134" s="176"/>
      <c r="N134" s="177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153</v>
      </c>
      <c r="AU134" s="17" t="s">
        <v>86</v>
      </c>
    </row>
    <row r="135" spans="1:65" s="2" customFormat="1" ht="14.45" customHeight="1">
      <c r="A135" s="32"/>
      <c r="B135" s="160"/>
      <c r="C135" s="161" t="s">
        <v>180</v>
      </c>
      <c r="D135" s="161" t="s">
        <v>146</v>
      </c>
      <c r="E135" s="162" t="s">
        <v>1582</v>
      </c>
      <c r="F135" s="163" t="s">
        <v>1583</v>
      </c>
      <c r="G135" s="164" t="s">
        <v>393</v>
      </c>
      <c r="H135" s="211"/>
      <c r="I135" s="166"/>
      <c r="J135" s="167">
        <f>ROUND(I135*H135,2)</f>
        <v>0</v>
      </c>
      <c r="K135" s="163" t="s">
        <v>150</v>
      </c>
      <c r="L135" s="33"/>
      <c r="M135" s="168" t="s">
        <v>1</v>
      </c>
      <c r="N135" s="169" t="s">
        <v>41</v>
      </c>
      <c r="O135" s="58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238</v>
      </c>
      <c r="AT135" s="172" t="s">
        <v>146</v>
      </c>
      <c r="AU135" s="172" t="s">
        <v>86</v>
      </c>
      <c r="AY135" s="17" t="s">
        <v>144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84</v>
      </c>
      <c r="BK135" s="173">
        <f>ROUND(I135*H135,2)</f>
        <v>0</v>
      </c>
      <c r="BL135" s="17" t="s">
        <v>238</v>
      </c>
      <c r="BM135" s="172" t="s">
        <v>1584</v>
      </c>
    </row>
    <row r="136" spans="1:47" s="2" customFormat="1" ht="19.5">
      <c r="A136" s="32"/>
      <c r="B136" s="33"/>
      <c r="C136" s="32"/>
      <c r="D136" s="174" t="s">
        <v>153</v>
      </c>
      <c r="E136" s="32"/>
      <c r="F136" s="175" t="s">
        <v>1585</v>
      </c>
      <c r="G136" s="32"/>
      <c r="H136" s="32"/>
      <c r="I136" s="96"/>
      <c r="J136" s="32"/>
      <c r="K136" s="32"/>
      <c r="L136" s="33"/>
      <c r="M136" s="176"/>
      <c r="N136" s="17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153</v>
      </c>
      <c r="AU136" s="17" t="s">
        <v>86</v>
      </c>
    </row>
    <row r="137" spans="2:63" s="12" customFormat="1" ht="22.9" customHeight="1">
      <c r="B137" s="147"/>
      <c r="D137" s="148" t="s">
        <v>75</v>
      </c>
      <c r="E137" s="158" t="s">
        <v>1586</v>
      </c>
      <c r="F137" s="158" t="s">
        <v>1587</v>
      </c>
      <c r="I137" s="150"/>
      <c r="J137" s="159">
        <f>BK137</f>
        <v>0</v>
      </c>
      <c r="L137" s="147"/>
      <c r="M137" s="152"/>
      <c r="N137" s="153"/>
      <c r="O137" s="153"/>
      <c r="P137" s="154">
        <f>SUM(P138:P155)</f>
        <v>0</v>
      </c>
      <c r="Q137" s="153"/>
      <c r="R137" s="154">
        <f>SUM(R138:R155)</f>
        <v>0.034825</v>
      </c>
      <c r="S137" s="153"/>
      <c r="T137" s="155">
        <f>SUM(T138:T155)</f>
        <v>0.184975</v>
      </c>
      <c r="AR137" s="148" t="s">
        <v>86</v>
      </c>
      <c r="AT137" s="156" t="s">
        <v>75</v>
      </c>
      <c r="AU137" s="156" t="s">
        <v>84</v>
      </c>
      <c r="AY137" s="148" t="s">
        <v>144</v>
      </c>
      <c r="BK137" s="157">
        <f>SUM(BK138:BK155)</f>
        <v>0</v>
      </c>
    </row>
    <row r="138" spans="1:65" s="2" customFormat="1" ht="14.45" customHeight="1">
      <c r="A138" s="32"/>
      <c r="B138" s="160"/>
      <c r="C138" s="161" t="s">
        <v>186</v>
      </c>
      <c r="D138" s="161" t="s">
        <v>146</v>
      </c>
      <c r="E138" s="162" t="s">
        <v>1588</v>
      </c>
      <c r="F138" s="163" t="s">
        <v>1589</v>
      </c>
      <c r="G138" s="164" t="s">
        <v>149</v>
      </c>
      <c r="H138" s="165">
        <v>17.5</v>
      </c>
      <c r="I138" s="166"/>
      <c r="J138" s="167">
        <f>ROUND(I138*H138,2)</f>
        <v>0</v>
      </c>
      <c r="K138" s="163" t="s">
        <v>150</v>
      </c>
      <c r="L138" s="33"/>
      <c r="M138" s="168" t="s">
        <v>1</v>
      </c>
      <c r="N138" s="169" t="s">
        <v>41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0.01057</v>
      </c>
      <c r="T138" s="171">
        <f>S138*H138</f>
        <v>0.184975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238</v>
      </c>
      <c r="AT138" s="172" t="s">
        <v>146</v>
      </c>
      <c r="AU138" s="172" t="s">
        <v>86</v>
      </c>
      <c r="AY138" s="17" t="s">
        <v>144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84</v>
      </c>
      <c r="BK138" s="173">
        <f>ROUND(I138*H138,2)</f>
        <v>0</v>
      </c>
      <c r="BL138" s="17" t="s">
        <v>238</v>
      </c>
      <c r="BM138" s="172" t="s">
        <v>1590</v>
      </c>
    </row>
    <row r="139" spans="1:47" s="2" customFormat="1" ht="12">
      <c r="A139" s="32"/>
      <c r="B139" s="33"/>
      <c r="C139" s="32"/>
      <c r="D139" s="174" t="s">
        <v>153</v>
      </c>
      <c r="E139" s="32"/>
      <c r="F139" s="175" t="s">
        <v>1591</v>
      </c>
      <c r="G139" s="32"/>
      <c r="H139" s="32"/>
      <c r="I139" s="96"/>
      <c r="J139" s="32"/>
      <c r="K139" s="32"/>
      <c r="L139" s="33"/>
      <c r="M139" s="176"/>
      <c r="N139" s="177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153</v>
      </c>
      <c r="AU139" s="17" t="s">
        <v>86</v>
      </c>
    </row>
    <row r="140" spans="2:51" s="13" customFormat="1" ht="12">
      <c r="B140" s="178"/>
      <c r="D140" s="174" t="s">
        <v>155</v>
      </c>
      <c r="E140" s="179" t="s">
        <v>1</v>
      </c>
      <c r="F140" s="180" t="s">
        <v>1592</v>
      </c>
      <c r="H140" s="181">
        <v>17.5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155</v>
      </c>
      <c r="AU140" s="179" t="s">
        <v>86</v>
      </c>
      <c r="AV140" s="13" t="s">
        <v>86</v>
      </c>
      <c r="AW140" s="13" t="s">
        <v>32</v>
      </c>
      <c r="AX140" s="13" t="s">
        <v>76</v>
      </c>
      <c r="AY140" s="179" t="s">
        <v>144</v>
      </c>
    </row>
    <row r="141" spans="2:51" s="14" customFormat="1" ht="12">
      <c r="B141" s="186"/>
      <c r="D141" s="174" t="s">
        <v>155</v>
      </c>
      <c r="E141" s="187" t="s">
        <v>1</v>
      </c>
      <c r="F141" s="188" t="s">
        <v>157</v>
      </c>
      <c r="H141" s="189">
        <v>17.5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155</v>
      </c>
      <c r="AU141" s="187" t="s">
        <v>86</v>
      </c>
      <c r="AV141" s="14" t="s">
        <v>151</v>
      </c>
      <c r="AW141" s="14" t="s">
        <v>32</v>
      </c>
      <c r="AX141" s="14" t="s">
        <v>84</v>
      </c>
      <c r="AY141" s="187" t="s">
        <v>144</v>
      </c>
    </row>
    <row r="142" spans="1:65" s="2" customFormat="1" ht="14.45" customHeight="1">
      <c r="A142" s="32"/>
      <c r="B142" s="160"/>
      <c r="C142" s="161" t="s">
        <v>193</v>
      </c>
      <c r="D142" s="161" t="s">
        <v>146</v>
      </c>
      <c r="E142" s="162" t="s">
        <v>1593</v>
      </c>
      <c r="F142" s="163" t="s">
        <v>1594</v>
      </c>
      <c r="G142" s="164" t="s">
        <v>149</v>
      </c>
      <c r="H142" s="165">
        <v>17.5</v>
      </c>
      <c r="I142" s="166"/>
      <c r="J142" s="167">
        <f>ROUND(I142*H142,2)</f>
        <v>0</v>
      </c>
      <c r="K142" s="163" t="s">
        <v>150</v>
      </c>
      <c r="L142" s="33"/>
      <c r="M142" s="168" t="s">
        <v>1</v>
      </c>
      <c r="N142" s="169" t="s">
        <v>41</v>
      </c>
      <c r="O142" s="58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2" t="s">
        <v>238</v>
      </c>
      <c r="AT142" s="172" t="s">
        <v>146</v>
      </c>
      <c r="AU142" s="172" t="s">
        <v>86</v>
      </c>
      <c r="AY142" s="17" t="s">
        <v>144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7" t="s">
        <v>84</v>
      </c>
      <c r="BK142" s="173">
        <f>ROUND(I142*H142,2)</f>
        <v>0</v>
      </c>
      <c r="BL142" s="17" t="s">
        <v>238</v>
      </c>
      <c r="BM142" s="172" t="s">
        <v>1595</v>
      </c>
    </row>
    <row r="143" spans="1:47" s="2" customFormat="1" ht="12">
      <c r="A143" s="32"/>
      <c r="B143" s="33"/>
      <c r="C143" s="32"/>
      <c r="D143" s="174" t="s">
        <v>153</v>
      </c>
      <c r="E143" s="32"/>
      <c r="F143" s="175" t="s">
        <v>1596</v>
      </c>
      <c r="G143" s="32"/>
      <c r="H143" s="32"/>
      <c r="I143" s="96"/>
      <c r="J143" s="32"/>
      <c r="K143" s="32"/>
      <c r="L143" s="33"/>
      <c r="M143" s="176"/>
      <c r="N143" s="177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153</v>
      </c>
      <c r="AU143" s="17" t="s">
        <v>86</v>
      </c>
    </row>
    <row r="144" spans="2:51" s="13" customFormat="1" ht="12">
      <c r="B144" s="178"/>
      <c r="D144" s="174" t="s">
        <v>155</v>
      </c>
      <c r="E144" s="179" t="s">
        <v>1</v>
      </c>
      <c r="F144" s="180" t="s">
        <v>1592</v>
      </c>
      <c r="H144" s="181">
        <v>17.5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155</v>
      </c>
      <c r="AU144" s="179" t="s">
        <v>86</v>
      </c>
      <c r="AV144" s="13" t="s">
        <v>86</v>
      </c>
      <c r="AW144" s="13" t="s">
        <v>32</v>
      </c>
      <c r="AX144" s="13" t="s">
        <v>76</v>
      </c>
      <c r="AY144" s="179" t="s">
        <v>144</v>
      </c>
    </row>
    <row r="145" spans="2:51" s="14" customFormat="1" ht="12">
      <c r="B145" s="186"/>
      <c r="D145" s="174" t="s">
        <v>155</v>
      </c>
      <c r="E145" s="187" t="s">
        <v>1</v>
      </c>
      <c r="F145" s="188" t="s">
        <v>157</v>
      </c>
      <c r="H145" s="189">
        <v>17.5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155</v>
      </c>
      <c r="AU145" s="187" t="s">
        <v>86</v>
      </c>
      <c r="AV145" s="14" t="s">
        <v>151</v>
      </c>
      <c r="AW145" s="14" t="s">
        <v>32</v>
      </c>
      <c r="AX145" s="14" t="s">
        <v>84</v>
      </c>
      <c r="AY145" s="187" t="s">
        <v>144</v>
      </c>
    </row>
    <row r="146" spans="1:65" s="2" customFormat="1" ht="14.45" customHeight="1">
      <c r="A146" s="32"/>
      <c r="B146" s="160"/>
      <c r="C146" s="161" t="s">
        <v>199</v>
      </c>
      <c r="D146" s="161" t="s">
        <v>146</v>
      </c>
      <c r="E146" s="162" t="s">
        <v>1597</v>
      </c>
      <c r="F146" s="163" t="s">
        <v>1598</v>
      </c>
      <c r="G146" s="164" t="s">
        <v>149</v>
      </c>
      <c r="H146" s="165">
        <v>17.5</v>
      </c>
      <c r="I146" s="166"/>
      <c r="J146" s="167">
        <f>ROUND(I146*H146,2)</f>
        <v>0</v>
      </c>
      <c r="K146" s="163" t="s">
        <v>150</v>
      </c>
      <c r="L146" s="33"/>
      <c r="M146" s="168" t="s">
        <v>1</v>
      </c>
      <c r="N146" s="169" t="s">
        <v>41</v>
      </c>
      <c r="O146" s="58"/>
      <c r="P146" s="170">
        <f>O146*H146</f>
        <v>0</v>
      </c>
      <c r="Q146" s="170">
        <v>0.00199</v>
      </c>
      <c r="R146" s="170">
        <f>Q146*H146</f>
        <v>0.034825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238</v>
      </c>
      <c r="AT146" s="172" t="s">
        <v>146</v>
      </c>
      <c r="AU146" s="172" t="s">
        <v>86</v>
      </c>
      <c r="AY146" s="17" t="s">
        <v>144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84</v>
      </c>
      <c r="BK146" s="173">
        <f>ROUND(I146*H146,2)</f>
        <v>0</v>
      </c>
      <c r="BL146" s="17" t="s">
        <v>238</v>
      </c>
      <c r="BM146" s="172" t="s">
        <v>1599</v>
      </c>
    </row>
    <row r="147" spans="1:47" s="2" customFormat="1" ht="12">
      <c r="A147" s="32"/>
      <c r="B147" s="33"/>
      <c r="C147" s="32"/>
      <c r="D147" s="174" t="s">
        <v>153</v>
      </c>
      <c r="E147" s="32"/>
      <c r="F147" s="175" t="s">
        <v>1600</v>
      </c>
      <c r="G147" s="32"/>
      <c r="H147" s="32"/>
      <c r="I147" s="96"/>
      <c r="J147" s="32"/>
      <c r="K147" s="32"/>
      <c r="L147" s="33"/>
      <c r="M147" s="176"/>
      <c r="N147" s="177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153</v>
      </c>
      <c r="AU147" s="17" t="s">
        <v>86</v>
      </c>
    </row>
    <row r="148" spans="2:51" s="13" customFormat="1" ht="12">
      <c r="B148" s="178"/>
      <c r="D148" s="174" t="s">
        <v>155</v>
      </c>
      <c r="E148" s="179" t="s">
        <v>1</v>
      </c>
      <c r="F148" s="180" t="s">
        <v>1592</v>
      </c>
      <c r="H148" s="181">
        <v>17.5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155</v>
      </c>
      <c r="AU148" s="179" t="s">
        <v>86</v>
      </c>
      <c r="AV148" s="13" t="s">
        <v>86</v>
      </c>
      <c r="AW148" s="13" t="s">
        <v>32</v>
      </c>
      <c r="AX148" s="13" t="s">
        <v>76</v>
      </c>
      <c r="AY148" s="179" t="s">
        <v>144</v>
      </c>
    </row>
    <row r="149" spans="2:51" s="14" customFormat="1" ht="12">
      <c r="B149" s="186"/>
      <c r="D149" s="174" t="s">
        <v>155</v>
      </c>
      <c r="E149" s="187" t="s">
        <v>1</v>
      </c>
      <c r="F149" s="188" t="s">
        <v>157</v>
      </c>
      <c r="H149" s="189">
        <v>17.5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155</v>
      </c>
      <c r="AU149" s="187" t="s">
        <v>86</v>
      </c>
      <c r="AV149" s="14" t="s">
        <v>151</v>
      </c>
      <c r="AW149" s="14" t="s">
        <v>32</v>
      </c>
      <c r="AX149" s="14" t="s">
        <v>84</v>
      </c>
      <c r="AY149" s="187" t="s">
        <v>144</v>
      </c>
    </row>
    <row r="150" spans="1:65" s="2" customFormat="1" ht="14.45" customHeight="1">
      <c r="A150" s="32"/>
      <c r="B150" s="160"/>
      <c r="C150" s="201" t="s">
        <v>204</v>
      </c>
      <c r="D150" s="201" t="s">
        <v>213</v>
      </c>
      <c r="E150" s="202" t="s">
        <v>1601</v>
      </c>
      <c r="F150" s="203" t="s">
        <v>1602</v>
      </c>
      <c r="G150" s="204" t="s">
        <v>661</v>
      </c>
      <c r="H150" s="205">
        <v>1</v>
      </c>
      <c r="I150" s="206"/>
      <c r="J150" s="207">
        <f>ROUND(I150*H150,2)</f>
        <v>0</v>
      </c>
      <c r="K150" s="203" t="s">
        <v>1</v>
      </c>
      <c r="L150" s="208"/>
      <c r="M150" s="209" t="s">
        <v>1</v>
      </c>
      <c r="N150" s="210" t="s">
        <v>41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324</v>
      </c>
      <c r="AT150" s="172" t="s">
        <v>213</v>
      </c>
      <c r="AU150" s="172" t="s">
        <v>86</v>
      </c>
      <c r="AY150" s="17" t="s">
        <v>144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84</v>
      </c>
      <c r="BK150" s="173">
        <f>ROUND(I150*H150,2)</f>
        <v>0</v>
      </c>
      <c r="BL150" s="17" t="s">
        <v>238</v>
      </c>
      <c r="BM150" s="172" t="s">
        <v>1603</v>
      </c>
    </row>
    <row r="151" spans="1:47" s="2" customFormat="1" ht="12">
      <c r="A151" s="32"/>
      <c r="B151" s="33"/>
      <c r="C151" s="32"/>
      <c r="D151" s="174" t="s">
        <v>153</v>
      </c>
      <c r="E151" s="32"/>
      <c r="F151" s="175" t="s">
        <v>1602</v>
      </c>
      <c r="G151" s="32"/>
      <c r="H151" s="32"/>
      <c r="I151" s="96"/>
      <c r="J151" s="32"/>
      <c r="K151" s="32"/>
      <c r="L151" s="33"/>
      <c r="M151" s="176"/>
      <c r="N151" s="177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153</v>
      </c>
      <c r="AU151" s="17" t="s">
        <v>86</v>
      </c>
    </row>
    <row r="152" spans="1:65" s="2" customFormat="1" ht="14.45" customHeight="1">
      <c r="A152" s="32"/>
      <c r="B152" s="160"/>
      <c r="C152" s="201" t="s">
        <v>212</v>
      </c>
      <c r="D152" s="201" t="s">
        <v>213</v>
      </c>
      <c r="E152" s="202" t="s">
        <v>1604</v>
      </c>
      <c r="F152" s="203" t="s">
        <v>1605</v>
      </c>
      <c r="G152" s="204" t="s">
        <v>661</v>
      </c>
      <c r="H152" s="205">
        <v>1</v>
      </c>
      <c r="I152" s="206"/>
      <c r="J152" s="207">
        <f>ROUND(I152*H152,2)</f>
        <v>0</v>
      </c>
      <c r="K152" s="203" t="s">
        <v>1</v>
      </c>
      <c r="L152" s="208"/>
      <c r="M152" s="209" t="s">
        <v>1</v>
      </c>
      <c r="N152" s="210" t="s">
        <v>41</v>
      </c>
      <c r="O152" s="58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2" t="s">
        <v>324</v>
      </c>
      <c r="AT152" s="172" t="s">
        <v>213</v>
      </c>
      <c r="AU152" s="172" t="s">
        <v>86</v>
      </c>
      <c r="AY152" s="17" t="s">
        <v>144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7" t="s">
        <v>84</v>
      </c>
      <c r="BK152" s="173">
        <f>ROUND(I152*H152,2)</f>
        <v>0</v>
      </c>
      <c r="BL152" s="17" t="s">
        <v>238</v>
      </c>
      <c r="BM152" s="172" t="s">
        <v>1606</v>
      </c>
    </row>
    <row r="153" spans="1:47" s="2" customFormat="1" ht="12">
      <c r="A153" s="32"/>
      <c r="B153" s="33"/>
      <c r="C153" s="32"/>
      <c r="D153" s="174" t="s">
        <v>153</v>
      </c>
      <c r="E153" s="32"/>
      <c r="F153" s="175" t="s">
        <v>1605</v>
      </c>
      <c r="G153" s="32"/>
      <c r="H153" s="32"/>
      <c r="I153" s="96"/>
      <c r="J153" s="32"/>
      <c r="K153" s="32"/>
      <c r="L153" s="33"/>
      <c r="M153" s="176"/>
      <c r="N153" s="177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153</v>
      </c>
      <c r="AU153" s="17" t="s">
        <v>86</v>
      </c>
    </row>
    <row r="154" spans="1:65" s="2" customFormat="1" ht="14.45" customHeight="1">
      <c r="A154" s="32"/>
      <c r="B154" s="160"/>
      <c r="C154" s="161" t="s">
        <v>218</v>
      </c>
      <c r="D154" s="161" t="s">
        <v>146</v>
      </c>
      <c r="E154" s="162" t="s">
        <v>1607</v>
      </c>
      <c r="F154" s="163" t="s">
        <v>1608</v>
      </c>
      <c r="G154" s="164" t="s">
        <v>393</v>
      </c>
      <c r="H154" s="211"/>
      <c r="I154" s="166"/>
      <c r="J154" s="167">
        <f>ROUND(I154*H154,2)</f>
        <v>0</v>
      </c>
      <c r="K154" s="163" t="s">
        <v>150</v>
      </c>
      <c r="L154" s="33"/>
      <c r="M154" s="168" t="s">
        <v>1</v>
      </c>
      <c r="N154" s="169" t="s">
        <v>41</v>
      </c>
      <c r="O154" s="58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238</v>
      </c>
      <c r="AT154" s="172" t="s">
        <v>146</v>
      </c>
      <c r="AU154" s="172" t="s">
        <v>86</v>
      </c>
      <c r="AY154" s="17" t="s">
        <v>144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84</v>
      </c>
      <c r="BK154" s="173">
        <f>ROUND(I154*H154,2)</f>
        <v>0</v>
      </c>
      <c r="BL154" s="17" t="s">
        <v>238</v>
      </c>
      <c r="BM154" s="172" t="s">
        <v>1609</v>
      </c>
    </row>
    <row r="155" spans="1:47" s="2" customFormat="1" ht="19.5">
      <c r="A155" s="32"/>
      <c r="B155" s="33"/>
      <c r="C155" s="32"/>
      <c r="D155" s="174" t="s">
        <v>153</v>
      </c>
      <c r="E155" s="32"/>
      <c r="F155" s="175" t="s">
        <v>1610</v>
      </c>
      <c r="G155" s="32"/>
      <c r="H155" s="32"/>
      <c r="I155" s="96"/>
      <c r="J155" s="32"/>
      <c r="K155" s="32"/>
      <c r="L155" s="33"/>
      <c r="M155" s="176"/>
      <c r="N155" s="177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153</v>
      </c>
      <c r="AU155" s="17" t="s">
        <v>86</v>
      </c>
    </row>
    <row r="156" spans="2:63" s="12" customFormat="1" ht="22.9" customHeight="1">
      <c r="B156" s="147"/>
      <c r="D156" s="148" t="s">
        <v>75</v>
      </c>
      <c r="E156" s="158" t="s">
        <v>1239</v>
      </c>
      <c r="F156" s="158" t="s">
        <v>1240</v>
      </c>
      <c r="I156" s="150"/>
      <c r="J156" s="159">
        <f>BK156</f>
        <v>0</v>
      </c>
      <c r="L156" s="147"/>
      <c r="M156" s="152"/>
      <c r="N156" s="153"/>
      <c r="O156" s="153"/>
      <c r="P156" s="154">
        <f>SUM(P157:P176)</f>
        <v>0</v>
      </c>
      <c r="Q156" s="153"/>
      <c r="R156" s="154">
        <f>SUM(R157:R176)</f>
        <v>0.011</v>
      </c>
      <c r="S156" s="153"/>
      <c r="T156" s="155">
        <f>SUM(T157:T176)</f>
        <v>0</v>
      </c>
      <c r="AR156" s="148" t="s">
        <v>86</v>
      </c>
      <c r="AT156" s="156" t="s">
        <v>75</v>
      </c>
      <c r="AU156" s="156" t="s">
        <v>84</v>
      </c>
      <c r="AY156" s="148" t="s">
        <v>144</v>
      </c>
      <c r="BK156" s="157">
        <f>SUM(BK157:BK176)</f>
        <v>0</v>
      </c>
    </row>
    <row r="157" spans="1:65" s="2" customFormat="1" ht="14.45" customHeight="1">
      <c r="A157" s="32"/>
      <c r="B157" s="160"/>
      <c r="C157" s="161" t="s">
        <v>222</v>
      </c>
      <c r="D157" s="161" t="s">
        <v>146</v>
      </c>
      <c r="E157" s="162" t="s">
        <v>1611</v>
      </c>
      <c r="F157" s="163" t="s">
        <v>1612</v>
      </c>
      <c r="G157" s="164" t="s">
        <v>208</v>
      </c>
      <c r="H157" s="165">
        <v>50</v>
      </c>
      <c r="I157" s="166"/>
      <c r="J157" s="167">
        <f>ROUND(I157*H157,2)</f>
        <v>0</v>
      </c>
      <c r="K157" s="163" t="s">
        <v>150</v>
      </c>
      <c r="L157" s="33"/>
      <c r="M157" s="168" t="s">
        <v>1</v>
      </c>
      <c r="N157" s="169" t="s">
        <v>41</v>
      </c>
      <c r="O157" s="58"/>
      <c r="P157" s="170">
        <f>O157*H157</f>
        <v>0</v>
      </c>
      <c r="Q157" s="170">
        <v>1E-05</v>
      </c>
      <c r="R157" s="170">
        <f>Q157*H157</f>
        <v>0.0005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238</v>
      </c>
      <c r="AT157" s="172" t="s">
        <v>146</v>
      </c>
      <c r="AU157" s="172" t="s">
        <v>86</v>
      </c>
      <c r="AY157" s="17" t="s">
        <v>144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84</v>
      </c>
      <c r="BK157" s="173">
        <f>ROUND(I157*H157,2)</f>
        <v>0</v>
      </c>
      <c r="BL157" s="17" t="s">
        <v>238</v>
      </c>
      <c r="BM157" s="172" t="s">
        <v>1613</v>
      </c>
    </row>
    <row r="158" spans="1:47" s="2" customFormat="1" ht="19.5">
      <c r="A158" s="32"/>
      <c r="B158" s="33"/>
      <c r="C158" s="32"/>
      <c r="D158" s="174" t="s">
        <v>153</v>
      </c>
      <c r="E158" s="32"/>
      <c r="F158" s="175" t="s">
        <v>1614</v>
      </c>
      <c r="G158" s="32"/>
      <c r="H158" s="32"/>
      <c r="I158" s="96"/>
      <c r="J158" s="32"/>
      <c r="K158" s="32"/>
      <c r="L158" s="33"/>
      <c r="M158" s="176"/>
      <c r="N158" s="17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153</v>
      </c>
      <c r="AU158" s="17" t="s">
        <v>86</v>
      </c>
    </row>
    <row r="159" spans="2:51" s="13" customFormat="1" ht="12">
      <c r="B159" s="178"/>
      <c r="D159" s="174" t="s">
        <v>155</v>
      </c>
      <c r="E159" s="179" t="s">
        <v>1</v>
      </c>
      <c r="F159" s="180" t="s">
        <v>156</v>
      </c>
      <c r="H159" s="181">
        <v>50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155</v>
      </c>
      <c r="AU159" s="179" t="s">
        <v>86</v>
      </c>
      <c r="AV159" s="13" t="s">
        <v>86</v>
      </c>
      <c r="AW159" s="13" t="s">
        <v>32</v>
      </c>
      <c r="AX159" s="13" t="s">
        <v>76</v>
      </c>
      <c r="AY159" s="179" t="s">
        <v>144</v>
      </c>
    </row>
    <row r="160" spans="2:51" s="14" customFormat="1" ht="12">
      <c r="B160" s="186"/>
      <c r="D160" s="174" t="s">
        <v>155</v>
      </c>
      <c r="E160" s="187" t="s">
        <v>1</v>
      </c>
      <c r="F160" s="188" t="s">
        <v>157</v>
      </c>
      <c r="H160" s="189">
        <v>50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155</v>
      </c>
      <c r="AU160" s="187" t="s">
        <v>86</v>
      </c>
      <c r="AV160" s="14" t="s">
        <v>151</v>
      </c>
      <c r="AW160" s="14" t="s">
        <v>32</v>
      </c>
      <c r="AX160" s="14" t="s">
        <v>84</v>
      </c>
      <c r="AY160" s="187" t="s">
        <v>144</v>
      </c>
    </row>
    <row r="161" spans="1:65" s="2" customFormat="1" ht="14.45" customHeight="1">
      <c r="A161" s="32"/>
      <c r="B161" s="160"/>
      <c r="C161" s="161" t="s">
        <v>228</v>
      </c>
      <c r="D161" s="161" t="s">
        <v>146</v>
      </c>
      <c r="E161" s="162" t="s">
        <v>1615</v>
      </c>
      <c r="F161" s="163" t="s">
        <v>1616</v>
      </c>
      <c r="G161" s="164" t="s">
        <v>208</v>
      </c>
      <c r="H161" s="165">
        <v>50</v>
      </c>
      <c r="I161" s="166"/>
      <c r="J161" s="167">
        <f>ROUND(I161*H161,2)</f>
        <v>0</v>
      </c>
      <c r="K161" s="163" t="s">
        <v>150</v>
      </c>
      <c r="L161" s="33"/>
      <c r="M161" s="168" t="s">
        <v>1</v>
      </c>
      <c r="N161" s="169" t="s">
        <v>41</v>
      </c>
      <c r="O161" s="58"/>
      <c r="P161" s="170">
        <f>O161*H161</f>
        <v>0</v>
      </c>
      <c r="Q161" s="170">
        <v>1E-05</v>
      </c>
      <c r="R161" s="170">
        <f>Q161*H161</f>
        <v>0.0005</v>
      </c>
      <c r="S161" s="170">
        <v>0</v>
      </c>
      <c r="T161" s="17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2" t="s">
        <v>238</v>
      </c>
      <c r="AT161" s="172" t="s">
        <v>146</v>
      </c>
      <c r="AU161" s="172" t="s">
        <v>86</v>
      </c>
      <c r="AY161" s="17" t="s">
        <v>144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7" t="s">
        <v>84</v>
      </c>
      <c r="BK161" s="173">
        <f>ROUND(I161*H161,2)</f>
        <v>0</v>
      </c>
      <c r="BL161" s="17" t="s">
        <v>238</v>
      </c>
      <c r="BM161" s="172" t="s">
        <v>1617</v>
      </c>
    </row>
    <row r="162" spans="1:47" s="2" customFormat="1" ht="12">
      <c r="A162" s="32"/>
      <c r="B162" s="33"/>
      <c r="C162" s="32"/>
      <c r="D162" s="174" t="s">
        <v>153</v>
      </c>
      <c r="E162" s="32"/>
      <c r="F162" s="175" t="s">
        <v>1618</v>
      </c>
      <c r="G162" s="32"/>
      <c r="H162" s="32"/>
      <c r="I162" s="96"/>
      <c r="J162" s="32"/>
      <c r="K162" s="32"/>
      <c r="L162" s="33"/>
      <c r="M162" s="176"/>
      <c r="N162" s="177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153</v>
      </c>
      <c r="AU162" s="17" t="s">
        <v>86</v>
      </c>
    </row>
    <row r="163" spans="2:51" s="13" customFormat="1" ht="12">
      <c r="B163" s="178"/>
      <c r="D163" s="174" t="s">
        <v>155</v>
      </c>
      <c r="E163" s="179" t="s">
        <v>1</v>
      </c>
      <c r="F163" s="180" t="s">
        <v>156</v>
      </c>
      <c r="H163" s="181">
        <v>50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155</v>
      </c>
      <c r="AU163" s="179" t="s">
        <v>86</v>
      </c>
      <c r="AV163" s="13" t="s">
        <v>86</v>
      </c>
      <c r="AW163" s="13" t="s">
        <v>32</v>
      </c>
      <c r="AX163" s="13" t="s">
        <v>76</v>
      </c>
      <c r="AY163" s="179" t="s">
        <v>144</v>
      </c>
    </row>
    <row r="164" spans="2:51" s="14" customFormat="1" ht="12">
      <c r="B164" s="186"/>
      <c r="D164" s="174" t="s">
        <v>155</v>
      </c>
      <c r="E164" s="187" t="s">
        <v>1</v>
      </c>
      <c r="F164" s="188" t="s">
        <v>157</v>
      </c>
      <c r="H164" s="189">
        <v>50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155</v>
      </c>
      <c r="AU164" s="187" t="s">
        <v>86</v>
      </c>
      <c r="AV164" s="14" t="s">
        <v>151</v>
      </c>
      <c r="AW164" s="14" t="s">
        <v>32</v>
      </c>
      <c r="AX164" s="14" t="s">
        <v>84</v>
      </c>
      <c r="AY164" s="187" t="s">
        <v>144</v>
      </c>
    </row>
    <row r="165" spans="1:65" s="2" customFormat="1" ht="14.45" customHeight="1">
      <c r="A165" s="32"/>
      <c r="B165" s="160"/>
      <c r="C165" s="161" t="s">
        <v>8</v>
      </c>
      <c r="D165" s="161" t="s">
        <v>146</v>
      </c>
      <c r="E165" s="162" t="s">
        <v>1619</v>
      </c>
      <c r="F165" s="163" t="s">
        <v>1620</v>
      </c>
      <c r="G165" s="164" t="s">
        <v>208</v>
      </c>
      <c r="H165" s="165">
        <v>50</v>
      </c>
      <c r="I165" s="166"/>
      <c r="J165" s="167">
        <f>ROUND(I165*H165,2)</f>
        <v>0</v>
      </c>
      <c r="K165" s="163" t="s">
        <v>150</v>
      </c>
      <c r="L165" s="33"/>
      <c r="M165" s="168" t="s">
        <v>1</v>
      </c>
      <c r="N165" s="169" t="s">
        <v>41</v>
      </c>
      <c r="O165" s="58"/>
      <c r="P165" s="170">
        <f>O165*H165</f>
        <v>0</v>
      </c>
      <c r="Q165" s="170">
        <v>4E-05</v>
      </c>
      <c r="R165" s="170">
        <f>Q165*H165</f>
        <v>0.002</v>
      </c>
      <c r="S165" s="170">
        <v>0</v>
      </c>
      <c r="T165" s="17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2" t="s">
        <v>238</v>
      </c>
      <c r="AT165" s="172" t="s">
        <v>146</v>
      </c>
      <c r="AU165" s="172" t="s">
        <v>86</v>
      </c>
      <c r="AY165" s="17" t="s">
        <v>144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7" t="s">
        <v>84</v>
      </c>
      <c r="BK165" s="173">
        <f>ROUND(I165*H165,2)</f>
        <v>0</v>
      </c>
      <c r="BL165" s="17" t="s">
        <v>238</v>
      </c>
      <c r="BM165" s="172" t="s">
        <v>1621</v>
      </c>
    </row>
    <row r="166" spans="1:47" s="2" customFormat="1" ht="12">
      <c r="A166" s="32"/>
      <c r="B166" s="33"/>
      <c r="C166" s="32"/>
      <c r="D166" s="174" t="s">
        <v>153</v>
      </c>
      <c r="E166" s="32"/>
      <c r="F166" s="175" t="s">
        <v>1622</v>
      </c>
      <c r="G166" s="32"/>
      <c r="H166" s="32"/>
      <c r="I166" s="96"/>
      <c r="J166" s="32"/>
      <c r="K166" s="32"/>
      <c r="L166" s="33"/>
      <c r="M166" s="176"/>
      <c r="N166" s="177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153</v>
      </c>
      <c r="AU166" s="17" t="s">
        <v>86</v>
      </c>
    </row>
    <row r="167" spans="2:51" s="13" customFormat="1" ht="12">
      <c r="B167" s="178"/>
      <c r="D167" s="174" t="s">
        <v>155</v>
      </c>
      <c r="E167" s="179" t="s">
        <v>1</v>
      </c>
      <c r="F167" s="180" t="s">
        <v>156</v>
      </c>
      <c r="H167" s="181">
        <v>50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155</v>
      </c>
      <c r="AU167" s="179" t="s">
        <v>86</v>
      </c>
      <c r="AV167" s="13" t="s">
        <v>86</v>
      </c>
      <c r="AW167" s="13" t="s">
        <v>32</v>
      </c>
      <c r="AX167" s="13" t="s">
        <v>76</v>
      </c>
      <c r="AY167" s="179" t="s">
        <v>144</v>
      </c>
    </row>
    <row r="168" spans="2:51" s="14" customFormat="1" ht="12">
      <c r="B168" s="186"/>
      <c r="D168" s="174" t="s">
        <v>155</v>
      </c>
      <c r="E168" s="187" t="s">
        <v>1</v>
      </c>
      <c r="F168" s="188" t="s">
        <v>157</v>
      </c>
      <c r="H168" s="189">
        <v>50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155</v>
      </c>
      <c r="AU168" s="187" t="s">
        <v>86</v>
      </c>
      <c r="AV168" s="14" t="s">
        <v>151</v>
      </c>
      <c r="AW168" s="14" t="s">
        <v>32</v>
      </c>
      <c r="AX168" s="14" t="s">
        <v>84</v>
      </c>
      <c r="AY168" s="187" t="s">
        <v>144</v>
      </c>
    </row>
    <row r="169" spans="1:65" s="2" customFormat="1" ht="14.45" customHeight="1">
      <c r="A169" s="32"/>
      <c r="B169" s="160"/>
      <c r="C169" s="161" t="s">
        <v>238</v>
      </c>
      <c r="D169" s="161" t="s">
        <v>146</v>
      </c>
      <c r="E169" s="162" t="s">
        <v>1623</v>
      </c>
      <c r="F169" s="163" t="s">
        <v>1624</v>
      </c>
      <c r="G169" s="164" t="s">
        <v>208</v>
      </c>
      <c r="H169" s="165">
        <v>50</v>
      </c>
      <c r="I169" s="166"/>
      <c r="J169" s="167">
        <f>ROUND(I169*H169,2)</f>
        <v>0</v>
      </c>
      <c r="K169" s="163" t="s">
        <v>150</v>
      </c>
      <c r="L169" s="33"/>
      <c r="M169" s="168" t="s">
        <v>1</v>
      </c>
      <c r="N169" s="169" t="s">
        <v>41</v>
      </c>
      <c r="O169" s="58"/>
      <c r="P169" s="170">
        <f>O169*H169</f>
        <v>0</v>
      </c>
      <c r="Q169" s="170">
        <v>4E-05</v>
      </c>
      <c r="R169" s="170">
        <f>Q169*H169</f>
        <v>0.002</v>
      </c>
      <c r="S169" s="170">
        <v>0</v>
      </c>
      <c r="T169" s="17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2" t="s">
        <v>238</v>
      </c>
      <c r="AT169" s="172" t="s">
        <v>146</v>
      </c>
      <c r="AU169" s="172" t="s">
        <v>86</v>
      </c>
      <c r="AY169" s="17" t="s">
        <v>144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7" t="s">
        <v>84</v>
      </c>
      <c r="BK169" s="173">
        <f>ROUND(I169*H169,2)</f>
        <v>0</v>
      </c>
      <c r="BL169" s="17" t="s">
        <v>238</v>
      </c>
      <c r="BM169" s="172" t="s">
        <v>1625</v>
      </c>
    </row>
    <row r="170" spans="1:47" s="2" customFormat="1" ht="12">
      <c r="A170" s="32"/>
      <c r="B170" s="33"/>
      <c r="C170" s="32"/>
      <c r="D170" s="174" t="s">
        <v>153</v>
      </c>
      <c r="E170" s="32"/>
      <c r="F170" s="175" t="s">
        <v>1626</v>
      </c>
      <c r="G170" s="32"/>
      <c r="H170" s="32"/>
      <c r="I170" s="96"/>
      <c r="J170" s="32"/>
      <c r="K170" s="32"/>
      <c r="L170" s="33"/>
      <c r="M170" s="176"/>
      <c r="N170" s="177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153</v>
      </c>
      <c r="AU170" s="17" t="s">
        <v>86</v>
      </c>
    </row>
    <row r="171" spans="2:51" s="13" customFormat="1" ht="12">
      <c r="B171" s="178"/>
      <c r="D171" s="174" t="s">
        <v>155</v>
      </c>
      <c r="E171" s="179" t="s">
        <v>1</v>
      </c>
      <c r="F171" s="180" t="s">
        <v>156</v>
      </c>
      <c r="H171" s="181">
        <v>50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155</v>
      </c>
      <c r="AU171" s="179" t="s">
        <v>86</v>
      </c>
      <c r="AV171" s="13" t="s">
        <v>86</v>
      </c>
      <c r="AW171" s="13" t="s">
        <v>32</v>
      </c>
      <c r="AX171" s="13" t="s">
        <v>76</v>
      </c>
      <c r="AY171" s="179" t="s">
        <v>144</v>
      </c>
    </row>
    <row r="172" spans="2:51" s="14" customFormat="1" ht="12">
      <c r="B172" s="186"/>
      <c r="D172" s="174" t="s">
        <v>155</v>
      </c>
      <c r="E172" s="187" t="s">
        <v>1</v>
      </c>
      <c r="F172" s="188" t="s">
        <v>157</v>
      </c>
      <c r="H172" s="189">
        <v>50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155</v>
      </c>
      <c r="AU172" s="187" t="s">
        <v>86</v>
      </c>
      <c r="AV172" s="14" t="s">
        <v>151</v>
      </c>
      <c r="AW172" s="14" t="s">
        <v>32</v>
      </c>
      <c r="AX172" s="14" t="s">
        <v>84</v>
      </c>
      <c r="AY172" s="187" t="s">
        <v>144</v>
      </c>
    </row>
    <row r="173" spans="1:65" s="2" customFormat="1" ht="14.45" customHeight="1">
      <c r="A173" s="32"/>
      <c r="B173" s="160"/>
      <c r="C173" s="161" t="s">
        <v>244</v>
      </c>
      <c r="D173" s="161" t="s">
        <v>146</v>
      </c>
      <c r="E173" s="162" t="s">
        <v>1627</v>
      </c>
      <c r="F173" s="163" t="s">
        <v>1628</v>
      </c>
      <c r="G173" s="164" t="s">
        <v>208</v>
      </c>
      <c r="H173" s="165">
        <v>50</v>
      </c>
      <c r="I173" s="166"/>
      <c r="J173" s="167">
        <f>ROUND(I173*H173,2)</f>
        <v>0</v>
      </c>
      <c r="K173" s="163" t="s">
        <v>150</v>
      </c>
      <c r="L173" s="33"/>
      <c r="M173" s="168" t="s">
        <v>1</v>
      </c>
      <c r="N173" s="169" t="s">
        <v>41</v>
      </c>
      <c r="O173" s="58"/>
      <c r="P173" s="170">
        <f>O173*H173</f>
        <v>0</v>
      </c>
      <c r="Q173" s="170">
        <v>0.00012</v>
      </c>
      <c r="R173" s="170">
        <f>Q173*H173</f>
        <v>0.006</v>
      </c>
      <c r="S173" s="170">
        <v>0</v>
      </c>
      <c r="T173" s="17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2" t="s">
        <v>238</v>
      </c>
      <c r="AT173" s="172" t="s">
        <v>146</v>
      </c>
      <c r="AU173" s="172" t="s">
        <v>86</v>
      </c>
      <c r="AY173" s="17" t="s">
        <v>144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7" t="s">
        <v>84</v>
      </c>
      <c r="BK173" s="173">
        <f>ROUND(I173*H173,2)</f>
        <v>0</v>
      </c>
      <c r="BL173" s="17" t="s">
        <v>238</v>
      </c>
      <c r="BM173" s="172" t="s">
        <v>1629</v>
      </c>
    </row>
    <row r="174" spans="1:47" s="2" customFormat="1" ht="12">
      <c r="A174" s="32"/>
      <c r="B174" s="33"/>
      <c r="C174" s="32"/>
      <c r="D174" s="174" t="s">
        <v>153</v>
      </c>
      <c r="E174" s="32"/>
      <c r="F174" s="175" t="s">
        <v>1630</v>
      </c>
      <c r="G174" s="32"/>
      <c r="H174" s="32"/>
      <c r="I174" s="96"/>
      <c r="J174" s="32"/>
      <c r="K174" s="32"/>
      <c r="L174" s="33"/>
      <c r="M174" s="176"/>
      <c r="N174" s="177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153</v>
      </c>
      <c r="AU174" s="17" t="s">
        <v>86</v>
      </c>
    </row>
    <row r="175" spans="2:51" s="13" customFormat="1" ht="12">
      <c r="B175" s="178"/>
      <c r="D175" s="174" t="s">
        <v>155</v>
      </c>
      <c r="E175" s="179" t="s">
        <v>1</v>
      </c>
      <c r="F175" s="180" t="s">
        <v>156</v>
      </c>
      <c r="H175" s="181">
        <v>50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155</v>
      </c>
      <c r="AU175" s="179" t="s">
        <v>86</v>
      </c>
      <c r="AV175" s="13" t="s">
        <v>86</v>
      </c>
      <c r="AW175" s="13" t="s">
        <v>32</v>
      </c>
      <c r="AX175" s="13" t="s">
        <v>76</v>
      </c>
      <c r="AY175" s="179" t="s">
        <v>144</v>
      </c>
    </row>
    <row r="176" spans="2:51" s="14" customFormat="1" ht="12">
      <c r="B176" s="186"/>
      <c r="D176" s="174" t="s">
        <v>155</v>
      </c>
      <c r="E176" s="187" t="s">
        <v>1</v>
      </c>
      <c r="F176" s="188" t="s">
        <v>157</v>
      </c>
      <c r="H176" s="189">
        <v>50</v>
      </c>
      <c r="I176" s="190"/>
      <c r="L176" s="186"/>
      <c r="M176" s="216"/>
      <c r="N176" s="217"/>
      <c r="O176" s="217"/>
      <c r="P176" s="217"/>
      <c r="Q176" s="217"/>
      <c r="R176" s="217"/>
      <c r="S176" s="217"/>
      <c r="T176" s="218"/>
      <c r="AT176" s="187" t="s">
        <v>155</v>
      </c>
      <c r="AU176" s="187" t="s">
        <v>86</v>
      </c>
      <c r="AV176" s="14" t="s">
        <v>151</v>
      </c>
      <c r="AW176" s="14" t="s">
        <v>32</v>
      </c>
      <c r="AX176" s="14" t="s">
        <v>84</v>
      </c>
      <c r="AY176" s="187" t="s">
        <v>144</v>
      </c>
    </row>
    <row r="177" spans="1:31" s="2" customFormat="1" ht="6.95" customHeight="1">
      <c r="A177" s="32"/>
      <c r="B177" s="47"/>
      <c r="C177" s="48"/>
      <c r="D177" s="48"/>
      <c r="E177" s="48"/>
      <c r="F177" s="48"/>
      <c r="G177" s="48"/>
      <c r="H177" s="48"/>
      <c r="I177" s="120"/>
      <c r="J177" s="48"/>
      <c r="K177" s="48"/>
      <c r="L177" s="33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autoFilter ref="C119:K17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10"/>
  <sheetViews>
    <sheetView showGridLines="0" workbookViewId="0" topLeftCell="A181">
      <selection activeCell="H190" sqref="H190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104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1631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ROUND((SUM(BE123:BE209)),2)</f>
        <v>0</v>
      </c>
      <c r="G33" s="32"/>
      <c r="H33" s="32"/>
      <c r="I33" s="107">
        <v>0.21</v>
      </c>
      <c r="J33" s="106">
        <f>ROUND(((SUM(BE123:BE209))*I33),2)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ROUND((SUM(BF123:BF209)),2)</f>
        <v>0</v>
      </c>
      <c r="G34" s="32"/>
      <c r="H34" s="32"/>
      <c r="I34" s="107">
        <v>0.15</v>
      </c>
      <c r="J34" s="106">
        <f>ROUND(((SUM(BF123:BF209))*I34),2)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ROUND((SUM(BG123:BG209)),2)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ROUND((SUM(BH123:BH209)),2)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ROUND((SUM(BI123:BI209)),2)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SO 07 - Elektroinstalace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116</v>
      </c>
      <c r="E97" s="128"/>
      <c r="F97" s="128"/>
      <c r="G97" s="128"/>
      <c r="H97" s="128"/>
      <c r="I97" s="129"/>
      <c r="J97" s="130">
        <f>J124</f>
        <v>0</v>
      </c>
      <c r="L97" s="126"/>
    </row>
    <row r="98" spans="2:12" s="10" customFormat="1" ht="19.9" customHeight="1">
      <c r="B98" s="131"/>
      <c r="D98" s="132" t="s">
        <v>429</v>
      </c>
      <c r="E98" s="133"/>
      <c r="F98" s="133"/>
      <c r="G98" s="133"/>
      <c r="H98" s="133"/>
      <c r="I98" s="134"/>
      <c r="J98" s="135">
        <f>J125</f>
        <v>0</v>
      </c>
      <c r="L98" s="131"/>
    </row>
    <row r="99" spans="2:12" s="10" customFormat="1" ht="19.9" customHeight="1">
      <c r="B99" s="131"/>
      <c r="D99" s="132" t="s">
        <v>122</v>
      </c>
      <c r="E99" s="133"/>
      <c r="F99" s="133"/>
      <c r="G99" s="133"/>
      <c r="H99" s="133"/>
      <c r="I99" s="134"/>
      <c r="J99" s="135">
        <f>J133</f>
        <v>0</v>
      </c>
      <c r="L99" s="131"/>
    </row>
    <row r="100" spans="2:12" s="10" customFormat="1" ht="19.9" customHeight="1">
      <c r="B100" s="131"/>
      <c r="D100" s="132" t="s">
        <v>123</v>
      </c>
      <c r="E100" s="133"/>
      <c r="F100" s="133"/>
      <c r="G100" s="133"/>
      <c r="H100" s="133"/>
      <c r="I100" s="134"/>
      <c r="J100" s="135">
        <f>J145</f>
        <v>0</v>
      </c>
      <c r="L100" s="131"/>
    </row>
    <row r="101" spans="2:12" s="10" customFormat="1" ht="19.9" customHeight="1">
      <c r="B101" s="131"/>
      <c r="D101" s="132" t="s">
        <v>124</v>
      </c>
      <c r="E101" s="133"/>
      <c r="F101" s="133"/>
      <c r="G101" s="133"/>
      <c r="H101" s="133"/>
      <c r="I101" s="134"/>
      <c r="J101" s="135">
        <f>J155</f>
        <v>0</v>
      </c>
      <c r="L101" s="131"/>
    </row>
    <row r="102" spans="2:12" s="9" customFormat="1" ht="24.95" customHeight="1">
      <c r="B102" s="126"/>
      <c r="D102" s="127" t="s">
        <v>1339</v>
      </c>
      <c r="E102" s="128"/>
      <c r="F102" s="128"/>
      <c r="G102" s="128"/>
      <c r="H102" s="128"/>
      <c r="I102" s="129"/>
      <c r="J102" s="130">
        <f>J158</f>
        <v>0</v>
      </c>
      <c r="L102" s="126"/>
    </row>
    <row r="103" spans="2:12" s="10" customFormat="1" ht="19.9" customHeight="1">
      <c r="B103" s="131"/>
      <c r="D103" s="132" t="s">
        <v>1632</v>
      </c>
      <c r="E103" s="133"/>
      <c r="F103" s="133"/>
      <c r="G103" s="133"/>
      <c r="H103" s="133"/>
      <c r="I103" s="134"/>
      <c r="J103" s="135">
        <f>J159</f>
        <v>0</v>
      </c>
      <c r="L103" s="13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0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1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129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2"/>
      <c r="D113" s="32"/>
      <c r="E113" s="263" t="str">
        <f>E7</f>
        <v>Sanace 1. NP objektu školní družiny ZŠ Na Příkopech</v>
      </c>
      <c r="F113" s="264"/>
      <c r="G113" s="264"/>
      <c r="H113" s="264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109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5" customHeight="1">
      <c r="A115" s="32"/>
      <c r="B115" s="33"/>
      <c r="C115" s="32"/>
      <c r="D115" s="32"/>
      <c r="E115" s="245" t="str">
        <f>E9</f>
        <v>SO 07 - Elektroinstalace</v>
      </c>
      <c r="F115" s="262"/>
      <c r="G115" s="262"/>
      <c r="H115" s="26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>Chomutov</v>
      </c>
      <c r="G117" s="32"/>
      <c r="H117" s="32"/>
      <c r="I117" s="97" t="s">
        <v>22</v>
      </c>
      <c r="J117" s="55" t="str">
        <f>IF(J12="","",J12)</f>
        <v>23. 5. 2020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6.45" customHeight="1">
      <c r="A119" s="32"/>
      <c r="B119" s="33"/>
      <c r="C119" s="27" t="s">
        <v>24</v>
      </c>
      <c r="D119" s="32"/>
      <c r="E119" s="32"/>
      <c r="F119" s="25" t="str">
        <f>E15</f>
        <v>Město Chomutov</v>
      </c>
      <c r="G119" s="32"/>
      <c r="H119" s="32"/>
      <c r="I119" s="97" t="s">
        <v>30</v>
      </c>
      <c r="J119" s="30" t="str">
        <f>E21</f>
        <v>Ing. Marian Zach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6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97" t="s">
        <v>33</v>
      </c>
      <c r="J120" s="30" t="str">
        <f>E24</f>
        <v>Pavel Šouta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36"/>
      <c r="B122" s="137"/>
      <c r="C122" s="138" t="s">
        <v>130</v>
      </c>
      <c r="D122" s="139" t="s">
        <v>61</v>
      </c>
      <c r="E122" s="139" t="s">
        <v>57</v>
      </c>
      <c r="F122" s="139" t="s">
        <v>58</v>
      </c>
      <c r="G122" s="139" t="s">
        <v>131</v>
      </c>
      <c r="H122" s="139" t="s">
        <v>132</v>
      </c>
      <c r="I122" s="140" t="s">
        <v>133</v>
      </c>
      <c r="J122" s="139" t="s">
        <v>113</v>
      </c>
      <c r="K122" s="141" t="s">
        <v>134</v>
      </c>
      <c r="L122" s="142"/>
      <c r="M122" s="62" t="s">
        <v>1</v>
      </c>
      <c r="N122" s="63" t="s">
        <v>40</v>
      </c>
      <c r="O122" s="63" t="s">
        <v>135</v>
      </c>
      <c r="P122" s="63" t="s">
        <v>136</v>
      </c>
      <c r="Q122" s="63" t="s">
        <v>137</v>
      </c>
      <c r="R122" s="63" t="s">
        <v>138</v>
      </c>
      <c r="S122" s="63" t="s">
        <v>139</v>
      </c>
      <c r="T122" s="64" t="s">
        <v>140</v>
      </c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</row>
    <row r="123" spans="1:63" s="2" customFormat="1" ht="22.9" customHeight="1">
      <c r="A123" s="32"/>
      <c r="B123" s="33"/>
      <c r="C123" s="69" t="s">
        <v>141</v>
      </c>
      <c r="D123" s="32"/>
      <c r="E123" s="32"/>
      <c r="F123" s="32"/>
      <c r="G123" s="32"/>
      <c r="H123" s="32"/>
      <c r="I123" s="96"/>
      <c r="J123" s="143">
        <f>BK123</f>
        <v>0</v>
      </c>
      <c r="K123" s="32"/>
      <c r="L123" s="33"/>
      <c r="M123" s="65"/>
      <c r="N123" s="56"/>
      <c r="O123" s="66"/>
      <c r="P123" s="144">
        <f>P124+P158</f>
        <v>0</v>
      </c>
      <c r="Q123" s="66"/>
      <c r="R123" s="144">
        <f>R124+R158</f>
        <v>0.32450999999999997</v>
      </c>
      <c r="S123" s="66"/>
      <c r="T123" s="145">
        <f>T124+T158</f>
        <v>0.9000000000000001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75</v>
      </c>
      <c r="AU123" s="17" t="s">
        <v>115</v>
      </c>
      <c r="BK123" s="146">
        <f>BK124+BK158</f>
        <v>0</v>
      </c>
    </row>
    <row r="124" spans="2:63" s="12" customFormat="1" ht="25.9" customHeight="1">
      <c r="B124" s="147"/>
      <c r="D124" s="148" t="s">
        <v>75</v>
      </c>
      <c r="E124" s="149" t="s">
        <v>142</v>
      </c>
      <c r="F124" s="149" t="s">
        <v>143</v>
      </c>
      <c r="I124" s="150"/>
      <c r="J124" s="151">
        <f>BK124</f>
        <v>0</v>
      </c>
      <c r="L124" s="147"/>
      <c r="M124" s="152"/>
      <c r="N124" s="153"/>
      <c r="O124" s="153"/>
      <c r="P124" s="154">
        <f>P125+P133+P145+P155</f>
        <v>0</v>
      </c>
      <c r="Q124" s="153"/>
      <c r="R124" s="154">
        <f>R125+R133+R145+R155</f>
        <v>0.32450999999999997</v>
      </c>
      <c r="S124" s="153"/>
      <c r="T124" s="155">
        <f>T125+T133+T145+T155</f>
        <v>0.9000000000000001</v>
      </c>
      <c r="AR124" s="148" t="s">
        <v>84</v>
      </c>
      <c r="AT124" s="156" t="s">
        <v>75</v>
      </c>
      <c r="AU124" s="156" t="s">
        <v>76</v>
      </c>
      <c r="AY124" s="148" t="s">
        <v>144</v>
      </c>
      <c r="BK124" s="157">
        <f>BK125+BK133+BK145+BK155</f>
        <v>0</v>
      </c>
    </row>
    <row r="125" spans="2:63" s="12" customFormat="1" ht="22.9" customHeight="1">
      <c r="B125" s="147"/>
      <c r="D125" s="148" t="s">
        <v>75</v>
      </c>
      <c r="E125" s="158" t="s">
        <v>180</v>
      </c>
      <c r="F125" s="158" t="s">
        <v>463</v>
      </c>
      <c r="I125" s="150"/>
      <c r="J125" s="159">
        <f>BK125</f>
        <v>0</v>
      </c>
      <c r="L125" s="147"/>
      <c r="M125" s="152"/>
      <c r="N125" s="153"/>
      <c r="O125" s="153"/>
      <c r="P125" s="154">
        <f>SUM(P126:P132)</f>
        <v>0</v>
      </c>
      <c r="Q125" s="153"/>
      <c r="R125" s="154">
        <f>SUM(R126:R132)</f>
        <v>0.32450999999999997</v>
      </c>
      <c r="S125" s="153"/>
      <c r="T125" s="155">
        <f>SUM(T126:T132)</f>
        <v>0</v>
      </c>
      <c r="AR125" s="148" t="s">
        <v>84</v>
      </c>
      <c r="AT125" s="156" t="s">
        <v>75</v>
      </c>
      <c r="AU125" s="156" t="s">
        <v>84</v>
      </c>
      <c r="AY125" s="148" t="s">
        <v>144</v>
      </c>
      <c r="BK125" s="157">
        <f>SUM(BK126:BK132)</f>
        <v>0</v>
      </c>
    </row>
    <row r="126" spans="1:65" s="2" customFormat="1" ht="14.45" customHeight="1">
      <c r="A126" s="32"/>
      <c r="B126" s="160"/>
      <c r="C126" s="161" t="s">
        <v>84</v>
      </c>
      <c r="D126" s="161" t="s">
        <v>146</v>
      </c>
      <c r="E126" s="162" t="s">
        <v>1633</v>
      </c>
      <c r="F126" s="163" t="s">
        <v>1634</v>
      </c>
      <c r="G126" s="164" t="s">
        <v>149</v>
      </c>
      <c r="H126" s="165">
        <v>8.7</v>
      </c>
      <c r="I126" s="166"/>
      <c r="J126" s="167">
        <f>ROUND(I126*H126,2)</f>
        <v>0</v>
      </c>
      <c r="K126" s="163" t="s">
        <v>150</v>
      </c>
      <c r="L126" s="33"/>
      <c r="M126" s="168" t="s">
        <v>1</v>
      </c>
      <c r="N126" s="169" t="s">
        <v>41</v>
      </c>
      <c r="O126" s="58"/>
      <c r="P126" s="170">
        <f>O126*H126</f>
        <v>0</v>
      </c>
      <c r="Q126" s="170">
        <v>0.0373</v>
      </c>
      <c r="R126" s="170">
        <f>Q126*H126</f>
        <v>0.32450999999999997</v>
      </c>
      <c r="S126" s="170">
        <v>0</v>
      </c>
      <c r="T126" s="17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2" t="s">
        <v>151</v>
      </c>
      <c r="AT126" s="172" t="s">
        <v>146</v>
      </c>
      <c r="AU126" s="172" t="s">
        <v>86</v>
      </c>
      <c r="AY126" s="17" t="s">
        <v>144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7" t="s">
        <v>84</v>
      </c>
      <c r="BK126" s="173">
        <f>ROUND(I126*H126,2)</f>
        <v>0</v>
      </c>
      <c r="BL126" s="17" t="s">
        <v>151</v>
      </c>
      <c r="BM126" s="172" t="s">
        <v>1635</v>
      </c>
    </row>
    <row r="127" spans="1:47" s="2" customFormat="1" ht="12">
      <c r="A127" s="32"/>
      <c r="B127" s="33"/>
      <c r="C127" s="32"/>
      <c r="D127" s="174" t="s">
        <v>153</v>
      </c>
      <c r="E127" s="32"/>
      <c r="F127" s="175" t="s">
        <v>1636</v>
      </c>
      <c r="G127" s="32"/>
      <c r="H127" s="32"/>
      <c r="I127" s="96"/>
      <c r="J127" s="32"/>
      <c r="K127" s="32"/>
      <c r="L127" s="33"/>
      <c r="M127" s="176"/>
      <c r="N127" s="177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153</v>
      </c>
      <c r="AU127" s="17" t="s">
        <v>86</v>
      </c>
    </row>
    <row r="128" spans="2:51" s="13" customFormat="1" ht="12">
      <c r="B128" s="178"/>
      <c r="D128" s="174" t="s">
        <v>155</v>
      </c>
      <c r="E128" s="179" t="s">
        <v>1</v>
      </c>
      <c r="F128" s="180" t="s">
        <v>1637</v>
      </c>
      <c r="H128" s="181">
        <v>2.25</v>
      </c>
      <c r="I128" s="182"/>
      <c r="L128" s="178"/>
      <c r="M128" s="183"/>
      <c r="N128" s="184"/>
      <c r="O128" s="184"/>
      <c r="P128" s="184"/>
      <c r="Q128" s="184"/>
      <c r="R128" s="184"/>
      <c r="S128" s="184"/>
      <c r="T128" s="185"/>
      <c r="AT128" s="179" t="s">
        <v>155</v>
      </c>
      <c r="AU128" s="179" t="s">
        <v>86</v>
      </c>
      <c r="AV128" s="13" t="s">
        <v>86</v>
      </c>
      <c r="AW128" s="13" t="s">
        <v>32</v>
      </c>
      <c r="AX128" s="13" t="s">
        <v>76</v>
      </c>
      <c r="AY128" s="179" t="s">
        <v>144</v>
      </c>
    </row>
    <row r="129" spans="2:51" s="13" customFormat="1" ht="12">
      <c r="B129" s="178"/>
      <c r="D129" s="174" t="s">
        <v>155</v>
      </c>
      <c r="E129" s="179" t="s">
        <v>1</v>
      </c>
      <c r="F129" s="180" t="s">
        <v>1638</v>
      </c>
      <c r="H129" s="181">
        <v>2.4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79" t="s">
        <v>155</v>
      </c>
      <c r="AU129" s="179" t="s">
        <v>86</v>
      </c>
      <c r="AV129" s="13" t="s">
        <v>86</v>
      </c>
      <c r="AW129" s="13" t="s">
        <v>32</v>
      </c>
      <c r="AX129" s="13" t="s">
        <v>76</v>
      </c>
      <c r="AY129" s="179" t="s">
        <v>144</v>
      </c>
    </row>
    <row r="130" spans="2:51" s="13" customFormat="1" ht="12">
      <c r="B130" s="178"/>
      <c r="D130" s="174" t="s">
        <v>155</v>
      </c>
      <c r="E130" s="179" t="s">
        <v>1</v>
      </c>
      <c r="F130" s="180" t="s">
        <v>1638</v>
      </c>
      <c r="H130" s="181">
        <v>2.4</v>
      </c>
      <c r="I130" s="182"/>
      <c r="L130" s="178"/>
      <c r="M130" s="183"/>
      <c r="N130" s="184"/>
      <c r="O130" s="184"/>
      <c r="P130" s="184"/>
      <c r="Q130" s="184"/>
      <c r="R130" s="184"/>
      <c r="S130" s="184"/>
      <c r="T130" s="185"/>
      <c r="AT130" s="179" t="s">
        <v>155</v>
      </c>
      <c r="AU130" s="179" t="s">
        <v>86</v>
      </c>
      <c r="AV130" s="13" t="s">
        <v>86</v>
      </c>
      <c r="AW130" s="13" t="s">
        <v>32</v>
      </c>
      <c r="AX130" s="13" t="s">
        <v>76</v>
      </c>
      <c r="AY130" s="179" t="s">
        <v>144</v>
      </c>
    </row>
    <row r="131" spans="2:51" s="13" customFormat="1" ht="12">
      <c r="B131" s="178"/>
      <c r="D131" s="174" t="s">
        <v>155</v>
      </c>
      <c r="E131" s="179" t="s">
        <v>1</v>
      </c>
      <c r="F131" s="180" t="s">
        <v>1639</v>
      </c>
      <c r="H131" s="181">
        <v>1.65</v>
      </c>
      <c r="I131" s="182"/>
      <c r="L131" s="178"/>
      <c r="M131" s="183"/>
      <c r="N131" s="184"/>
      <c r="O131" s="184"/>
      <c r="P131" s="184"/>
      <c r="Q131" s="184"/>
      <c r="R131" s="184"/>
      <c r="S131" s="184"/>
      <c r="T131" s="185"/>
      <c r="AT131" s="179" t="s">
        <v>155</v>
      </c>
      <c r="AU131" s="179" t="s">
        <v>86</v>
      </c>
      <c r="AV131" s="13" t="s">
        <v>86</v>
      </c>
      <c r="AW131" s="13" t="s">
        <v>32</v>
      </c>
      <c r="AX131" s="13" t="s">
        <v>76</v>
      </c>
      <c r="AY131" s="179" t="s">
        <v>144</v>
      </c>
    </row>
    <row r="132" spans="2:51" s="14" customFormat="1" ht="12">
      <c r="B132" s="186"/>
      <c r="D132" s="174" t="s">
        <v>155</v>
      </c>
      <c r="E132" s="187" t="s">
        <v>1</v>
      </c>
      <c r="F132" s="188" t="s">
        <v>157</v>
      </c>
      <c r="H132" s="189">
        <v>8.7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155</v>
      </c>
      <c r="AU132" s="187" t="s">
        <v>86</v>
      </c>
      <c r="AV132" s="14" t="s">
        <v>151</v>
      </c>
      <c r="AW132" s="14" t="s">
        <v>32</v>
      </c>
      <c r="AX132" s="14" t="s">
        <v>84</v>
      </c>
      <c r="AY132" s="187" t="s">
        <v>144</v>
      </c>
    </row>
    <row r="133" spans="2:63" s="12" customFormat="1" ht="22.9" customHeight="1">
      <c r="B133" s="147"/>
      <c r="D133" s="148" t="s">
        <v>75</v>
      </c>
      <c r="E133" s="158" t="s">
        <v>199</v>
      </c>
      <c r="F133" s="158" t="s">
        <v>328</v>
      </c>
      <c r="I133" s="150"/>
      <c r="J133" s="159">
        <f>BK133</f>
        <v>0</v>
      </c>
      <c r="L133" s="147"/>
      <c r="M133" s="152"/>
      <c r="N133" s="153"/>
      <c r="O133" s="153"/>
      <c r="P133" s="154">
        <f>SUM(P134:P144)</f>
        <v>0</v>
      </c>
      <c r="Q133" s="153"/>
      <c r="R133" s="154">
        <f>SUM(R134:R144)</f>
        <v>0</v>
      </c>
      <c r="S133" s="153"/>
      <c r="T133" s="155">
        <f>SUM(T134:T144)</f>
        <v>0.9000000000000001</v>
      </c>
      <c r="AR133" s="148" t="s">
        <v>84</v>
      </c>
      <c r="AT133" s="156" t="s">
        <v>75</v>
      </c>
      <c r="AU133" s="156" t="s">
        <v>84</v>
      </c>
      <c r="AY133" s="148" t="s">
        <v>144</v>
      </c>
      <c r="BK133" s="157">
        <f>SUM(BK134:BK144)</f>
        <v>0</v>
      </c>
    </row>
    <row r="134" spans="1:65" s="2" customFormat="1" ht="14.45" customHeight="1">
      <c r="A134" s="32"/>
      <c r="B134" s="160"/>
      <c r="C134" s="161" t="s">
        <v>86</v>
      </c>
      <c r="D134" s="161" t="s">
        <v>146</v>
      </c>
      <c r="E134" s="162" t="s">
        <v>1640</v>
      </c>
      <c r="F134" s="163" t="s">
        <v>1641</v>
      </c>
      <c r="G134" s="164" t="s">
        <v>302</v>
      </c>
      <c r="H134" s="165">
        <v>2</v>
      </c>
      <c r="I134" s="166"/>
      <c r="J134" s="167">
        <f>ROUND(I134*H134,2)</f>
        <v>0</v>
      </c>
      <c r="K134" s="163" t="s">
        <v>150</v>
      </c>
      <c r="L134" s="33"/>
      <c r="M134" s="168" t="s">
        <v>1</v>
      </c>
      <c r="N134" s="169" t="s">
        <v>41</v>
      </c>
      <c r="O134" s="58"/>
      <c r="P134" s="170">
        <f>O134*H134</f>
        <v>0</v>
      </c>
      <c r="Q134" s="170">
        <v>0</v>
      </c>
      <c r="R134" s="170">
        <f>Q134*H134</f>
        <v>0</v>
      </c>
      <c r="S134" s="170">
        <v>0.276</v>
      </c>
      <c r="T134" s="171">
        <f>S134*H134</f>
        <v>0.552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2" t="s">
        <v>151</v>
      </c>
      <c r="AT134" s="172" t="s">
        <v>146</v>
      </c>
      <c r="AU134" s="172" t="s">
        <v>86</v>
      </c>
      <c r="AY134" s="17" t="s">
        <v>144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7" t="s">
        <v>84</v>
      </c>
      <c r="BK134" s="173">
        <f>ROUND(I134*H134,2)</f>
        <v>0</v>
      </c>
      <c r="BL134" s="17" t="s">
        <v>151</v>
      </c>
      <c r="BM134" s="172" t="s">
        <v>1642</v>
      </c>
    </row>
    <row r="135" spans="1:47" s="2" customFormat="1" ht="19.5">
      <c r="A135" s="32"/>
      <c r="B135" s="33"/>
      <c r="C135" s="32"/>
      <c r="D135" s="174" t="s">
        <v>153</v>
      </c>
      <c r="E135" s="32"/>
      <c r="F135" s="175" t="s">
        <v>1643</v>
      </c>
      <c r="G135" s="32"/>
      <c r="H135" s="32"/>
      <c r="I135" s="96"/>
      <c r="J135" s="32"/>
      <c r="K135" s="32"/>
      <c r="L135" s="33"/>
      <c r="M135" s="176"/>
      <c r="N135" s="177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153</v>
      </c>
      <c r="AU135" s="17" t="s">
        <v>86</v>
      </c>
    </row>
    <row r="136" spans="2:51" s="13" customFormat="1" ht="12">
      <c r="B136" s="178"/>
      <c r="D136" s="174" t="s">
        <v>155</v>
      </c>
      <c r="E136" s="179" t="s">
        <v>1</v>
      </c>
      <c r="F136" s="180" t="s">
        <v>86</v>
      </c>
      <c r="H136" s="181">
        <v>2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155</v>
      </c>
      <c r="AU136" s="179" t="s">
        <v>86</v>
      </c>
      <c r="AV136" s="13" t="s">
        <v>86</v>
      </c>
      <c r="AW136" s="13" t="s">
        <v>32</v>
      </c>
      <c r="AX136" s="13" t="s">
        <v>76</v>
      </c>
      <c r="AY136" s="179" t="s">
        <v>144</v>
      </c>
    </row>
    <row r="137" spans="2:51" s="14" customFormat="1" ht="12">
      <c r="B137" s="186"/>
      <c r="D137" s="174" t="s">
        <v>155</v>
      </c>
      <c r="E137" s="187" t="s">
        <v>1</v>
      </c>
      <c r="F137" s="188" t="s">
        <v>157</v>
      </c>
      <c r="H137" s="189">
        <v>2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155</v>
      </c>
      <c r="AU137" s="187" t="s">
        <v>86</v>
      </c>
      <c r="AV137" s="14" t="s">
        <v>151</v>
      </c>
      <c r="AW137" s="14" t="s">
        <v>32</v>
      </c>
      <c r="AX137" s="14" t="s">
        <v>84</v>
      </c>
      <c r="AY137" s="187" t="s">
        <v>144</v>
      </c>
    </row>
    <row r="138" spans="1:65" s="2" customFormat="1" ht="14.45" customHeight="1">
      <c r="A138" s="32"/>
      <c r="B138" s="160"/>
      <c r="C138" s="161" t="s">
        <v>165</v>
      </c>
      <c r="D138" s="161" t="s">
        <v>146</v>
      </c>
      <c r="E138" s="162" t="s">
        <v>1644</v>
      </c>
      <c r="F138" s="163" t="s">
        <v>1645</v>
      </c>
      <c r="G138" s="164" t="s">
        <v>208</v>
      </c>
      <c r="H138" s="165">
        <v>58</v>
      </c>
      <c r="I138" s="166"/>
      <c r="J138" s="167">
        <f>ROUND(I138*H138,2)</f>
        <v>0</v>
      </c>
      <c r="K138" s="163" t="s">
        <v>150</v>
      </c>
      <c r="L138" s="33"/>
      <c r="M138" s="168" t="s">
        <v>1</v>
      </c>
      <c r="N138" s="169" t="s">
        <v>41</v>
      </c>
      <c r="O138" s="58"/>
      <c r="P138" s="170">
        <f>O138*H138</f>
        <v>0</v>
      </c>
      <c r="Q138" s="170">
        <v>0</v>
      </c>
      <c r="R138" s="170">
        <f>Q138*H138</f>
        <v>0</v>
      </c>
      <c r="S138" s="170">
        <v>0.006</v>
      </c>
      <c r="T138" s="171">
        <f>S138*H138</f>
        <v>0.34800000000000003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2" t="s">
        <v>151</v>
      </c>
      <c r="AT138" s="172" t="s">
        <v>146</v>
      </c>
      <c r="AU138" s="172" t="s">
        <v>86</v>
      </c>
      <c r="AY138" s="17" t="s">
        <v>144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7" t="s">
        <v>84</v>
      </c>
      <c r="BK138" s="173">
        <f>ROUND(I138*H138,2)</f>
        <v>0</v>
      </c>
      <c r="BL138" s="17" t="s">
        <v>151</v>
      </c>
      <c r="BM138" s="172" t="s">
        <v>1646</v>
      </c>
    </row>
    <row r="139" spans="1:47" s="2" customFormat="1" ht="12">
      <c r="A139" s="32"/>
      <c r="B139" s="33"/>
      <c r="C139" s="32"/>
      <c r="D139" s="174" t="s">
        <v>153</v>
      </c>
      <c r="E139" s="32"/>
      <c r="F139" s="175" t="s">
        <v>1647</v>
      </c>
      <c r="G139" s="32"/>
      <c r="H139" s="32"/>
      <c r="I139" s="96"/>
      <c r="J139" s="32"/>
      <c r="K139" s="32"/>
      <c r="L139" s="33"/>
      <c r="M139" s="176"/>
      <c r="N139" s="177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153</v>
      </c>
      <c r="AU139" s="17" t="s">
        <v>86</v>
      </c>
    </row>
    <row r="140" spans="2:51" s="13" customFormat="1" ht="12">
      <c r="B140" s="178"/>
      <c r="D140" s="174" t="s">
        <v>155</v>
      </c>
      <c r="E140" s="179" t="s">
        <v>1</v>
      </c>
      <c r="F140" s="180" t="s">
        <v>8</v>
      </c>
      <c r="H140" s="181">
        <v>15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155</v>
      </c>
      <c r="AU140" s="179" t="s">
        <v>86</v>
      </c>
      <c r="AV140" s="13" t="s">
        <v>86</v>
      </c>
      <c r="AW140" s="13" t="s">
        <v>32</v>
      </c>
      <c r="AX140" s="13" t="s">
        <v>76</v>
      </c>
      <c r="AY140" s="179" t="s">
        <v>144</v>
      </c>
    </row>
    <row r="141" spans="2:51" s="13" customFormat="1" ht="12">
      <c r="B141" s="178"/>
      <c r="D141" s="174" t="s">
        <v>155</v>
      </c>
      <c r="E141" s="179" t="s">
        <v>1</v>
      </c>
      <c r="F141" s="180" t="s">
        <v>238</v>
      </c>
      <c r="H141" s="181">
        <v>16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155</v>
      </c>
      <c r="AU141" s="179" t="s">
        <v>86</v>
      </c>
      <c r="AV141" s="13" t="s">
        <v>86</v>
      </c>
      <c r="AW141" s="13" t="s">
        <v>32</v>
      </c>
      <c r="AX141" s="13" t="s">
        <v>76</v>
      </c>
      <c r="AY141" s="179" t="s">
        <v>144</v>
      </c>
    </row>
    <row r="142" spans="2:51" s="13" customFormat="1" ht="12">
      <c r="B142" s="178"/>
      <c r="D142" s="174" t="s">
        <v>155</v>
      </c>
      <c r="E142" s="179" t="s">
        <v>1</v>
      </c>
      <c r="F142" s="180" t="s">
        <v>238</v>
      </c>
      <c r="H142" s="181">
        <v>16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155</v>
      </c>
      <c r="AU142" s="179" t="s">
        <v>86</v>
      </c>
      <c r="AV142" s="13" t="s">
        <v>86</v>
      </c>
      <c r="AW142" s="13" t="s">
        <v>32</v>
      </c>
      <c r="AX142" s="13" t="s">
        <v>76</v>
      </c>
      <c r="AY142" s="179" t="s">
        <v>144</v>
      </c>
    </row>
    <row r="143" spans="2:51" s="13" customFormat="1" ht="12">
      <c r="B143" s="178"/>
      <c r="D143" s="174" t="s">
        <v>155</v>
      </c>
      <c r="E143" s="179" t="s">
        <v>1</v>
      </c>
      <c r="F143" s="180" t="s">
        <v>212</v>
      </c>
      <c r="H143" s="181">
        <v>11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155</v>
      </c>
      <c r="AU143" s="179" t="s">
        <v>86</v>
      </c>
      <c r="AV143" s="13" t="s">
        <v>86</v>
      </c>
      <c r="AW143" s="13" t="s">
        <v>32</v>
      </c>
      <c r="AX143" s="13" t="s">
        <v>76</v>
      </c>
      <c r="AY143" s="179" t="s">
        <v>144</v>
      </c>
    </row>
    <row r="144" spans="2:51" s="14" customFormat="1" ht="12">
      <c r="B144" s="186"/>
      <c r="D144" s="174" t="s">
        <v>155</v>
      </c>
      <c r="E144" s="187" t="s">
        <v>1</v>
      </c>
      <c r="F144" s="188" t="s">
        <v>157</v>
      </c>
      <c r="H144" s="189">
        <v>58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86</v>
      </c>
      <c r="AV144" s="14" t="s">
        <v>151</v>
      </c>
      <c r="AW144" s="14" t="s">
        <v>32</v>
      </c>
      <c r="AX144" s="14" t="s">
        <v>84</v>
      </c>
      <c r="AY144" s="187" t="s">
        <v>144</v>
      </c>
    </row>
    <row r="145" spans="2:63" s="12" customFormat="1" ht="22.9" customHeight="1">
      <c r="B145" s="147"/>
      <c r="D145" s="148" t="s">
        <v>75</v>
      </c>
      <c r="E145" s="158" t="s">
        <v>337</v>
      </c>
      <c r="F145" s="158" t="s">
        <v>338</v>
      </c>
      <c r="I145" s="150"/>
      <c r="J145" s="159">
        <f>BK145</f>
        <v>0</v>
      </c>
      <c r="L145" s="147"/>
      <c r="M145" s="152"/>
      <c r="N145" s="153"/>
      <c r="O145" s="153"/>
      <c r="P145" s="154">
        <f>SUM(P146:P154)</f>
        <v>0</v>
      </c>
      <c r="Q145" s="153"/>
      <c r="R145" s="154">
        <f>SUM(R146:R154)</f>
        <v>0</v>
      </c>
      <c r="S145" s="153"/>
      <c r="T145" s="155">
        <f>SUM(T146:T154)</f>
        <v>0</v>
      </c>
      <c r="AR145" s="148" t="s">
        <v>84</v>
      </c>
      <c r="AT145" s="156" t="s">
        <v>75</v>
      </c>
      <c r="AU145" s="156" t="s">
        <v>84</v>
      </c>
      <c r="AY145" s="148" t="s">
        <v>144</v>
      </c>
      <c r="BK145" s="157">
        <f>SUM(BK146:BK154)</f>
        <v>0</v>
      </c>
    </row>
    <row r="146" spans="1:65" s="2" customFormat="1" ht="19.9" customHeight="1">
      <c r="A146" s="32"/>
      <c r="B146" s="160"/>
      <c r="C146" s="161" t="s">
        <v>151</v>
      </c>
      <c r="D146" s="161" t="s">
        <v>146</v>
      </c>
      <c r="E146" s="162" t="s">
        <v>1648</v>
      </c>
      <c r="F146" s="163" t="s">
        <v>1649</v>
      </c>
      <c r="G146" s="164" t="s">
        <v>189</v>
      </c>
      <c r="H146" s="165">
        <v>0.9</v>
      </c>
      <c r="I146" s="166"/>
      <c r="J146" s="167">
        <f>ROUND(I146*H146,2)</f>
        <v>0</v>
      </c>
      <c r="K146" s="163" t="s">
        <v>150</v>
      </c>
      <c r="L146" s="33"/>
      <c r="M146" s="168" t="s">
        <v>1</v>
      </c>
      <c r="N146" s="169" t="s">
        <v>41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151</v>
      </c>
      <c r="AT146" s="172" t="s">
        <v>146</v>
      </c>
      <c r="AU146" s="172" t="s">
        <v>86</v>
      </c>
      <c r="AY146" s="17" t="s">
        <v>144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84</v>
      </c>
      <c r="BK146" s="173">
        <f>ROUND(I146*H146,2)</f>
        <v>0</v>
      </c>
      <c r="BL146" s="17" t="s">
        <v>151</v>
      </c>
      <c r="BM146" s="172" t="s">
        <v>1650</v>
      </c>
    </row>
    <row r="147" spans="1:47" s="2" customFormat="1" ht="19.5">
      <c r="A147" s="32"/>
      <c r="B147" s="33"/>
      <c r="C147" s="32"/>
      <c r="D147" s="174" t="s">
        <v>153</v>
      </c>
      <c r="E147" s="32"/>
      <c r="F147" s="175" t="s">
        <v>1651</v>
      </c>
      <c r="G147" s="32"/>
      <c r="H147" s="32"/>
      <c r="I147" s="96"/>
      <c r="J147" s="32"/>
      <c r="K147" s="32"/>
      <c r="L147" s="33"/>
      <c r="M147" s="176"/>
      <c r="N147" s="177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153</v>
      </c>
      <c r="AU147" s="17" t="s">
        <v>86</v>
      </c>
    </row>
    <row r="148" spans="1:65" s="2" customFormat="1" ht="14.45" customHeight="1">
      <c r="A148" s="32"/>
      <c r="B148" s="160"/>
      <c r="C148" s="161" t="s">
        <v>175</v>
      </c>
      <c r="D148" s="161" t="s">
        <v>146</v>
      </c>
      <c r="E148" s="162" t="s">
        <v>347</v>
      </c>
      <c r="F148" s="163" t="s">
        <v>348</v>
      </c>
      <c r="G148" s="164" t="s">
        <v>189</v>
      </c>
      <c r="H148" s="165">
        <v>0.9</v>
      </c>
      <c r="I148" s="166"/>
      <c r="J148" s="167">
        <f>ROUND(I148*H148,2)</f>
        <v>0</v>
      </c>
      <c r="K148" s="163" t="s">
        <v>150</v>
      </c>
      <c r="L148" s="33"/>
      <c r="M148" s="168" t="s">
        <v>1</v>
      </c>
      <c r="N148" s="169" t="s">
        <v>41</v>
      </c>
      <c r="O148" s="58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2" t="s">
        <v>151</v>
      </c>
      <c r="AT148" s="172" t="s">
        <v>146</v>
      </c>
      <c r="AU148" s="172" t="s">
        <v>86</v>
      </c>
      <c r="AY148" s="17" t="s">
        <v>144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7" t="s">
        <v>84</v>
      </c>
      <c r="BK148" s="173">
        <f>ROUND(I148*H148,2)</f>
        <v>0</v>
      </c>
      <c r="BL148" s="17" t="s">
        <v>151</v>
      </c>
      <c r="BM148" s="172" t="s">
        <v>1652</v>
      </c>
    </row>
    <row r="149" spans="1:47" s="2" customFormat="1" ht="12">
      <c r="A149" s="32"/>
      <c r="B149" s="33"/>
      <c r="C149" s="32"/>
      <c r="D149" s="174" t="s">
        <v>153</v>
      </c>
      <c r="E149" s="32"/>
      <c r="F149" s="175" t="s">
        <v>350</v>
      </c>
      <c r="G149" s="32"/>
      <c r="H149" s="32"/>
      <c r="I149" s="96"/>
      <c r="J149" s="32"/>
      <c r="K149" s="32"/>
      <c r="L149" s="33"/>
      <c r="M149" s="176"/>
      <c r="N149" s="177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153</v>
      </c>
      <c r="AU149" s="17" t="s">
        <v>86</v>
      </c>
    </row>
    <row r="150" spans="1:65" s="2" customFormat="1" ht="14.45" customHeight="1">
      <c r="A150" s="32"/>
      <c r="B150" s="160"/>
      <c r="C150" s="161" t="s">
        <v>180</v>
      </c>
      <c r="D150" s="161" t="s">
        <v>146</v>
      </c>
      <c r="E150" s="162" t="s">
        <v>352</v>
      </c>
      <c r="F150" s="163" t="s">
        <v>353</v>
      </c>
      <c r="G150" s="164" t="s">
        <v>189</v>
      </c>
      <c r="H150" s="165">
        <v>18</v>
      </c>
      <c r="I150" s="166"/>
      <c r="J150" s="167">
        <f>ROUND(I150*H150,2)</f>
        <v>0</v>
      </c>
      <c r="K150" s="163" t="s">
        <v>150</v>
      </c>
      <c r="L150" s="33"/>
      <c r="M150" s="168" t="s">
        <v>1</v>
      </c>
      <c r="N150" s="169" t="s">
        <v>41</v>
      </c>
      <c r="O150" s="58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2" t="s">
        <v>151</v>
      </c>
      <c r="AT150" s="172" t="s">
        <v>146</v>
      </c>
      <c r="AU150" s="172" t="s">
        <v>86</v>
      </c>
      <c r="AY150" s="17" t="s">
        <v>144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7" t="s">
        <v>84</v>
      </c>
      <c r="BK150" s="173">
        <f>ROUND(I150*H150,2)</f>
        <v>0</v>
      </c>
      <c r="BL150" s="17" t="s">
        <v>151</v>
      </c>
      <c r="BM150" s="172" t="s">
        <v>1653</v>
      </c>
    </row>
    <row r="151" spans="1:47" s="2" customFormat="1" ht="19.5">
      <c r="A151" s="32"/>
      <c r="B151" s="33"/>
      <c r="C151" s="32"/>
      <c r="D151" s="174" t="s">
        <v>153</v>
      </c>
      <c r="E151" s="32"/>
      <c r="F151" s="175" t="s">
        <v>355</v>
      </c>
      <c r="G151" s="32"/>
      <c r="H151" s="32"/>
      <c r="I151" s="96"/>
      <c r="J151" s="32"/>
      <c r="K151" s="32"/>
      <c r="L151" s="33"/>
      <c r="M151" s="176"/>
      <c r="N151" s="177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153</v>
      </c>
      <c r="AU151" s="17" t="s">
        <v>86</v>
      </c>
    </row>
    <row r="152" spans="2:51" s="13" customFormat="1" ht="12">
      <c r="B152" s="178"/>
      <c r="D152" s="174" t="s">
        <v>155</v>
      </c>
      <c r="F152" s="180" t="s">
        <v>1654</v>
      </c>
      <c r="H152" s="181">
        <v>18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155</v>
      </c>
      <c r="AU152" s="179" t="s">
        <v>86</v>
      </c>
      <c r="AV152" s="13" t="s">
        <v>86</v>
      </c>
      <c r="AW152" s="13" t="s">
        <v>3</v>
      </c>
      <c r="AX152" s="13" t="s">
        <v>84</v>
      </c>
      <c r="AY152" s="179" t="s">
        <v>144</v>
      </c>
    </row>
    <row r="153" spans="1:65" s="2" customFormat="1" ht="19.9" customHeight="1">
      <c r="A153" s="32"/>
      <c r="B153" s="160"/>
      <c r="C153" s="161" t="s">
        <v>186</v>
      </c>
      <c r="D153" s="161" t="s">
        <v>146</v>
      </c>
      <c r="E153" s="162" t="s">
        <v>491</v>
      </c>
      <c r="F153" s="163" t="s">
        <v>492</v>
      </c>
      <c r="G153" s="164" t="s">
        <v>189</v>
      </c>
      <c r="H153" s="165">
        <v>0.9</v>
      </c>
      <c r="I153" s="166"/>
      <c r="J153" s="167">
        <f>ROUND(I153*H153,2)</f>
        <v>0</v>
      </c>
      <c r="K153" s="163" t="s">
        <v>150</v>
      </c>
      <c r="L153" s="33"/>
      <c r="M153" s="168" t="s">
        <v>1</v>
      </c>
      <c r="N153" s="169" t="s">
        <v>41</v>
      </c>
      <c r="O153" s="58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151</v>
      </c>
      <c r="AT153" s="172" t="s">
        <v>146</v>
      </c>
      <c r="AU153" s="172" t="s">
        <v>86</v>
      </c>
      <c r="AY153" s="17" t="s">
        <v>144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84</v>
      </c>
      <c r="BK153" s="173">
        <f>ROUND(I153*H153,2)</f>
        <v>0</v>
      </c>
      <c r="BL153" s="17" t="s">
        <v>151</v>
      </c>
      <c r="BM153" s="172" t="s">
        <v>1655</v>
      </c>
    </row>
    <row r="154" spans="1:47" s="2" customFormat="1" ht="19.5">
      <c r="A154" s="32"/>
      <c r="B154" s="33"/>
      <c r="C154" s="32"/>
      <c r="D154" s="174" t="s">
        <v>153</v>
      </c>
      <c r="E154" s="32"/>
      <c r="F154" s="175" t="s">
        <v>494</v>
      </c>
      <c r="G154" s="32"/>
      <c r="H154" s="32"/>
      <c r="I154" s="96"/>
      <c r="J154" s="32"/>
      <c r="K154" s="32"/>
      <c r="L154" s="33"/>
      <c r="M154" s="176"/>
      <c r="N154" s="17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153</v>
      </c>
      <c r="AU154" s="17" t="s">
        <v>86</v>
      </c>
    </row>
    <row r="155" spans="2:63" s="12" customFormat="1" ht="22.9" customHeight="1">
      <c r="B155" s="147"/>
      <c r="D155" s="148" t="s">
        <v>75</v>
      </c>
      <c r="E155" s="158" t="s">
        <v>363</v>
      </c>
      <c r="F155" s="158" t="s">
        <v>364</v>
      </c>
      <c r="I155" s="150"/>
      <c r="J155" s="159">
        <f>BK155</f>
        <v>0</v>
      </c>
      <c r="L155" s="147"/>
      <c r="M155" s="152"/>
      <c r="N155" s="153"/>
      <c r="O155" s="153"/>
      <c r="P155" s="154">
        <f>SUM(P156:P157)</f>
        <v>0</v>
      </c>
      <c r="Q155" s="153"/>
      <c r="R155" s="154">
        <f>SUM(R156:R157)</f>
        <v>0</v>
      </c>
      <c r="S155" s="153"/>
      <c r="T155" s="155">
        <f>SUM(T156:T157)</f>
        <v>0</v>
      </c>
      <c r="AR155" s="148" t="s">
        <v>84</v>
      </c>
      <c r="AT155" s="156" t="s">
        <v>75</v>
      </c>
      <c r="AU155" s="156" t="s">
        <v>84</v>
      </c>
      <c r="AY155" s="148" t="s">
        <v>144</v>
      </c>
      <c r="BK155" s="157">
        <f>SUM(BK156:BK157)</f>
        <v>0</v>
      </c>
    </row>
    <row r="156" spans="1:65" s="2" customFormat="1" ht="14.45" customHeight="1">
      <c r="A156" s="32"/>
      <c r="B156" s="160"/>
      <c r="C156" s="161" t="s">
        <v>193</v>
      </c>
      <c r="D156" s="161" t="s">
        <v>146</v>
      </c>
      <c r="E156" s="162" t="s">
        <v>366</v>
      </c>
      <c r="F156" s="163" t="s">
        <v>367</v>
      </c>
      <c r="G156" s="164" t="s">
        <v>189</v>
      </c>
      <c r="H156" s="165">
        <v>0.325</v>
      </c>
      <c r="I156" s="166"/>
      <c r="J156" s="167">
        <f>ROUND(I156*H156,2)</f>
        <v>0</v>
      </c>
      <c r="K156" s="163" t="s">
        <v>150</v>
      </c>
      <c r="L156" s="33"/>
      <c r="M156" s="168" t="s">
        <v>1</v>
      </c>
      <c r="N156" s="169" t="s">
        <v>41</v>
      </c>
      <c r="O156" s="58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2" t="s">
        <v>151</v>
      </c>
      <c r="AT156" s="172" t="s">
        <v>146</v>
      </c>
      <c r="AU156" s="172" t="s">
        <v>86</v>
      </c>
      <c r="AY156" s="17" t="s">
        <v>144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7" t="s">
        <v>84</v>
      </c>
      <c r="BK156" s="173">
        <f>ROUND(I156*H156,2)</f>
        <v>0</v>
      </c>
      <c r="BL156" s="17" t="s">
        <v>151</v>
      </c>
      <c r="BM156" s="172" t="s">
        <v>1656</v>
      </c>
    </row>
    <row r="157" spans="1:47" s="2" customFormat="1" ht="19.5">
      <c r="A157" s="32"/>
      <c r="B157" s="33"/>
      <c r="C157" s="32"/>
      <c r="D157" s="174" t="s">
        <v>153</v>
      </c>
      <c r="E157" s="32"/>
      <c r="F157" s="175" t="s">
        <v>369</v>
      </c>
      <c r="G157" s="32"/>
      <c r="H157" s="32"/>
      <c r="I157" s="96"/>
      <c r="J157" s="32"/>
      <c r="K157" s="32"/>
      <c r="L157" s="33"/>
      <c r="M157" s="176"/>
      <c r="N157" s="177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153</v>
      </c>
      <c r="AU157" s="17" t="s">
        <v>86</v>
      </c>
    </row>
    <row r="158" spans="2:63" s="12" customFormat="1" ht="25.9" customHeight="1">
      <c r="B158" s="147"/>
      <c r="D158" s="148" t="s">
        <v>75</v>
      </c>
      <c r="E158" s="149" t="s">
        <v>213</v>
      </c>
      <c r="F158" s="149" t="s">
        <v>1553</v>
      </c>
      <c r="I158" s="150"/>
      <c r="J158" s="151">
        <f>BK158</f>
        <v>0</v>
      </c>
      <c r="L158" s="147"/>
      <c r="M158" s="152"/>
      <c r="N158" s="153"/>
      <c r="O158" s="153"/>
      <c r="P158" s="154">
        <f>P159</f>
        <v>0</v>
      </c>
      <c r="Q158" s="153"/>
      <c r="R158" s="154">
        <f>R159</f>
        <v>0</v>
      </c>
      <c r="S158" s="153"/>
      <c r="T158" s="155">
        <f>T159</f>
        <v>0</v>
      </c>
      <c r="AR158" s="148" t="s">
        <v>165</v>
      </c>
      <c r="AT158" s="156" t="s">
        <v>75</v>
      </c>
      <c r="AU158" s="156" t="s">
        <v>76</v>
      </c>
      <c r="AY158" s="148" t="s">
        <v>144</v>
      </c>
      <c r="BK158" s="157">
        <f>BK159</f>
        <v>0</v>
      </c>
    </row>
    <row r="159" spans="2:63" s="12" customFormat="1" ht="22.9" customHeight="1">
      <c r="B159" s="147"/>
      <c r="D159" s="148" t="s">
        <v>75</v>
      </c>
      <c r="E159" s="158" t="s">
        <v>1657</v>
      </c>
      <c r="F159" s="158" t="s">
        <v>1658</v>
      </c>
      <c r="I159" s="150"/>
      <c r="J159" s="159">
        <f>BK159</f>
        <v>0</v>
      </c>
      <c r="L159" s="147"/>
      <c r="M159" s="152"/>
      <c r="N159" s="153"/>
      <c r="O159" s="153"/>
      <c r="P159" s="154">
        <f>SUM(P160:P209)</f>
        <v>0</v>
      </c>
      <c r="Q159" s="153"/>
      <c r="R159" s="154">
        <f>SUM(R160:R209)</f>
        <v>0</v>
      </c>
      <c r="S159" s="153"/>
      <c r="T159" s="155">
        <f>SUM(T160:T209)</f>
        <v>0</v>
      </c>
      <c r="AR159" s="148" t="s">
        <v>165</v>
      </c>
      <c r="AT159" s="156" t="s">
        <v>75</v>
      </c>
      <c r="AU159" s="156" t="s">
        <v>84</v>
      </c>
      <c r="AY159" s="148" t="s">
        <v>144</v>
      </c>
      <c r="BK159" s="157">
        <f>SUM(BK160:BK209)</f>
        <v>0</v>
      </c>
    </row>
    <row r="160" spans="1:65" s="2" customFormat="1" ht="14.45" customHeight="1">
      <c r="A160" s="32"/>
      <c r="B160" s="160"/>
      <c r="C160" s="161" t="s">
        <v>199</v>
      </c>
      <c r="D160" s="161" t="s">
        <v>146</v>
      </c>
      <c r="E160" s="162" t="s">
        <v>1659</v>
      </c>
      <c r="F160" s="163" t="s">
        <v>1660</v>
      </c>
      <c r="G160" s="164" t="s">
        <v>302</v>
      </c>
      <c r="H160" s="165">
        <v>1</v>
      </c>
      <c r="I160" s="166"/>
      <c r="J160" s="167">
        <f>ROUND(I160*H160,2)</f>
        <v>0</v>
      </c>
      <c r="K160" s="163" t="s">
        <v>150</v>
      </c>
      <c r="L160" s="33"/>
      <c r="M160" s="168" t="s">
        <v>1</v>
      </c>
      <c r="N160" s="169" t="s">
        <v>41</v>
      </c>
      <c r="O160" s="58"/>
      <c r="P160" s="170">
        <f>O160*H160</f>
        <v>0</v>
      </c>
      <c r="Q160" s="170">
        <v>0</v>
      </c>
      <c r="R160" s="170">
        <f>Q160*H160</f>
        <v>0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1067</v>
      </c>
      <c r="AT160" s="172" t="s">
        <v>146</v>
      </c>
      <c r="AU160" s="172" t="s">
        <v>86</v>
      </c>
      <c r="AY160" s="17" t="s">
        <v>144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84</v>
      </c>
      <c r="BK160" s="173">
        <f>ROUND(I160*H160,2)</f>
        <v>0</v>
      </c>
      <c r="BL160" s="17" t="s">
        <v>1067</v>
      </c>
      <c r="BM160" s="172" t="s">
        <v>1661</v>
      </c>
    </row>
    <row r="161" spans="1:47" s="2" customFormat="1" ht="12">
      <c r="A161" s="32"/>
      <c r="B161" s="33"/>
      <c r="C161" s="32"/>
      <c r="D161" s="174" t="s">
        <v>153</v>
      </c>
      <c r="E161" s="32"/>
      <c r="F161" s="175" t="s">
        <v>1662</v>
      </c>
      <c r="G161" s="32"/>
      <c r="H161" s="32"/>
      <c r="I161" s="96"/>
      <c r="J161" s="32"/>
      <c r="K161" s="32"/>
      <c r="L161" s="33"/>
      <c r="M161" s="176"/>
      <c r="N161" s="177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153</v>
      </c>
      <c r="AU161" s="17" t="s">
        <v>86</v>
      </c>
    </row>
    <row r="162" spans="2:51" s="13" customFormat="1" ht="12">
      <c r="B162" s="178"/>
      <c r="D162" s="174" t="s">
        <v>155</v>
      </c>
      <c r="E162" s="179" t="s">
        <v>1</v>
      </c>
      <c r="F162" s="180" t="s">
        <v>84</v>
      </c>
      <c r="H162" s="181">
        <v>1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155</v>
      </c>
      <c r="AU162" s="179" t="s">
        <v>86</v>
      </c>
      <c r="AV162" s="13" t="s">
        <v>86</v>
      </c>
      <c r="AW162" s="13" t="s">
        <v>32</v>
      </c>
      <c r="AX162" s="13" t="s">
        <v>76</v>
      </c>
      <c r="AY162" s="179" t="s">
        <v>144</v>
      </c>
    </row>
    <row r="163" spans="2:51" s="14" customFormat="1" ht="12">
      <c r="B163" s="186"/>
      <c r="D163" s="174" t="s">
        <v>155</v>
      </c>
      <c r="E163" s="187" t="s">
        <v>1</v>
      </c>
      <c r="F163" s="188" t="s">
        <v>157</v>
      </c>
      <c r="H163" s="189">
        <v>1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155</v>
      </c>
      <c r="AU163" s="187" t="s">
        <v>86</v>
      </c>
      <c r="AV163" s="14" t="s">
        <v>151</v>
      </c>
      <c r="AW163" s="14" t="s">
        <v>32</v>
      </c>
      <c r="AX163" s="14" t="s">
        <v>84</v>
      </c>
      <c r="AY163" s="187" t="s">
        <v>144</v>
      </c>
    </row>
    <row r="164" spans="1:65" s="2" customFormat="1" ht="14.45" customHeight="1">
      <c r="A164" s="32"/>
      <c r="B164" s="160"/>
      <c r="C164" s="161" t="s">
        <v>204</v>
      </c>
      <c r="D164" s="161" t="s">
        <v>146</v>
      </c>
      <c r="E164" s="162" t="s">
        <v>1663</v>
      </c>
      <c r="F164" s="163" t="s">
        <v>1664</v>
      </c>
      <c r="G164" s="164" t="s">
        <v>1665</v>
      </c>
      <c r="H164" s="165">
        <v>3</v>
      </c>
      <c r="I164" s="166"/>
      <c r="J164" s="167">
        <f>ROUND(I164*H164,2)</f>
        <v>0</v>
      </c>
      <c r="K164" s="163" t="s">
        <v>150</v>
      </c>
      <c r="L164" s="33"/>
      <c r="M164" s="168" t="s">
        <v>1</v>
      </c>
      <c r="N164" s="169" t="s">
        <v>41</v>
      </c>
      <c r="O164" s="58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1067</v>
      </c>
      <c r="AT164" s="172" t="s">
        <v>146</v>
      </c>
      <c r="AU164" s="172" t="s">
        <v>86</v>
      </c>
      <c r="AY164" s="17" t="s">
        <v>144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84</v>
      </c>
      <c r="BK164" s="173">
        <f>ROUND(I164*H164,2)</f>
        <v>0</v>
      </c>
      <c r="BL164" s="17" t="s">
        <v>1067</v>
      </c>
      <c r="BM164" s="172" t="s">
        <v>1666</v>
      </c>
    </row>
    <row r="165" spans="1:47" s="2" customFormat="1" ht="12">
      <c r="A165" s="32"/>
      <c r="B165" s="33"/>
      <c r="C165" s="32"/>
      <c r="D165" s="174" t="s">
        <v>153</v>
      </c>
      <c r="E165" s="32"/>
      <c r="F165" s="175" t="s">
        <v>1667</v>
      </c>
      <c r="G165" s="32"/>
      <c r="H165" s="32"/>
      <c r="I165" s="96"/>
      <c r="J165" s="32"/>
      <c r="K165" s="32"/>
      <c r="L165" s="33"/>
      <c r="M165" s="176"/>
      <c r="N165" s="177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153</v>
      </c>
      <c r="AU165" s="17" t="s">
        <v>86</v>
      </c>
    </row>
    <row r="166" spans="2:51" s="13" customFormat="1" ht="12">
      <c r="B166" s="178"/>
      <c r="D166" s="174" t="s">
        <v>155</v>
      </c>
      <c r="E166" s="179" t="s">
        <v>1</v>
      </c>
      <c r="F166" s="180" t="s">
        <v>165</v>
      </c>
      <c r="H166" s="181">
        <v>3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155</v>
      </c>
      <c r="AU166" s="179" t="s">
        <v>86</v>
      </c>
      <c r="AV166" s="13" t="s">
        <v>86</v>
      </c>
      <c r="AW166" s="13" t="s">
        <v>32</v>
      </c>
      <c r="AX166" s="13" t="s">
        <v>76</v>
      </c>
      <c r="AY166" s="179" t="s">
        <v>144</v>
      </c>
    </row>
    <row r="167" spans="2:51" s="14" customFormat="1" ht="12">
      <c r="B167" s="186"/>
      <c r="D167" s="174" t="s">
        <v>155</v>
      </c>
      <c r="E167" s="187" t="s">
        <v>1</v>
      </c>
      <c r="F167" s="188" t="s">
        <v>157</v>
      </c>
      <c r="H167" s="189">
        <v>3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86</v>
      </c>
      <c r="AV167" s="14" t="s">
        <v>151</v>
      </c>
      <c r="AW167" s="14" t="s">
        <v>32</v>
      </c>
      <c r="AX167" s="14" t="s">
        <v>84</v>
      </c>
      <c r="AY167" s="187" t="s">
        <v>144</v>
      </c>
    </row>
    <row r="168" spans="1:65" s="2" customFormat="1" ht="14.45" customHeight="1">
      <c r="A168" s="32"/>
      <c r="B168" s="160"/>
      <c r="C168" s="161" t="s">
        <v>212</v>
      </c>
      <c r="D168" s="161" t="s">
        <v>146</v>
      </c>
      <c r="E168" s="162" t="s">
        <v>1668</v>
      </c>
      <c r="F168" s="163" t="s">
        <v>1669</v>
      </c>
      <c r="G168" s="164" t="s">
        <v>1670</v>
      </c>
      <c r="H168" s="165">
        <v>3</v>
      </c>
      <c r="I168" s="166"/>
      <c r="J168" s="167">
        <f>ROUND(I168*H168,2)</f>
        <v>0</v>
      </c>
      <c r="K168" s="163" t="s">
        <v>150</v>
      </c>
      <c r="L168" s="33"/>
      <c r="M168" s="168" t="s">
        <v>1</v>
      </c>
      <c r="N168" s="169" t="s">
        <v>41</v>
      </c>
      <c r="O168" s="58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2" t="s">
        <v>1067</v>
      </c>
      <c r="AT168" s="172" t="s">
        <v>146</v>
      </c>
      <c r="AU168" s="172" t="s">
        <v>86</v>
      </c>
      <c r="AY168" s="17" t="s">
        <v>144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7" t="s">
        <v>84</v>
      </c>
      <c r="BK168" s="173">
        <f>ROUND(I168*H168,2)</f>
        <v>0</v>
      </c>
      <c r="BL168" s="17" t="s">
        <v>1067</v>
      </c>
      <c r="BM168" s="172" t="s">
        <v>1671</v>
      </c>
    </row>
    <row r="169" spans="1:47" s="2" customFormat="1" ht="19.5">
      <c r="A169" s="32"/>
      <c r="B169" s="33"/>
      <c r="C169" s="32"/>
      <c r="D169" s="174" t="s">
        <v>153</v>
      </c>
      <c r="E169" s="32"/>
      <c r="F169" s="175" t="s">
        <v>1672</v>
      </c>
      <c r="G169" s="32"/>
      <c r="H169" s="32"/>
      <c r="I169" s="96"/>
      <c r="J169" s="32"/>
      <c r="K169" s="32"/>
      <c r="L169" s="33"/>
      <c r="M169" s="176"/>
      <c r="N169" s="177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153</v>
      </c>
      <c r="AU169" s="17" t="s">
        <v>86</v>
      </c>
    </row>
    <row r="170" spans="2:51" s="13" customFormat="1" ht="12">
      <c r="B170" s="178"/>
      <c r="D170" s="174" t="s">
        <v>155</v>
      </c>
      <c r="E170" s="179" t="s">
        <v>1</v>
      </c>
      <c r="F170" s="180" t="s">
        <v>165</v>
      </c>
      <c r="H170" s="181">
        <v>3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155</v>
      </c>
      <c r="AU170" s="179" t="s">
        <v>86</v>
      </c>
      <c r="AV170" s="13" t="s">
        <v>86</v>
      </c>
      <c r="AW170" s="13" t="s">
        <v>32</v>
      </c>
      <c r="AX170" s="13" t="s">
        <v>76</v>
      </c>
      <c r="AY170" s="179" t="s">
        <v>144</v>
      </c>
    </row>
    <row r="171" spans="2:51" s="14" customFormat="1" ht="12">
      <c r="B171" s="186"/>
      <c r="D171" s="174" t="s">
        <v>155</v>
      </c>
      <c r="E171" s="187" t="s">
        <v>1</v>
      </c>
      <c r="F171" s="188" t="s">
        <v>157</v>
      </c>
      <c r="H171" s="189">
        <v>3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155</v>
      </c>
      <c r="AU171" s="187" t="s">
        <v>86</v>
      </c>
      <c r="AV171" s="14" t="s">
        <v>151</v>
      </c>
      <c r="AW171" s="14" t="s">
        <v>32</v>
      </c>
      <c r="AX171" s="14" t="s">
        <v>84</v>
      </c>
      <c r="AY171" s="187" t="s">
        <v>144</v>
      </c>
    </row>
    <row r="172" spans="1:65" s="2" customFormat="1" ht="14.45" customHeight="1">
      <c r="A172" s="32"/>
      <c r="B172" s="160"/>
      <c r="C172" s="201" t="s">
        <v>218</v>
      </c>
      <c r="D172" s="201" t="s">
        <v>213</v>
      </c>
      <c r="E172" s="202" t="s">
        <v>1673</v>
      </c>
      <c r="F172" s="203" t="s">
        <v>1674</v>
      </c>
      <c r="G172" s="204" t="s">
        <v>216</v>
      </c>
      <c r="H172" s="205">
        <v>1</v>
      </c>
      <c r="I172" s="206"/>
      <c r="J172" s="207">
        <f>ROUND(I172*H172,2)</f>
        <v>0</v>
      </c>
      <c r="K172" s="203" t="s">
        <v>1</v>
      </c>
      <c r="L172" s="208"/>
      <c r="M172" s="209" t="s">
        <v>1</v>
      </c>
      <c r="N172" s="210" t="s">
        <v>41</v>
      </c>
      <c r="O172" s="58"/>
      <c r="P172" s="170">
        <f>O172*H172</f>
        <v>0</v>
      </c>
      <c r="Q172" s="170">
        <v>0</v>
      </c>
      <c r="R172" s="170">
        <f>Q172*H172</f>
        <v>0</v>
      </c>
      <c r="S172" s="170">
        <v>0</v>
      </c>
      <c r="T172" s="17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2" t="s">
        <v>1675</v>
      </c>
      <c r="AT172" s="172" t="s">
        <v>213</v>
      </c>
      <c r="AU172" s="172" t="s">
        <v>86</v>
      </c>
      <c r="AY172" s="17" t="s">
        <v>144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7" t="s">
        <v>84</v>
      </c>
      <c r="BK172" s="173">
        <f>ROUND(I172*H172,2)</f>
        <v>0</v>
      </c>
      <c r="BL172" s="17" t="s">
        <v>1067</v>
      </c>
      <c r="BM172" s="172" t="s">
        <v>1676</v>
      </c>
    </row>
    <row r="173" spans="1:47" s="2" customFormat="1" ht="12">
      <c r="A173" s="32"/>
      <c r="B173" s="33"/>
      <c r="C173" s="32"/>
      <c r="D173" s="174" t="s">
        <v>153</v>
      </c>
      <c r="E173" s="32"/>
      <c r="F173" s="175" t="s">
        <v>1677</v>
      </c>
      <c r="G173" s="32"/>
      <c r="H173" s="32"/>
      <c r="I173" s="96"/>
      <c r="J173" s="32"/>
      <c r="K173" s="32"/>
      <c r="L173" s="33"/>
      <c r="M173" s="176"/>
      <c r="N173" s="177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153</v>
      </c>
      <c r="AU173" s="17" t="s">
        <v>86</v>
      </c>
    </row>
    <row r="174" spans="1:65" s="2" customFormat="1" ht="14.45" customHeight="1">
      <c r="A174" s="32"/>
      <c r="B174" s="160"/>
      <c r="C174" s="201" t="s">
        <v>222</v>
      </c>
      <c r="D174" s="201" t="s">
        <v>213</v>
      </c>
      <c r="E174" s="202" t="s">
        <v>1678</v>
      </c>
      <c r="F174" s="203" t="s">
        <v>1679</v>
      </c>
      <c r="G174" s="204" t="s">
        <v>216</v>
      </c>
      <c r="H174" s="205">
        <v>2</v>
      </c>
      <c r="I174" s="206"/>
      <c r="J174" s="207">
        <f>ROUND(I174*H174,2)</f>
        <v>0</v>
      </c>
      <c r="K174" s="203" t="s">
        <v>1</v>
      </c>
      <c r="L174" s="208"/>
      <c r="M174" s="209" t="s">
        <v>1</v>
      </c>
      <c r="N174" s="210" t="s">
        <v>41</v>
      </c>
      <c r="O174" s="58"/>
      <c r="P174" s="170">
        <f>O174*H174</f>
        <v>0</v>
      </c>
      <c r="Q174" s="170">
        <v>0</v>
      </c>
      <c r="R174" s="170">
        <f>Q174*H174</f>
        <v>0</v>
      </c>
      <c r="S174" s="170">
        <v>0</v>
      </c>
      <c r="T174" s="17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2" t="s">
        <v>1675</v>
      </c>
      <c r="AT174" s="172" t="s">
        <v>213</v>
      </c>
      <c r="AU174" s="172" t="s">
        <v>86</v>
      </c>
      <c r="AY174" s="17" t="s">
        <v>144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7" t="s">
        <v>84</v>
      </c>
      <c r="BK174" s="173">
        <f>ROUND(I174*H174,2)</f>
        <v>0</v>
      </c>
      <c r="BL174" s="17" t="s">
        <v>1067</v>
      </c>
      <c r="BM174" s="172" t="s">
        <v>1680</v>
      </c>
    </row>
    <row r="175" spans="1:47" s="2" customFormat="1" ht="12">
      <c r="A175" s="32"/>
      <c r="B175" s="33"/>
      <c r="C175" s="32"/>
      <c r="D175" s="174" t="s">
        <v>153</v>
      </c>
      <c r="E175" s="32"/>
      <c r="F175" s="175" t="s">
        <v>1679</v>
      </c>
      <c r="G175" s="32"/>
      <c r="H175" s="32"/>
      <c r="I175" s="96"/>
      <c r="J175" s="32"/>
      <c r="K175" s="32"/>
      <c r="L175" s="33"/>
      <c r="M175" s="176"/>
      <c r="N175" s="177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153</v>
      </c>
      <c r="AU175" s="17" t="s">
        <v>86</v>
      </c>
    </row>
    <row r="176" spans="1:65" s="2" customFormat="1" ht="14.45" customHeight="1">
      <c r="A176" s="32"/>
      <c r="B176" s="160"/>
      <c r="C176" s="201" t="s">
        <v>228</v>
      </c>
      <c r="D176" s="201" t="s">
        <v>213</v>
      </c>
      <c r="E176" s="202" t="s">
        <v>1681</v>
      </c>
      <c r="F176" s="203" t="s">
        <v>1682</v>
      </c>
      <c r="G176" s="204" t="s">
        <v>216</v>
      </c>
      <c r="H176" s="205">
        <v>5</v>
      </c>
      <c r="I176" s="206"/>
      <c r="J176" s="207">
        <f>ROUND(I176*H176,2)</f>
        <v>0</v>
      </c>
      <c r="K176" s="203" t="s">
        <v>1</v>
      </c>
      <c r="L176" s="208"/>
      <c r="M176" s="209" t="s">
        <v>1</v>
      </c>
      <c r="N176" s="210" t="s">
        <v>41</v>
      </c>
      <c r="O176" s="58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2" t="s">
        <v>1675</v>
      </c>
      <c r="AT176" s="172" t="s">
        <v>213</v>
      </c>
      <c r="AU176" s="172" t="s">
        <v>86</v>
      </c>
      <c r="AY176" s="17" t="s">
        <v>144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7" t="s">
        <v>84</v>
      </c>
      <c r="BK176" s="173">
        <f>ROUND(I176*H176,2)</f>
        <v>0</v>
      </c>
      <c r="BL176" s="17" t="s">
        <v>1067</v>
      </c>
      <c r="BM176" s="172" t="s">
        <v>1683</v>
      </c>
    </row>
    <row r="177" spans="1:47" s="2" customFormat="1" ht="12">
      <c r="A177" s="32"/>
      <c r="B177" s="33"/>
      <c r="C177" s="32"/>
      <c r="D177" s="174" t="s">
        <v>153</v>
      </c>
      <c r="E177" s="32"/>
      <c r="F177" s="175" t="s">
        <v>1682</v>
      </c>
      <c r="G177" s="32"/>
      <c r="H177" s="32"/>
      <c r="I177" s="96"/>
      <c r="J177" s="32"/>
      <c r="K177" s="32"/>
      <c r="L177" s="33"/>
      <c r="M177" s="176"/>
      <c r="N177" s="177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153</v>
      </c>
      <c r="AU177" s="17" t="s">
        <v>86</v>
      </c>
    </row>
    <row r="178" spans="1:65" s="2" customFormat="1" ht="14.45" customHeight="1">
      <c r="A178" s="32"/>
      <c r="B178" s="160"/>
      <c r="C178" s="201" t="s">
        <v>8</v>
      </c>
      <c r="D178" s="201" t="s">
        <v>213</v>
      </c>
      <c r="E178" s="202" t="s">
        <v>1684</v>
      </c>
      <c r="F178" s="203" t="s">
        <v>1685</v>
      </c>
      <c r="G178" s="204" t="s">
        <v>216</v>
      </c>
      <c r="H178" s="205">
        <v>1</v>
      </c>
      <c r="I178" s="206"/>
      <c r="J178" s="207">
        <f>ROUND(I178*H178,2)</f>
        <v>0</v>
      </c>
      <c r="K178" s="203" t="s">
        <v>1</v>
      </c>
      <c r="L178" s="208"/>
      <c r="M178" s="209" t="s">
        <v>1</v>
      </c>
      <c r="N178" s="210" t="s">
        <v>41</v>
      </c>
      <c r="O178" s="58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2" t="s">
        <v>1675</v>
      </c>
      <c r="AT178" s="172" t="s">
        <v>213</v>
      </c>
      <c r="AU178" s="172" t="s">
        <v>86</v>
      </c>
      <c r="AY178" s="17" t="s">
        <v>144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7" t="s">
        <v>84</v>
      </c>
      <c r="BK178" s="173">
        <f>ROUND(I178*H178,2)</f>
        <v>0</v>
      </c>
      <c r="BL178" s="17" t="s">
        <v>1067</v>
      </c>
      <c r="BM178" s="172" t="s">
        <v>1686</v>
      </c>
    </row>
    <row r="179" spans="1:47" s="2" customFormat="1" ht="12">
      <c r="A179" s="32"/>
      <c r="B179" s="33"/>
      <c r="C179" s="32"/>
      <c r="D179" s="174" t="s">
        <v>153</v>
      </c>
      <c r="E179" s="32"/>
      <c r="F179" s="175" t="s">
        <v>1685</v>
      </c>
      <c r="G179" s="32"/>
      <c r="H179" s="32"/>
      <c r="I179" s="96"/>
      <c r="J179" s="32"/>
      <c r="K179" s="32"/>
      <c r="L179" s="33"/>
      <c r="M179" s="176"/>
      <c r="N179" s="177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153</v>
      </c>
      <c r="AU179" s="17" t="s">
        <v>86</v>
      </c>
    </row>
    <row r="180" spans="1:65" s="2" customFormat="1" ht="14.45" customHeight="1">
      <c r="A180" s="32"/>
      <c r="B180" s="160"/>
      <c r="C180" s="201" t="s">
        <v>238</v>
      </c>
      <c r="D180" s="201" t="s">
        <v>213</v>
      </c>
      <c r="E180" s="202" t="s">
        <v>1687</v>
      </c>
      <c r="F180" s="203" t="s">
        <v>1688</v>
      </c>
      <c r="G180" s="204" t="s">
        <v>216</v>
      </c>
      <c r="H180" s="205">
        <v>3</v>
      </c>
      <c r="I180" s="206"/>
      <c r="J180" s="207">
        <f>ROUND(I180*H180,2)</f>
        <v>0</v>
      </c>
      <c r="K180" s="203" t="s">
        <v>1</v>
      </c>
      <c r="L180" s="208"/>
      <c r="M180" s="209" t="s">
        <v>1</v>
      </c>
      <c r="N180" s="210" t="s">
        <v>41</v>
      </c>
      <c r="O180" s="58"/>
      <c r="P180" s="170">
        <f>O180*H180</f>
        <v>0</v>
      </c>
      <c r="Q180" s="170">
        <v>0</v>
      </c>
      <c r="R180" s="170">
        <f>Q180*H180</f>
        <v>0</v>
      </c>
      <c r="S180" s="170">
        <v>0</v>
      </c>
      <c r="T180" s="17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2" t="s">
        <v>1675</v>
      </c>
      <c r="AT180" s="172" t="s">
        <v>213</v>
      </c>
      <c r="AU180" s="172" t="s">
        <v>86</v>
      </c>
      <c r="AY180" s="17" t="s">
        <v>144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7" t="s">
        <v>84</v>
      </c>
      <c r="BK180" s="173">
        <f>ROUND(I180*H180,2)</f>
        <v>0</v>
      </c>
      <c r="BL180" s="17" t="s">
        <v>1067</v>
      </c>
      <c r="BM180" s="172" t="s">
        <v>1689</v>
      </c>
    </row>
    <row r="181" spans="1:47" s="2" customFormat="1" ht="12">
      <c r="A181" s="32"/>
      <c r="B181" s="33"/>
      <c r="C181" s="32"/>
      <c r="D181" s="174" t="s">
        <v>153</v>
      </c>
      <c r="E181" s="32"/>
      <c r="F181" s="175" t="s">
        <v>1688</v>
      </c>
      <c r="G181" s="32"/>
      <c r="H181" s="32"/>
      <c r="I181" s="96"/>
      <c r="J181" s="32"/>
      <c r="K181" s="32"/>
      <c r="L181" s="33"/>
      <c r="M181" s="176"/>
      <c r="N181" s="177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153</v>
      </c>
      <c r="AU181" s="17" t="s">
        <v>86</v>
      </c>
    </row>
    <row r="182" spans="1:65" s="2" customFormat="1" ht="14.45" customHeight="1">
      <c r="A182" s="32"/>
      <c r="B182" s="160"/>
      <c r="C182" s="201" t="s">
        <v>244</v>
      </c>
      <c r="D182" s="201" t="s">
        <v>213</v>
      </c>
      <c r="E182" s="202" t="s">
        <v>1690</v>
      </c>
      <c r="F182" s="203" t="s">
        <v>1691</v>
      </c>
      <c r="G182" s="204" t="s">
        <v>216</v>
      </c>
      <c r="H182" s="205">
        <v>2</v>
      </c>
      <c r="I182" s="206"/>
      <c r="J182" s="207">
        <f>ROUND(I182*H182,2)</f>
        <v>0</v>
      </c>
      <c r="K182" s="203" t="s">
        <v>1</v>
      </c>
      <c r="L182" s="208"/>
      <c r="M182" s="209" t="s">
        <v>1</v>
      </c>
      <c r="N182" s="210" t="s">
        <v>41</v>
      </c>
      <c r="O182" s="58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2" t="s">
        <v>1675</v>
      </c>
      <c r="AT182" s="172" t="s">
        <v>213</v>
      </c>
      <c r="AU182" s="172" t="s">
        <v>86</v>
      </c>
      <c r="AY182" s="17" t="s">
        <v>144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7" t="s">
        <v>84</v>
      </c>
      <c r="BK182" s="173">
        <f>ROUND(I182*H182,2)</f>
        <v>0</v>
      </c>
      <c r="BL182" s="17" t="s">
        <v>1067</v>
      </c>
      <c r="BM182" s="172" t="s">
        <v>1692</v>
      </c>
    </row>
    <row r="183" spans="1:47" s="2" customFormat="1" ht="12">
      <c r="A183" s="32"/>
      <c r="B183" s="33"/>
      <c r="C183" s="32"/>
      <c r="D183" s="174" t="s">
        <v>153</v>
      </c>
      <c r="E183" s="32"/>
      <c r="F183" s="175" t="s">
        <v>1691</v>
      </c>
      <c r="G183" s="32"/>
      <c r="H183" s="32"/>
      <c r="I183" s="96"/>
      <c r="J183" s="32"/>
      <c r="K183" s="32"/>
      <c r="L183" s="33"/>
      <c r="M183" s="176"/>
      <c r="N183" s="177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153</v>
      </c>
      <c r="AU183" s="17" t="s">
        <v>86</v>
      </c>
    </row>
    <row r="184" spans="1:65" s="2" customFormat="1" ht="14.45" customHeight="1">
      <c r="A184" s="32"/>
      <c r="B184" s="160"/>
      <c r="C184" s="201" t="s">
        <v>250</v>
      </c>
      <c r="D184" s="201" t="s">
        <v>213</v>
      </c>
      <c r="E184" s="202" t="s">
        <v>1693</v>
      </c>
      <c r="F184" s="203" t="s">
        <v>1694</v>
      </c>
      <c r="G184" s="204" t="s">
        <v>208</v>
      </c>
      <c r="H184" s="205">
        <v>35</v>
      </c>
      <c r="I184" s="206"/>
      <c r="J184" s="207">
        <f>ROUND(I184*H184,2)</f>
        <v>0</v>
      </c>
      <c r="K184" s="203" t="s">
        <v>1</v>
      </c>
      <c r="L184" s="208"/>
      <c r="M184" s="209" t="s">
        <v>1</v>
      </c>
      <c r="N184" s="210" t="s">
        <v>41</v>
      </c>
      <c r="O184" s="58"/>
      <c r="P184" s="170">
        <f>O184*H184</f>
        <v>0</v>
      </c>
      <c r="Q184" s="170">
        <v>0</v>
      </c>
      <c r="R184" s="170">
        <f>Q184*H184</f>
        <v>0</v>
      </c>
      <c r="S184" s="170">
        <v>0</v>
      </c>
      <c r="T184" s="17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1675</v>
      </c>
      <c r="AT184" s="172" t="s">
        <v>213</v>
      </c>
      <c r="AU184" s="172" t="s">
        <v>86</v>
      </c>
      <c r="AY184" s="17" t="s">
        <v>144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84</v>
      </c>
      <c r="BK184" s="173">
        <f>ROUND(I184*H184,2)</f>
        <v>0</v>
      </c>
      <c r="BL184" s="17" t="s">
        <v>1067</v>
      </c>
      <c r="BM184" s="172" t="s">
        <v>1695</v>
      </c>
    </row>
    <row r="185" spans="1:47" s="2" customFormat="1" ht="12">
      <c r="A185" s="32"/>
      <c r="B185" s="33"/>
      <c r="C185" s="32"/>
      <c r="D185" s="174" t="s">
        <v>153</v>
      </c>
      <c r="E185" s="32"/>
      <c r="F185" s="175" t="s">
        <v>1694</v>
      </c>
      <c r="G185" s="32"/>
      <c r="H185" s="32"/>
      <c r="I185" s="96"/>
      <c r="J185" s="32"/>
      <c r="K185" s="32"/>
      <c r="L185" s="33"/>
      <c r="M185" s="176"/>
      <c r="N185" s="177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153</v>
      </c>
      <c r="AU185" s="17" t="s">
        <v>86</v>
      </c>
    </row>
    <row r="186" spans="1:65" s="2" customFormat="1" ht="14.45" customHeight="1">
      <c r="A186" s="32"/>
      <c r="B186" s="160"/>
      <c r="C186" s="201" t="s">
        <v>256</v>
      </c>
      <c r="D186" s="201" t="s">
        <v>213</v>
      </c>
      <c r="E186" s="202" t="s">
        <v>1696</v>
      </c>
      <c r="F186" s="203" t="s">
        <v>1697</v>
      </c>
      <c r="G186" s="204" t="s">
        <v>208</v>
      </c>
      <c r="H186" s="205">
        <v>38</v>
      </c>
      <c r="I186" s="206"/>
      <c r="J186" s="207">
        <f>ROUND(I186*H186,2)</f>
        <v>0</v>
      </c>
      <c r="K186" s="203" t="s">
        <v>1</v>
      </c>
      <c r="L186" s="208"/>
      <c r="M186" s="209" t="s">
        <v>1</v>
      </c>
      <c r="N186" s="210" t="s">
        <v>41</v>
      </c>
      <c r="O186" s="58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2" t="s">
        <v>1675</v>
      </c>
      <c r="AT186" s="172" t="s">
        <v>213</v>
      </c>
      <c r="AU186" s="172" t="s">
        <v>86</v>
      </c>
      <c r="AY186" s="17" t="s">
        <v>144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7" t="s">
        <v>84</v>
      </c>
      <c r="BK186" s="173">
        <f>ROUND(I186*H186,2)</f>
        <v>0</v>
      </c>
      <c r="BL186" s="17" t="s">
        <v>1067</v>
      </c>
      <c r="BM186" s="172" t="s">
        <v>1698</v>
      </c>
    </row>
    <row r="187" spans="1:47" s="2" customFormat="1" ht="12">
      <c r="A187" s="32"/>
      <c r="B187" s="33"/>
      <c r="C187" s="32"/>
      <c r="D187" s="174" t="s">
        <v>153</v>
      </c>
      <c r="E187" s="32"/>
      <c r="F187" s="175" t="s">
        <v>1697</v>
      </c>
      <c r="G187" s="32"/>
      <c r="H187" s="32"/>
      <c r="I187" s="96"/>
      <c r="J187" s="32"/>
      <c r="K187" s="32"/>
      <c r="L187" s="33"/>
      <c r="M187" s="176"/>
      <c r="N187" s="177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153</v>
      </c>
      <c r="AU187" s="17" t="s">
        <v>86</v>
      </c>
    </row>
    <row r="188" spans="1:65" s="2" customFormat="1" ht="14.45" customHeight="1">
      <c r="A188" s="32"/>
      <c r="B188" s="160"/>
      <c r="C188" s="201" t="s">
        <v>263</v>
      </c>
      <c r="D188" s="201" t="s">
        <v>213</v>
      </c>
      <c r="E188" s="202" t="s">
        <v>1699</v>
      </c>
      <c r="F188" s="203" t="s">
        <v>1700</v>
      </c>
      <c r="G188" s="204" t="s">
        <v>208</v>
      </c>
      <c r="H188" s="205">
        <v>60</v>
      </c>
      <c r="I188" s="206"/>
      <c r="J188" s="207">
        <f>ROUND(I188*H188,2)</f>
        <v>0</v>
      </c>
      <c r="K188" s="203" t="s">
        <v>1</v>
      </c>
      <c r="L188" s="208"/>
      <c r="M188" s="209" t="s">
        <v>1</v>
      </c>
      <c r="N188" s="210" t="s">
        <v>41</v>
      </c>
      <c r="O188" s="58"/>
      <c r="P188" s="170">
        <f>O188*H188</f>
        <v>0</v>
      </c>
      <c r="Q188" s="170">
        <v>0</v>
      </c>
      <c r="R188" s="170">
        <f>Q188*H188</f>
        <v>0</v>
      </c>
      <c r="S188" s="170">
        <v>0</v>
      </c>
      <c r="T188" s="17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2" t="s">
        <v>1675</v>
      </c>
      <c r="AT188" s="172" t="s">
        <v>213</v>
      </c>
      <c r="AU188" s="172" t="s">
        <v>86</v>
      </c>
      <c r="AY188" s="17" t="s">
        <v>144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7" t="s">
        <v>84</v>
      </c>
      <c r="BK188" s="173">
        <f>ROUND(I188*H188,2)</f>
        <v>0</v>
      </c>
      <c r="BL188" s="17" t="s">
        <v>1067</v>
      </c>
      <c r="BM188" s="172" t="s">
        <v>1701</v>
      </c>
    </row>
    <row r="189" spans="1:47" s="2" customFormat="1" ht="12">
      <c r="A189" s="32"/>
      <c r="B189" s="33"/>
      <c r="C189" s="32"/>
      <c r="D189" s="174" t="s">
        <v>153</v>
      </c>
      <c r="E189" s="32"/>
      <c r="F189" s="175" t="s">
        <v>1700</v>
      </c>
      <c r="G189" s="32"/>
      <c r="H189" s="32"/>
      <c r="I189" s="96"/>
      <c r="J189" s="32"/>
      <c r="K189" s="32"/>
      <c r="L189" s="33"/>
      <c r="M189" s="176"/>
      <c r="N189" s="177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153</v>
      </c>
      <c r="AU189" s="17" t="s">
        <v>86</v>
      </c>
    </row>
    <row r="190" spans="1:65" s="2" customFormat="1" ht="14.45" customHeight="1">
      <c r="A190" s="32"/>
      <c r="B190" s="160"/>
      <c r="C190" s="201" t="s">
        <v>7</v>
      </c>
      <c r="D190" s="201" t="s">
        <v>213</v>
      </c>
      <c r="E190" s="202" t="s">
        <v>1702</v>
      </c>
      <c r="F190" s="203" t="s">
        <v>1703</v>
      </c>
      <c r="G190" s="204" t="s">
        <v>208</v>
      </c>
      <c r="H190" s="205">
        <v>100</v>
      </c>
      <c r="I190" s="206"/>
      <c r="J190" s="207">
        <f>ROUND(I190*H190,2)</f>
        <v>0</v>
      </c>
      <c r="K190" s="203" t="s">
        <v>1</v>
      </c>
      <c r="L190" s="208"/>
      <c r="M190" s="209" t="s">
        <v>1</v>
      </c>
      <c r="N190" s="210" t="s">
        <v>41</v>
      </c>
      <c r="O190" s="58"/>
      <c r="P190" s="170">
        <f>O190*H190</f>
        <v>0</v>
      </c>
      <c r="Q190" s="170">
        <v>0</v>
      </c>
      <c r="R190" s="170">
        <f>Q190*H190</f>
        <v>0</v>
      </c>
      <c r="S190" s="170">
        <v>0</v>
      </c>
      <c r="T190" s="17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2" t="s">
        <v>1675</v>
      </c>
      <c r="AT190" s="172" t="s">
        <v>213</v>
      </c>
      <c r="AU190" s="172" t="s">
        <v>86</v>
      </c>
      <c r="AY190" s="17" t="s">
        <v>144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7" t="s">
        <v>84</v>
      </c>
      <c r="BK190" s="173">
        <f>ROUND(I190*H190,2)</f>
        <v>0</v>
      </c>
      <c r="BL190" s="17" t="s">
        <v>1067</v>
      </c>
      <c r="BM190" s="172" t="s">
        <v>1704</v>
      </c>
    </row>
    <row r="191" spans="1:47" s="2" customFormat="1" ht="12">
      <c r="A191" s="32"/>
      <c r="B191" s="33"/>
      <c r="C191" s="32"/>
      <c r="D191" s="174" t="s">
        <v>153</v>
      </c>
      <c r="E191" s="32"/>
      <c r="F191" s="175" t="s">
        <v>1703</v>
      </c>
      <c r="G191" s="32"/>
      <c r="H191" s="32"/>
      <c r="I191" s="96"/>
      <c r="J191" s="32"/>
      <c r="K191" s="32"/>
      <c r="L191" s="33"/>
      <c r="M191" s="176"/>
      <c r="N191" s="177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153</v>
      </c>
      <c r="AU191" s="17" t="s">
        <v>86</v>
      </c>
    </row>
    <row r="192" spans="1:65" s="2" customFormat="1" ht="14.45" customHeight="1">
      <c r="A192" s="32"/>
      <c r="B192" s="160"/>
      <c r="C192" s="201" t="s">
        <v>273</v>
      </c>
      <c r="D192" s="201" t="s">
        <v>213</v>
      </c>
      <c r="E192" s="202" t="s">
        <v>1705</v>
      </c>
      <c r="F192" s="203" t="s">
        <v>1706</v>
      </c>
      <c r="G192" s="204" t="s">
        <v>216</v>
      </c>
      <c r="H192" s="205">
        <v>6</v>
      </c>
      <c r="I192" s="206"/>
      <c r="J192" s="207">
        <f>ROUND(I192*H192,2)</f>
        <v>0</v>
      </c>
      <c r="K192" s="203" t="s">
        <v>1</v>
      </c>
      <c r="L192" s="208"/>
      <c r="M192" s="209" t="s">
        <v>1</v>
      </c>
      <c r="N192" s="210" t="s">
        <v>41</v>
      </c>
      <c r="O192" s="58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2" t="s">
        <v>1675</v>
      </c>
      <c r="AT192" s="172" t="s">
        <v>213</v>
      </c>
      <c r="AU192" s="172" t="s">
        <v>86</v>
      </c>
      <c r="AY192" s="17" t="s">
        <v>144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7" t="s">
        <v>84</v>
      </c>
      <c r="BK192" s="173">
        <f>ROUND(I192*H192,2)</f>
        <v>0</v>
      </c>
      <c r="BL192" s="17" t="s">
        <v>1067</v>
      </c>
      <c r="BM192" s="172" t="s">
        <v>1707</v>
      </c>
    </row>
    <row r="193" spans="1:47" s="2" customFormat="1" ht="12">
      <c r="A193" s="32"/>
      <c r="B193" s="33"/>
      <c r="C193" s="32"/>
      <c r="D193" s="174" t="s">
        <v>153</v>
      </c>
      <c r="E193" s="32"/>
      <c r="F193" s="175" t="s">
        <v>1706</v>
      </c>
      <c r="G193" s="32"/>
      <c r="H193" s="32"/>
      <c r="I193" s="96"/>
      <c r="J193" s="32"/>
      <c r="K193" s="32"/>
      <c r="L193" s="33"/>
      <c r="M193" s="176"/>
      <c r="N193" s="177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153</v>
      </c>
      <c r="AU193" s="17" t="s">
        <v>86</v>
      </c>
    </row>
    <row r="194" spans="1:65" s="2" customFormat="1" ht="14.45" customHeight="1">
      <c r="A194" s="32"/>
      <c r="B194" s="160"/>
      <c r="C194" s="201" t="s">
        <v>278</v>
      </c>
      <c r="D194" s="201" t="s">
        <v>213</v>
      </c>
      <c r="E194" s="202" t="s">
        <v>1708</v>
      </c>
      <c r="F194" s="203" t="s">
        <v>1709</v>
      </c>
      <c r="G194" s="204" t="s">
        <v>208</v>
      </c>
      <c r="H194" s="205">
        <v>40</v>
      </c>
      <c r="I194" s="206"/>
      <c r="J194" s="207">
        <f>ROUND(I194*H194,2)</f>
        <v>0</v>
      </c>
      <c r="K194" s="203" t="s">
        <v>1</v>
      </c>
      <c r="L194" s="208"/>
      <c r="M194" s="209" t="s">
        <v>1</v>
      </c>
      <c r="N194" s="210" t="s">
        <v>41</v>
      </c>
      <c r="O194" s="58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2" t="s">
        <v>1675</v>
      </c>
      <c r="AT194" s="172" t="s">
        <v>213</v>
      </c>
      <c r="AU194" s="172" t="s">
        <v>86</v>
      </c>
      <c r="AY194" s="17" t="s">
        <v>144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7" t="s">
        <v>84</v>
      </c>
      <c r="BK194" s="173">
        <f>ROUND(I194*H194,2)</f>
        <v>0</v>
      </c>
      <c r="BL194" s="17" t="s">
        <v>1067</v>
      </c>
      <c r="BM194" s="172" t="s">
        <v>1710</v>
      </c>
    </row>
    <row r="195" spans="1:47" s="2" customFormat="1" ht="12">
      <c r="A195" s="32"/>
      <c r="B195" s="33"/>
      <c r="C195" s="32"/>
      <c r="D195" s="174" t="s">
        <v>153</v>
      </c>
      <c r="E195" s="32"/>
      <c r="F195" s="175" t="s">
        <v>1709</v>
      </c>
      <c r="G195" s="32"/>
      <c r="H195" s="32"/>
      <c r="I195" s="96"/>
      <c r="J195" s="32"/>
      <c r="K195" s="32"/>
      <c r="L195" s="33"/>
      <c r="M195" s="176"/>
      <c r="N195" s="177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153</v>
      </c>
      <c r="AU195" s="17" t="s">
        <v>86</v>
      </c>
    </row>
    <row r="196" spans="1:65" s="2" customFormat="1" ht="14.45" customHeight="1">
      <c r="A196" s="32"/>
      <c r="B196" s="160"/>
      <c r="C196" s="201" t="s">
        <v>283</v>
      </c>
      <c r="D196" s="201" t="s">
        <v>213</v>
      </c>
      <c r="E196" s="202" t="s">
        <v>1711</v>
      </c>
      <c r="F196" s="203" t="s">
        <v>1712</v>
      </c>
      <c r="G196" s="204" t="s">
        <v>216</v>
      </c>
      <c r="H196" s="205">
        <v>1</v>
      </c>
      <c r="I196" s="206"/>
      <c r="J196" s="207">
        <f>ROUND(I196*H196,2)</f>
        <v>0</v>
      </c>
      <c r="K196" s="203" t="s">
        <v>1</v>
      </c>
      <c r="L196" s="208"/>
      <c r="M196" s="209" t="s">
        <v>1</v>
      </c>
      <c r="N196" s="210" t="s">
        <v>41</v>
      </c>
      <c r="O196" s="58"/>
      <c r="P196" s="170">
        <f>O196*H196</f>
        <v>0</v>
      </c>
      <c r="Q196" s="170">
        <v>0</v>
      </c>
      <c r="R196" s="170">
        <f>Q196*H196</f>
        <v>0</v>
      </c>
      <c r="S196" s="170">
        <v>0</v>
      </c>
      <c r="T196" s="17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2" t="s">
        <v>1675</v>
      </c>
      <c r="AT196" s="172" t="s">
        <v>213</v>
      </c>
      <c r="AU196" s="172" t="s">
        <v>86</v>
      </c>
      <c r="AY196" s="17" t="s">
        <v>144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7" t="s">
        <v>84</v>
      </c>
      <c r="BK196" s="173">
        <f>ROUND(I196*H196,2)</f>
        <v>0</v>
      </c>
      <c r="BL196" s="17" t="s">
        <v>1067</v>
      </c>
      <c r="BM196" s="172" t="s">
        <v>1713</v>
      </c>
    </row>
    <row r="197" spans="1:47" s="2" customFormat="1" ht="12">
      <c r="A197" s="32"/>
      <c r="B197" s="33"/>
      <c r="C197" s="32"/>
      <c r="D197" s="174" t="s">
        <v>153</v>
      </c>
      <c r="E197" s="32"/>
      <c r="F197" s="175" t="s">
        <v>1712</v>
      </c>
      <c r="G197" s="32"/>
      <c r="H197" s="32"/>
      <c r="I197" s="96"/>
      <c r="J197" s="32"/>
      <c r="K197" s="32"/>
      <c r="L197" s="33"/>
      <c r="M197" s="176"/>
      <c r="N197" s="177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153</v>
      </c>
      <c r="AU197" s="17" t="s">
        <v>86</v>
      </c>
    </row>
    <row r="198" spans="1:65" s="2" customFormat="1" ht="14.45" customHeight="1">
      <c r="A198" s="32"/>
      <c r="B198" s="160"/>
      <c r="C198" s="201" t="s">
        <v>289</v>
      </c>
      <c r="D198" s="201" t="s">
        <v>213</v>
      </c>
      <c r="E198" s="202" t="s">
        <v>1714</v>
      </c>
      <c r="F198" s="203" t="s">
        <v>1715</v>
      </c>
      <c r="G198" s="204" t="s">
        <v>216</v>
      </c>
      <c r="H198" s="205">
        <v>1</v>
      </c>
      <c r="I198" s="206"/>
      <c r="J198" s="207">
        <f>ROUND(I198*H198,2)</f>
        <v>0</v>
      </c>
      <c r="K198" s="203" t="s">
        <v>1</v>
      </c>
      <c r="L198" s="208"/>
      <c r="M198" s="209" t="s">
        <v>1</v>
      </c>
      <c r="N198" s="210" t="s">
        <v>41</v>
      </c>
      <c r="O198" s="58"/>
      <c r="P198" s="170">
        <f>O198*H198</f>
        <v>0</v>
      </c>
      <c r="Q198" s="170">
        <v>0</v>
      </c>
      <c r="R198" s="170">
        <f>Q198*H198</f>
        <v>0</v>
      </c>
      <c r="S198" s="170">
        <v>0</v>
      </c>
      <c r="T198" s="17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2" t="s">
        <v>1675</v>
      </c>
      <c r="AT198" s="172" t="s">
        <v>213</v>
      </c>
      <c r="AU198" s="172" t="s">
        <v>86</v>
      </c>
      <c r="AY198" s="17" t="s">
        <v>144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17" t="s">
        <v>84</v>
      </c>
      <c r="BK198" s="173">
        <f>ROUND(I198*H198,2)</f>
        <v>0</v>
      </c>
      <c r="BL198" s="17" t="s">
        <v>1067</v>
      </c>
      <c r="BM198" s="172" t="s">
        <v>1716</v>
      </c>
    </row>
    <row r="199" spans="1:47" s="2" customFormat="1" ht="12">
      <c r="A199" s="32"/>
      <c r="B199" s="33"/>
      <c r="C199" s="32"/>
      <c r="D199" s="174" t="s">
        <v>153</v>
      </c>
      <c r="E199" s="32"/>
      <c r="F199" s="175" t="s">
        <v>1715</v>
      </c>
      <c r="G199" s="32"/>
      <c r="H199" s="32"/>
      <c r="I199" s="96"/>
      <c r="J199" s="32"/>
      <c r="K199" s="32"/>
      <c r="L199" s="33"/>
      <c r="M199" s="176"/>
      <c r="N199" s="177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153</v>
      </c>
      <c r="AU199" s="17" t="s">
        <v>86</v>
      </c>
    </row>
    <row r="200" spans="1:65" s="2" customFormat="1" ht="14.45" customHeight="1">
      <c r="A200" s="32"/>
      <c r="B200" s="160"/>
      <c r="C200" s="201" t="s">
        <v>294</v>
      </c>
      <c r="D200" s="201" t="s">
        <v>213</v>
      </c>
      <c r="E200" s="202" t="s">
        <v>1717</v>
      </c>
      <c r="F200" s="203" t="s">
        <v>1718</v>
      </c>
      <c r="G200" s="204" t="s">
        <v>216</v>
      </c>
      <c r="H200" s="205">
        <v>6</v>
      </c>
      <c r="I200" s="206"/>
      <c r="J200" s="207">
        <f>ROUND(I200*H200,2)</f>
        <v>0</v>
      </c>
      <c r="K200" s="203" t="s">
        <v>1</v>
      </c>
      <c r="L200" s="208"/>
      <c r="M200" s="209" t="s">
        <v>1</v>
      </c>
      <c r="N200" s="210" t="s">
        <v>41</v>
      </c>
      <c r="O200" s="58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1675</v>
      </c>
      <c r="AT200" s="172" t="s">
        <v>213</v>
      </c>
      <c r="AU200" s="172" t="s">
        <v>86</v>
      </c>
      <c r="AY200" s="17" t="s">
        <v>144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84</v>
      </c>
      <c r="BK200" s="173">
        <f>ROUND(I200*H200,2)</f>
        <v>0</v>
      </c>
      <c r="BL200" s="17" t="s">
        <v>1067</v>
      </c>
      <c r="BM200" s="172" t="s">
        <v>1719</v>
      </c>
    </row>
    <row r="201" spans="1:47" s="2" customFormat="1" ht="12">
      <c r="A201" s="32"/>
      <c r="B201" s="33"/>
      <c r="C201" s="32"/>
      <c r="D201" s="174" t="s">
        <v>153</v>
      </c>
      <c r="E201" s="32"/>
      <c r="F201" s="175" t="s">
        <v>1718</v>
      </c>
      <c r="G201" s="32"/>
      <c r="H201" s="32"/>
      <c r="I201" s="96"/>
      <c r="J201" s="32"/>
      <c r="K201" s="32"/>
      <c r="L201" s="33"/>
      <c r="M201" s="176"/>
      <c r="N201" s="177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153</v>
      </c>
      <c r="AU201" s="17" t="s">
        <v>86</v>
      </c>
    </row>
    <row r="202" spans="1:65" s="2" customFormat="1" ht="14.45" customHeight="1">
      <c r="A202" s="32"/>
      <c r="B202" s="160"/>
      <c r="C202" s="201" t="s">
        <v>299</v>
      </c>
      <c r="D202" s="201" t="s">
        <v>213</v>
      </c>
      <c r="E202" s="202" t="s">
        <v>1720</v>
      </c>
      <c r="F202" s="203" t="s">
        <v>1721</v>
      </c>
      <c r="G202" s="204" t="s">
        <v>208</v>
      </c>
      <c r="H202" s="205">
        <v>60</v>
      </c>
      <c r="I202" s="206"/>
      <c r="J202" s="207">
        <f>ROUND(I202*H202,2)</f>
        <v>0</v>
      </c>
      <c r="K202" s="203" t="s">
        <v>1</v>
      </c>
      <c r="L202" s="208"/>
      <c r="M202" s="209" t="s">
        <v>1</v>
      </c>
      <c r="N202" s="210" t="s">
        <v>41</v>
      </c>
      <c r="O202" s="58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2" t="s">
        <v>1675</v>
      </c>
      <c r="AT202" s="172" t="s">
        <v>213</v>
      </c>
      <c r="AU202" s="172" t="s">
        <v>86</v>
      </c>
      <c r="AY202" s="17" t="s">
        <v>144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7" t="s">
        <v>84</v>
      </c>
      <c r="BK202" s="173">
        <f>ROUND(I202*H202,2)</f>
        <v>0</v>
      </c>
      <c r="BL202" s="17" t="s">
        <v>1067</v>
      </c>
      <c r="BM202" s="172" t="s">
        <v>1722</v>
      </c>
    </row>
    <row r="203" spans="1:47" s="2" customFormat="1" ht="12">
      <c r="A203" s="32"/>
      <c r="B203" s="33"/>
      <c r="C203" s="32"/>
      <c r="D203" s="174" t="s">
        <v>153</v>
      </c>
      <c r="E203" s="32"/>
      <c r="F203" s="175" t="s">
        <v>1721</v>
      </c>
      <c r="G203" s="32"/>
      <c r="H203" s="32"/>
      <c r="I203" s="96"/>
      <c r="J203" s="32"/>
      <c r="K203" s="32"/>
      <c r="L203" s="33"/>
      <c r="M203" s="176"/>
      <c r="N203" s="177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153</v>
      </c>
      <c r="AU203" s="17" t="s">
        <v>86</v>
      </c>
    </row>
    <row r="204" spans="1:65" s="2" customFormat="1" ht="19.9" customHeight="1">
      <c r="A204" s="32"/>
      <c r="B204" s="160"/>
      <c r="C204" s="201" t="s">
        <v>305</v>
      </c>
      <c r="D204" s="201" t="s">
        <v>213</v>
      </c>
      <c r="E204" s="202" t="s">
        <v>1723</v>
      </c>
      <c r="F204" s="203" t="s">
        <v>1724</v>
      </c>
      <c r="G204" s="204" t="s">
        <v>208</v>
      </c>
      <c r="H204" s="205">
        <v>65</v>
      </c>
      <c r="I204" s="206"/>
      <c r="J204" s="207">
        <f>ROUND(I204*H204,2)</f>
        <v>0</v>
      </c>
      <c r="K204" s="203" t="s">
        <v>1</v>
      </c>
      <c r="L204" s="208"/>
      <c r="M204" s="209" t="s">
        <v>1</v>
      </c>
      <c r="N204" s="210" t="s">
        <v>41</v>
      </c>
      <c r="O204" s="58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2" t="s">
        <v>1675</v>
      </c>
      <c r="AT204" s="172" t="s">
        <v>213</v>
      </c>
      <c r="AU204" s="172" t="s">
        <v>86</v>
      </c>
      <c r="AY204" s="17" t="s">
        <v>144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7" t="s">
        <v>84</v>
      </c>
      <c r="BK204" s="173">
        <f>ROUND(I204*H204,2)</f>
        <v>0</v>
      </c>
      <c r="BL204" s="17" t="s">
        <v>1067</v>
      </c>
      <c r="BM204" s="172" t="s">
        <v>1725</v>
      </c>
    </row>
    <row r="205" spans="1:47" s="2" customFormat="1" ht="19.5">
      <c r="A205" s="32"/>
      <c r="B205" s="33"/>
      <c r="C205" s="32"/>
      <c r="D205" s="174" t="s">
        <v>153</v>
      </c>
      <c r="E205" s="32"/>
      <c r="F205" s="175" t="s">
        <v>1724</v>
      </c>
      <c r="G205" s="32"/>
      <c r="H205" s="32"/>
      <c r="I205" s="96"/>
      <c r="J205" s="32"/>
      <c r="K205" s="32"/>
      <c r="L205" s="33"/>
      <c r="M205" s="176"/>
      <c r="N205" s="177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153</v>
      </c>
      <c r="AU205" s="17" t="s">
        <v>86</v>
      </c>
    </row>
    <row r="206" spans="1:65" s="2" customFormat="1" ht="14.45" customHeight="1">
      <c r="A206" s="32"/>
      <c r="B206" s="160"/>
      <c r="C206" s="201" t="s">
        <v>309</v>
      </c>
      <c r="D206" s="201" t="s">
        <v>213</v>
      </c>
      <c r="E206" s="202" t="s">
        <v>1726</v>
      </c>
      <c r="F206" s="203" t="s">
        <v>1727</v>
      </c>
      <c r="G206" s="204" t="s">
        <v>216</v>
      </c>
      <c r="H206" s="205">
        <v>1</v>
      </c>
      <c r="I206" s="206"/>
      <c r="J206" s="207">
        <f>ROUND(I206*H206,2)</f>
        <v>0</v>
      </c>
      <c r="K206" s="203" t="s">
        <v>1</v>
      </c>
      <c r="L206" s="208"/>
      <c r="M206" s="209" t="s">
        <v>1</v>
      </c>
      <c r="N206" s="210" t="s">
        <v>41</v>
      </c>
      <c r="O206" s="58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2" t="s">
        <v>1675</v>
      </c>
      <c r="AT206" s="172" t="s">
        <v>213</v>
      </c>
      <c r="AU206" s="172" t="s">
        <v>86</v>
      </c>
      <c r="AY206" s="17" t="s">
        <v>144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7" t="s">
        <v>84</v>
      </c>
      <c r="BK206" s="173">
        <f>ROUND(I206*H206,2)</f>
        <v>0</v>
      </c>
      <c r="BL206" s="17" t="s">
        <v>1067</v>
      </c>
      <c r="BM206" s="172" t="s">
        <v>1728</v>
      </c>
    </row>
    <row r="207" spans="1:47" s="2" customFormat="1" ht="12">
      <c r="A207" s="32"/>
      <c r="B207" s="33"/>
      <c r="C207" s="32"/>
      <c r="D207" s="174" t="s">
        <v>153</v>
      </c>
      <c r="E207" s="32"/>
      <c r="F207" s="175" t="s">
        <v>1727</v>
      </c>
      <c r="G207" s="32"/>
      <c r="H207" s="32"/>
      <c r="I207" s="96"/>
      <c r="J207" s="32"/>
      <c r="K207" s="32"/>
      <c r="L207" s="33"/>
      <c r="M207" s="176"/>
      <c r="N207" s="177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153</v>
      </c>
      <c r="AU207" s="17" t="s">
        <v>86</v>
      </c>
    </row>
    <row r="208" spans="1:65" s="2" customFormat="1" ht="14.45" customHeight="1">
      <c r="A208" s="32"/>
      <c r="B208" s="160"/>
      <c r="C208" s="201" t="s">
        <v>314</v>
      </c>
      <c r="D208" s="201" t="s">
        <v>213</v>
      </c>
      <c r="E208" s="202" t="s">
        <v>1729</v>
      </c>
      <c r="F208" s="203" t="s">
        <v>1730</v>
      </c>
      <c r="G208" s="204" t="s">
        <v>661</v>
      </c>
      <c r="H208" s="205">
        <v>1</v>
      </c>
      <c r="I208" s="206"/>
      <c r="J208" s="207">
        <f>ROUND(I208*H208,2)</f>
        <v>0</v>
      </c>
      <c r="K208" s="203" t="s">
        <v>1</v>
      </c>
      <c r="L208" s="208"/>
      <c r="M208" s="209" t="s">
        <v>1</v>
      </c>
      <c r="N208" s="210" t="s">
        <v>41</v>
      </c>
      <c r="O208" s="58"/>
      <c r="P208" s="170">
        <f>O208*H208</f>
        <v>0</v>
      </c>
      <c r="Q208" s="170">
        <v>0</v>
      </c>
      <c r="R208" s="170">
        <f>Q208*H208</f>
        <v>0</v>
      </c>
      <c r="S208" s="170">
        <v>0</v>
      </c>
      <c r="T208" s="17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2" t="s">
        <v>1675</v>
      </c>
      <c r="AT208" s="172" t="s">
        <v>213</v>
      </c>
      <c r="AU208" s="172" t="s">
        <v>86</v>
      </c>
      <c r="AY208" s="17" t="s">
        <v>144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7" t="s">
        <v>84</v>
      </c>
      <c r="BK208" s="173">
        <f>ROUND(I208*H208,2)</f>
        <v>0</v>
      </c>
      <c r="BL208" s="17" t="s">
        <v>1067</v>
      </c>
      <c r="BM208" s="172" t="s">
        <v>1731</v>
      </c>
    </row>
    <row r="209" spans="1:47" s="2" customFormat="1" ht="12">
      <c r="A209" s="32"/>
      <c r="B209" s="33"/>
      <c r="C209" s="32"/>
      <c r="D209" s="174" t="s">
        <v>153</v>
      </c>
      <c r="E209" s="32"/>
      <c r="F209" s="175" t="s">
        <v>1730</v>
      </c>
      <c r="G209" s="32"/>
      <c r="H209" s="32"/>
      <c r="I209" s="96"/>
      <c r="J209" s="32"/>
      <c r="K209" s="32"/>
      <c r="L209" s="33"/>
      <c r="M209" s="212"/>
      <c r="N209" s="213"/>
      <c r="O209" s="214"/>
      <c r="P209" s="214"/>
      <c r="Q209" s="214"/>
      <c r="R209" s="214"/>
      <c r="S209" s="214"/>
      <c r="T209" s="215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153</v>
      </c>
      <c r="AU209" s="17" t="s">
        <v>86</v>
      </c>
    </row>
    <row r="210" spans="1:31" s="2" customFormat="1" ht="6.95" customHeight="1">
      <c r="A210" s="32"/>
      <c r="B210" s="47"/>
      <c r="C210" s="48"/>
      <c r="D210" s="48"/>
      <c r="E210" s="48"/>
      <c r="F210" s="48"/>
      <c r="G210" s="48"/>
      <c r="H210" s="48"/>
      <c r="I210" s="120"/>
      <c r="J210" s="48"/>
      <c r="K210" s="48"/>
      <c r="L210" s="33"/>
      <c r="M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</sheetData>
  <autoFilter ref="C122:K20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93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93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107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108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4.45" customHeight="1">
      <c r="B7" s="20"/>
      <c r="E7" s="263" t="str">
        <f>'Rekapitulace stavby'!K6</f>
        <v>Sanace 1. NP objektu školní družiny ZŠ Na Příkopech</v>
      </c>
      <c r="F7" s="264"/>
      <c r="G7" s="264"/>
      <c r="H7" s="264"/>
      <c r="I7" s="93"/>
      <c r="L7" s="20"/>
    </row>
    <row r="8" spans="1:31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5" t="s">
        <v>1732</v>
      </c>
      <c r="F9" s="262"/>
      <c r="G9" s="262"/>
      <c r="H9" s="26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23. 5. 2020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9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'Rekapitulace stavby'!E14</f>
        <v>Vyplň údaj</v>
      </c>
      <c r="F18" s="235"/>
      <c r="G18" s="235"/>
      <c r="H18" s="235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9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8"/>
      <c r="B27" s="99"/>
      <c r="C27" s="98"/>
      <c r="D27" s="98"/>
      <c r="E27" s="239" t="s">
        <v>1</v>
      </c>
      <c r="F27" s="239"/>
      <c r="G27" s="239"/>
      <c r="H27" s="23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96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4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40</v>
      </c>
      <c r="E33" s="27" t="s">
        <v>41</v>
      </c>
      <c r="F33" s="106">
        <f>ROUND((SUM(BE120:BE167)),2)</f>
        <v>0</v>
      </c>
      <c r="G33" s="32"/>
      <c r="H33" s="32"/>
      <c r="I33" s="107">
        <v>0.21</v>
      </c>
      <c r="J33" s="106">
        <f>ROUND(((SUM(BE120:BE167))*I33),2)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6">
        <f>ROUND((SUM(BF120:BF167)),2)</f>
        <v>0</v>
      </c>
      <c r="G34" s="32"/>
      <c r="H34" s="32"/>
      <c r="I34" s="107">
        <v>0.15</v>
      </c>
      <c r="J34" s="106">
        <f>ROUND(((SUM(BF120:BF167))*I34),2)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6">
        <f>ROUND((SUM(BG120:BG167)),2)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6">
        <f>ROUND((SUM(BH120:BH167)),2)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6">
        <f>ROUND((SUM(BI120:BI167)),2)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46</v>
      </c>
      <c r="E39" s="60"/>
      <c r="F39" s="60"/>
      <c r="G39" s="110" t="s">
        <v>47</v>
      </c>
      <c r="H39" s="111" t="s">
        <v>48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6" t="s">
        <v>52</v>
      </c>
      <c r="G61" s="45" t="s">
        <v>51</v>
      </c>
      <c r="H61" s="35"/>
      <c r="I61" s="117"/>
      <c r="J61" s="11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6" t="s">
        <v>52</v>
      </c>
      <c r="G76" s="45" t="s">
        <v>51</v>
      </c>
      <c r="H76" s="35"/>
      <c r="I76" s="117"/>
      <c r="J76" s="11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3" t="str">
        <f>E7</f>
        <v>Sanace 1. NP objektu školní družiny ZŠ Na Příkopech</v>
      </c>
      <c r="F85" s="264"/>
      <c r="G85" s="264"/>
      <c r="H85" s="26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5" t="str">
        <f>E9</f>
        <v>VON - Vedlejší a ostatní náklady</v>
      </c>
      <c r="F87" s="262"/>
      <c r="G87" s="262"/>
      <c r="H87" s="26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97" t="s">
        <v>22</v>
      </c>
      <c r="J89" s="55" t="str">
        <f>IF(J12="","",J12)</f>
        <v>23. 5. 2020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5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97" t="s">
        <v>30</v>
      </c>
      <c r="J91" s="30" t="str">
        <f>E21</f>
        <v>Ing. Marian Zach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112</v>
      </c>
      <c r="D94" s="108"/>
      <c r="E94" s="108"/>
      <c r="F94" s="108"/>
      <c r="G94" s="108"/>
      <c r="H94" s="108"/>
      <c r="I94" s="123"/>
      <c r="J94" s="124" t="s">
        <v>113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114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115</v>
      </c>
    </row>
    <row r="97" spans="2:12" s="9" customFormat="1" ht="24.95" customHeight="1">
      <c r="B97" s="126"/>
      <c r="D97" s="127" t="s">
        <v>1733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2:12" s="10" customFormat="1" ht="19.9" customHeight="1">
      <c r="B98" s="131"/>
      <c r="D98" s="132" t="s">
        <v>1734</v>
      </c>
      <c r="E98" s="133"/>
      <c r="F98" s="133"/>
      <c r="G98" s="133"/>
      <c r="H98" s="133"/>
      <c r="I98" s="134"/>
      <c r="J98" s="135">
        <f>J122</f>
        <v>0</v>
      </c>
      <c r="L98" s="131"/>
    </row>
    <row r="99" spans="2:12" s="10" customFormat="1" ht="19.9" customHeight="1">
      <c r="B99" s="131"/>
      <c r="D99" s="132" t="s">
        <v>1735</v>
      </c>
      <c r="E99" s="133"/>
      <c r="F99" s="133"/>
      <c r="G99" s="133"/>
      <c r="H99" s="133"/>
      <c r="I99" s="134"/>
      <c r="J99" s="135">
        <f>J153</f>
        <v>0</v>
      </c>
      <c r="L99" s="131"/>
    </row>
    <row r="100" spans="2:12" s="10" customFormat="1" ht="19.9" customHeight="1">
      <c r="B100" s="131"/>
      <c r="D100" s="132" t="s">
        <v>1736</v>
      </c>
      <c r="E100" s="133"/>
      <c r="F100" s="133"/>
      <c r="G100" s="133"/>
      <c r="H100" s="133"/>
      <c r="I100" s="134"/>
      <c r="J100" s="135">
        <f>J158</f>
        <v>0</v>
      </c>
      <c r="L100" s="131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129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5" customHeight="1">
      <c r="A110" s="32"/>
      <c r="B110" s="33"/>
      <c r="C110" s="32"/>
      <c r="D110" s="32"/>
      <c r="E110" s="263" t="str">
        <f>E7</f>
        <v>Sanace 1. NP objektu školní družiny ZŠ Na Příkopech</v>
      </c>
      <c r="F110" s="264"/>
      <c r="G110" s="264"/>
      <c r="H110" s="264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109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5" customHeight="1">
      <c r="A112" s="32"/>
      <c r="B112" s="33"/>
      <c r="C112" s="32"/>
      <c r="D112" s="32"/>
      <c r="E112" s="245" t="str">
        <f>E9</f>
        <v>VON - Vedlejší a ostatní náklady</v>
      </c>
      <c r="F112" s="262"/>
      <c r="G112" s="262"/>
      <c r="H112" s="26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>Chomutov</v>
      </c>
      <c r="G114" s="32"/>
      <c r="H114" s="32"/>
      <c r="I114" s="97" t="s">
        <v>22</v>
      </c>
      <c r="J114" s="55" t="str">
        <f>IF(J12="","",J12)</f>
        <v>23. 5. 2020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45" customHeight="1">
      <c r="A116" s="32"/>
      <c r="B116" s="33"/>
      <c r="C116" s="27" t="s">
        <v>24</v>
      </c>
      <c r="D116" s="32"/>
      <c r="E116" s="32"/>
      <c r="F116" s="25" t="str">
        <f>E15</f>
        <v>Město Chomutov</v>
      </c>
      <c r="G116" s="32"/>
      <c r="H116" s="32"/>
      <c r="I116" s="97" t="s">
        <v>30</v>
      </c>
      <c r="J116" s="30" t="str">
        <f>E21</f>
        <v>Ing. Marian Zach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6" customHeight="1">
      <c r="A117" s="32"/>
      <c r="B117" s="33"/>
      <c r="C117" s="27" t="s">
        <v>28</v>
      </c>
      <c r="D117" s="32"/>
      <c r="E117" s="32"/>
      <c r="F117" s="25" t="str">
        <f>IF(E18="","",E18)</f>
        <v>Vyplň údaj</v>
      </c>
      <c r="G117" s="32"/>
      <c r="H117" s="32"/>
      <c r="I117" s="97" t="s">
        <v>33</v>
      </c>
      <c r="J117" s="30" t="str">
        <f>E24</f>
        <v>Pavel Šouta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36"/>
      <c r="B119" s="137"/>
      <c r="C119" s="138" t="s">
        <v>130</v>
      </c>
      <c r="D119" s="139" t="s">
        <v>61</v>
      </c>
      <c r="E119" s="139" t="s">
        <v>57</v>
      </c>
      <c r="F119" s="139" t="s">
        <v>58</v>
      </c>
      <c r="G119" s="139" t="s">
        <v>131</v>
      </c>
      <c r="H119" s="139" t="s">
        <v>132</v>
      </c>
      <c r="I119" s="140" t="s">
        <v>133</v>
      </c>
      <c r="J119" s="139" t="s">
        <v>113</v>
      </c>
      <c r="K119" s="141" t="s">
        <v>134</v>
      </c>
      <c r="L119" s="142"/>
      <c r="M119" s="62" t="s">
        <v>1</v>
      </c>
      <c r="N119" s="63" t="s">
        <v>40</v>
      </c>
      <c r="O119" s="63" t="s">
        <v>135</v>
      </c>
      <c r="P119" s="63" t="s">
        <v>136</v>
      </c>
      <c r="Q119" s="63" t="s">
        <v>137</v>
      </c>
      <c r="R119" s="63" t="s">
        <v>138</v>
      </c>
      <c r="S119" s="63" t="s">
        <v>139</v>
      </c>
      <c r="T119" s="64" t="s">
        <v>140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3" s="2" customFormat="1" ht="22.9" customHeight="1">
      <c r="A120" s="32"/>
      <c r="B120" s="33"/>
      <c r="C120" s="69" t="s">
        <v>141</v>
      </c>
      <c r="D120" s="32"/>
      <c r="E120" s="32"/>
      <c r="F120" s="32"/>
      <c r="G120" s="32"/>
      <c r="H120" s="32"/>
      <c r="I120" s="96"/>
      <c r="J120" s="143">
        <f>BK120</f>
        <v>0</v>
      </c>
      <c r="K120" s="32"/>
      <c r="L120" s="33"/>
      <c r="M120" s="65"/>
      <c r="N120" s="56"/>
      <c r="O120" s="66"/>
      <c r="P120" s="144">
        <f>P121</f>
        <v>0</v>
      </c>
      <c r="Q120" s="66"/>
      <c r="R120" s="144">
        <f>R121</f>
        <v>0</v>
      </c>
      <c r="S120" s="66"/>
      <c r="T120" s="145">
        <f>T121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75</v>
      </c>
      <c r="AU120" s="17" t="s">
        <v>115</v>
      </c>
      <c r="BK120" s="146">
        <f>BK121</f>
        <v>0</v>
      </c>
    </row>
    <row r="121" spans="2:63" s="12" customFormat="1" ht="25.9" customHeight="1">
      <c r="B121" s="147"/>
      <c r="D121" s="148" t="s">
        <v>75</v>
      </c>
      <c r="E121" s="149" t="s">
        <v>1737</v>
      </c>
      <c r="F121" s="149" t="s">
        <v>1738</v>
      </c>
      <c r="I121" s="150"/>
      <c r="J121" s="151">
        <f>BK121</f>
        <v>0</v>
      </c>
      <c r="L121" s="147"/>
      <c r="M121" s="152"/>
      <c r="N121" s="153"/>
      <c r="O121" s="153"/>
      <c r="P121" s="154">
        <f>P122+P153+P158</f>
        <v>0</v>
      </c>
      <c r="Q121" s="153"/>
      <c r="R121" s="154">
        <f>R122+R153+R158</f>
        <v>0</v>
      </c>
      <c r="S121" s="153"/>
      <c r="T121" s="155">
        <f>T122+T153+T158</f>
        <v>0</v>
      </c>
      <c r="AR121" s="148" t="s">
        <v>175</v>
      </c>
      <c r="AT121" s="156" t="s">
        <v>75</v>
      </c>
      <c r="AU121" s="156" t="s">
        <v>76</v>
      </c>
      <c r="AY121" s="148" t="s">
        <v>144</v>
      </c>
      <c r="BK121" s="157">
        <f>BK122+BK153+BK158</f>
        <v>0</v>
      </c>
    </row>
    <row r="122" spans="2:63" s="12" customFormat="1" ht="22.9" customHeight="1">
      <c r="B122" s="147"/>
      <c r="D122" s="148" t="s">
        <v>75</v>
      </c>
      <c r="E122" s="158" t="s">
        <v>1739</v>
      </c>
      <c r="F122" s="158" t="s">
        <v>1740</v>
      </c>
      <c r="I122" s="150"/>
      <c r="J122" s="159">
        <f>BK122</f>
        <v>0</v>
      </c>
      <c r="L122" s="147"/>
      <c r="M122" s="152"/>
      <c r="N122" s="153"/>
      <c r="O122" s="153"/>
      <c r="P122" s="154">
        <f>SUM(P123:P152)</f>
        <v>0</v>
      </c>
      <c r="Q122" s="153"/>
      <c r="R122" s="154">
        <f>SUM(R123:R152)</f>
        <v>0</v>
      </c>
      <c r="S122" s="153"/>
      <c r="T122" s="155">
        <f>SUM(T123:T152)</f>
        <v>0</v>
      </c>
      <c r="AR122" s="148" t="s">
        <v>175</v>
      </c>
      <c r="AT122" s="156" t="s">
        <v>75</v>
      </c>
      <c r="AU122" s="156" t="s">
        <v>84</v>
      </c>
      <c r="AY122" s="148" t="s">
        <v>144</v>
      </c>
      <c r="BK122" s="157">
        <f>SUM(BK123:BK152)</f>
        <v>0</v>
      </c>
    </row>
    <row r="123" spans="1:65" s="2" customFormat="1" ht="14.45" customHeight="1">
      <c r="A123" s="32"/>
      <c r="B123" s="160"/>
      <c r="C123" s="161" t="s">
        <v>84</v>
      </c>
      <c r="D123" s="161" t="s">
        <v>146</v>
      </c>
      <c r="E123" s="162" t="s">
        <v>1741</v>
      </c>
      <c r="F123" s="163" t="s">
        <v>1742</v>
      </c>
      <c r="G123" s="164" t="s">
        <v>1743</v>
      </c>
      <c r="H123" s="165">
        <v>1</v>
      </c>
      <c r="I123" s="166"/>
      <c r="J123" s="167">
        <f>ROUND(I123*H123,2)</f>
        <v>0</v>
      </c>
      <c r="K123" s="163" t="s">
        <v>150</v>
      </c>
      <c r="L123" s="33"/>
      <c r="M123" s="168" t="s">
        <v>1</v>
      </c>
      <c r="N123" s="169" t="s">
        <v>41</v>
      </c>
      <c r="O123" s="58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2" t="s">
        <v>1744</v>
      </c>
      <c r="AT123" s="172" t="s">
        <v>146</v>
      </c>
      <c r="AU123" s="172" t="s">
        <v>86</v>
      </c>
      <c r="AY123" s="17" t="s">
        <v>144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7" t="s">
        <v>84</v>
      </c>
      <c r="BK123" s="173">
        <f>ROUND(I123*H123,2)</f>
        <v>0</v>
      </c>
      <c r="BL123" s="17" t="s">
        <v>1744</v>
      </c>
      <c r="BM123" s="172" t="s">
        <v>1745</v>
      </c>
    </row>
    <row r="124" spans="1:47" s="2" customFormat="1" ht="12">
      <c r="A124" s="32"/>
      <c r="B124" s="33"/>
      <c r="C124" s="32"/>
      <c r="D124" s="174" t="s">
        <v>153</v>
      </c>
      <c r="E124" s="32"/>
      <c r="F124" s="175" t="s">
        <v>1742</v>
      </c>
      <c r="G124" s="32"/>
      <c r="H124" s="32"/>
      <c r="I124" s="96"/>
      <c r="J124" s="32"/>
      <c r="K124" s="32"/>
      <c r="L124" s="33"/>
      <c r="M124" s="176"/>
      <c r="N124" s="177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153</v>
      </c>
      <c r="AU124" s="17" t="s">
        <v>86</v>
      </c>
    </row>
    <row r="125" spans="2:51" s="13" customFormat="1" ht="12">
      <c r="B125" s="178"/>
      <c r="D125" s="174" t="s">
        <v>155</v>
      </c>
      <c r="E125" s="179" t="s">
        <v>1</v>
      </c>
      <c r="F125" s="180" t="s">
        <v>84</v>
      </c>
      <c r="H125" s="181">
        <v>1</v>
      </c>
      <c r="I125" s="182"/>
      <c r="L125" s="178"/>
      <c r="M125" s="183"/>
      <c r="N125" s="184"/>
      <c r="O125" s="184"/>
      <c r="P125" s="184"/>
      <c r="Q125" s="184"/>
      <c r="R125" s="184"/>
      <c r="S125" s="184"/>
      <c r="T125" s="185"/>
      <c r="AT125" s="179" t="s">
        <v>155</v>
      </c>
      <c r="AU125" s="179" t="s">
        <v>86</v>
      </c>
      <c r="AV125" s="13" t="s">
        <v>86</v>
      </c>
      <c r="AW125" s="13" t="s">
        <v>32</v>
      </c>
      <c r="AX125" s="13" t="s">
        <v>76</v>
      </c>
      <c r="AY125" s="179" t="s">
        <v>144</v>
      </c>
    </row>
    <row r="126" spans="2:51" s="14" customFormat="1" ht="12">
      <c r="B126" s="186"/>
      <c r="D126" s="174" t="s">
        <v>155</v>
      </c>
      <c r="E126" s="187" t="s">
        <v>1</v>
      </c>
      <c r="F126" s="188" t="s">
        <v>157</v>
      </c>
      <c r="H126" s="189">
        <v>1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155</v>
      </c>
      <c r="AU126" s="187" t="s">
        <v>86</v>
      </c>
      <c r="AV126" s="14" t="s">
        <v>151</v>
      </c>
      <c r="AW126" s="14" t="s">
        <v>32</v>
      </c>
      <c r="AX126" s="14" t="s">
        <v>84</v>
      </c>
      <c r="AY126" s="187" t="s">
        <v>144</v>
      </c>
    </row>
    <row r="127" spans="1:65" s="2" customFormat="1" ht="14.45" customHeight="1">
      <c r="A127" s="32"/>
      <c r="B127" s="160"/>
      <c r="C127" s="161" t="s">
        <v>86</v>
      </c>
      <c r="D127" s="161" t="s">
        <v>146</v>
      </c>
      <c r="E127" s="162" t="s">
        <v>1746</v>
      </c>
      <c r="F127" s="163" t="s">
        <v>1747</v>
      </c>
      <c r="G127" s="164" t="s">
        <v>1743</v>
      </c>
      <c r="H127" s="165">
        <v>1</v>
      </c>
      <c r="I127" s="166"/>
      <c r="J127" s="167">
        <f>ROUND(I127*H127,2)</f>
        <v>0</v>
      </c>
      <c r="K127" s="163" t="s">
        <v>150</v>
      </c>
      <c r="L127" s="33"/>
      <c r="M127" s="168" t="s">
        <v>1</v>
      </c>
      <c r="N127" s="169" t="s">
        <v>41</v>
      </c>
      <c r="O127" s="58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2" t="s">
        <v>1744</v>
      </c>
      <c r="AT127" s="172" t="s">
        <v>146</v>
      </c>
      <c r="AU127" s="172" t="s">
        <v>86</v>
      </c>
      <c r="AY127" s="17" t="s">
        <v>144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7" t="s">
        <v>84</v>
      </c>
      <c r="BK127" s="173">
        <f>ROUND(I127*H127,2)</f>
        <v>0</v>
      </c>
      <c r="BL127" s="17" t="s">
        <v>1744</v>
      </c>
      <c r="BM127" s="172" t="s">
        <v>1748</v>
      </c>
    </row>
    <row r="128" spans="1:47" s="2" customFormat="1" ht="12">
      <c r="A128" s="32"/>
      <c r="B128" s="33"/>
      <c r="C128" s="32"/>
      <c r="D128" s="174" t="s">
        <v>153</v>
      </c>
      <c r="E128" s="32"/>
      <c r="F128" s="175" t="s">
        <v>1747</v>
      </c>
      <c r="G128" s="32"/>
      <c r="H128" s="32"/>
      <c r="I128" s="96"/>
      <c r="J128" s="32"/>
      <c r="K128" s="32"/>
      <c r="L128" s="33"/>
      <c r="M128" s="176"/>
      <c r="N128" s="177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153</v>
      </c>
      <c r="AU128" s="17" t="s">
        <v>86</v>
      </c>
    </row>
    <row r="129" spans="2:51" s="13" customFormat="1" ht="12">
      <c r="B129" s="178"/>
      <c r="D129" s="174" t="s">
        <v>155</v>
      </c>
      <c r="E129" s="179" t="s">
        <v>1</v>
      </c>
      <c r="F129" s="180" t="s">
        <v>84</v>
      </c>
      <c r="H129" s="181">
        <v>1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79" t="s">
        <v>155</v>
      </c>
      <c r="AU129" s="179" t="s">
        <v>86</v>
      </c>
      <c r="AV129" s="13" t="s">
        <v>86</v>
      </c>
      <c r="AW129" s="13" t="s">
        <v>32</v>
      </c>
      <c r="AX129" s="13" t="s">
        <v>76</v>
      </c>
      <c r="AY129" s="179" t="s">
        <v>144</v>
      </c>
    </row>
    <row r="130" spans="2:51" s="14" customFormat="1" ht="12">
      <c r="B130" s="186"/>
      <c r="D130" s="174" t="s">
        <v>155</v>
      </c>
      <c r="E130" s="187" t="s">
        <v>1</v>
      </c>
      <c r="F130" s="188" t="s">
        <v>157</v>
      </c>
      <c r="H130" s="189">
        <v>1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155</v>
      </c>
      <c r="AU130" s="187" t="s">
        <v>86</v>
      </c>
      <c r="AV130" s="14" t="s">
        <v>151</v>
      </c>
      <c r="AW130" s="14" t="s">
        <v>32</v>
      </c>
      <c r="AX130" s="14" t="s">
        <v>84</v>
      </c>
      <c r="AY130" s="187" t="s">
        <v>144</v>
      </c>
    </row>
    <row r="131" spans="1:65" s="2" customFormat="1" ht="14.45" customHeight="1">
      <c r="A131" s="32"/>
      <c r="B131" s="160"/>
      <c r="C131" s="161" t="s">
        <v>165</v>
      </c>
      <c r="D131" s="161" t="s">
        <v>146</v>
      </c>
      <c r="E131" s="162" t="s">
        <v>1749</v>
      </c>
      <c r="F131" s="163" t="s">
        <v>1750</v>
      </c>
      <c r="G131" s="164" t="s">
        <v>1743</v>
      </c>
      <c r="H131" s="165">
        <v>1</v>
      </c>
      <c r="I131" s="166"/>
      <c r="J131" s="167">
        <f>ROUND(I131*H131,2)</f>
        <v>0</v>
      </c>
      <c r="K131" s="163" t="s">
        <v>150</v>
      </c>
      <c r="L131" s="33"/>
      <c r="M131" s="168" t="s">
        <v>1</v>
      </c>
      <c r="N131" s="169" t="s">
        <v>41</v>
      </c>
      <c r="O131" s="58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2" t="s">
        <v>1744</v>
      </c>
      <c r="AT131" s="172" t="s">
        <v>146</v>
      </c>
      <c r="AU131" s="172" t="s">
        <v>86</v>
      </c>
      <c r="AY131" s="17" t="s">
        <v>144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7" t="s">
        <v>84</v>
      </c>
      <c r="BK131" s="173">
        <f>ROUND(I131*H131,2)</f>
        <v>0</v>
      </c>
      <c r="BL131" s="17" t="s">
        <v>1744</v>
      </c>
      <c r="BM131" s="172" t="s">
        <v>1751</v>
      </c>
    </row>
    <row r="132" spans="1:47" s="2" customFormat="1" ht="12">
      <c r="A132" s="32"/>
      <c r="B132" s="33"/>
      <c r="C132" s="32"/>
      <c r="D132" s="174" t="s">
        <v>153</v>
      </c>
      <c r="E132" s="32"/>
      <c r="F132" s="175" t="s">
        <v>1750</v>
      </c>
      <c r="G132" s="32"/>
      <c r="H132" s="32"/>
      <c r="I132" s="96"/>
      <c r="J132" s="32"/>
      <c r="K132" s="32"/>
      <c r="L132" s="33"/>
      <c r="M132" s="176"/>
      <c r="N132" s="177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153</v>
      </c>
      <c r="AU132" s="17" t="s">
        <v>86</v>
      </c>
    </row>
    <row r="133" spans="2:51" s="13" customFormat="1" ht="12">
      <c r="B133" s="178"/>
      <c r="D133" s="174" t="s">
        <v>155</v>
      </c>
      <c r="E133" s="179" t="s">
        <v>1</v>
      </c>
      <c r="F133" s="180" t="s">
        <v>84</v>
      </c>
      <c r="H133" s="181">
        <v>1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155</v>
      </c>
      <c r="AU133" s="179" t="s">
        <v>86</v>
      </c>
      <c r="AV133" s="13" t="s">
        <v>86</v>
      </c>
      <c r="AW133" s="13" t="s">
        <v>32</v>
      </c>
      <c r="AX133" s="13" t="s">
        <v>76</v>
      </c>
      <c r="AY133" s="179" t="s">
        <v>144</v>
      </c>
    </row>
    <row r="134" spans="2:51" s="14" customFormat="1" ht="12">
      <c r="B134" s="186"/>
      <c r="D134" s="174" t="s">
        <v>155</v>
      </c>
      <c r="E134" s="187" t="s">
        <v>1</v>
      </c>
      <c r="F134" s="188" t="s">
        <v>157</v>
      </c>
      <c r="H134" s="189">
        <v>1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155</v>
      </c>
      <c r="AU134" s="187" t="s">
        <v>86</v>
      </c>
      <c r="AV134" s="14" t="s">
        <v>151</v>
      </c>
      <c r="AW134" s="14" t="s">
        <v>32</v>
      </c>
      <c r="AX134" s="14" t="s">
        <v>84</v>
      </c>
      <c r="AY134" s="187" t="s">
        <v>144</v>
      </c>
    </row>
    <row r="135" spans="1:65" s="2" customFormat="1" ht="14.45" customHeight="1">
      <c r="A135" s="32"/>
      <c r="B135" s="160"/>
      <c r="C135" s="161" t="s">
        <v>151</v>
      </c>
      <c r="D135" s="161" t="s">
        <v>146</v>
      </c>
      <c r="E135" s="162" t="s">
        <v>1752</v>
      </c>
      <c r="F135" s="163" t="s">
        <v>1753</v>
      </c>
      <c r="G135" s="164" t="s">
        <v>1743</v>
      </c>
      <c r="H135" s="165">
        <v>1</v>
      </c>
      <c r="I135" s="166"/>
      <c r="J135" s="167">
        <f>ROUND(I135*H135,2)</f>
        <v>0</v>
      </c>
      <c r="K135" s="163" t="s">
        <v>150</v>
      </c>
      <c r="L135" s="33"/>
      <c r="M135" s="168" t="s">
        <v>1</v>
      </c>
      <c r="N135" s="169" t="s">
        <v>41</v>
      </c>
      <c r="O135" s="58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2" t="s">
        <v>1744</v>
      </c>
      <c r="AT135" s="172" t="s">
        <v>146</v>
      </c>
      <c r="AU135" s="172" t="s">
        <v>86</v>
      </c>
      <c r="AY135" s="17" t="s">
        <v>144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7" t="s">
        <v>84</v>
      </c>
      <c r="BK135" s="173">
        <f>ROUND(I135*H135,2)</f>
        <v>0</v>
      </c>
      <c r="BL135" s="17" t="s">
        <v>1744</v>
      </c>
      <c r="BM135" s="172" t="s">
        <v>1754</v>
      </c>
    </row>
    <row r="136" spans="1:47" s="2" customFormat="1" ht="12">
      <c r="A136" s="32"/>
      <c r="B136" s="33"/>
      <c r="C136" s="32"/>
      <c r="D136" s="174" t="s">
        <v>153</v>
      </c>
      <c r="E136" s="32"/>
      <c r="F136" s="175" t="s">
        <v>1753</v>
      </c>
      <c r="G136" s="32"/>
      <c r="H136" s="32"/>
      <c r="I136" s="96"/>
      <c r="J136" s="32"/>
      <c r="K136" s="32"/>
      <c r="L136" s="33"/>
      <c r="M136" s="176"/>
      <c r="N136" s="17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153</v>
      </c>
      <c r="AU136" s="17" t="s">
        <v>86</v>
      </c>
    </row>
    <row r="137" spans="2:51" s="13" customFormat="1" ht="12">
      <c r="B137" s="178"/>
      <c r="D137" s="174" t="s">
        <v>155</v>
      </c>
      <c r="E137" s="179" t="s">
        <v>1</v>
      </c>
      <c r="F137" s="180" t="s">
        <v>84</v>
      </c>
      <c r="H137" s="181">
        <v>1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155</v>
      </c>
      <c r="AU137" s="179" t="s">
        <v>86</v>
      </c>
      <c r="AV137" s="13" t="s">
        <v>86</v>
      </c>
      <c r="AW137" s="13" t="s">
        <v>32</v>
      </c>
      <c r="AX137" s="13" t="s">
        <v>76</v>
      </c>
      <c r="AY137" s="179" t="s">
        <v>144</v>
      </c>
    </row>
    <row r="138" spans="2:51" s="14" customFormat="1" ht="12">
      <c r="B138" s="186"/>
      <c r="D138" s="174" t="s">
        <v>155</v>
      </c>
      <c r="E138" s="187" t="s">
        <v>1</v>
      </c>
      <c r="F138" s="188" t="s">
        <v>157</v>
      </c>
      <c r="H138" s="189">
        <v>1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155</v>
      </c>
      <c r="AU138" s="187" t="s">
        <v>86</v>
      </c>
      <c r="AV138" s="14" t="s">
        <v>151</v>
      </c>
      <c r="AW138" s="14" t="s">
        <v>32</v>
      </c>
      <c r="AX138" s="14" t="s">
        <v>84</v>
      </c>
      <c r="AY138" s="187" t="s">
        <v>144</v>
      </c>
    </row>
    <row r="139" spans="2:51" s="15" customFormat="1" ht="12">
      <c r="B139" s="194"/>
      <c r="D139" s="174" t="s">
        <v>155</v>
      </c>
      <c r="E139" s="195" t="s">
        <v>1</v>
      </c>
      <c r="F139" s="196" t="s">
        <v>1755</v>
      </c>
      <c r="H139" s="195" t="s">
        <v>1</v>
      </c>
      <c r="I139" s="197"/>
      <c r="L139" s="194"/>
      <c r="M139" s="198"/>
      <c r="N139" s="199"/>
      <c r="O139" s="199"/>
      <c r="P139" s="199"/>
      <c r="Q139" s="199"/>
      <c r="R139" s="199"/>
      <c r="S139" s="199"/>
      <c r="T139" s="200"/>
      <c r="AT139" s="195" t="s">
        <v>155</v>
      </c>
      <c r="AU139" s="195" t="s">
        <v>86</v>
      </c>
      <c r="AV139" s="15" t="s">
        <v>84</v>
      </c>
      <c r="AW139" s="15" t="s">
        <v>32</v>
      </c>
      <c r="AX139" s="15" t="s">
        <v>76</v>
      </c>
      <c r="AY139" s="195" t="s">
        <v>144</v>
      </c>
    </row>
    <row r="140" spans="1:65" s="2" customFormat="1" ht="14.45" customHeight="1">
      <c r="A140" s="32"/>
      <c r="B140" s="160"/>
      <c r="C140" s="161" t="s">
        <v>175</v>
      </c>
      <c r="D140" s="161" t="s">
        <v>146</v>
      </c>
      <c r="E140" s="162" t="s">
        <v>1756</v>
      </c>
      <c r="F140" s="163" t="s">
        <v>1757</v>
      </c>
      <c r="G140" s="164" t="s">
        <v>1743</v>
      </c>
      <c r="H140" s="165">
        <v>1</v>
      </c>
      <c r="I140" s="166"/>
      <c r="J140" s="167">
        <f>ROUND(I140*H140,2)</f>
        <v>0</v>
      </c>
      <c r="K140" s="163" t="s">
        <v>150</v>
      </c>
      <c r="L140" s="33"/>
      <c r="M140" s="168" t="s">
        <v>1</v>
      </c>
      <c r="N140" s="169" t="s">
        <v>41</v>
      </c>
      <c r="O140" s="58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2" t="s">
        <v>1744</v>
      </c>
      <c r="AT140" s="172" t="s">
        <v>146</v>
      </c>
      <c r="AU140" s="172" t="s">
        <v>86</v>
      </c>
      <c r="AY140" s="17" t="s">
        <v>144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7" t="s">
        <v>84</v>
      </c>
      <c r="BK140" s="173">
        <f>ROUND(I140*H140,2)</f>
        <v>0</v>
      </c>
      <c r="BL140" s="17" t="s">
        <v>1744</v>
      </c>
      <c r="BM140" s="172" t="s">
        <v>1758</v>
      </c>
    </row>
    <row r="141" spans="1:47" s="2" customFormat="1" ht="12">
      <c r="A141" s="32"/>
      <c r="B141" s="33"/>
      <c r="C141" s="32"/>
      <c r="D141" s="174" t="s">
        <v>153</v>
      </c>
      <c r="E141" s="32"/>
      <c r="F141" s="175" t="s">
        <v>1757</v>
      </c>
      <c r="G141" s="32"/>
      <c r="H141" s="32"/>
      <c r="I141" s="96"/>
      <c r="J141" s="32"/>
      <c r="K141" s="32"/>
      <c r="L141" s="33"/>
      <c r="M141" s="176"/>
      <c r="N141" s="177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153</v>
      </c>
      <c r="AU141" s="17" t="s">
        <v>86</v>
      </c>
    </row>
    <row r="142" spans="2:51" s="13" customFormat="1" ht="12">
      <c r="B142" s="178"/>
      <c r="D142" s="174" t="s">
        <v>155</v>
      </c>
      <c r="E142" s="179" t="s">
        <v>1</v>
      </c>
      <c r="F142" s="180" t="s">
        <v>84</v>
      </c>
      <c r="H142" s="181">
        <v>1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155</v>
      </c>
      <c r="AU142" s="179" t="s">
        <v>86</v>
      </c>
      <c r="AV142" s="13" t="s">
        <v>86</v>
      </c>
      <c r="AW142" s="13" t="s">
        <v>32</v>
      </c>
      <c r="AX142" s="13" t="s">
        <v>76</v>
      </c>
      <c r="AY142" s="179" t="s">
        <v>144</v>
      </c>
    </row>
    <row r="143" spans="2:51" s="14" customFormat="1" ht="12">
      <c r="B143" s="186"/>
      <c r="D143" s="174" t="s">
        <v>155</v>
      </c>
      <c r="E143" s="187" t="s">
        <v>1</v>
      </c>
      <c r="F143" s="188" t="s">
        <v>157</v>
      </c>
      <c r="H143" s="189">
        <v>1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155</v>
      </c>
      <c r="AU143" s="187" t="s">
        <v>86</v>
      </c>
      <c r="AV143" s="14" t="s">
        <v>151</v>
      </c>
      <c r="AW143" s="14" t="s">
        <v>32</v>
      </c>
      <c r="AX143" s="14" t="s">
        <v>84</v>
      </c>
      <c r="AY143" s="187" t="s">
        <v>144</v>
      </c>
    </row>
    <row r="144" spans="1:65" s="2" customFormat="1" ht="14.45" customHeight="1">
      <c r="A144" s="32"/>
      <c r="B144" s="160"/>
      <c r="C144" s="161" t="s">
        <v>180</v>
      </c>
      <c r="D144" s="161" t="s">
        <v>146</v>
      </c>
      <c r="E144" s="162" t="s">
        <v>1759</v>
      </c>
      <c r="F144" s="163" t="s">
        <v>1760</v>
      </c>
      <c r="G144" s="164" t="s">
        <v>1743</v>
      </c>
      <c r="H144" s="165">
        <v>1</v>
      </c>
      <c r="I144" s="166"/>
      <c r="J144" s="167">
        <f>ROUND(I144*H144,2)</f>
        <v>0</v>
      </c>
      <c r="K144" s="163" t="s">
        <v>150</v>
      </c>
      <c r="L144" s="33"/>
      <c r="M144" s="168" t="s">
        <v>1</v>
      </c>
      <c r="N144" s="169" t="s">
        <v>41</v>
      </c>
      <c r="O144" s="58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2" t="s">
        <v>1744</v>
      </c>
      <c r="AT144" s="172" t="s">
        <v>146</v>
      </c>
      <c r="AU144" s="172" t="s">
        <v>86</v>
      </c>
      <c r="AY144" s="17" t="s">
        <v>144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7" t="s">
        <v>84</v>
      </c>
      <c r="BK144" s="173">
        <f>ROUND(I144*H144,2)</f>
        <v>0</v>
      </c>
      <c r="BL144" s="17" t="s">
        <v>1744</v>
      </c>
      <c r="BM144" s="172" t="s">
        <v>1761</v>
      </c>
    </row>
    <row r="145" spans="1:47" s="2" customFormat="1" ht="12">
      <c r="A145" s="32"/>
      <c r="B145" s="33"/>
      <c r="C145" s="32"/>
      <c r="D145" s="174" t="s">
        <v>153</v>
      </c>
      <c r="E145" s="32"/>
      <c r="F145" s="175" t="s">
        <v>1760</v>
      </c>
      <c r="G145" s="32"/>
      <c r="H145" s="32"/>
      <c r="I145" s="96"/>
      <c r="J145" s="32"/>
      <c r="K145" s="32"/>
      <c r="L145" s="33"/>
      <c r="M145" s="176"/>
      <c r="N145" s="177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153</v>
      </c>
      <c r="AU145" s="17" t="s">
        <v>86</v>
      </c>
    </row>
    <row r="146" spans="2:51" s="13" customFormat="1" ht="12">
      <c r="B146" s="178"/>
      <c r="D146" s="174" t="s">
        <v>155</v>
      </c>
      <c r="E146" s="179" t="s">
        <v>1</v>
      </c>
      <c r="F146" s="180" t="s">
        <v>84</v>
      </c>
      <c r="H146" s="181">
        <v>1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155</v>
      </c>
      <c r="AU146" s="179" t="s">
        <v>86</v>
      </c>
      <c r="AV146" s="13" t="s">
        <v>86</v>
      </c>
      <c r="AW146" s="13" t="s">
        <v>32</v>
      </c>
      <c r="AX146" s="13" t="s">
        <v>76</v>
      </c>
      <c r="AY146" s="179" t="s">
        <v>144</v>
      </c>
    </row>
    <row r="147" spans="2:51" s="14" customFormat="1" ht="12">
      <c r="B147" s="186"/>
      <c r="D147" s="174" t="s">
        <v>155</v>
      </c>
      <c r="E147" s="187" t="s">
        <v>1</v>
      </c>
      <c r="F147" s="188" t="s">
        <v>157</v>
      </c>
      <c r="H147" s="189">
        <v>1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155</v>
      </c>
      <c r="AU147" s="187" t="s">
        <v>86</v>
      </c>
      <c r="AV147" s="14" t="s">
        <v>151</v>
      </c>
      <c r="AW147" s="14" t="s">
        <v>32</v>
      </c>
      <c r="AX147" s="14" t="s">
        <v>84</v>
      </c>
      <c r="AY147" s="187" t="s">
        <v>144</v>
      </c>
    </row>
    <row r="148" spans="2:51" s="15" customFormat="1" ht="12">
      <c r="B148" s="194"/>
      <c r="D148" s="174" t="s">
        <v>155</v>
      </c>
      <c r="E148" s="195" t="s">
        <v>1</v>
      </c>
      <c r="F148" s="196" t="s">
        <v>1762</v>
      </c>
      <c r="H148" s="195" t="s">
        <v>1</v>
      </c>
      <c r="I148" s="197"/>
      <c r="L148" s="194"/>
      <c r="M148" s="198"/>
      <c r="N148" s="199"/>
      <c r="O148" s="199"/>
      <c r="P148" s="199"/>
      <c r="Q148" s="199"/>
      <c r="R148" s="199"/>
      <c r="S148" s="199"/>
      <c r="T148" s="200"/>
      <c r="AT148" s="195" t="s">
        <v>155</v>
      </c>
      <c r="AU148" s="195" t="s">
        <v>86</v>
      </c>
      <c r="AV148" s="15" t="s">
        <v>84</v>
      </c>
      <c r="AW148" s="15" t="s">
        <v>32</v>
      </c>
      <c r="AX148" s="15" t="s">
        <v>76</v>
      </c>
      <c r="AY148" s="195" t="s">
        <v>144</v>
      </c>
    </row>
    <row r="149" spans="1:65" s="2" customFormat="1" ht="14.45" customHeight="1">
      <c r="A149" s="32"/>
      <c r="B149" s="160"/>
      <c r="C149" s="161" t="s">
        <v>186</v>
      </c>
      <c r="D149" s="161" t="s">
        <v>146</v>
      </c>
      <c r="E149" s="162" t="s">
        <v>1763</v>
      </c>
      <c r="F149" s="163" t="s">
        <v>1764</v>
      </c>
      <c r="G149" s="164" t="s">
        <v>1743</v>
      </c>
      <c r="H149" s="165">
        <v>1</v>
      </c>
      <c r="I149" s="166"/>
      <c r="J149" s="167">
        <f>ROUND(I149*H149,2)</f>
        <v>0</v>
      </c>
      <c r="K149" s="163" t="s">
        <v>150</v>
      </c>
      <c r="L149" s="33"/>
      <c r="M149" s="168" t="s">
        <v>1</v>
      </c>
      <c r="N149" s="169" t="s">
        <v>41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1744</v>
      </c>
      <c r="AT149" s="172" t="s">
        <v>146</v>
      </c>
      <c r="AU149" s="172" t="s">
        <v>86</v>
      </c>
      <c r="AY149" s="17" t="s">
        <v>144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84</v>
      </c>
      <c r="BK149" s="173">
        <f>ROUND(I149*H149,2)</f>
        <v>0</v>
      </c>
      <c r="BL149" s="17" t="s">
        <v>1744</v>
      </c>
      <c r="BM149" s="172" t="s">
        <v>1765</v>
      </c>
    </row>
    <row r="150" spans="1:47" s="2" customFormat="1" ht="12">
      <c r="A150" s="32"/>
      <c r="B150" s="33"/>
      <c r="C150" s="32"/>
      <c r="D150" s="174" t="s">
        <v>153</v>
      </c>
      <c r="E150" s="32"/>
      <c r="F150" s="175" t="s">
        <v>1764</v>
      </c>
      <c r="G150" s="32"/>
      <c r="H150" s="32"/>
      <c r="I150" s="96"/>
      <c r="J150" s="32"/>
      <c r="K150" s="32"/>
      <c r="L150" s="33"/>
      <c r="M150" s="176"/>
      <c r="N150" s="177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153</v>
      </c>
      <c r="AU150" s="17" t="s">
        <v>86</v>
      </c>
    </row>
    <row r="151" spans="2:51" s="13" customFormat="1" ht="12">
      <c r="B151" s="178"/>
      <c r="D151" s="174" t="s">
        <v>155</v>
      </c>
      <c r="E151" s="179" t="s">
        <v>1</v>
      </c>
      <c r="F151" s="180" t="s">
        <v>84</v>
      </c>
      <c r="H151" s="181">
        <v>1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155</v>
      </c>
      <c r="AU151" s="179" t="s">
        <v>86</v>
      </c>
      <c r="AV151" s="13" t="s">
        <v>86</v>
      </c>
      <c r="AW151" s="13" t="s">
        <v>32</v>
      </c>
      <c r="AX151" s="13" t="s">
        <v>76</v>
      </c>
      <c r="AY151" s="179" t="s">
        <v>144</v>
      </c>
    </row>
    <row r="152" spans="2:51" s="14" customFormat="1" ht="12">
      <c r="B152" s="186"/>
      <c r="D152" s="174" t="s">
        <v>155</v>
      </c>
      <c r="E152" s="187" t="s">
        <v>1</v>
      </c>
      <c r="F152" s="188" t="s">
        <v>157</v>
      </c>
      <c r="H152" s="189">
        <v>1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155</v>
      </c>
      <c r="AU152" s="187" t="s">
        <v>86</v>
      </c>
      <c r="AV152" s="14" t="s">
        <v>151</v>
      </c>
      <c r="AW152" s="14" t="s">
        <v>32</v>
      </c>
      <c r="AX152" s="14" t="s">
        <v>84</v>
      </c>
      <c r="AY152" s="187" t="s">
        <v>144</v>
      </c>
    </row>
    <row r="153" spans="2:63" s="12" customFormat="1" ht="22.9" customHeight="1">
      <c r="B153" s="147"/>
      <c r="D153" s="148" t="s">
        <v>75</v>
      </c>
      <c r="E153" s="158" t="s">
        <v>1766</v>
      </c>
      <c r="F153" s="158" t="s">
        <v>1767</v>
      </c>
      <c r="I153" s="150"/>
      <c r="J153" s="159">
        <f>BK153</f>
        <v>0</v>
      </c>
      <c r="L153" s="147"/>
      <c r="M153" s="152"/>
      <c r="N153" s="153"/>
      <c r="O153" s="153"/>
      <c r="P153" s="154">
        <f>SUM(P154:P157)</f>
        <v>0</v>
      </c>
      <c r="Q153" s="153"/>
      <c r="R153" s="154">
        <f>SUM(R154:R157)</f>
        <v>0</v>
      </c>
      <c r="S153" s="153"/>
      <c r="T153" s="155">
        <f>SUM(T154:T157)</f>
        <v>0</v>
      </c>
      <c r="AR153" s="148" t="s">
        <v>175</v>
      </c>
      <c r="AT153" s="156" t="s">
        <v>75</v>
      </c>
      <c r="AU153" s="156" t="s">
        <v>84</v>
      </c>
      <c r="AY153" s="148" t="s">
        <v>144</v>
      </c>
      <c r="BK153" s="157">
        <f>SUM(BK154:BK157)</f>
        <v>0</v>
      </c>
    </row>
    <row r="154" spans="1:65" s="2" customFormat="1" ht="14.45" customHeight="1">
      <c r="A154" s="32"/>
      <c r="B154" s="160"/>
      <c r="C154" s="161" t="s">
        <v>193</v>
      </c>
      <c r="D154" s="161" t="s">
        <v>146</v>
      </c>
      <c r="E154" s="162" t="s">
        <v>1768</v>
      </c>
      <c r="F154" s="163" t="s">
        <v>1769</v>
      </c>
      <c r="G154" s="164" t="s">
        <v>1743</v>
      </c>
      <c r="H154" s="165">
        <v>1</v>
      </c>
      <c r="I154" s="166"/>
      <c r="J154" s="167">
        <f>ROUND(I154*H154,2)</f>
        <v>0</v>
      </c>
      <c r="K154" s="163" t="s">
        <v>150</v>
      </c>
      <c r="L154" s="33"/>
      <c r="M154" s="168" t="s">
        <v>1</v>
      </c>
      <c r="N154" s="169" t="s">
        <v>41</v>
      </c>
      <c r="O154" s="58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2" t="s">
        <v>1744</v>
      </c>
      <c r="AT154" s="172" t="s">
        <v>146</v>
      </c>
      <c r="AU154" s="172" t="s">
        <v>86</v>
      </c>
      <c r="AY154" s="17" t="s">
        <v>144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7" t="s">
        <v>84</v>
      </c>
      <c r="BK154" s="173">
        <f>ROUND(I154*H154,2)</f>
        <v>0</v>
      </c>
      <c r="BL154" s="17" t="s">
        <v>1744</v>
      </c>
      <c r="BM154" s="172" t="s">
        <v>1770</v>
      </c>
    </row>
    <row r="155" spans="1:47" s="2" customFormat="1" ht="12">
      <c r="A155" s="32"/>
      <c r="B155" s="33"/>
      <c r="C155" s="32"/>
      <c r="D155" s="174" t="s">
        <v>153</v>
      </c>
      <c r="E155" s="32"/>
      <c r="F155" s="175" t="s">
        <v>1771</v>
      </c>
      <c r="G155" s="32"/>
      <c r="H155" s="32"/>
      <c r="I155" s="96"/>
      <c r="J155" s="32"/>
      <c r="K155" s="32"/>
      <c r="L155" s="33"/>
      <c r="M155" s="176"/>
      <c r="N155" s="177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153</v>
      </c>
      <c r="AU155" s="17" t="s">
        <v>86</v>
      </c>
    </row>
    <row r="156" spans="2:51" s="13" customFormat="1" ht="12">
      <c r="B156" s="178"/>
      <c r="D156" s="174" t="s">
        <v>155</v>
      </c>
      <c r="E156" s="179" t="s">
        <v>1</v>
      </c>
      <c r="F156" s="180" t="s">
        <v>84</v>
      </c>
      <c r="H156" s="181">
        <v>1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155</v>
      </c>
      <c r="AU156" s="179" t="s">
        <v>86</v>
      </c>
      <c r="AV156" s="13" t="s">
        <v>86</v>
      </c>
      <c r="AW156" s="13" t="s">
        <v>32</v>
      </c>
      <c r="AX156" s="13" t="s">
        <v>76</v>
      </c>
      <c r="AY156" s="179" t="s">
        <v>144</v>
      </c>
    </row>
    <row r="157" spans="2:51" s="14" customFormat="1" ht="12">
      <c r="B157" s="186"/>
      <c r="D157" s="174" t="s">
        <v>155</v>
      </c>
      <c r="E157" s="187" t="s">
        <v>1</v>
      </c>
      <c r="F157" s="188" t="s">
        <v>157</v>
      </c>
      <c r="H157" s="189">
        <v>1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155</v>
      </c>
      <c r="AU157" s="187" t="s">
        <v>86</v>
      </c>
      <c r="AV157" s="14" t="s">
        <v>151</v>
      </c>
      <c r="AW157" s="14" t="s">
        <v>32</v>
      </c>
      <c r="AX157" s="14" t="s">
        <v>84</v>
      </c>
      <c r="AY157" s="187" t="s">
        <v>144</v>
      </c>
    </row>
    <row r="158" spans="2:63" s="12" customFormat="1" ht="22.9" customHeight="1">
      <c r="B158" s="147"/>
      <c r="D158" s="148" t="s">
        <v>75</v>
      </c>
      <c r="E158" s="158" t="s">
        <v>1772</v>
      </c>
      <c r="F158" s="158" t="s">
        <v>1773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SUM(P159:P167)</f>
        <v>0</v>
      </c>
      <c r="Q158" s="153"/>
      <c r="R158" s="154">
        <f>SUM(R159:R167)</f>
        <v>0</v>
      </c>
      <c r="S158" s="153"/>
      <c r="T158" s="155">
        <f>SUM(T159:T167)</f>
        <v>0</v>
      </c>
      <c r="AR158" s="148" t="s">
        <v>175</v>
      </c>
      <c r="AT158" s="156" t="s">
        <v>75</v>
      </c>
      <c r="AU158" s="156" t="s">
        <v>84</v>
      </c>
      <c r="AY158" s="148" t="s">
        <v>144</v>
      </c>
      <c r="BK158" s="157">
        <f>SUM(BK159:BK167)</f>
        <v>0</v>
      </c>
    </row>
    <row r="159" spans="1:65" s="2" customFormat="1" ht="14.45" customHeight="1">
      <c r="A159" s="32"/>
      <c r="B159" s="160"/>
      <c r="C159" s="161" t="s">
        <v>199</v>
      </c>
      <c r="D159" s="161" t="s">
        <v>146</v>
      </c>
      <c r="E159" s="162" t="s">
        <v>1774</v>
      </c>
      <c r="F159" s="163" t="s">
        <v>1775</v>
      </c>
      <c r="G159" s="164" t="s">
        <v>1743</v>
      </c>
      <c r="H159" s="165">
        <v>1</v>
      </c>
      <c r="I159" s="166"/>
      <c r="J159" s="167">
        <f>ROUND(I159*H159,2)</f>
        <v>0</v>
      </c>
      <c r="K159" s="163" t="s">
        <v>150</v>
      </c>
      <c r="L159" s="33"/>
      <c r="M159" s="168" t="s">
        <v>1</v>
      </c>
      <c r="N159" s="169" t="s">
        <v>41</v>
      </c>
      <c r="O159" s="58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2" t="s">
        <v>1744</v>
      </c>
      <c r="AT159" s="172" t="s">
        <v>146</v>
      </c>
      <c r="AU159" s="172" t="s">
        <v>86</v>
      </c>
      <c r="AY159" s="17" t="s">
        <v>144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7" t="s">
        <v>84</v>
      </c>
      <c r="BK159" s="173">
        <f>ROUND(I159*H159,2)</f>
        <v>0</v>
      </c>
      <c r="BL159" s="17" t="s">
        <v>1744</v>
      </c>
      <c r="BM159" s="172" t="s">
        <v>1776</v>
      </c>
    </row>
    <row r="160" spans="1:47" s="2" customFormat="1" ht="12">
      <c r="A160" s="32"/>
      <c r="B160" s="33"/>
      <c r="C160" s="32"/>
      <c r="D160" s="174" t="s">
        <v>153</v>
      </c>
      <c r="E160" s="32"/>
      <c r="F160" s="175" t="s">
        <v>1775</v>
      </c>
      <c r="G160" s="32"/>
      <c r="H160" s="32"/>
      <c r="I160" s="96"/>
      <c r="J160" s="32"/>
      <c r="K160" s="32"/>
      <c r="L160" s="33"/>
      <c r="M160" s="176"/>
      <c r="N160" s="177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153</v>
      </c>
      <c r="AU160" s="17" t="s">
        <v>86</v>
      </c>
    </row>
    <row r="161" spans="2:51" s="13" customFormat="1" ht="12">
      <c r="B161" s="178"/>
      <c r="D161" s="174" t="s">
        <v>155</v>
      </c>
      <c r="E161" s="179" t="s">
        <v>1</v>
      </c>
      <c r="F161" s="180" t="s">
        <v>84</v>
      </c>
      <c r="H161" s="181">
        <v>1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155</v>
      </c>
      <c r="AU161" s="179" t="s">
        <v>86</v>
      </c>
      <c r="AV161" s="13" t="s">
        <v>86</v>
      </c>
      <c r="AW161" s="13" t="s">
        <v>32</v>
      </c>
      <c r="AX161" s="13" t="s">
        <v>76</v>
      </c>
      <c r="AY161" s="179" t="s">
        <v>144</v>
      </c>
    </row>
    <row r="162" spans="2:51" s="14" customFormat="1" ht="12">
      <c r="B162" s="186"/>
      <c r="D162" s="174" t="s">
        <v>155</v>
      </c>
      <c r="E162" s="187" t="s">
        <v>1</v>
      </c>
      <c r="F162" s="188" t="s">
        <v>157</v>
      </c>
      <c r="H162" s="189">
        <v>1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155</v>
      </c>
      <c r="AU162" s="187" t="s">
        <v>86</v>
      </c>
      <c r="AV162" s="14" t="s">
        <v>151</v>
      </c>
      <c r="AW162" s="14" t="s">
        <v>32</v>
      </c>
      <c r="AX162" s="14" t="s">
        <v>84</v>
      </c>
      <c r="AY162" s="187" t="s">
        <v>144</v>
      </c>
    </row>
    <row r="163" spans="1:65" s="2" customFormat="1" ht="14.45" customHeight="1">
      <c r="A163" s="32"/>
      <c r="B163" s="160"/>
      <c r="C163" s="161" t="s">
        <v>204</v>
      </c>
      <c r="D163" s="161" t="s">
        <v>146</v>
      </c>
      <c r="E163" s="162" t="s">
        <v>1777</v>
      </c>
      <c r="F163" s="163" t="s">
        <v>1778</v>
      </c>
      <c r="G163" s="164" t="s">
        <v>1743</v>
      </c>
      <c r="H163" s="165">
        <v>1</v>
      </c>
      <c r="I163" s="166"/>
      <c r="J163" s="167">
        <f>ROUND(I163*H163,2)</f>
        <v>0</v>
      </c>
      <c r="K163" s="163" t="s">
        <v>150</v>
      </c>
      <c r="L163" s="33"/>
      <c r="M163" s="168" t="s">
        <v>1</v>
      </c>
      <c r="N163" s="169" t="s">
        <v>41</v>
      </c>
      <c r="O163" s="58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2" t="s">
        <v>1744</v>
      </c>
      <c r="AT163" s="172" t="s">
        <v>146</v>
      </c>
      <c r="AU163" s="172" t="s">
        <v>86</v>
      </c>
      <c r="AY163" s="17" t="s">
        <v>144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7" t="s">
        <v>84</v>
      </c>
      <c r="BK163" s="173">
        <f>ROUND(I163*H163,2)</f>
        <v>0</v>
      </c>
      <c r="BL163" s="17" t="s">
        <v>1744</v>
      </c>
      <c r="BM163" s="172" t="s">
        <v>1779</v>
      </c>
    </row>
    <row r="164" spans="1:47" s="2" customFormat="1" ht="12">
      <c r="A164" s="32"/>
      <c r="B164" s="33"/>
      <c r="C164" s="32"/>
      <c r="D164" s="174" t="s">
        <v>153</v>
      </c>
      <c r="E164" s="32"/>
      <c r="F164" s="175" t="s">
        <v>1778</v>
      </c>
      <c r="G164" s="32"/>
      <c r="H164" s="32"/>
      <c r="I164" s="96"/>
      <c r="J164" s="32"/>
      <c r="K164" s="32"/>
      <c r="L164" s="33"/>
      <c r="M164" s="176"/>
      <c r="N164" s="177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153</v>
      </c>
      <c r="AU164" s="17" t="s">
        <v>86</v>
      </c>
    </row>
    <row r="165" spans="2:51" s="13" customFormat="1" ht="12">
      <c r="B165" s="178"/>
      <c r="D165" s="174" t="s">
        <v>155</v>
      </c>
      <c r="E165" s="179" t="s">
        <v>1</v>
      </c>
      <c r="F165" s="180" t="s">
        <v>84</v>
      </c>
      <c r="H165" s="181">
        <v>1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155</v>
      </c>
      <c r="AU165" s="179" t="s">
        <v>86</v>
      </c>
      <c r="AV165" s="13" t="s">
        <v>86</v>
      </c>
      <c r="AW165" s="13" t="s">
        <v>32</v>
      </c>
      <c r="AX165" s="13" t="s">
        <v>76</v>
      </c>
      <c r="AY165" s="179" t="s">
        <v>144</v>
      </c>
    </row>
    <row r="166" spans="2:51" s="14" customFormat="1" ht="12">
      <c r="B166" s="186"/>
      <c r="D166" s="174" t="s">
        <v>155</v>
      </c>
      <c r="E166" s="187" t="s">
        <v>1</v>
      </c>
      <c r="F166" s="188" t="s">
        <v>157</v>
      </c>
      <c r="H166" s="189">
        <v>1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155</v>
      </c>
      <c r="AU166" s="187" t="s">
        <v>86</v>
      </c>
      <c r="AV166" s="14" t="s">
        <v>151</v>
      </c>
      <c r="AW166" s="14" t="s">
        <v>32</v>
      </c>
      <c r="AX166" s="14" t="s">
        <v>84</v>
      </c>
      <c r="AY166" s="187" t="s">
        <v>144</v>
      </c>
    </row>
    <row r="167" spans="2:51" s="15" customFormat="1" ht="12">
      <c r="B167" s="194"/>
      <c r="D167" s="174" t="s">
        <v>155</v>
      </c>
      <c r="E167" s="195" t="s">
        <v>1</v>
      </c>
      <c r="F167" s="196" t="s">
        <v>1780</v>
      </c>
      <c r="H167" s="195" t="s">
        <v>1</v>
      </c>
      <c r="I167" s="197"/>
      <c r="L167" s="194"/>
      <c r="M167" s="220"/>
      <c r="N167" s="221"/>
      <c r="O167" s="221"/>
      <c r="P167" s="221"/>
      <c r="Q167" s="221"/>
      <c r="R167" s="221"/>
      <c r="S167" s="221"/>
      <c r="T167" s="222"/>
      <c r="AT167" s="195" t="s">
        <v>155</v>
      </c>
      <c r="AU167" s="195" t="s">
        <v>86</v>
      </c>
      <c r="AV167" s="15" t="s">
        <v>84</v>
      </c>
      <c r="AW167" s="15" t="s">
        <v>32</v>
      </c>
      <c r="AX167" s="15" t="s">
        <v>76</v>
      </c>
      <c r="AY167" s="195" t="s">
        <v>144</v>
      </c>
    </row>
    <row r="168" spans="1:31" s="2" customFormat="1" ht="6.95" customHeight="1">
      <c r="A168" s="32"/>
      <c r="B168" s="47"/>
      <c r="C168" s="48"/>
      <c r="D168" s="48"/>
      <c r="E168" s="48"/>
      <c r="F168" s="48"/>
      <c r="G168" s="48"/>
      <c r="H168" s="48"/>
      <c r="I168" s="120"/>
      <c r="J168" s="48"/>
      <c r="K168" s="48"/>
      <c r="L168" s="33"/>
      <c r="M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</sheetData>
  <autoFilter ref="C119:K16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Marian Zach</cp:lastModifiedBy>
  <cp:lastPrinted>2020-05-26T18:54:08Z</cp:lastPrinted>
  <dcterms:created xsi:type="dcterms:W3CDTF">2020-05-26T18:13:05Z</dcterms:created>
  <dcterms:modified xsi:type="dcterms:W3CDTF">2020-05-27T10:14:59Z</dcterms:modified>
  <cp:category/>
  <cp:version/>
  <cp:contentType/>
  <cp:contentStatus/>
</cp:coreProperties>
</file>