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7"/>
  <workbookPr/>
  <bookViews>
    <workbookView xWindow="0" yWindow="0" windowWidth="28800" windowHeight="12225" activeTab="1"/>
  </bookViews>
  <sheets>
    <sheet name="Rekapitulace stavby" sheetId="1" r:id="rId1"/>
    <sheet name="ZRN1 - KOMUNIKACE" sheetId="2" r:id="rId2"/>
    <sheet name="VON - VEDLEJŠÍ A OSTATNÍ ..." sheetId="4" r:id="rId3"/>
    <sheet name="Pokyny pro vyplnění" sheetId="5" r:id="rId4"/>
  </sheets>
  <definedNames>
    <definedName name="_xlnm._FilterDatabase" localSheetId="2" hidden="1">'VON - VEDLEJŠÍ A OSTATNÍ ...'!$C$79:$K$94</definedName>
    <definedName name="_xlnm._FilterDatabase" localSheetId="1" hidden="1">'ZRN1 - KOMUNIKACE'!$C$82:$K$218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...'!$C$42:$J$61,'VON - VEDLEJŠÍ A OSTATNÍ ...'!$C$67:$K$94</definedName>
    <definedName name="_xlnm.Print_Area" localSheetId="1">'ZRN1 - KOMUNIKACE'!$C$4:$J$36,'ZRN1 - KOMUNIKACE'!$C$42:$J$64,'ZRN1 - KOMUNIKACE'!$C$70:$K$218</definedName>
    <definedName name="_xlnm.Print_Titles" localSheetId="0">'Rekapitulace stavby'!$49:$49</definedName>
    <definedName name="_xlnm.Print_Titles" localSheetId="1">'ZRN1 - KOMUNIKACE'!$82:$82</definedName>
    <definedName name="_xlnm.Print_Titles" localSheetId="2">'VON - VEDLEJŠÍ A OSTATNÍ ...'!$79:$79</definedName>
  </definedNames>
  <calcPr calcId="191029"/>
</workbook>
</file>

<file path=xl/sharedStrings.xml><?xml version="1.0" encoding="utf-8"?>
<sst xmlns="http://schemas.openxmlformats.org/spreadsheetml/2006/main" count="2562" uniqueCount="670">
  <si>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</si>
  <si>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</si>
  <si>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</si>
  <si>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</si>
  <si>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</si>
  <si>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</si>
  <si>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</si>
  <si>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{5153bc43-2092-44a3-9f00-4014c5fe4a05}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</si>
  <si>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</si>
  <si>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</si>
  <si>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</si>
  <si>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</si>
  <si>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</si>
  <si>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</si>
  <si>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</si>
  <si>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</si>
  <si>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</si>
  <si>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</si>
  <si>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</si>
  <si>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UL.TOMÁŠE ŠTÍTNÉHO - II.ETAPA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</si>
  <si>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</si>
  <si>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</si>
  <si>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</si>
  <si>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</si>
  <si>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</si>
  <si>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</si>
  <si>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</si>
  <si>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</si>
  <si>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</si>
  <si>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</si>
  <si>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</si>
  <si>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</si>
  <si>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</si>
  <si>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</si>
  <si>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</si>
  <si>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</si>
  <si>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</si>
  <si>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</si>
  <si>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</si>
  <si>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</si>
  <si>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</si>
  <si>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</si>
  <si>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</si>
  <si>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</si>
  <si>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</si>
  <si>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</si>
  <si>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</si>
  <si>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</si>
  <si>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</si>
  <si>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</si>
  <si>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</si>
  <si>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</si>
  <si>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</si>
  <si>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</si>
  <si>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</si>
  <si>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</si>
  <si>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</si>
  <si>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</si>
  <si>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</si>
  <si>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</si>
  <si>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</si>
  <si>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</si>
  <si>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</si>
  <si>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</si>
  <si>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</si>
  <si>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</si>
  <si>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</si>
  <si>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</si>
  <si>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</si>
  <si>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</si>
  <si>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</si>
  <si>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</si>
  <si>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</si>
  <si>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</si>
  <si>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</si>
  <si>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</si>
  <si>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{0267f598-35c2-44b7-a707-4240c7a8d2e1}</t>
  </si>
  <si>
    <t>2</t>
  </si>
  <si>
    <t>STA</t>
  </si>
  <si>
    <t>VON</t>
  </si>
  <si>
    <t>VEDLEJŠÍ A OSTATNÍ NÁKLADY</t>
  </si>
  <si>
    <t>{d9d6678d-6fb2-43ee-932c-6fbab2729bb9}</t>
  </si>
  <si>
    <t>1) Krycí list soupisu</t>
  </si>
  <si>
    <t>2) Rekapitulace</t>
  </si>
  <si>
    <t>3) Soupis prací</t>
  </si>
  <si>
    <t>Zpět na list:</t>
  </si>
  <si>
    <t>Rekapitulace stavby</t>
  </si>
  <si>
    <t>BO08_25</t>
  </si>
  <si>
    <t>obrubníky BO 08/25</t>
  </si>
  <si>
    <t>m</t>
  </si>
  <si>
    <t>198</t>
  </si>
  <si>
    <t>3</t>
  </si>
  <si>
    <t>BO15_25</t>
  </si>
  <si>
    <t>obrubníky BO 15/25</t>
  </si>
  <si>
    <t>159</t>
  </si>
  <si>
    <t>KRYCÍ LIST SOUPISU</t>
  </si>
  <si>
    <t>DEM1</t>
  </si>
  <si>
    <t>bourání chodníky - dlažba betonová</t>
  </si>
  <si>
    <t>m2</t>
  </si>
  <si>
    <t>65</t>
  </si>
  <si>
    <t>DEM2</t>
  </si>
  <si>
    <t>bourání chodníky - asfalt</t>
  </si>
  <si>
    <t>213</t>
  </si>
  <si>
    <t>DEM4</t>
  </si>
  <si>
    <t>bourání chodníky - beton</t>
  </si>
  <si>
    <t>244</t>
  </si>
  <si>
    <t>KCE230MMA</t>
  </si>
  <si>
    <t>kce 230mm kryt asfaltobeton ACo 11</t>
  </si>
  <si>
    <t>6</t>
  </si>
  <si>
    <t>Objekt:</t>
  </si>
  <si>
    <t>KCE240MMD</t>
  </si>
  <si>
    <t>kce 240mm kryt z dlažby povrch hladký, barva přírodní</t>
  </si>
  <si>
    <t>150</t>
  </si>
  <si>
    <t>ZRN1 - KOMUNIKACE</t>
  </si>
  <si>
    <t>KCE240MMR</t>
  </si>
  <si>
    <t>kce 240mm kryt z dlažby povrch reliéfní, barva červená</t>
  </si>
  <si>
    <t>KCE320MMV</t>
  </si>
  <si>
    <t>kce 320mm kryt z dlažby VEGA povrch hladký, barva přírodní</t>
  </si>
  <si>
    <t>412</t>
  </si>
  <si>
    <t>ODKOP2</t>
  </si>
  <si>
    <t>výpočet pro odkop zeminy v tř.2</t>
  </si>
  <si>
    <t>m3</t>
  </si>
  <si>
    <t>23,1</t>
  </si>
  <si>
    <t>CHOMUTOV</t>
  </si>
  <si>
    <t>ODKOP3</t>
  </si>
  <si>
    <t>výpočet pro odkop zeminy v tř.3</t>
  </si>
  <si>
    <t>7,5</t>
  </si>
  <si>
    <t>ODKOP4</t>
  </si>
  <si>
    <t>výpočet pro odkop zeminy v tř.4</t>
  </si>
  <si>
    <t>82,4</t>
  </si>
  <si>
    <t>ODVOZ4</t>
  </si>
  <si>
    <t>výpočet</t>
  </si>
  <si>
    <t>113</t>
  </si>
  <si>
    <t>UV</t>
  </si>
  <si>
    <t>uliční vpust</t>
  </si>
  <si>
    <t>kus</t>
  </si>
  <si>
    <t>ZELEŇ</t>
  </si>
  <si>
    <t>digitální výměra</t>
  </si>
  <si>
    <t>135</t>
  </si>
  <si>
    <t>22801014</t>
  </si>
  <si>
    <t>NE2D PROJEKT</t>
  </si>
  <si>
    <t>CZ22801014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</si>
  <si>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</si>
  <si>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</si>
  <si>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</si>
  <si>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</si>
  <si>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</si>
  <si>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</si>
  <si>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</si>
  <si>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</si>
  <si>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</si>
  <si>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</si>
  <si>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</si>
  <si>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</si>
  <si>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</si>
  <si>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</si>
  <si>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</si>
  <si>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</si>
  <si>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</si>
  <si>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</si>
  <si>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</si>
  <si>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</si>
  <si>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</si>
  <si>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</si>
  <si>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</si>
  <si>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</si>
  <si>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</si>
  <si>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</si>
  <si>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</si>
  <si>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</si>
  <si>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</si>
  <si>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</si>
  <si>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</si>
  <si>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</si>
  <si>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</si>
  <si>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CS ÚRS 2018 01</t>
  </si>
  <si>
    <t>4</t>
  </si>
  <si>
    <t>-789189656</t>
  </si>
  <si>
    <t>VV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</si>
  <si>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</si>
  <si>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</si>
  <si>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-816394721</t>
  </si>
  <si>
    <t>DEM1+DEM2+DEM4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</si>
  <si>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</si>
  <si>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</si>
  <si>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-1770551513</t>
  </si>
  <si>
    <t>113107241</t>
  </si>
  <si>
    <t>Odstranění podkladu živičného tl 50 mm strojně pl přes 200 m2</t>
  </si>
  <si>
    <t>1877019</t>
  </si>
  <si>
    <t>5</t>
  </si>
  <si>
    <t>113202111</t>
  </si>
  <si>
    <t>Vytrhání obrub  s vybouráním lože, s přemístěním hmot na skládku na vzdálenost do 3 m nebo s naložením na dopravní prostředek z krajníků nebo obrubníků stojatých</t>
  </si>
  <si>
    <t>-325062389</t>
  </si>
  <si>
    <t>113204111</t>
  </si>
  <si>
    <t>Vytrhání obrub  s vybouráním lože, s přemístěním hmot na skládku na vzdálenost do 3 m nebo s naložením na dopravní prostředek záhonových</t>
  </si>
  <si>
    <t>1825372102</t>
  </si>
  <si>
    <t>7</t>
  </si>
  <si>
    <t>122102201</t>
  </si>
  <si>
    <t>Odkopávky a prokopávky nezapažené pro silnice  s přemístěním výkopku v příčných profilech na vzdálenost do 15 m nebo s naložením na dopravní prostředek v horninách tř. 1 a 2 do 100 m3</t>
  </si>
  <si>
    <t>-1636720459</t>
  </si>
  <si>
    <t>8</t>
  </si>
  <si>
    <t>122202201</t>
  </si>
  <si>
    <t>Odkopávky a prokopávky nezapažené pro silnice  s přemístěním výkopku v příčných profilech na vzdálenost do 15 m nebo s naložením na dopravní prostředek v hornině tř. 3 do 100 m3</t>
  </si>
  <si>
    <t>859328568</t>
  </si>
  <si>
    <t>9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</si>
  <si>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</si>
  <si>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</si>
  <si>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667465269</t>
  </si>
  <si>
    <t>P</t>
  </si>
  <si>
    <t>Poznámka k položce:
0,5</t>
  </si>
  <si>
    <t>7,5*0,5 'Přepočtené koeficientem množství</t>
  </si>
  <si>
    <t>10</t>
  </si>
  <si>
    <t>122302201</t>
  </si>
  <si>
    <t>Odkopávky a prokopávky nezapažené pro silnice  s přemístěním výkopku v příčných profilech na vzdálenost do 15 m nebo s naložením na dopravní prostředek v hornině tř. 4 do 100 m3</t>
  </si>
  <si>
    <t>-229529129</t>
  </si>
  <si>
    <t>11</t>
  </si>
  <si>
    <t>122302209</t>
  </si>
  <si>
    <t>Odkopávky a prokopávky nezapažené pro silnice  s přemístěním výkopku v příčných profilech na vzdálenost do 15 m nebo s naložením na dopravní prostředek v hornině tř. 4 Příplatek k cenám za lepivost horniny tř. 4</t>
  </si>
  <si>
    <t>1892621879</t>
  </si>
  <si>
    <t>82,4*0,5 'Přepočtené koeficientem množství</t>
  </si>
  <si>
    <t>12</t>
  </si>
  <si>
    <t>130001101</t>
  </si>
  <si>
    <t>Příplatek k cenám hloubených vykopávek za ztížení vykopávky  v blízkosti podzemního vedení nebo výbušnin pro jakoukoliv třídu horniny</t>
  </si>
  <si>
    <t>161794359</t>
  </si>
  <si>
    <t>13</t>
  </si>
  <si>
    <t>130901121</t>
  </si>
  <si>
    <t>Bourání konstrukcí v hloubených vykopávkách - ručně z betonu prostého neprokládaného</t>
  </si>
  <si>
    <t>CS ÚRS 2015 02</t>
  </si>
  <si>
    <t>-1549501694</t>
  </si>
  <si>
    <t>UV*0,5</t>
  </si>
  <si>
    <t>14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</si>
  <si>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</si>
  <si>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</si>
  <si>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-26693518</t>
  </si>
  <si>
    <t>Součet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</si>
  <si>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</si>
  <si>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</si>
  <si>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-1620151160</t>
  </si>
  <si>
    <t>Poznámka k položce:
koef 5</t>
  </si>
  <si>
    <t>113*5 'Přepočtené koeficientem množství</t>
  </si>
  <si>
    <t>16</t>
  </si>
  <si>
    <t>171201211</t>
  </si>
  <si>
    <t>Poplatek za uložení stavebního odpadu na skládce (skládkovné) zeminy a kameniva zatříděného do Katalogu odpadů pod kódem 170 504</t>
  </si>
  <si>
    <t>t</t>
  </si>
  <si>
    <t>572142896</t>
  </si>
  <si>
    <t>Poznámka k položce:
koef 1,8</t>
  </si>
  <si>
    <t>113*1,8 'Přepočtené koeficientem množství</t>
  </si>
  <si>
    <t>17</t>
  </si>
  <si>
    <t>180404111</t>
  </si>
  <si>
    <t>Založení hřišťového trávníku výsevem  na vrstvě ornice</t>
  </si>
  <si>
    <t>-1717336180</t>
  </si>
  <si>
    <t>18</t>
  </si>
  <si>
    <t>M</t>
  </si>
  <si>
    <t>005724100</t>
  </si>
  <si>
    <t>osiva pícnin směsi travní balení obvykle 25 kg parková</t>
  </si>
  <si>
    <t>kg</t>
  </si>
  <si>
    <t>1661614330</t>
  </si>
  <si>
    <t>ZELEŇ*0,025</t>
  </si>
  <si>
    <t>19</t>
  </si>
  <si>
    <t>181301103</t>
  </si>
  <si>
    <t>Rozprostření a urovnání ornice v rovině nebo ve svahu sklonu do 1:5 při souvislé ploše do 500 m2, tl. vrstvy přes 150 do 200 mm</t>
  </si>
  <si>
    <t>-1603618781</t>
  </si>
  <si>
    <t>20</t>
  </si>
  <si>
    <t>103111000R</t>
  </si>
  <si>
    <t>rašelina zahradní a kompostová zemina trávníková tříděná, volně ložená</t>
  </si>
  <si>
    <t>705167924</t>
  </si>
  <si>
    <t>ZELEŇ*0,1</t>
  </si>
  <si>
    <t>181951102</t>
  </si>
  <si>
    <t>Úprava pláně vyrovnáním výškových rozdílů  v hornině tř. 1 až 4 se zhutněním</t>
  </si>
  <si>
    <t>1290080834</t>
  </si>
  <si>
    <t>KCE240MMD+KCE240MMR</t>
  </si>
  <si>
    <t>Komunikace</t>
  </si>
  <si>
    <t>22</t>
  </si>
  <si>
    <t>564831111</t>
  </si>
  <si>
    <t>Podklad ze štěrkodrti ŠD  s rozprostřením a zhutněním, po zhutnění tl. 100 mm</t>
  </si>
  <si>
    <t>-393069063</t>
  </si>
  <si>
    <t>23</t>
  </si>
  <si>
    <t>564851111</t>
  </si>
  <si>
    <t>Podklad ze štěrkodrti ŠD  s rozprostřením a zhutněním, po zhutnění tl. 150 mm</t>
  </si>
  <si>
    <t>-167572314</t>
  </si>
  <si>
    <t>156*1,1 'Přepočtené koeficientem množství</t>
  </si>
  <si>
    <t>24</t>
  </si>
  <si>
    <t>564861111</t>
  </si>
  <si>
    <t>Podklad ze štěrkodrti ŠD  s rozprostřením a zhutněním, po zhutnění tl. 200 mm</t>
  </si>
  <si>
    <t>-1777715963</t>
  </si>
  <si>
    <t>412*1,1 'Přepočtené koeficientem množství</t>
  </si>
  <si>
    <t>25</t>
  </si>
  <si>
    <t>565165111</t>
  </si>
  <si>
    <t>Asfaltový beton vrstva podkladní ACP 16 (obalované kamenivo střednězrnné - OKS)  s rozprostřením a zhutněním v pruhu šířky do 3 m, po zhutnění tl. 80 mm</t>
  </si>
  <si>
    <t>1518387929</t>
  </si>
  <si>
    <t>26</t>
  </si>
  <si>
    <t>573211111</t>
  </si>
  <si>
    <t>Postřik spojovací PS bez posypu kamenivem z asfaltu silničního, v množství 0,60 kg/m2</t>
  </si>
  <si>
    <t>1992066037</t>
  </si>
  <si>
    <t>27</t>
  </si>
  <si>
    <t>577144111</t>
  </si>
  <si>
    <t>Asfaltový beton vrstva obrusná ACO 11 (ABS)  s rozprostřením a se zhutněním z nemodifikovaného asfaltu v pruhu šířky do 3 m tř. I, po zhutnění tl. 50 mm</t>
  </si>
  <si>
    <t>1344492362</t>
  </si>
  <si>
    <t>28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</si>
  <si>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</si>
  <si>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</si>
  <si>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-1854497323</t>
  </si>
  <si>
    <t>29</t>
  </si>
  <si>
    <t>59245006</t>
  </si>
  <si>
    <t>dlažba skladebná betonová základní pro nevidomé 20 x 10 x 6 cm barevná</t>
  </si>
  <si>
    <t>-1341546038</t>
  </si>
  <si>
    <t>30</t>
  </si>
  <si>
    <t>59245018</t>
  </si>
  <si>
    <t>dlažba skladebná betonová 20x10x6 cm přírodní</t>
  </si>
  <si>
    <t>1468789666</t>
  </si>
  <si>
    <t>31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</si>
  <si>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</si>
  <si>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</si>
  <si>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-315625214</t>
  </si>
  <si>
    <t>32</t>
  </si>
  <si>
    <t>596412213</t>
  </si>
  <si>
    <t>Kladení dlažby z betonových vegetačních dlaždic pozemních komunikací  s ložem z kameniva těženého nebo drceného tl. do 50 mm, s vyplněním spár a vegetačních otvorů, s hutněním vibrováním tl. 80 mm, pro plochy přes 300 m2</t>
  </si>
  <si>
    <t>294308968</t>
  </si>
  <si>
    <t>33</t>
  </si>
  <si>
    <t>59246016</t>
  </si>
  <si>
    <t>dlažba betonová vegetační 60x40x8cm</t>
  </si>
  <si>
    <t>-1654046375</t>
  </si>
  <si>
    <t>Trubní vedení</t>
  </si>
  <si>
    <t>34</t>
  </si>
  <si>
    <t>895941111</t>
  </si>
  <si>
    <t>Zřízení vpusti kanalizační uliční z betonových dílců typ UV-50 normální</t>
  </si>
  <si>
    <t>602972493</t>
  </si>
  <si>
    <t>35</t>
  </si>
  <si>
    <t>59221645</t>
  </si>
  <si>
    <t>komplet vpusťový základní (pero,drážka)betonový 400/450x500x1000mm</t>
  </si>
  <si>
    <t>553237111</t>
  </si>
  <si>
    <t>36</t>
  </si>
  <si>
    <t>899331111</t>
  </si>
  <si>
    <t>Výšková úprava uličního vstupu nebo vpusti do 200 mm zvýšením poklopu</t>
  </si>
  <si>
    <t>2074426352</t>
  </si>
  <si>
    <t>37</t>
  </si>
  <si>
    <t>899331111R</t>
  </si>
  <si>
    <t>Vyčištění stávajících uličních vpustí</t>
  </si>
  <si>
    <t>-817999420</t>
  </si>
  <si>
    <t>38</t>
  </si>
  <si>
    <t>M01</t>
  </si>
  <si>
    <t>pryžová mříž dle PD</t>
  </si>
  <si>
    <t>323881378</t>
  </si>
  <si>
    <t>Ostatní konstrukce a práce-bourání</t>
  </si>
  <si>
    <t>39</t>
  </si>
  <si>
    <t>914111111</t>
  </si>
  <si>
    <t>Montáž svislé dopravní značky základní velikosti do 1 m2 objímkami na sloupky nebo konzoly</t>
  </si>
  <si>
    <t>2108392155</t>
  </si>
  <si>
    <t>40</t>
  </si>
  <si>
    <t>40444256</t>
  </si>
  <si>
    <t>značka dopravní svislá FeZn NK 500 x 700 mm</t>
  </si>
  <si>
    <t>-1357471948</t>
  </si>
  <si>
    <t>41</t>
  </si>
  <si>
    <t>40444230</t>
  </si>
  <si>
    <t>značka dopravní svislá FeZn NK 500 x 500 mm</t>
  </si>
  <si>
    <t>422468354</t>
  </si>
  <si>
    <t>42</t>
  </si>
  <si>
    <t>914511111</t>
  </si>
  <si>
    <t>Montáž sloupku dopravních značek délky do 3,5 m do betonového základu</t>
  </si>
  <si>
    <t>-505820553</t>
  </si>
  <si>
    <t>43</t>
  </si>
  <si>
    <t>404452300</t>
  </si>
  <si>
    <t>výrobky a tabule orientační pro návěstí a zabezpečovací zařízení silniční značky dopravní svislé sloupky Zn 70 - 350</t>
  </si>
  <si>
    <t>1932747000</t>
  </si>
  <si>
    <t>44</t>
  </si>
  <si>
    <t>404452540</t>
  </si>
  <si>
    <t>Výrobky a zabezpečovací prvky pro zařízení silniční značky dopravní svislé víčka plastová na sloupek 70</t>
  </si>
  <si>
    <t>1096890568</t>
  </si>
  <si>
    <t>45</t>
  </si>
  <si>
    <t>404452570</t>
  </si>
  <si>
    <t>Výrobky a zabezpečovací prvky pro zařízení silniční značky dopravní svislé upínací svorky na sloupek US 70</t>
  </si>
  <si>
    <t>2026362989</t>
  </si>
  <si>
    <t>46</t>
  </si>
  <si>
    <t>915221111</t>
  </si>
  <si>
    <t>Vodorovné dopravní značení vodící čáry souvislé š 250 mm bílý plast</t>
  </si>
  <si>
    <t>-540862953</t>
  </si>
  <si>
    <t>47</t>
  </si>
  <si>
    <t>915611111</t>
  </si>
  <si>
    <t>Předznačení pro vodorovné značení stříkané barvou nebo prováděné z nátěrových hmot liniové dělicí čáry, vodicí proužky</t>
  </si>
  <si>
    <t>49656456</t>
  </si>
  <si>
    <t>48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</si>
  <si>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</si>
  <si>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</si>
  <si>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548487040</t>
  </si>
  <si>
    <t>49</t>
  </si>
  <si>
    <t>59217031</t>
  </si>
  <si>
    <t>obrubník betonový silniční 100 x 15 x 25 cm</t>
  </si>
  <si>
    <t>1778499282</t>
  </si>
  <si>
    <t>50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</si>
  <si>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</si>
  <si>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</si>
  <si>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-2147105432</t>
  </si>
  <si>
    <t>51</t>
  </si>
  <si>
    <t>59217016</t>
  </si>
  <si>
    <t>obrubník betonový chodníkový 100x8x25 cm</t>
  </si>
  <si>
    <t>-1937975538</t>
  </si>
  <si>
    <t>52</t>
  </si>
  <si>
    <t>916991121</t>
  </si>
  <si>
    <t>Lože pod obrubníky, krajníky nebo obruby z dlažebních kostek  z betonu prostého tř. C 16/20</t>
  </si>
  <si>
    <t>-717719308</t>
  </si>
  <si>
    <t>0,2*0,1*BO15_25"obruba</t>
  </si>
  <si>
    <t>53</t>
  </si>
  <si>
    <t>919726123</t>
  </si>
  <si>
    <t>Geotextilie netkaná pro ochranu, separaci nebo filtraci měrná hmotnost přes 300 do 500 g/m2</t>
  </si>
  <si>
    <t>1393428527</t>
  </si>
  <si>
    <t>54</t>
  </si>
  <si>
    <t>919735112</t>
  </si>
  <si>
    <t>Řezání stávajícího živičného krytu nebo podkladu  hloubky přes 50 do 100 mm</t>
  </si>
  <si>
    <t>629805590</t>
  </si>
  <si>
    <t>997</t>
  </si>
  <si>
    <t>Přesun sutě</t>
  </si>
  <si>
    <t>55</t>
  </si>
  <si>
    <t>997221551</t>
  </si>
  <si>
    <t>Vodorovná doprava suti ze sypkých materiálů do 1 km</t>
  </si>
  <si>
    <t>1689065995</t>
  </si>
  <si>
    <t>318,634*0,25 'Přepočtené koeficientem množství</t>
  </si>
  <si>
    <t>56</t>
  </si>
  <si>
    <t>997221559</t>
  </si>
  <si>
    <t>Příplatek ZKD 1 km u vodorovné dopravy suti ze sypkých materiálů</t>
  </si>
  <si>
    <t>-613244237</t>
  </si>
  <si>
    <t>79,659</t>
  </si>
  <si>
    <t>79,659*10 'Přepočtené koeficientem množství</t>
  </si>
  <si>
    <t>57</t>
  </si>
  <si>
    <t>997221561</t>
  </si>
  <si>
    <t>Vodorovná doprava suti  bez naložení, ale se složením a s hrubým urovnáním z kusových materiálů, na vzdálenost do 1 km</t>
  </si>
  <si>
    <t>278818909</t>
  </si>
  <si>
    <t>318,634*0,75 'Přepočtené koeficientem množství</t>
  </si>
  <si>
    <t>58</t>
  </si>
  <si>
    <t>997221569</t>
  </si>
  <si>
    <t>Vodorovná doprava suti  bez naložení, ale se složením a s hrubým urovnáním Příplatek k ceně za každý další i započatý 1 km přes 1 km</t>
  </si>
  <si>
    <t>1469591593</t>
  </si>
  <si>
    <t>Poznámka k položce:
19</t>
  </si>
  <si>
    <t>238,976</t>
  </si>
  <si>
    <t>238,976*10 'Přepočtené koeficientem množství</t>
  </si>
  <si>
    <t>59</t>
  </si>
  <si>
    <t>997221815</t>
  </si>
  <si>
    <t>Poplatek za uložení stavebního odpadu na skládce (skládkovné) z prostého betonu zatříděného do Katalogu odpadů pod kódem 170 101</t>
  </si>
  <si>
    <t>-382386905</t>
  </si>
  <si>
    <t>318,634*0,7 'Přepočtené koeficientem množství</t>
  </si>
  <si>
    <t>60</t>
  </si>
  <si>
    <t>997221845</t>
  </si>
  <si>
    <t>Poplatek za uložení stavebního odpadu na skládce (skládkovné) asfaltového bez obsahu dehtu zatříděného do Katalogu odpadů pod kódem 170 302</t>
  </si>
  <si>
    <t>-1545120441</t>
  </si>
  <si>
    <t>318,634*0,05 'Přepočtené koeficientem množství</t>
  </si>
  <si>
    <t>61</t>
  </si>
  <si>
    <t>997221855</t>
  </si>
  <si>
    <t>Poplatek za uložení na skládce (skládkovné) zeminy a kameniva kód odpadu 170 504</t>
  </si>
  <si>
    <t>1988021812</t>
  </si>
  <si>
    <t>998</t>
  </si>
  <si>
    <t>Přesun hmot</t>
  </si>
  <si>
    <t>62</t>
  </si>
  <si>
    <t>998223011</t>
  </si>
  <si>
    <t>Přesun hmot pro pozemní komunikace s krytem dlážděným  dopravní vzdálenost do 200 m jakékoliv délky objektu</t>
  </si>
  <si>
    <t>-1545144374</t>
  </si>
  <si>
    <t>VON - VEDLEJŠÍ A OSTATNÍ NÁKLADY</t>
  </si>
  <si>
    <t>NED2D PROJEKT S.R.O.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</si>
  <si>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</si>
  <si>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</si>
  <si>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</si>
  <si>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</si>
  <si>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</si>
  <si>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</si>
  <si>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</si>
  <si>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</si>
  <si>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</si>
  <si>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</si>
  <si>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Nh</t>
  </si>
  <si>
    <t>1024</t>
  </si>
  <si>
    <t>-788072853</t>
  </si>
  <si>
    <t xml:space="preserve">16"HZS 4221 geodet </t>
  </si>
  <si>
    <t>012303000</t>
  </si>
  <si>
    <t>Geodetické práce po výstavbě</t>
  </si>
  <si>
    <t>-1840935022</t>
  </si>
  <si>
    <t>013254000</t>
  </si>
  <si>
    <t>Dokumentace skutečného provedení stavby</t>
  </si>
  <si>
    <t>-2106917398</t>
  </si>
  <si>
    <t>10"HZS 4232 technik odborný</t>
  </si>
  <si>
    <t>VRN3</t>
  </si>
  <si>
    <t>Zařízení staveniště</t>
  </si>
  <si>
    <t>032903000</t>
  </si>
  <si>
    <t>Náklady na provoz a údržbu vybavení staveniště</t>
  </si>
  <si>
    <t>kpl</t>
  </si>
  <si>
    <t>418694409</t>
  </si>
  <si>
    <t>VRN4</t>
  </si>
  <si>
    <t>Inženýrská činnost</t>
  </si>
  <si>
    <t>043134000</t>
  </si>
  <si>
    <t>Zkoušky zatěžovací</t>
  </si>
  <si>
    <t>731602162</t>
  </si>
  <si>
    <t>HZS 4232 Hodinová zúčtovací sazba technik odborný</t>
  </si>
  <si>
    <t>2"x zkouška modul přetvárnosti dleTP 170 stanovené normou ČSN 72 1006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</si>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</sst>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5"/>
  <sheetViews>
    <sheetView showGridLines="0" workbookViewId="0" topLeftCell="A1">
      <pane ySplit="1" topLeftCell="A34" activePane="bottomLeft" state="frozen"/>
      <selection pane="bottomLeft" activeCell="BE44" sqref="BE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3" t="s">
        <v>8</v>
      </c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0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8"/>
      <c r="AQ5" s="30"/>
      <c r="BE5" s="308" t="s">
        <v>17</v>
      </c>
      <c r="BS5" s="23" t="s">
        <v>9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12" t="s">
        <v>19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8"/>
      <c r="AQ6" s="30"/>
      <c r="BE6" s="30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0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/>
      <c r="AO8" s="28"/>
      <c r="AP8" s="28"/>
      <c r="AQ8" s="30"/>
      <c r="BE8" s="30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09"/>
      <c r="BS9" s="23" t="s">
        <v>9</v>
      </c>
    </row>
    <row r="10" spans="2:71" ht="14.45" customHeight="1">
      <c r="B10" s="27"/>
      <c r="C10" s="28"/>
      <c r="D10" s="36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26</v>
      </c>
      <c r="AL10" s="28"/>
      <c r="AM10" s="28"/>
      <c r="AN10" s="34" t="s">
        <v>5</v>
      </c>
      <c r="AO10" s="28"/>
      <c r="AP10" s="28"/>
      <c r="AQ10" s="30"/>
      <c r="BE10" s="30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27</v>
      </c>
      <c r="AL11" s="28"/>
      <c r="AM11" s="28"/>
      <c r="AN11" s="34" t="s">
        <v>5</v>
      </c>
      <c r="AO11" s="28"/>
      <c r="AP11" s="28"/>
      <c r="AQ11" s="30"/>
      <c r="BE11" s="30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09"/>
      <c r="BS12" s="23" t="s">
        <v>9</v>
      </c>
    </row>
    <row r="13" spans="2:71" ht="14.45" customHeight="1">
      <c r="B13" s="27"/>
      <c r="C13" s="28"/>
      <c r="D13" s="36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26</v>
      </c>
      <c r="AL13" s="28"/>
      <c r="AM13" s="28"/>
      <c r="AN13" s="38" t="s">
        <v>29</v>
      </c>
      <c r="AO13" s="28"/>
      <c r="AP13" s="28"/>
      <c r="AQ13" s="30"/>
      <c r="BE13" s="309"/>
      <c r="BS13" s="23" t="s">
        <v>9</v>
      </c>
    </row>
    <row r="14" spans="2:71" ht="15">
      <c r="B14" s="27"/>
      <c r="C14" s="28"/>
      <c r="D14" s="28"/>
      <c r="E14" s="313" t="s">
        <v>29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6" t="s">
        <v>27</v>
      </c>
      <c r="AL14" s="28"/>
      <c r="AM14" s="28"/>
      <c r="AN14" s="38" t="s">
        <v>29</v>
      </c>
      <c r="AO14" s="28"/>
      <c r="AP14" s="28"/>
      <c r="AQ14" s="30"/>
      <c r="BE14" s="30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09"/>
      <c r="BS15" s="23" t="s">
        <v>6</v>
      </c>
    </row>
    <row r="16" spans="2:71" ht="14.45" customHeight="1">
      <c r="B16" s="27"/>
      <c r="C16" s="28"/>
      <c r="D16" s="36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26</v>
      </c>
      <c r="AL16" s="28"/>
      <c r="AM16" s="28"/>
      <c r="AN16" s="34" t="s">
        <v>5</v>
      </c>
      <c r="AO16" s="28"/>
      <c r="AP16" s="28"/>
      <c r="AQ16" s="30"/>
      <c r="BE16" s="309"/>
      <c r="BS16" s="23" t="s">
        <v>6</v>
      </c>
    </row>
    <row r="17" spans="2:71" ht="18.4" customHeight="1">
      <c r="B17" s="27"/>
      <c r="C17" s="28"/>
      <c r="D17" s="28"/>
      <c r="E17" s="34" t="s">
        <v>23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27</v>
      </c>
      <c r="AL17" s="28"/>
      <c r="AM17" s="28"/>
      <c r="AN17" s="34" t="s">
        <v>5</v>
      </c>
      <c r="AO17" s="28"/>
      <c r="AP17" s="28"/>
      <c r="AQ17" s="30"/>
      <c r="BE17" s="309"/>
      <c r="BS17" s="23" t="s">
        <v>31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09"/>
      <c r="BS18" s="23" t="s">
        <v>9</v>
      </c>
    </row>
    <row r="19" spans="2:71" ht="14.45" customHeight="1">
      <c r="B19" s="27"/>
      <c r="C19" s="28"/>
      <c r="D19" s="36" t="s">
        <v>32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09"/>
      <c r="BS19" s="23" t="s">
        <v>9</v>
      </c>
    </row>
    <row r="20" spans="2:71" ht="16.5" customHeight="1">
      <c r="B20" s="27"/>
      <c r="C20" s="28"/>
      <c r="D20" s="28"/>
      <c r="E20" s="315" t="s">
        <v>5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28"/>
      <c r="AP20" s="28"/>
      <c r="AQ20" s="30"/>
      <c r="BE20" s="30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0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09"/>
    </row>
    <row r="23" spans="2:57" s="1" customFormat="1" ht="25.9" customHeight="1">
      <c r="B23" s="40"/>
      <c r="C23" s="41"/>
      <c r="D23" s="42" t="s">
        <v>33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6">
        <f>ROUND(AG51,2)</f>
        <v>0</v>
      </c>
      <c r="AL23" s="317"/>
      <c r="AM23" s="317"/>
      <c r="AN23" s="317"/>
      <c r="AO23" s="317"/>
      <c r="AP23" s="41"/>
      <c r="AQ23" s="44"/>
      <c r="BE23" s="30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0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8" t="s">
        <v>34</v>
      </c>
      <c r="M25" s="318"/>
      <c r="N25" s="318"/>
      <c r="O25" s="318"/>
      <c r="P25" s="41"/>
      <c r="Q25" s="41"/>
      <c r="R25" s="41"/>
      <c r="S25" s="41"/>
      <c r="T25" s="41"/>
      <c r="U25" s="41"/>
      <c r="V25" s="41"/>
      <c r="W25" s="318" t="s">
        <v>35</v>
      </c>
      <c r="X25" s="318"/>
      <c r="Y25" s="318"/>
      <c r="Z25" s="318"/>
      <c r="AA25" s="318"/>
      <c r="AB25" s="318"/>
      <c r="AC25" s="318"/>
      <c r="AD25" s="318"/>
      <c r="AE25" s="318"/>
      <c r="AF25" s="41"/>
      <c r="AG25" s="41"/>
      <c r="AH25" s="41"/>
      <c r="AI25" s="41"/>
      <c r="AJ25" s="41"/>
      <c r="AK25" s="318" t="s">
        <v>36</v>
      </c>
      <c r="AL25" s="318"/>
      <c r="AM25" s="318"/>
      <c r="AN25" s="318"/>
      <c r="AO25" s="318"/>
      <c r="AP25" s="41"/>
      <c r="AQ25" s="44"/>
      <c r="BE25" s="309"/>
    </row>
    <row r="26" spans="2:57" s="2" customFormat="1" ht="14.45" customHeight="1">
      <c r="B26" s="46"/>
      <c r="C26" s="47"/>
      <c r="D26" s="48" t="s">
        <v>37</v>
      </c>
      <c r="E26" s="47"/>
      <c r="F26" s="48" t="s">
        <v>38</v>
      </c>
      <c r="G26" s="47"/>
      <c r="H26" s="47"/>
      <c r="I26" s="47"/>
      <c r="J26" s="47"/>
      <c r="K26" s="47"/>
      <c r="L26" s="319">
        <v>0.21</v>
      </c>
      <c r="M26" s="320"/>
      <c r="N26" s="320"/>
      <c r="O26" s="320"/>
      <c r="P26" s="47"/>
      <c r="Q26" s="47"/>
      <c r="R26" s="47"/>
      <c r="S26" s="47"/>
      <c r="T26" s="47"/>
      <c r="U26" s="47"/>
      <c r="V26" s="47"/>
      <c r="W26" s="321">
        <f>ROUND(AZ51,2)</f>
        <v>0</v>
      </c>
      <c r="X26" s="320"/>
      <c r="Y26" s="320"/>
      <c r="Z26" s="320"/>
      <c r="AA26" s="320"/>
      <c r="AB26" s="320"/>
      <c r="AC26" s="320"/>
      <c r="AD26" s="320"/>
      <c r="AE26" s="320"/>
      <c r="AF26" s="47"/>
      <c r="AG26" s="47"/>
      <c r="AH26" s="47"/>
      <c r="AI26" s="47"/>
      <c r="AJ26" s="47"/>
      <c r="AK26" s="321">
        <f>ROUND(AV51,2)</f>
        <v>0</v>
      </c>
      <c r="AL26" s="320"/>
      <c r="AM26" s="320"/>
      <c r="AN26" s="320"/>
      <c r="AO26" s="320"/>
      <c r="AP26" s="47"/>
      <c r="AQ26" s="49"/>
      <c r="BE26" s="309"/>
    </row>
    <row r="27" spans="2:57" s="2" customFormat="1" ht="14.45" customHeight="1">
      <c r="B27" s="46"/>
      <c r="C27" s="47"/>
      <c r="D27" s="47"/>
      <c r="E27" s="47"/>
      <c r="F27" s="48" t="s">
        <v>39</v>
      </c>
      <c r="G27" s="47"/>
      <c r="H27" s="47"/>
      <c r="I27" s="47"/>
      <c r="J27" s="47"/>
      <c r="K27" s="47"/>
      <c r="L27" s="319">
        <v>0.15</v>
      </c>
      <c r="M27" s="320"/>
      <c r="N27" s="320"/>
      <c r="O27" s="320"/>
      <c r="P27" s="47"/>
      <c r="Q27" s="47"/>
      <c r="R27" s="47"/>
      <c r="S27" s="47"/>
      <c r="T27" s="47"/>
      <c r="U27" s="47"/>
      <c r="V27" s="47"/>
      <c r="W27" s="321">
        <f>ROUND(BA51,2)</f>
        <v>0</v>
      </c>
      <c r="X27" s="320"/>
      <c r="Y27" s="320"/>
      <c r="Z27" s="320"/>
      <c r="AA27" s="320"/>
      <c r="AB27" s="320"/>
      <c r="AC27" s="320"/>
      <c r="AD27" s="320"/>
      <c r="AE27" s="320"/>
      <c r="AF27" s="47"/>
      <c r="AG27" s="47"/>
      <c r="AH27" s="47"/>
      <c r="AI27" s="47"/>
      <c r="AJ27" s="47"/>
      <c r="AK27" s="321">
        <f>ROUND(AW51,2)</f>
        <v>0</v>
      </c>
      <c r="AL27" s="320"/>
      <c r="AM27" s="320"/>
      <c r="AN27" s="320"/>
      <c r="AO27" s="320"/>
      <c r="AP27" s="47"/>
      <c r="AQ27" s="49"/>
      <c r="BE27" s="309"/>
    </row>
    <row r="28" spans="2:57" s="2" customFormat="1" ht="14.45" customHeight="1" hidden="1">
      <c r="B28" s="46"/>
      <c r="C28" s="47"/>
      <c r="D28" s="47"/>
      <c r="E28" s="47"/>
      <c r="F28" s="48" t="s">
        <v>40</v>
      </c>
      <c r="G28" s="47"/>
      <c r="H28" s="47"/>
      <c r="I28" s="47"/>
      <c r="J28" s="47"/>
      <c r="K28" s="47"/>
      <c r="L28" s="319">
        <v>0.21</v>
      </c>
      <c r="M28" s="320"/>
      <c r="N28" s="320"/>
      <c r="O28" s="320"/>
      <c r="P28" s="47"/>
      <c r="Q28" s="47"/>
      <c r="R28" s="47"/>
      <c r="S28" s="47"/>
      <c r="T28" s="47"/>
      <c r="U28" s="47"/>
      <c r="V28" s="47"/>
      <c r="W28" s="321">
        <f>ROUND(BB51,2)</f>
        <v>0</v>
      </c>
      <c r="X28" s="320"/>
      <c r="Y28" s="320"/>
      <c r="Z28" s="320"/>
      <c r="AA28" s="320"/>
      <c r="AB28" s="320"/>
      <c r="AC28" s="320"/>
      <c r="AD28" s="320"/>
      <c r="AE28" s="320"/>
      <c r="AF28" s="47"/>
      <c r="AG28" s="47"/>
      <c r="AH28" s="47"/>
      <c r="AI28" s="47"/>
      <c r="AJ28" s="47"/>
      <c r="AK28" s="321">
        <v>0</v>
      </c>
      <c r="AL28" s="320"/>
      <c r="AM28" s="320"/>
      <c r="AN28" s="320"/>
      <c r="AO28" s="320"/>
      <c r="AP28" s="47"/>
      <c r="AQ28" s="49"/>
      <c r="BE28" s="309"/>
    </row>
    <row r="29" spans="2:57" s="2" customFormat="1" ht="14.45" customHeight="1" hidden="1">
      <c r="B29" s="46"/>
      <c r="C29" s="47"/>
      <c r="D29" s="47"/>
      <c r="E29" s="47"/>
      <c r="F29" s="48" t="s">
        <v>41</v>
      </c>
      <c r="G29" s="47"/>
      <c r="H29" s="47"/>
      <c r="I29" s="47"/>
      <c r="J29" s="47"/>
      <c r="K29" s="47"/>
      <c r="L29" s="319">
        <v>0.15</v>
      </c>
      <c r="M29" s="320"/>
      <c r="N29" s="320"/>
      <c r="O29" s="320"/>
      <c r="P29" s="47"/>
      <c r="Q29" s="47"/>
      <c r="R29" s="47"/>
      <c r="S29" s="47"/>
      <c r="T29" s="47"/>
      <c r="U29" s="47"/>
      <c r="V29" s="47"/>
      <c r="W29" s="321">
        <f>ROUND(BC51,2)</f>
        <v>0</v>
      </c>
      <c r="X29" s="320"/>
      <c r="Y29" s="320"/>
      <c r="Z29" s="320"/>
      <c r="AA29" s="320"/>
      <c r="AB29" s="320"/>
      <c r="AC29" s="320"/>
      <c r="AD29" s="320"/>
      <c r="AE29" s="320"/>
      <c r="AF29" s="47"/>
      <c r="AG29" s="47"/>
      <c r="AH29" s="47"/>
      <c r="AI29" s="47"/>
      <c r="AJ29" s="47"/>
      <c r="AK29" s="321">
        <v>0</v>
      </c>
      <c r="AL29" s="320"/>
      <c r="AM29" s="320"/>
      <c r="AN29" s="320"/>
      <c r="AO29" s="320"/>
      <c r="AP29" s="47"/>
      <c r="AQ29" s="49"/>
      <c r="BE29" s="309"/>
    </row>
    <row r="30" spans="2:57" s="2" customFormat="1" ht="14.45" customHeight="1" hidden="1">
      <c r="B30" s="46"/>
      <c r="C30" s="47"/>
      <c r="D30" s="47"/>
      <c r="E30" s="47"/>
      <c r="F30" s="48" t="s">
        <v>42</v>
      </c>
      <c r="G30" s="47"/>
      <c r="H30" s="47"/>
      <c r="I30" s="47"/>
      <c r="J30" s="47"/>
      <c r="K30" s="47"/>
      <c r="L30" s="319">
        <v>0</v>
      </c>
      <c r="M30" s="320"/>
      <c r="N30" s="320"/>
      <c r="O30" s="320"/>
      <c r="P30" s="47"/>
      <c r="Q30" s="47"/>
      <c r="R30" s="47"/>
      <c r="S30" s="47"/>
      <c r="T30" s="47"/>
      <c r="U30" s="47"/>
      <c r="V30" s="47"/>
      <c r="W30" s="321">
        <f>ROUND(BD51,2)</f>
        <v>0</v>
      </c>
      <c r="X30" s="320"/>
      <c r="Y30" s="320"/>
      <c r="Z30" s="320"/>
      <c r="AA30" s="320"/>
      <c r="AB30" s="320"/>
      <c r="AC30" s="320"/>
      <c r="AD30" s="320"/>
      <c r="AE30" s="320"/>
      <c r="AF30" s="47"/>
      <c r="AG30" s="47"/>
      <c r="AH30" s="47"/>
      <c r="AI30" s="47"/>
      <c r="AJ30" s="47"/>
      <c r="AK30" s="321">
        <v>0</v>
      </c>
      <c r="AL30" s="320"/>
      <c r="AM30" s="320"/>
      <c r="AN30" s="320"/>
      <c r="AO30" s="320"/>
      <c r="AP30" s="47"/>
      <c r="AQ30" s="49"/>
      <c r="BE30" s="30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09"/>
    </row>
    <row r="32" spans="2:57" s="1" customFormat="1" ht="25.9" customHeight="1">
      <c r="B32" s="40"/>
      <c r="C32" s="50"/>
      <c r="D32" s="51" t="s">
        <v>43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44</v>
      </c>
      <c r="U32" s="52"/>
      <c r="V32" s="52"/>
      <c r="W32" s="52"/>
      <c r="X32" s="322" t="s">
        <v>45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0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46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>
        <f>K5</f>
        <v>0</v>
      </c>
      <c r="AR41" s="61"/>
    </row>
    <row r="42" spans="2:44" s="4" customFormat="1" ht="36.95" customHeight="1">
      <c r="B42" s="63"/>
      <c r="C42" s="64" t="s">
        <v>18</v>
      </c>
      <c r="L42" s="326" t="str">
        <f>K6</f>
        <v>UL.TOMÁŠE ŠTÍTNÉHO - II.ETAPA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28" t="str">
        <f>IF(AN8="","",AN8)</f>
        <v/>
      </c>
      <c r="AN44" s="32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25</v>
      </c>
      <c r="L46" s="3" t="str">
        <f>IF(E11="","",E11)</f>
        <v xml:space="preserve"> </v>
      </c>
      <c r="AI46" s="62" t="s">
        <v>30</v>
      </c>
      <c r="AM46" s="329" t="str">
        <f>IF(E17="","",E17)</f>
        <v xml:space="preserve"> </v>
      </c>
      <c r="AN46" s="329"/>
      <c r="AO46" s="329"/>
      <c r="AP46" s="329"/>
      <c r="AR46" s="40"/>
      <c r="AS46" s="330" t="s">
        <v>47</v>
      </c>
      <c r="AT46" s="33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28</v>
      </c>
      <c r="L47" s="3" t="str">
        <f>IF(E14="Vyplň údaj","",E14)</f>
        <v/>
      </c>
      <c r="AR47" s="40"/>
      <c r="AS47" s="332"/>
      <c r="AT47" s="333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2"/>
      <c r="AT48" s="333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4" t="s">
        <v>48</v>
      </c>
      <c r="D49" s="335"/>
      <c r="E49" s="335"/>
      <c r="F49" s="335"/>
      <c r="G49" s="335"/>
      <c r="H49" s="70"/>
      <c r="I49" s="336" t="s">
        <v>49</v>
      </c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7" t="s">
        <v>50</v>
      </c>
      <c r="AH49" s="335"/>
      <c r="AI49" s="335"/>
      <c r="AJ49" s="335"/>
      <c r="AK49" s="335"/>
      <c r="AL49" s="335"/>
      <c r="AM49" s="335"/>
      <c r="AN49" s="336" t="s">
        <v>51</v>
      </c>
      <c r="AO49" s="335"/>
      <c r="AP49" s="335"/>
      <c r="AQ49" s="71" t="s">
        <v>52</v>
      </c>
      <c r="AR49" s="40"/>
      <c r="AS49" s="72" t="s">
        <v>53</v>
      </c>
      <c r="AT49" s="73" t="s">
        <v>54</v>
      </c>
      <c r="AU49" s="73" t="s">
        <v>55</v>
      </c>
      <c r="AV49" s="73" t="s">
        <v>56</v>
      </c>
      <c r="AW49" s="73" t="s">
        <v>57</v>
      </c>
      <c r="AX49" s="73" t="s">
        <v>58</v>
      </c>
      <c r="AY49" s="73" t="s">
        <v>59</v>
      </c>
      <c r="AZ49" s="73" t="s">
        <v>60</v>
      </c>
      <c r="BA49" s="73" t="s">
        <v>61</v>
      </c>
      <c r="BB49" s="73" t="s">
        <v>62</v>
      </c>
      <c r="BC49" s="73" t="s">
        <v>63</v>
      </c>
      <c r="BD49" s="74" t="s">
        <v>64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65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1">
        <f>ROUND(SUM(AG52:AG53),2)</f>
        <v>0</v>
      </c>
      <c r="AH51" s="341"/>
      <c r="AI51" s="341"/>
      <c r="AJ51" s="341"/>
      <c r="AK51" s="341"/>
      <c r="AL51" s="341"/>
      <c r="AM51" s="341"/>
      <c r="AN51" s="342">
        <f>SUM(AG51,AT51)</f>
        <v>0</v>
      </c>
      <c r="AO51" s="342"/>
      <c r="AP51" s="342"/>
      <c r="AQ51" s="78" t="s">
        <v>5</v>
      </c>
      <c r="AR51" s="63"/>
      <c r="AS51" s="79">
        <f>ROUND(SUM(AS52:AS53),2)</f>
        <v>0</v>
      </c>
      <c r="AT51" s="80">
        <f>ROUND(SUM(AV51:AW51),2)</f>
        <v>0</v>
      </c>
      <c r="AU51" s="81">
        <f>ROUND(SUM(AU52:AU53),5)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ROUND(SUM(AZ52:AZ53),2)</f>
        <v>0</v>
      </c>
      <c r="BA51" s="80">
        <f>ROUND(SUM(BA52:BA53),2)</f>
        <v>0</v>
      </c>
      <c r="BB51" s="80">
        <f>ROUND(SUM(BB52:BB53),2)</f>
        <v>0</v>
      </c>
      <c r="BC51" s="80">
        <f>ROUND(SUM(BC52:BC53),2)</f>
        <v>0</v>
      </c>
      <c r="BD51" s="82">
        <f>ROUND(SUM(BD52:BD53),2)</f>
        <v>0</v>
      </c>
      <c r="BS51" s="64" t="s">
        <v>66</v>
      </c>
      <c r="BT51" s="64" t="s">
        <v>67</v>
      </c>
      <c r="BU51" s="83" t="s">
        <v>68</v>
      </c>
      <c r="BV51" s="64" t="s">
        <v>69</v>
      </c>
      <c r="BW51" s="64" t="s">
        <v>7</v>
      </c>
      <c r="BX51" s="64" t="s">
        <v>70</v>
      </c>
      <c r="CL51" s="64" t="s">
        <v>5</v>
      </c>
    </row>
    <row r="52" spans="1:91" s="5" customFormat="1" ht="16.5" customHeight="1">
      <c r="A52" s="84" t="s">
        <v>71</v>
      </c>
      <c r="B52" s="85"/>
      <c r="C52" s="86"/>
      <c r="D52" s="340" t="s">
        <v>72</v>
      </c>
      <c r="E52" s="340"/>
      <c r="F52" s="340"/>
      <c r="G52" s="340"/>
      <c r="H52" s="340"/>
      <c r="I52" s="87"/>
      <c r="J52" s="340" t="s">
        <v>73</v>
      </c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38">
        <f>'ZRN1 - KOMUNIKACE'!J27</f>
        <v>0</v>
      </c>
      <c r="AH52" s="339"/>
      <c r="AI52" s="339"/>
      <c r="AJ52" s="339"/>
      <c r="AK52" s="339"/>
      <c r="AL52" s="339"/>
      <c r="AM52" s="339"/>
      <c r="AN52" s="338">
        <f>SUM(AG52,AT52)</f>
        <v>0</v>
      </c>
      <c r="AO52" s="339"/>
      <c r="AP52" s="339"/>
      <c r="AQ52" s="88" t="s">
        <v>74</v>
      </c>
      <c r="AR52" s="85"/>
      <c r="AS52" s="89">
        <v>0</v>
      </c>
      <c r="AT52" s="90">
        <f>ROUND(SUM(AV52:AW52),2)</f>
        <v>0</v>
      </c>
      <c r="AU52" s="91">
        <f>'ZRN1 - KOMUNIKACE'!P83</f>
        <v>0</v>
      </c>
      <c r="AV52" s="90">
        <f>'ZRN1 - KOMUNIKACE'!J30</f>
        <v>0</v>
      </c>
      <c r="AW52" s="90">
        <f>'ZRN1 - KOMUNIKACE'!J31</f>
        <v>0</v>
      </c>
      <c r="AX52" s="90">
        <f>'ZRN1 - KOMUNIKACE'!J32</f>
        <v>0</v>
      </c>
      <c r="AY52" s="90">
        <f>'ZRN1 - KOMUNIKACE'!J33</f>
        <v>0</v>
      </c>
      <c r="AZ52" s="90">
        <f>'ZRN1 - KOMUNIKACE'!F30</f>
        <v>0</v>
      </c>
      <c r="BA52" s="90">
        <f>'ZRN1 - KOMUNIKACE'!F31</f>
        <v>0</v>
      </c>
      <c r="BB52" s="90">
        <f>'ZRN1 - KOMUNIKACE'!F32</f>
        <v>0</v>
      </c>
      <c r="BC52" s="90">
        <f>'ZRN1 - KOMUNIKACE'!F33</f>
        <v>0</v>
      </c>
      <c r="BD52" s="92">
        <f>'ZRN1 - KOMUNIKACE'!F34</f>
        <v>0</v>
      </c>
      <c r="BT52" s="93" t="s">
        <v>75</v>
      </c>
      <c r="BV52" s="93" t="s">
        <v>69</v>
      </c>
      <c r="BW52" s="93" t="s">
        <v>76</v>
      </c>
      <c r="BX52" s="93" t="s">
        <v>7</v>
      </c>
      <c r="CL52" s="93" t="s">
        <v>5</v>
      </c>
      <c r="CM52" s="93" t="s">
        <v>77</v>
      </c>
    </row>
    <row r="53" spans="1:91" s="5" customFormat="1" ht="16.5" customHeight="1">
      <c r="A53" s="84" t="s">
        <v>71</v>
      </c>
      <c r="B53" s="85"/>
      <c r="C53" s="86"/>
      <c r="D53" s="340" t="s">
        <v>79</v>
      </c>
      <c r="E53" s="340"/>
      <c r="F53" s="340"/>
      <c r="G53" s="340"/>
      <c r="H53" s="340"/>
      <c r="I53" s="87"/>
      <c r="J53" s="340" t="s">
        <v>80</v>
      </c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38">
        <f>'VON - VEDLEJŠÍ A OSTATNÍ ...'!J27</f>
        <v>0</v>
      </c>
      <c r="AH53" s="339"/>
      <c r="AI53" s="339"/>
      <c r="AJ53" s="339"/>
      <c r="AK53" s="339"/>
      <c r="AL53" s="339"/>
      <c r="AM53" s="339"/>
      <c r="AN53" s="338">
        <f>SUM(AG53,AT53)</f>
        <v>0</v>
      </c>
      <c r="AO53" s="339"/>
      <c r="AP53" s="339"/>
      <c r="AQ53" s="88" t="s">
        <v>79</v>
      </c>
      <c r="AR53" s="85"/>
      <c r="AS53" s="94">
        <v>0</v>
      </c>
      <c r="AT53" s="95">
        <f>ROUND(SUM(AV53:AW53),2)</f>
        <v>0</v>
      </c>
      <c r="AU53" s="96">
        <f>'VON - VEDLEJŠÍ A OSTATNÍ ...'!P80</f>
        <v>0</v>
      </c>
      <c r="AV53" s="95">
        <f>'VON - VEDLEJŠÍ A OSTATNÍ ...'!J30</f>
        <v>0</v>
      </c>
      <c r="AW53" s="95">
        <f>'VON - VEDLEJŠÍ A OSTATNÍ ...'!J31</f>
        <v>0</v>
      </c>
      <c r="AX53" s="95">
        <f>'VON - VEDLEJŠÍ A OSTATNÍ ...'!J32</f>
        <v>0</v>
      </c>
      <c r="AY53" s="95">
        <f>'VON - VEDLEJŠÍ A OSTATNÍ ...'!J33</f>
        <v>0</v>
      </c>
      <c r="AZ53" s="95">
        <f>'VON - VEDLEJŠÍ A OSTATNÍ ...'!F30</f>
        <v>0</v>
      </c>
      <c r="BA53" s="95">
        <f>'VON - VEDLEJŠÍ A OSTATNÍ ...'!F31</f>
        <v>0</v>
      </c>
      <c r="BB53" s="95">
        <f>'VON - VEDLEJŠÍ A OSTATNÍ ...'!F32</f>
        <v>0</v>
      </c>
      <c r="BC53" s="95">
        <f>'VON - VEDLEJŠÍ A OSTATNÍ ...'!F33</f>
        <v>0</v>
      </c>
      <c r="BD53" s="97">
        <f>'VON - VEDLEJŠÍ A OSTATNÍ ...'!F34</f>
        <v>0</v>
      </c>
      <c r="BT53" s="93" t="s">
        <v>75</v>
      </c>
      <c r="BV53" s="93" t="s">
        <v>69</v>
      </c>
      <c r="BW53" s="93" t="s">
        <v>81</v>
      </c>
      <c r="BX53" s="93" t="s">
        <v>7</v>
      </c>
      <c r="CL53" s="93" t="s">
        <v>5</v>
      </c>
      <c r="CM53" s="93" t="s">
        <v>77</v>
      </c>
    </row>
    <row r="54" spans="2:44" s="1" customFormat="1" ht="30" customHeight="1">
      <c r="B54" s="40"/>
      <c r="AR54" s="40"/>
    </row>
    <row r="55" spans="2:44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40"/>
    </row>
  </sheetData>
  <mergeCells count="45">
    <mergeCell ref="AR2:BE2"/>
    <mergeCell ref="AN53:AP53"/>
    <mergeCell ref="AG53:AM53"/>
    <mergeCell ref="D53:H53"/>
    <mergeCell ref="J53:AF53"/>
    <mergeCell ref="AG51:AM51"/>
    <mergeCell ref="AN51:AP51"/>
    <mergeCell ref="AN52:AP52"/>
    <mergeCell ref="AG52:AM52"/>
    <mergeCell ref="D52:H52"/>
    <mergeCell ref="J52:AF5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ZRN1 - KOMUNIKACE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19"/>
  <sheetViews>
    <sheetView showGridLines="0" tabSelected="1" workbookViewId="0" topLeftCell="A1">
      <pane ySplit="1" topLeftCell="A137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82</v>
      </c>
      <c r="G1" s="353" t="s">
        <v>83</v>
      </c>
      <c r="H1" s="353"/>
      <c r="I1" s="102"/>
      <c r="J1" s="101" t="s">
        <v>84</v>
      </c>
      <c r="K1" s="100" t="s">
        <v>85</v>
      </c>
      <c r="L1" s="101" t="s">
        <v>86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76</v>
      </c>
      <c r="AZ2" s="103" t="s">
        <v>87</v>
      </c>
      <c r="BA2" s="103" t="s">
        <v>88</v>
      </c>
      <c r="BB2" s="103" t="s">
        <v>89</v>
      </c>
      <c r="BC2" s="103" t="s">
        <v>90</v>
      </c>
      <c r="BD2" s="103" t="s">
        <v>91</v>
      </c>
    </row>
    <row r="3" spans="2:5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77</v>
      </c>
      <c r="AZ3" s="103" t="s">
        <v>92</v>
      </c>
      <c r="BA3" s="103" t="s">
        <v>93</v>
      </c>
      <c r="BB3" s="103" t="s">
        <v>89</v>
      </c>
      <c r="BC3" s="103" t="s">
        <v>94</v>
      </c>
      <c r="BD3" s="103" t="s">
        <v>91</v>
      </c>
    </row>
    <row r="4" spans="2:56" ht="36.95" customHeight="1">
      <c r="B4" s="27"/>
      <c r="C4" s="28"/>
      <c r="D4" s="29" t="s">
        <v>95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  <c r="AZ4" s="103" t="s">
        <v>96</v>
      </c>
      <c r="BA4" s="103" t="s">
        <v>97</v>
      </c>
      <c r="BB4" s="103" t="s">
        <v>98</v>
      </c>
      <c r="BC4" s="103" t="s">
        <v>99</v>
      </c>
      <c r="BD4" s="103" t="s">
        <v>91</v>
      </c>
    </row>
    <row r="5" spans="2:56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  <c r="AZ5" s="103" t="s">
        <v>100</v>
      </c>
      <c r="BA5" s="103" t="s">
        <v>101</v>
      </c>
      <c r="BB5" s="103" t="s">
        <v>98</v>
      </c>
      <c r="BC5" s="103" t="s">
        <v>102</v>
      </c>
      <c r="BD5" s="103" t="s">
        <v>91</v>
      </c>
    </row>
    <row r="6" spans="2:56" ht="13.5">
      <c r="B6" s="27"/>
      <c r="C6" s="28"/>
      <c r="D6" s="36" t="s">
        <v>18</v>
      </c>
      <c r="E6" s="28"/>
      <c r="F6" s="28"/>
      <c r="G6" s="28"/>
      <c r="H6" s="28"/>
      <c r="I6" s="105"/>
      <c r="J6" s="28"/>
      <c r="K6" s="30"/>
      <c r="AZ6" s="103" t="s">
        <v>103</v>
      </c>
      <c r="BA6" s="103" t="s">
        <v>104</v>
      </c>
      <c r="BB6" s="103" t="s">
        <v>98</v>
      </c>
      <c r="BC6" s="103" t="s">
        <v>105</v>
      </c>
      <c r="BD6" s="103" t="s">
        <v>91</v>
      </c>
    </row>
    <row r="7" spans="2:56" ht="16.5" customHeight="1">
      <c r="B7" s="27"/>
      <c r="C7" s="28"/>
      <c r="D7" s="28"/>
      <c r="E7" s="345" t="str">
        <f>'Rekapitulace stavby'!K6</f>
        <v>UL.TOMÁŠE ŠTÍTNÉHO - II.ETAPA</v>
      </c>
      <c r="F7" s="346"/>
      <c r="G7" s="346"/>
      <c r="H7" s="346"/>
      <c r="I7" s="105"/>
      <c r="J7" s="28"/>
      <c r="K7" s="30"/>
      <c r="AZ7" s="103" t="s">
        <v>106</v>
      </c>
      <c r="BA7" s="103" t="s">
        <v>107</v>
      </c>
      <c r="BB7" s="103" t="s">
        <v>98</v>
      </c>
      <c r="BC7" s="103" t="s">
        <v>108</v>
      </c>
      <c r="BD7" s="103" t="s">
        <v>91</v>
      </c>
    </row>
    <row r="8" spans="2:56" s="1" customFormat="1" ht="13.5">
      <c r="B8" s="40"/>
      <c r="C8" s="41"/>
      <c r="D8" s="36" t="s">
        <v>109</v>
      </c>
      <c r="E8" s="41"/>
      <c r="F8" s="41"/>
      <c r="G8" s="41"/>
      <c r="H8" s="41"/>
      <c r="I8" s="106"/>
      <c r="J8" s="41"/>
      <c r="K8" s="44"/>
      <c r="AZ8" s="103" t="s">
        <v>110</v>
      </c>
      <c r="BA8" s="103" t="s">
        <v>111</v>
      </c>
      <c r="BB8" s="103" t="s">
        <v>98</v>
      </c>
      <c r="BC8" s="103" t="s">
        <v>112</v>
      </c>
      <c r="BD8" s="103" t="s">
        <v>91</v>
      </c>
    </row>
    <row r="9" spans="2:56" s="1" customFormat="1" ht="36.95" customHeight="1">
      <c r="B9" s="40"/>
      <c r="C9" s="41"/>
      <c r="D9" s="41"/>
      <c r="E9" s="347" t="s">
        <v>113</v>
      </c>
      <c r="F9" s="348"/>
      <c r="G9" s="348"/>
      <c r="H9" s="348"/>
      <c r="I9" s="106"/>
      <c r="J9" s="41"/>
      <c r="K9" s="44"/>
      <c r="AZ9" s="103" t="s">
        <v>114</v>
      </c>
      <c r="BA9" s="103" t="s">
        <v>115</v>
      </c>
      <c r="BB9" s="103" t="s">
        <v>98</v>
      </c>
      <c r="BC9" s="103" t="s">
        <v>108</v>
      </c>
      <c r="BD9" s="103" t="s">
        <v>91</v>
      </c>
    </row>
    <row r="10" spans="2:56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  <c r="AZ10" s="103" t="s">
        <v>116</v>
      </c>
      <c r="BA10" s="103" t="s">
        <v>117</v>
      </c>
      <c r="BB10" s="103" t="s">
        <v>98</v>
      </c>
      <c r="BC10" s="103" t="s">
        <v>118</v>
      </c>
      <c r="BD10" s="103" t="s">
        <v>91</v>
      </c>
    </row>
    <row r="11" spans="2:56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7" t="s">
        <v>21</v>
      </c>
      <c r="J11" s="34" t="s">
        <v>5</v>
      </c>
      <c r="K11" s="44"/>
      <c r="AZ11" s="103" t="s">
        <v>119</v>
      </c>
      <c r="BA11" s="103" t="s">
        <v>120</v>
      </c>
      <c r="BB11" s="103" t="s">
        <v>121</v>
      </c>
      <c r="BC11" s="103" t="s">
        <v>122</v>
      </c>
      <c r="BD11" s="103" t="s">
        <v>91</v>
      </c>
    </row>
    <row r="12" spans="2:56" s="1" customFormat="1" ht="14.45" customHeight="1">
      <c r="B12" s="40"/>
      <c r="C12" s="41"/>
      <c r="D12" s="36" t="s">
        <v>22</v>
      </c>
      <c r="E12" s="41"/>
      <c r="F12" s="34" t="s">
        <v>123</v>
      </c>
      <c r="G12" s="41"/>
      <c r="H12" s="41"/>
      <c r="I12" s="107" t="s">
        <v>24</v>
      </c>
      <c r="J12" s="108"/>
      <c r="K12" s="44"/>
      <c r="AZ12" s="103" t="s">
        <v>124</v>
      </c>
      <c r="BA12" s="103" t="s">
        <v>125</v>
      </c>
      <c r="BB12" s="103" t="s">
        <v>121</v>
      </c>
      <c r="BC12" s="103" t="s">
        <v>126</v>
      </c>
      <c r="BD12" s="103" t="s">
        <v>91</v>
      </c>
    </row>
    <row r="13" spans="2:56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  <c r="AZ13" s="103" t="s">
        <v>127</v>
      </c>
      <c r="BA13" s="103" t="s">
        <v>128</v>
      </c>
      <c r="BB13" s="103" t="s">
        <v>121</v>
      </c>
      <c r="BC13" s="103" t="s">
        <v>129</v>
      </c>
      <c r="BD13" s="103" t="s">
        <v>91</v>
      </c>
    </row>
    <row r="14" spans="2:56" s="1" customFormat="1" ht="14.45" customHeight="1">
      <c r="B14" s="40"/>
      <c r="C14" s="41"/>
      <c r="D14" s="36" t="s">
        <v>25</v>
      </c>
      <c r="E14" s="41"/>
      <c r="F14" s="41"/>
      <c r="G14" s="41"/>
      <c r="H14" s="41"/>
      <c r="I14" s="107" t="s">
        <v>26</v>
      </c>
      <c r="J14" s="34" t="str">
        <f>IF('Rekapitulace stavby'!AN10="","",'Rekapitulace stavby'!AN10)</f>
        <v/>
      </c>
      <c r="K14" s="44"/>
      <c r="AZ14" s="103" t="s">
        <v>130</v>
      </c>
      <c r="BA14" s="103" t="s">
        <v>131</v>
      </c>
      <c r="BB14" s="103" t="s">
        <v>121</v>
      </c>
      <c r="BC14" s="103" t="s">
        <v>132</v>
      </c>
      <c r="BD14" s="103" t="s">
        <v>77</v>
      </c>
    </row>
    <row r="15" spans="2:56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7" t="s">
        <v>27</v>
      </c>
      <c r="J15" s="34" t="str">
        <f>IF('Rekapitulace stavby'!AN11="","",'Rekapitulace stavby'!AN11)</f>
        <v/>
      </c>
      <c r="K15" s="44"/>
      <c r="AZ15" s="103" t="s">
        <v>133</v>
      </c>
      <c r="BA15" s="103" t="s">
        <v>134</v>
      </c>
      <c r="BB15" s="103" t="s">
        <v>135</v>
      </c>
      <c r="BC15" s="103" t="s">
        <v>91</v>
      </c>
      <c r="BD15" s="103" t="s">
        <v>91</v>
      </c>
    </row>
    <row r="16" spans="2:56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  <c r="AZ16" s="103" t="s">
        <v>136</v>
      </c>
      <c r="BA16" s="103" t="s">
        <v>137</v>
      </c>
      <c r="BB16" s="103" t="s">
        <v>98</v>
      </c>
      <c r="BC16" s="103" t="s">
        <v>138</v>
      </c>
      <c r="BD16" s="103" t="s">
        <v>91</v>
      </c>
    </row>
    <row r="17" spans="2:11" s="1" customFormat="1" ht="14.45" customHeight="1">
      <c r="B17" s="40"/>
      <c r="C17" s="41"/>
      <c r="D17" s="36" t="s">
        <v>28</v>
      </c>
      <c r="E17" s="41"/>
      <c r="F17" s="41"/>
      <c r="G17" s="41"/>
      <c r="H17" s="41"/>
      <c r="I17" s="107" t="s">
        <v>26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27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30</v>
      </c>
      <c r="E20" s="41"/>
      <c r="F20" s="41"/>
      <c r="G20" s="41"/>
      <c r="H20" s="41"/>
      <c r="I20" s="107" t="s">
        <v>26</v>
      </c>
      <c r="J20" s="34" t="s">
        <v>139</v>
      </c>
      <c r="K20" s="44"/>
    </row>
    <row r="21" spans="2:11" s="1" customFormat="1" ht="18" customHeight="1">
      <c r="B21" s="40"/>
      <c r="C21" s="41"/>
      <c r="D21" s="41"/>
      <c r="E21" s="34" t="s">
        <v>140</v>
      </c>
      <c r="F21" s="41"/>
      <c r="G21" s="41"/>
      <c r="H21" s="41"/>
      <c r="I21" s="107" t="s">
        <v>27</v>
      </c>
      <c r="J21" s="34" t="s">
        <v>141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32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5" t="s">
        <v>5</v>
      </c>
      <c r="F24" s="315"/>
      <c r="G24" s="315"/>
      <c r="H24" s="315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33</v>
      </c>
      <c r="E27" s="41"/>
      <c r="F27" s="41"/>
      <c r="G27" s="41"/>
      <c r="H27" s="41"/>
      <c r="I27" s="106"/>
      <c r="J27" s="116">
        <f>ROUND(J83,2)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35</v>
      </c>
      <c r="G29" s="41"/>
      <c r="H29" s="41"/>
      <c r="I29" s="117" t="s">
        <v>34</v>
      </c>
      <c r="J29" s="45" t="s">
        <v>36</v>
      </c>
      <c r="K29" s="44"/>
    </row>
    <row r="30" spans="2:11" s="1" customFormat="1" ht="14.45" customHeight="1">
      <c r="B30" s="40"/>
      <c r="C30" s="41"/>
      <c r="D30" s="48" t="s">
        <v>37</v>
      </c>
      <c r="E30" s="48" t="s">
        <v>38</v>
      </c>
      <c r="F30" s="118">
        <f>ROUND(SUM(BE83:BE218),2)</f>
        <v>0</v>
      </c>
      <c r="G30" s="41"/>
      <c r="H30" s="41"/>
      <c r="I30" s="119">
        <v>0.21</v>
      </c>
      <c r="J30" s="118">
        <f>ROUND(ROUND((SUM(BE83:BE218)),2)*I30,2)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39</v>
      </c>
      <c r="F31" s="118">
        <f>ROUND(SUM(BF83:BF218),2)</f>
        <v>0</v>
      </c>
      <c r="G31" s="41"/>
      <c r="H31" s="41"/>
      <c r="I31" s="119">
        <v>0.15</v>
      </c>
      <c r="J31" s="118">
        <f>ROUND(ROUND((SUM(BF83:BF218)),2)*I31,2)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40</v>
      </c>
      <c r="F32" s="118">
        <f>ROUND(SUM(BG83:BG218),2)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41</v>
      </c>
      <c r="F33" s="118">
        <f>ROUND(SUM(BH83:BH218),2)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42</v>
      </c>
      <c r="F34" s="118">
        <f>ROUND(SUM(BI83:BI218),2)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43</v>
      </c>
      <c r="E36" s="70"/>
      <c r="F36" s="70"/>
      <c r="G36" s="122" t="s">
        <v>44</v>
      </c>
      <c r="H36" s="123" t="s">
        <v>45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" customHeight="1">
      <c r="B42" s="40"/>
      <c r="C42" s="29" t="s">
        <v>142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UL.TOMÁŠE ŠTÍTNÉHO - II.ETAPA</v>
      </c>
      <c r="F45" s="346"/>
      <c r="G45" s="346"/>
      <c r="H45" s="346"/>
      <c r="I45" s="106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ZRN1 - KOMUNIKACE</v>
      </c>
      <c r="F47" s="348"/>
      <c r="G47" s="348"/>
      <c r="H47" s="348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>CHOMUTOV</v>
      </c>
      <c r="G49" s="41"/>
      <c r="H49" s="41"/>
      <c r="I49" s="107" t="s">
        <v>24</v>
      </c>
      <c r="J49" s="108"/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25</v>
      </c>
      <c r="D51" s="41"/>
      <c r="E51" s="41"/>
      <c r="F51" s="34" t="str">
        <f>E15</f>
        <v xml:space="preserve"> </v>
      </c>
      <c r="G51" s="41"/>
      <c r="H51" s="41"/>
      <c r="I51" s="107" t="s">
        <v>30</v>
      </c>
      <c r="J51" s="315" t="str">
        <f>E21</f>
        <v>NE2D PROJEKT</v>
      </c>
      <c r="K51" s="44"/>
    </row>
    <row r="52" spans="2:11" s="1" customFormat="1" ht="14.45" customHeight="1">
      <c r="B52" s="40"/>
      <c r="C52" s="36" t="s">
        <v>28</v>
      </c>
      <c r="D52" s="41"/>
      <c r="E52" s="41"/>
      <c r="F52" s="34" t="str">
        <f>IF(E18="","",E18)</f>
        <v/>
      </c>
      <c r="G52" s="41"/>
      <c r="H52" s="41"/>
      <c r="I52" s="106"/>
      <c r="J52" s="34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143</v>
      </c>
      <c r="D54" s="120"/>
      <c r="E54" s="120"/>
      <c r="F54" s="120"/>
      <c r="G54" s="120"/>
      <c r="H54" s="120"/>
      <c r="I54" s="131"/>
      <c r="J54" s="132" t="s">
        <v>144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145</v>
      </c>
      <c r="D56" s="41"/>
      <c r="E56" s="41"/>
      <c r="F56" s="41"/>
      <c r="G56" s="41"/>
      <c r="H56" s="41"/>
      <c r="I56" s="106"/>
      <c r="J56" s="116">
        <f>J83</f>
        <v>0</v>
      </c>
      <c r="K56" s="44"/>
      <c r="AU56" s="23" t="s">
        <v>146</v>
      </c>
    </row>
    <row r="57" spans="2:11" s="7" customFormat="1" ht="24.95" customHeight="1">
      <c r="B57" s="135"/>
      <c r="C57" s="136"/>
      <c r="D57" s="137" t="s">
        <v>147</v>
      </c>
      <c r="E57" s="138"/>
      <c r="F57" s="138"/>
      <c r="G57" s="138"/>
      <c r="H57" s="138"/>
      <c r="I57" s="139"/>
      <c r="J57" s="140">
        <f>J84</f>
        <v>0</v>
      </c>
      <c r="K57" s="141"/>
    </row>
    <row r="58" spans="2:11" s="8" customFormat="1" ht="19.9" customHeight="1">
      <c r="B58" s="142"/>
      <c r="C58" s="143"/>
      <c r="D58" s="144" t="s">
        <v>148</v>
      </c>
      <c r="E58" s="145"/>
      <c r="F58" s="145"/>
      <c r="G58" s="145"/>
      <c r="H58" s="145"/>
      <c r="I58" s="146"/>
      <c r="J58" s="147">
        <f>J85</f>
        <v>0</v>
      </c>
      <c r="K58" s="148"/>
    </row>
    <row r="59" spans="2:11" s="8" customFormat="1" ht="19.9" customHeight="1">
      <c r="B59" s="142"/>
      <c r="C59" s="143"/>
      <c r="D59" s="144" t="s">
        <v>149</v>
      </c>
      <c r="E59" s="145"/>
      <c r="F59" s="145"/>
      <c r="G59" s="145"/>
      <c r="H59" s="145"/>
      <c r="I59" s="146"/>
      <c r="J59" s="147">
        <f>J140</f>
        <v>0</v>
      </c>
      <c r="K59" s="148"/>
    </row>
    <row r="60" spans="2:11" s="8" customFormat="1" ht="19.9" customHeight="1">
      <c r="B60" s="142"/>
      <c r="C60" s="143"/>
      <c r="D60" s="144" t="s">
        <v>150</v>
      </c>
      <c r="E60" s="145"/>
      <c r="F60" s="145"/>
      <c r="G60" s="145"/>
      <c r="H60" s="145"/>
      <c r="I60" s="146"/>
      <c r="J60" s="147">
        <f>J171</f>
        <v>0</v>
      </c>
      <c r="K60" s="148"/>
    </row>
    <row r="61" spans="2:11" s="8" customFormat="1" ht="19.9" customHeight="1">
      <c r="B61" s="142"/>
      <c r="C61" s="143"/>
      <c r="D61" s="144" t="s">
        <v>151</v>
      </c>
      <c r="E61" s="145"/>
      <c r="F61" s="145"/>
      <c r="G61" s="145"/>
      <c r="H61" s="145"/>
      <c r="I61" s="146"/>
      <c r="J61" s="147">
        <f>J178</f>
        <v>0</v>
      </c>
      <c r="K61" s="148"/>
    </row>
    <row r="62" spans="2:11" s="8" customFormat="1" ht="19.9" customHeight="1">
      <c r="B62" s="142"/>
      <c r="C62" s="143"/>
      <c r="D62" s="144" t="s">
        <v>152</v>
      </c>
      <c r="E62" s="145"/>
      <c r="F62" s="145"/>
      <c r="G62" s="145"/>
      <c r="H62" s="145"/>
      <c r="I62" s="146"/>
      <c r="J62" s="147">
        <f>J199</f>
        <v>0</v>
      </c>
      <c r="K62" s="148"/>
    </row>
    <row r="63" spans="2:11" s="8" customFormat="1" ht="19.9" customHeight="1">
      <c r="B63" s="142"/>
      <c r="C63" s="143"/>
      <c r="D63" s="144" t="s">
        <v>153</v>
      </c>
      <c r="E63" s="145"/>
      <c r="F63" s="145"/>
      <c r="G63" s="145"/>
      <c r="H63" s="145"/>
      <c r="I63" s="146"/>
      <c r="J63" s="147">
        <f>J217</f>
        <v>0</v>
      </c>
      <c r="K63" s="148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06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27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28"/>
      <c r="J69" s="59"/>
      <c r="K69" s="59"/>
      <c r="L69" s="40"/>
    </row>
    <row r="70" spans="2:12" s="1" customFormat="1" ht="36.95" customHeight="1">
      <c r="B70" s="40"/>
      <c r="C70" s="60" t="s">
        <v>154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18</v>
      </c>
      <c r="L72" s="40"/>
    </row>
    <row r="73" spans="2:12" s="1" customFormat="1" ht="16.5" customHeight="1">
      <c r="B73" s="40"/>
      <c r="E73" s="350" t="str">
        <f>E7</f>
        <v>UL.TOMÁŠE ŠTÍTNÉHO - II.ETAPA</v>
      </c>
      <c r="F73" s="351"/>
      <c r="G73" s="351"/>
      <c r="H73" s="351"/>
      <c r="L73" s="40"/>
    </row>
    <row r="74" spans="2:12" s="1" customFormat="1" ht="14.45" customHeight="1">
      <c r="B74" s="40"/>
      <c r="C74" s="62" t="s">
        <v>109</v>
      </c>
      <c r="L74" s="40"/>
    </row>
    <row r="75" spans="2:12" s="1" customFormat="1" ht="17.25" customHeight="1">
      <c r="B75" s="40"/>
      <c r="E75" s="326" t="str">
        <f>E9</f>
        <v>ZRN1 - KOMUNIKACE</v>
      </c>
      <c r="F75" s="352"/>
      <c r="G75" s="352"/>
      <c r="H75" s="352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22</v>
      </c>
      <c r="F77" s="149" t="str">
        <f>F12</f>
        <v>CHOMUTOV</v>
      </c>
      <c r="I77" s="150" t="s">
        <v>24</v>
      </c>
      <c r="J77" s="66" t="str">
        <f>IF(J12="","",J12)</f>
        <v/>
      </c>
      <c r="L77" s="40"/>
    </row>
    <row r="78" spans="2:12" s="1" customFormat="1" ht="6.95" customHeight="1">
      <c r="B78" s="40"/>
      <c r="L78" s="40"/>
    </row>
    <row r="79" spans="2:12" s="1" customFormat="1" ht="13.5">
      <c r="B79" s="40"/>
      <c r="C79" s="62" t="s">
        <v>25</v>
      </c>
      <c r="F79" s="149" t="str">
        <f>E15</f>
        <v xml:space="preserve"> </v>
      </c>
      <c r="I79" s="150" t="s">
        <v>30</v>
      </c>
      <c r="J79" s="149" t="str">
        <f>E21</f>
        <v>NE2D PROJEKT</v>
      </c>
      <c r="L79" s="40"/>
    </row>
    <row r="80" spans="2:12" s="1" customFormat="1" ht="14.45" customHeight="1">
      <c r="B80" s="40"/>
      <c r="C80" s="62" t="s">
        <v>28</v>
      </c>
      <c r="F80" s="149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9" customFormat="1" ht="29.25" customHeight="1">
      <c r="B82" s="151"/>
      <c r="C82" s="152" t="s">
        <v>155</v>
      </c>
      <c r="D82" s="153" t="s">
        <v>52</v>
      </c>
      <c r="E82" s="153" t="s">
        <v>48</v>
      </c>
      <c r="F82" s="153" t="s">
        <v>156</v>
      </c>
      <c r="G82" s="153" t="s">
        <v>157</v>
      </c>
      <c r="H82" s="153" t="s">
        <v>158</v>
      </c>
      <c r="I82" s="154" t="s">
        <v>159</v>
      </c>
      <c r="J82" s="153" t="s">
        <v>144</v>
      </c>
      <c r="K82" s="155" t="s">
        <v>160</v>
      </c>
      <c r="L82" s="151"/>
      <c r="M82" s="72" t="s">
        <v>161</v>
      </c>
      <c r="N82" s="73" t="s">
        <v>37</v>
      </c>
      <c r="O82" s="73" t="s">
        <v>162</v>
      </c>
      <c r="P82" s="73" t="s">
        <v>163</v>
      </c>
      <c r="Q82" s="73" t="s">
        <v>164</v>
      </c>
      <c r="R82" s="73" t="s">
        <v>165</v>
      </c>
      <c r="S82" s="73" t="s">
        <v>166</v>
      </c>
      <c r="T82" s="74" t="s">
        <v>167</v>
      </c>
    </row>
    <row r="83" spans="2:63" s="1" customFormat="1" ht="29.25" customHeight="1">
      <c r="B83" s="40"/>
      <c r="C83" s="76" t="s">
        <v>145</v>
      </c>
      <c r="J83" s="156">
        <f>BK83</f>
        <v>0</v>
      </c>
      <c r="L83" s="40"/>
      <c r="M83" s="75"/>
      <c r="N83" s="67"/>
      <c r="O83" s="67"/>
      <c r="P83" s="157">
        <f>P84</f>
        <v>0</v>
      </c>
      <c r="Q83" s="67"/>
      <c r="R83" s="157">
        <f>R84</f>
        <v>213.5043162</v>
      </c>
      <c r="S83" s="67"/>
      <c r="T83" s="158">
        <f>T84</f>
        <v>318.63400000000007</v>
      </c>
      <c r="AT83" s="23" t="s">
        <v>66</v>
      </c>
      <c r="AU83" s="23" t="s">
        <v>146</v>
      </c>
      <c r="BK83" s="159">
        <f>BK84</f>
        <v>0</v>
      </c>
    </row>
    <row r="84" spans="2:63" s="10" customFormat="1" ht="37.35" customHeight="1">
      <c r="B84" s="160"/>
      <c r="D84" s="161" t="s">
        <v>66</v>
      </c>
      <c r="E84" s="162" t="s">
        <v>168</v>
      </c>
      <c r="F84" s="162" t="s">
        <v>169</v>
      </c>
      <c r="I84" s="163"/>
      <c r="J84" s="164">
        <f>BK84</f>
        <v>0</v>
      </c>
      <c r="L84" s="160"/>
      <c r="M84" s="165"/>
      <c r="N84" s="166"/>
      <c r="O84" s="166"/>
      <c r="P84" s="167">
        <f>P85+P140+P171+P178+P199+P217</f>
        <v>0</v>
      </c>
      <c r="Q84" s="166"/>
      <c r="R84" s="167">
        <f>R85+R140+R171+R178+R199+R217</f>
        <v>213.5043162</v>
      </c>
      <c r="S84" s="166"/>
      <c r="T84" s="168">
        <f>T85+T140+T171+T178+T199+T217</f>
        <v>318.63400000000007</v>
      </c>
      <c r="AR84" s="161" t="s">
        <v>75</v>
      </c>
      <c r="AT84" s="169" t="s">
        <v>66</v>
      </c>
      <c r="AU84" s="169" t="s">
        <v>67</v>
      </c>
      <c r="AY84" s="161" t="s">
        <v>170</v>
      </c>
      <c r="BK84" s="170">
        <f>BK85+BK140+BK171+BK178+BK199+BK217</f>
        <v>0</v>
      </c>
    </row>
    <row r="85" spans="2:63" s="10" customFormat="1" ht="19.9" customHeight="1">
      <c r="B85" s="160"/>
      <c r="D85" s="161" t="s">
        <v>66</v>
      </c>
      <c r="E85" s="171" t="s">
        <v>75</v>
      </c>
      <c r="F85" s="171" t="s">
        <v>171</v>
      </c>
      <c r="I85" s="163"/>
      <c r="J85" s="172">
        <f>BK85</f>
        <v>0</v>
      </c>
      <c r="L85" s="160"/>
      <c r="M85" s="165"/>
      <c r="N85" s="166"/>
      <c r="O85" s="166"/>
      <c r="P85" s="167">
        <f>SUM(P86:P139)</f>
        <v>0</v>
      </c>
      <c r="Q85" s="166"/>
      <c r="R85" s="167">
        <f>SUM(R86:R139)</f>
        <v>8.103375</v>
      </c>
      <c r="S85" s="166"/>
      <c r="T85" s="168">
        <f>SUM(T86:T139)</f>
        <v>318.63400000000007</v>
      </c>
      <c r="AR85" s="161" t="s">
        <v>75</v>
      </c>
      <c r="AT85" s="169" t="s">
        <v>66</v>
      </c>
      <c r="AU85" s="169" t="s">
        <v>75</v>
      </c>
      <c r="AY85" s="161" t="s">
        <v>170</v>
      </c>
      <c r="BK85" s="170">
        <f>SUM(BK86:BK139)</f>
        <v>0</v>
      </c>
    </row>
    <row r="86" spans="2:65" s="1" customFormat="1" ht="25.5" customHeight="1">
      <c r="B86" s="173"/>
      <c r="C86" s="174" t="s">
        <v>75</v>
      </c>
      <c r="D86" s="174" t="s">
        <v>172</v>
      </c>
      <c r="E86" s="175" t="s">
        <v>173</v>
      </c>
      <c r="F86" s="176" t="s">
        <v>174</v>
      </c>
      <c r="G86" s="177" t="s">
        <v>98</v>
      </c>
      <c r="H86" s="178">
        <v>65</v>
      </c>
      <c r="I86" s="179"/>
      <c r="J86" s="180">
        <f>ROUND(I86*H86,2)</f>
        <v>0</v>
      </c>
      <c r="K86" s="176" t="s">
        <v>175</v>
      </c>
      <c r="L86" s="40"/>
      <c r="M86" s="181" t="s">
        <v>5</v>
      </c>
      <c r="N86" s="182" t="s">
        <v>38</v>
      </c>
      <c r="O86" s="41"/>
      <c r="P86" s="183">
        <f>O86*H86</f>
        <v>0</v>
      </c>
      <c r="Q86" s="183">
        <v>0</v>
      </c>
      <c r="R86" s="183">
        <f>Q86*H86</f>
        <v>0</v>
      </c>
      <c r="S86" s="183">
        <v>0.255</v>
      </c>
      <c r="T86" s="184">
        <f>S86*H86</f>
        <v>16.575</v>
      </c>
      <c r="AR86" s="23" t="s">
        <v>176</v>
      </c>
      <c r="AT86" s="23" t="s">
        <v>172</v>
      </c>
      <c r="AU86" s="23" t="s">
        <v>77</v>
      </c>
      <c r="AY86" s="23" t="s">
        <v>170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3" t="s">
        <v>75</v>
      </c>
      <c r="BK86" s="185">
        <f>ROUND(I86*H86,2)</f>
        <v>0</v>
      </c>
      <c r="BL86" s="23" t="s">
        <v>176</v>
      </c>
      <c r="BM86" s="23" t="s">
        <v>177</v>
      </c>
    </row>
    <row r="87" spans="2:51" s="11" customFormat="1" ht="13.5">
      <c r="B87" s="186"/>
      <c r="D87" s="187" t="s">
        <v>178</v>
      </c>
      <c r="E87" s="188" t="s">
        <v>5</v>
      </c>
      <c r="F87" s="189" t="s">
        <v>96</v>
      </c>
      <c r="H87" s="190">
        <v>65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88" t="s">
        <v>178</v>
      </c>
      <c r="AU87" s="188" t="s">
        <v>77</v>
      </c>
      <c r="AV87" s="11" t="s">
        <v>77</v>
      </c>
      <c r="AW87" s="11" t="s">
        <v>31</v>
      </c>
      <c r="AX87" s="11" t="s">
        <v>75</v>
      </c>
      <c r="AY87" s="188" t="s">
        <v>170</v>
      </c>
    </row>
    <row r="88" spans="2:65" s="1" customFormat="1" ht="38.25" customHeight="1">
      <c r="B88" s="173"/>
      <c r="C88" s="174" t="s">
        <v>77</v>
      </c>
      <c r="D88" s="174" t="s">
        <v>172</v>
      </c>
      <c r="E88" s="175" t="s">
        <v>179</v>
      </c>
      <c r="F88" s="176" t="s">
        <v>180</v>
      </c>
      <c r="G88" s="177" t="s">
        <v>98</v>
      </c>
      <c r="H88" s="178">
        <v>522</v>
      </c>
      <c r="I88" s="179"/>
      <c r="J88" s="180">
        <f>ROUND(I88*H88,2)</f>
        <v>0</v>
      </c>
      <c r="K88" s="176" t="s">
        <v>175</v>
      </c>
      <c r="L88" s="40"/>
      <c r="M88" s="181" t="s">
        <v>5</v>
      </c>
      <c r="N88" s="182" t="s">
        <v>38</v>
      </c>
      <c r="O88" s="41"/>
      <c r="P88" s="183">
        <f>O88*H88</f>
        <v>0</v>
      </c>
      <c r="Q88" s="183">
        <v>0</v>
      </c>
      <c r="R88" s="183">
        <f>Q88*H88</f>
        <v>0</v>
      </c>
      <c r="S88" s="183">
        <v>0.17</v>
      </c>
      <c r="T88" s="184">
        <f>S88*H88</f>
        <v>88.74000000000001</v>
      </c>
      <c r="AR88" s="23" t="s">
        <v>176</v>
      </c>
      <c r="AT88" s="23" t="s">
        <v>172</v>
      </c>
      <c r="AU88" s="23" t="s">
        <v>77</v>
      </c>
      <c r="AY88" s="23" t="s">
        <v>170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3" t="s">
        <v>75</v>
      </c>
      <c r="BK88" s="185">
        <f>ROUND(I88*H88,2)</f>
        <v>0</v>
      </c>
      <c r="BL88" s="23" t="s">
        <v>176</v>
      </c>
      <c r="BM88" s="23" t="s">
        <v>181</v>
      </c>
    </row>
    <row r="89" spans="2:51" s="11" customFormat="1" ht="13.5">
      <c r="B89" s="186"/>
      <c r="D89" s="187" t="s">
        <v>178</v>
      </c>
      <c r="E89" s="188" t="s">
        <v>5</v>
      </c>
      <c r="F89" s="189" t="s">
        <v>182</v>
      </c>
      <c r="H89" s="190">
        <v>522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88" t="s">
        <v>178</v>
      </c>
      <c r="AU89" s="188" t="s">
        <v>77</v>
      </c>
      <c r="AV89" s="11" t="s">
        <v>77</v>
      </c>
      <c r="AW89" s="11" t="s">
        <v>31</v>
      </c>
      <c r="AX89" s="11" t="s">
        <v>75</v>
      </c>
      <c r="AY89" s="188" t="s">
        <v>170</v>
      </c>
    </row>
    <row r="90" spans="2:65" s="1" customFormat="1" ht="38.25" customHeight="1">
      <c r="B90" s="173"/>
      <c r="C90" s="174" t="s">
        <v>91</v>
      </c>
      <c r="D90" s="174" t="s">
        <v>172</v>
      </c>
      <c r="E90" s="175" t="s">
        <v>183</v>
      </c>
      <c r="F90" s="176" t="s">
        <v>184</v>
      </c>
      <c r="G90" s="177" t="s">
        <v>98</v>
      </c>
      <c r="H90" s="178">
        <v>522</v>
      </c>
      <c r="I90" s="179"/>
      <c r="J90" s="180">
        <f>ROUND(I90*H90,2)</f>
        <v>0</v>
      </c>
      <c r="K90" s="176" t="s">
        <v>175</v>
      </c>
      <c r="L90" s="40"/>
      <c r="M90" s="181" t="s">
        <v>5</v>
      </c>
      <c r="N90" s="182" t="s">
        <v>38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0.325</v>
      </c>
      <c r="T90" s="184">
        <f>S90*H90</f>
        <v>169.65</v>
      </c>
      <c r="AR90" s="23" t="s">
        <v>176</v>
      </c>
      <c r="AT90" s="23" t="s">
        <v>172</v>
      </c>
      <c r="AU90" s="23" t="s">
        <v>77</v>
      </c>
      <c r="AY90" s="23" t="s">
        <v>170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75</v>
      </c>
      <c r="BK90" s="185">
        <f>ROUND(I90*H90,2)</f>
        <v>0</v>
      </c>
      <c r="BL90" s="23" t="s">
        <v>176</v>
      </c>
      <c r="BM90" s="23" t="s">
        <v>185</v>
      </c>
    </row>
    <row r="91" spans="2:51" s="11" customFormat="1" ht="13.5">
      <c r="B91" s="186"/>
      <c r="D91" s="187" t="s">
        <v>178</v>
      </c>
      <c r="E91" s="188" t="s">
        <v>5</v>
      </c>
      <c r="F91" s="189" t="s">
        <v>182</v>
      </c>
      <c r="H91" s="190">
        <v>522</v>
      </c>
      <c r="I91" s="191"/>
      <c r="L91" s="186"/>
      <c r="M91" s="192"/>
      <c r="N91" s="193"/>
      <c r="O91" s="193"/>
      <c r="P91" s="193"/>
      <c r="Q91" s="193"/>
      <c r="R91" s="193"/>
      <c r="S91" s="193"/>
      <c r="T91" s="194"/>
      <c r="AT91" s="188" t="s">
        <v>178</v>
      </c>
      <c r="AU91" s="188" t="s">
        <v>77</v>
      </c>
      <c r="AV91" s="11" t="s">
        <v>77</v>
      </c>
      <c r="AW91" s="11" t="s">
        <v>31</v>
      </c>
      <c r="AX91" s="11" t="s">
        <v>75</v>
      </c>
      <c r="AY91" s="188" t="s">
        <v>170</v>
      </c>
    </row>
    <row r="92" spans="2:65" s="1" customFormat="1" ht="16.5" customHeight="1">
      <c r="B92" s="173"/>
      <c r="C92" s="174" t="s">
        <v>176</v>
      </c>
      <c r="D92" s="174" t="s">
        <v>172</v>
      </c>
      <c r="E92" s="175" t="s">
        <v>186</v>
      </c>
      <c r="F92" s="176" t="s">
        <v>187</v>
      </c>
      <c r="G92" s="177" t="s">
        <v>98</v>
      </c>
      <c r="H92" s="178">
        <v>213</v>
      </c>
      <c r="I92" s="179"/>
      <c r="J92" s="180">
        <f>ROUND(I92*H92,2)</f>
        <v>0</v>
      </c>
      <c r="K92" s="176" t="s">
        <v>175</v>
      </c>
      <c r="L92" s="40"/>
      <c r="M92" s="181" t="s">
        <v>5</v>
      </c>
      <c r="N92" s="182" t="s">
        <v>38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0.098</v>
      </c>
      <c r="T92" s="184">
        <f>S92*H92</f>
        <v>20.874000000000002</v>
      </c>
      <c r="AR92" s="23" t="s">
        <v>176</v>
      </c>
      <c r="AT92" s="23" t="s">
        <v>172</v>
      </c>
      <c r="AU92" s="23" t="s">
        <v>77</v>
      </c>
      <c r="AY92" s="23" t="s">
        <v>170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75</v>
      </c>
      <c r="BK92" s="185">
        <f>ROUND(I92*H92,2)</f>
        <v>0</v>
      </c>
      <c r="BL92" s="23" t="s">
        <v>176</v>
      </c>
      <c r="BM92" s="23" t="s">
        <v>188</v>
      </c>
    </row>
    <row r="93" spans="2:51" s="11" customFormat="1" ht="13.5">
      <c r="B93" s="186"/>
      <c r="D93" s="187" t="s">
        <v>178</v>
      </c>
      <c r="E93" s="188" t="s">
        <v>5</v>
      </c>
      <c r="F93" s="189" t="s">
        <v>100</v>
      </c>
      <c r="H93" s="190">
        <v>213</v>
      </c>
      <c r="I93" s="191"/>
      <c r="L93" s="186"/>
      <c r="M93" s="192"/>
      <c r="N93" s="193"/>
      <c r="O93" s="193"/>
      <c r="P93" s="193"/>
      <c r="Q93" s="193"/>
      <c r="R93" s="193"/>
      <c r="S93" s="193"/>
      <c r="T93" s="194"/>
      <c r="AT93" s="188" t="s">
        <v>178</v>
      </c>
      <c r="AU93" s="188" t="s">
        <v>77</v>
      </c>
      <c r="AV93" s="11" t="s">
        <v>77</v>
      </c>
      <c r="AW93" s="11" t="s">
        <v>31</v>
      </c>
      <c r="AX93" s="11" t="s">
        <v>75</v>
      </c>
      <c r="AY93" s="188" t="s">
        <v>170</v>
      </c>
    </row>
    <row r="94" spans="2:65" s="1" customFormat="1" ht="38.25" customHeight="1">
      <c r="B94" s="173"/>
      <c r="C94" s="174" t="s">
        <v>189</v>
      </c>
      <c r="D94" s="174" t="s">
        <v>172</v>
      </c>
      <c r="E94" s="175" t="s">
        <v>190</v>
      </c>
      <c r="F94" s="176" t="s">
        <v>191</v>
      </c>
      <c r="G94" s="177" t="s">
        <v>89</v>
      </c>
      <c r="H94" s="178">
        <v>95</v>
      </c>
      <c r="I94" s="179"/>
      <c r="J94" s="180">
        <f>ROUND(I94*H94,2)</f>
        <v>0</v>
      </c>
      <c r="K94" s="176" t="s">
        <v>175</v>
      </c>
      <c r="L94" s="40"/>
      <c r="M94" s="181" t="s">
        <v>5</v>
      </c>
      <c r="N94" s="182" t="s">
        <v>38</v>
      </c>
      <c r="O94" s="41"/>
      <c r="P94" s="183">
        <f>O94*H94</f>
        <v>0</v>
      </c>
      <c r="Q94" s="183">
        <v>0</v>
      </c>
      <c r="R94" s="183">
        <f>Q94*H94</f>
        <v>0</v>
      </c>
      <c r="S94" s="183">
        <v>0.205</v>
      </c>
      <c r="T94" s="184">
        <f>S94*H94</f>
        <v>19.474999999999998</v>
      </c>
      <c r="AR94" s="23" t="s">
        <v>176</v>
      </c>
      <c r="AT94" s="23" t="s">
        <v>172</v>
      </c>
      <c r="AU94" s="23" t="s">
        <v>77</v>
      </c>
      <c r="AY94" s="23" t="s">
        <v>170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3" t="s">
        <v>75</v>
      </c>
      <c r="BK94" s="185">
        <f>ROUND(I94*H94,2)</f>
        <v>0</v>
      </c>
      <c r="BL94" s="23" t="s">
        <v>176</v>
      </c>
      <c r="BM94" s="23" t="s">
        <v>192</v>
      </c>
    </row>
    <row r="95" spans="2:65" s="1" customFormat="1" ht="25.5" customHeight="1">
      <c r="B95" s="173"/>
      <c r="C95" s="174" t="s">
        <v>108</v>
      </c>
      <c r="D95" s="174" t="s">
        <v>172</v>
      </c>
      <c r="E95" s="175" t="s">
        <v>193</v>
      </c>
      <c r="F95" s="176" t="s">
        <v>194</v>
      </c>
      <c r="G95" s="177" t="s">
        <v>89</v>
      </c>
      <c r="H95" s="178">
        <v>83</v>
      </c>
      <c r="I95" s="179"/>
      <c r="J95" s="180">
        <f>ROUND(I95*H95,2)</f>
        <v>0</v>
      </c>
      <c r="K95" s="176" t="s">
        <v>175</v>
      </c>
      <c r="L95" s="40"/>
      <c r="M95" s="181" t="s">
        <v>5</v>
      </c>
      <c r="N95" s="182" t="s">
        <v>38</v>
      </c>
      <c r="O95" s="41"/>
      <c r="P95" s="183">
        <f>O95*H95</f>
        <v>0</v>
      </c>
      <c r="Q95" s="183">
        <v>0</v>
      </c>
      <c r="R95" s="183">
        <f>Q95*H95</f>
        <v>0</v>
      </c>
      <c r="S95" s="183">
        <v>0.04</v>
      </c>
      <c r="T95" s="184">
        <f>S95*H95</f>
        <v>3.3200000000000003</v>
      </c>
      <c r="AR95" s="23" t="s">
        <v>176</v>
      </c>
      <c r="AT95" s="23" t="s">
        <v>172</v>
      </c>
      <c r="AU95" s="23" t="s">
        <v>77</v>
      </c>
      <c r="AY95" s="23" t="s">
        <v>170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75</v>
      </c>
      <c r="BK95" s="185">
        <f>ROUND(I95*H95,2)</f>
        <v>0</v>
      </c>
      <c r="BL95" s="23" t="s">
        <v>176</v>
      </c>
      <c r="BM95" s="23" t="s">
        <v>195</v>
      </c>
    </row>
    <row r="96" spans="2:65" s="1" customFormat="1" ht="38.25" customHeight="1">
      <c r="B96" s="173"/>
      <c r="C96" s="174" t="s">
        <v>196</v>
      </c>
      <c r="D96" s="174" t="s">
        <v>172</v>
      </c>
      <c r="E96" s="175" t="s">
        <v>197</v>
      </c>
      <c r="F96" s="176" t="s">
        <v>198</v>
      </c>
      <c r="G96" s="177" t="s">
        <v>121</v>
      </c>
      <c r="H96" s="178">
        <v>23.1</v>
      </c>
      <c r="I96" s="179"/>
      <c r="J96" s="180">
        <f>ROUND(I96*H96,2)</f>
        <v>0</v>
      </c>
      <c r="K96" s="176" t="s">
        <v>175</v>
      </c>
      <c r="L96" s="40"/>
      <c r="M96" s="181" t="s">
        <v>5</v>
      </c>
      <c r="N96" s="182" t="s">
        <v>38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3" t="s">
        <v>176</v>
      </c>
      <c r="AT96" s="23" t="s">
        <v>172</v>
      </c>
      <c r="AU96" s="23" t="s">
        <v>77</v>
      </c>
      <c r="AY96" s="23" t="s">
        <v>170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75</v>
      </c>
      <c r="BK96" s="185">
        <f>ROUND(I96*H96,2)</f>
        <v>0</v>
      </c>
      <c r="BL96" s="23" t="s">
        <v>176</v>
      </c>
      <c r="BM96" s="23" t="s">
        <v>199</v>
      </c>
    </row>
    <row r="97" spans="2:51" s="11" customFormat="1" ht="13.5">
      <c r="B97" s="186"/>
      <c r="D97" s="187" t="s">
        <v>178</v>
      </c>
      <c r="E97" s="188" t="s">
        <v>5</v>
      </c>
      <c r="F97" s="189" t="s">
        <v>119</v>
      </c>
      <c r="H97" s="190">
        <v>23.1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88" t="s">
        <v>178</v>
      </c>
      <c r="AU97" s="188" t="s">
        <v>77</v>
      </c>
      <c r="AV97" s="11" t="s">
        <v>77</v>
      </c>
      <c r="AW97" s="11" t="s">
        <v>31</v>
      </c>
      <c r="AX97" s="11" t="s">
        <v>75</v>
      </c>
      <c r="AY97" s="188" t="s">
        <v>170</v>
      </c>
    </row>
    <row r="98" spans="2:65" s="1" customFormat="1" ht="38.25" customHeight="1">
      <c r="B98" s="173"/>
      <c r="C98" s="174" t="s">
        <v>200</v>
      </c>
      <c r="D98" s="174" t="s">
        <v>172</v>
      </c>
      <c r="E98" s="175" t="s">
        <v>201</v>
      </c>
      <c r="F98" s="176" t="s">
        <v>202</v>
      </c>
      <c r="G98" s="177" t="s">
        <v>121</v>
      </c>
      <c r="H98" s="178">
        <v>7.5</v>
      </c>
      <c r="I98" s="179"/>
      <c r="J98" s="180">
        <f>ROUND(I98*H98,2)</f>
        <v>0</v>
      </c>
      <c r="K98" s="176" t="s">
        <v>175</v>
      </c>
      <c r="L98" s="40"/>
      <c r="M98" s="181" t="s">
        <v>5</v>
      </c>
      <c r="N98" s="182" t="s">
        <v>38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176</v>
      </c>
      <c r="AT98" s="23" t="s">
        <v>172</v>
      </c>
      <c r="AU98" s="23" t="s">
        <v>77</v>
      </c>
      <c r="AY98" s="23" t="s">
        <v>170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75</v>
      </c>
      <c r="BK98" s="185">
        <f>ROUND(I98*H98,2)</f>
        <v>0</v>
      </c>
      <c r="BL98" s="23" t="s">
        <v>176</v>
      </c>
      <c r="BM98" s="23" t="s">
        <v>203</v>
      </c>
    </row>
    <row r="99" spans="2:51" s="11" customFormat="1" ht="13.5">
      <c r="B99" s="186"/>
      <c r="D99" s="187" t="s">
        <v>178</v>
      </c>
      <c r="E99" s="188" t="s">
        <v>5</v>
      </c>
      <c r="F99" s="189" t="s">
        <v>124</v>
      </c>
      <c r="H99" s="190">
        <v>7.5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88" t="s">
        <v>178</v>
      </c>
      <c r="AU99" s="188" t="s">
        <v>77</v>
      </c>
      <c r="AV99" s="11" t="s">
        <v>77</v>
      </c>
      <c r="AW99" s="11" t="s">
        <v>31</v>
      </c>
      <c r="AX99" s="11" t="s">
        <v>75</v>
      </c>
      <c r="AY99" s="188" t="s">
        <v>170</v>
      </c>
    </row>
    <row r="100" spans="2:65" s="1" customFormat="1" ht="38.25" customHeight="1">
      <c r="B100" s="173"/>
      <c r="C100" s="174" t="s">
        <v>204</v>
      </c>
      <c r="D100" s="174" t="s">
        <v>172</v>
      </c>
      <c r="E100" s="175" t="s">
        <v>205</v>
      </c>
      <c r="F100" s="176" t="s">
        <v>206</v>
      </c>
      <c r="G100" s="177" t="s">
        <v>121</v>
      </c>
      <c r="H100" s="178">
        <v>3.75</v>
      </c>
      <c r="I100" s="179"/>
      <c r="J100" s="180">
        <f>ROUND(I100*H100,2)</f>
        <v>0</v>
      </c>
      <c r="K100" s="176" t="s">
        <v>175</v>
      </c>
      <c r="L100" s="40"/>
      <c r="M100" s="181" t="s">
        <v>5</v>
      </c>
      <c r="N100" s="182" t="s">
        <v>38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176</v>
      </c>
      <c r="AT100" s="23" t="s">
        <v>172</v>
      </c>
      <c r="AU100" s="23" t="s">
        <v>77</v>
      </c>
      <c r="AY100" s="23" t="s">
        <v>170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75</v>
      </c>
      <c r="BK100" s="185">
        <f>ROUND(I100*H100,2)</f>
        <v>0</v>
      </c>
      <c r="BL100" s="23" t="s">
        <v>176</v>
      </c>
      <c r="BM100" s="23" t="s">
        <v>207</v>
      </c>
    </row>
    <row r="101" spans="2:47" s="1" customFormat="1" ht="27">
      <c r="B101" s="40"/>
      <c r="D101" s="187" t="s">
        <v>208</v>
      </c>
      <c r="F101" s="195" t="s">
        <v>209</v>
      </c>
      <c r="I101" s="196"/>
      <c r="L101" s="40"/>
      <c r="M101" s="197"/>
      <c r="N101" s="41"/>
      <c r="O101" s="41"/>
      <c r="P101" s="41"/>
      <c r="Q101" s="41"/>
      <c r="R101" s="41"/>
      <c r="S101" s="41"/>
      <c r="T101" s="69"/>
      <c r="AT101" s="23" t="s">
        <v>208</v>
      </c>
      <c r="AU101" s="23" t="s">
        <v>77</v>
      </c>
    </row>
    <row r="102" spans="2:51" s="11" customFormat="1" ht="13.5">
      <c r="B102" s="186"/>
      <c r="D102" s="187" t="s">
        <v>178</v>
      </c>
      <c r="E102" s="188" t="s">
        <v>5</v>
      </c>
      <c r="F102" s="189" t="s">
        <v>124</v>
      </c>
      <c r="H102" s="190">
        <v>7.5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88" t="s">
        <v>178</v>
      </c>
      <c r="AU102" s="188" t="s">
        <v>77</v>
      </c>
      <c r="AV102" s="11" t="s">
        <v>77</v>
      </c>
      <c r="AW102" s="11" t="s">
        <v>31</v>
      </c>
      <c r="AX102" s="11" t="s">
        <v>75</v>
      </c>
      <c r="AY102" s="188" t="s">
        <v>170</v>
      </c>
    </row>
    <row r="103" spans="2:51" s="11" customFormat="1" ht="13.5">
      <c r="B103" s="186"/>
      <c r="D103" s="187" t="s">
        <v>178</v>
      </c>
      <c r="F103" s="189" t="s">
        <v>210</v>
      </c>
      <c r="H103" s="190">
        <v>3.75</v>
      </c>
      <c r="I103" s="191"/>
      <c r="L103" s="186"/>
      <c r="M103" s="192"/>
      <c r="N103" s="193"/>
      <c r="O103" s="193"/>
      <c r="P103" s="193"/>
      <c r="Q103" s="193"/>
      <c r="R103" s="193"/>
      <c r="S103" s="193"/>
      <c r="T103" s="194"/>
      <c r="AT103" s="188" t="s">
        <v>178</v>
      </c>
      <c r="AU103" s="188" t="s">
        <v>77</v>
      </c>
      <c r="AV103" s="11" t="s">
        <v>77</v>
      </c>
      <c r="AW103" s="11" t="s">
        <v>6</v>
      </c>
      <c r="AX103" s="11" t="s">
        <v>75</v>
      </c>
      <c r="AY103" s="188" t="s">
        <v>170</v>
      </c>
    </row>
    <row r="104" spans="2:65" s="1" customFormat="1" ht="38.25" customHeight="1">
      <c r="B104" s="173"/>
      <c r="C104" s="174" t="s">
        <v>211</v>
      </c>
      <c r="D104" s="174" t="s">
        <v>172</v>
      </c>
      <c r="E104" s="175" t="s">
        <v>212</v>
      </c>
      <c r="F104" s="176" t="s">
        <v>213</v>
      </c>
      <c r="G104" s="177" t="s">
        <v>121</v>
      </c>
      <c r="H104" s="178">
        <v>82.4</v>
      </c>
      <c r="I104" s="179"/>
      <c r="J104" s="180">
        <f>ROUND(I104*H104,2)</f>
        <v>0</v>
      </c>
      <c r="K104" s="176" t="s">
        <v>175</v>
      </c>
      <c r="L104" s="40"/>
      <c r="M104" s="181" t="s">
        <v>5</v>
      </c>
      <c r="N104" s="182" t="s">
        <v>38</v>
      </c>
      <c r="O104" s="41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3" t="s">
        <v>176</v>
      </c>
      <c r="AT104" s="23" t="s">
        <v>172</v>
      </c>
      <c r="AU104" s="23" t="s">
        <v>77</v>
      </c>
      <c r="AY104" s="23" t="s">
        <v>170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75</v>
      </c>
      <c r="BK104" s="185">
        <f>ROUND(I104*H104,2)</f>
        <v>0</v>
      </c>
      <c r="BL104" s="23" t="s">
        <v>176</v>
      </c>
      <c r="BM104" s="23" t="s">
        <v>214</v>
      </c>
    </row>
    <row r="105" spans="2:51" s="11" customFormat="1" ht="13.5">
      <c r="B105" s="186"/>
      <c r="D105" s="187" t="s">
        <v>178</v>
      </c>
      <c r="E105" s="188" t="s">
        <v>5</v>
      </c>
      <c r="F105" s="189" t="s">
        <v>127</v>
      </c>
      <c r="H105" s="190">
        <v>82.4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88" t="s">
        <v>178</v>
      </c>
      <c r="AU105" s="188" t="s">
        <v>77</v>
      </c>
      <c r="AV105" s="11" t="s">
        <v>77</v>
      </c>
      <c r="AW105" s="11" t="s">
        <v>31</v>
      </c>
      <c r="AX105" s="11" t="s">
        <v>75</v>
      </c>
      <c r="AY105" s="188" t="s">
        <v>170</v>
      </c>
    </row>
    <row r="106" spans="2:65" s="1" customFormat="1" ht="38.25" customHeight="1">
      <c r="B106" s="173"/>
      <c r="C106" s="174" t="s">
        <v>215</v>
      </c>
      <c r="D106" s="174" t="s">
        <v>172</v>
      </c>
      <c r="E106" s="175" t="s">
        <v>216</v>
      </c>
      <c r="F106" s="176" t="s">
        <v>217</v>
      </c>
      <c r="G106" s="177" t="s">
        <v>121</v>
      </c>
      <c r="H106" s="178">
        <v>41.2</v>
      </c>
      <c r="I106" s="179"/>
      <c r="J106" s="180">
        <f>ROUND(I106*H106,2)</f>
        <v>0</v>
      </c>
      <c r="K106" s="176" t="s">
        <v>175</v>
      </c>
      <c r="L106" s="40"/>
      <c r="M106" s="181" t="s">
        <v>5</v>
      </c>
      <c r="N106" s="182" t="s">
        <v>38</v>
      </c>
      <c r="O106" s="41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3" t="s">
        <v>176</v>
      </c>
      <c r="AT106" s="23" t="s">
        <v>172</v>
      </c>
      <c r="AU106" s="23" t="s">
        <v>77</v>
      </c>
      <c r="AY106" s="23" t="s">
        <v>170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75</v>
      </c>
      <c r="BK106" s="185">
        <f>ROUND(I106*H106,2)</f>
        <v>0</v>
      </c>
      <c r="BL106" s="23" t="s">
        <v>176</v>
      </c>
      <c r="BM106" s="23" t="s">
        <v>218</v>
      </c>
    </row>
    <row r="107" spans="2:47" s="1" customFormat="1" ht="27">
      <c r="B107" s="40"/>
      <c r="D107" s="187" t="s">
        <v>208</v>
      </c>
      <c r="F107" s="195" t="s">
        <v>209</v>
      </c>
      <c r="I107" s="196"/>
      <c r="L107" s="40"/>
      <c r="M107" s="197"/>
      <c r="N107" s="41"/>
      <c r="O107" s="41"/>
      <c r="P107" s="41"/>
      <c r="Q107" s="41"/>
      <c r="R107" s="41"/>
      <c r="S107" s="41"/>
      <c r="T107" s="69"/>
      <c r="AT107" s="23" t="s">
        <v>208</v>
      </c>
      <c r="AU107" s="23" t="s">
        <v>77</v>
      </c>
    </row>
    <row r="108" spans="2:51" s="11" customFormat="1" ht="13.5">
      <c r="B108" s="186"/>
      <c r="D108" s="187" t="s">
        <v>178</v>
      </c>
      <c r="E108" s="188" t="s">
        <v>5</v>
      </c>
      <c r="F108" s="189" t="s">
        <v>127</v>
      </c>
      <c r="H108" s="190">
        <v>82.4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88" t="s">
        <v>178</v>
      </c>
      <c r="AU108" s="188" t="s">
        <v>77</v>
      </c>
      <c r="AV108" s="11" t="s">
        <v>77</v>
      </c>
      <c r="AW108" s="11" t="s">
        <v>31</v>
      </c>
      <c r="AX108" s="11" t="s">
        <v>75</v>
      </c>
      <c r="AY108" s="188" t="s">
        <v>170</v>
      </c>
    </row>
    <row r="109" spans="2:51" s="11" customFormat="1" ht="13.5">
      <c r="B109" s="186"/>
      <c r="D109" s="187" t="s">
        <v>178</v>
      </c>
      <c r="F109" s="189" t="s">
        <v>219</v>
      </c>
      <c r="H109" s="190">
        <v>41.2</v>
      </c>
      <c r="I109" s="191"/>
      <c r="L109" s="186"/>
      <c r="M109" s="192"/>
      <c r="N109" s="193"/>
      <c r="O109" s="193"/>
      <c r="P109" s="193"/>
      <c r="Q109" s="193"/>
      <c r="R109" s="193"/>
      <c r="S109" s="193"/>
      <c r="T109" s="194"/>
      <c r="AT109" s="188" t="s">
        <v>178</v>
      </c>
      <c r="AU109" s="188" t="s">
        <v>77</v>
      </c>
      <c r="AV109" s="11" t="s">
        <v>77</v>
      </c>
      <c r="AW109" s="11" t="s">
        <v>6</v>
      </c>
      <c r="AX109" s="11" t="s">
        <v>75</v>
      </c>
      <c r="AY109" s="188" t="s">
        <v>170</v>
      </c>
    </row>
    <row r="110" spans="2:65" s="1" customFormat="1" ht="25.5" customHeight="1">
      <c r="B110" s="173"/>
      <c r="C110" s="174" t="s">
        <v>220</v>
      </c>
      <c r="D110" s="174" t="s">
        <v>172</v>
      </c>
      <c r="E110" s="175" t="s">
        <v>221</v>
      </c>
      <c r="F110" s="176" t="s">
        <v>222</v>
      </c>
      <c r="G110" s="177" t="s">
        <v>121</v>
      </c>
      <c r="H110" s="178">
        <v>41.2</v>
      </c>
      <c r="I110" s="179"/>
      <c r="J110" s="180">
        <f>ROUND(I110*H110,2)</f>
        <v>0</v>
      </c>
      <c r="K110" s="176" t="s">
        <v>175</v>
      </c>
      <c r="L110" s="40"/>
      <c r="M110" s="181" t="s">
        <v>5</v>
      </c>
      <c r="N110" s="182" t="s">
        <v>38</v>
      </c>
      <c r="O110" s="41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23" t="s">
        <v>176</v>
      </c>
      <c r="AT110" s="23" t="s">
        <v>172</v>
      </c>
      <c r="AU110" s="23" t="s">
        <v>77</v>
      </c>
      <c r="AY110" s="23" t="s">
        <v>170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75</v>
      </c>
      <c r="BK110" s="185">
        <f>ROUND(I110*H110,2)</f>
        <v>0</v>
      </c>
      <c r="BL110" s="23" t="s">
        <v>176</v>
      </c>
      <c r="BM110" s="23" t="s">
        <v>223</v>
      </c>
    </row>
    <row r="111" spans="2:47" s="1" customFormat="1" ht="27">
      <c r="B111" s="40"/>
      <c r="D111" s="187" t="s">
        <v>208</v>
      </c>
      <c r="F111" s="195" t="s">
        <v>209</v>
      </c>
      <c r="I111" s="196"/>
      <c r="L111" s="40"/>
      <c r="M111" s="197"/>
      <c r="N111" s="41"/>
      <c r="O111" s="41"/>
      <c r="P111" s="41"/>
      <c r="Q111" s="41"/>
      <c r="R111" s="41"/>
      <c r="S111" s="41"/>
      <c r="T111" s="69"/>
      <c r="AT111" s="23" t="s">
        <v>208</v>
      </c>
      <c r="AU111" s="23" t="s">
        <v>77</v>
      </c>
    </row>
    <row r="112" spans="2:51" s="11" customFormat="1" ht="13.5">
      <c r="B112" s="186"/>
      <c r="D112" s="187" t="s">
        <v>178</v>
      </c>
      <c r="E112" s="188" t="s">
        <v>5</v>
      </c>
      <c r="F112" s="189" t="s">
        <v>127</v>
      </c>
      <c r="H112" s="190">
        <v>82.4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88" t="s">
        <v>178</v>
      </c>
      <c r="AU112" s="188" t="s">
        <v>77</v>
      </c>
      <c r="AV112" s="11" t="s">
        <v>77</v>
      </c>
      <c r="AW112" s="11" t="s">
        <v>31</v>
      </c>
      <c r="AX112" s="11" t="s">
        <v>75</v>
      </c>
      <c r="AY112" s="188" t="s">
        <v>170</v>
      </c>
    </row>
    <row r="113" spans="2:51" s="11" customFormat="1" ht="13.5">
      <c r="B113" s="186"/>
      <c r="D113" s="187" t="s">
        <v>178</v>
      </c>
      <c r="F113" s="189" t="s">
        <v>219</v>
      </c>
      <c r="H113" s="190">
        <v>41.2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88" t="s">
        <v>178</v>
      </c>
      <c r="AU113" s="188" t="s">
        <v>77</v>
      </c>
      <c r="AV113" s="11" t="s">
        <v>77</v>
      </c>
      <c r="AW113" s="11" t="s">
        <v>6</v>
      </c>
      <c r="AX113" s="11" t="s">
        <v>75</v>
      </c>
      <c r="AY113" s="188" t="s">
        <v>170</v>
      </c>
    </row>
    <row r="114" spans="2:65" s="1" customFormat="1" ht="25.5" customHeight="1">
      <c r="B114" s="173"/>
      <c r="C114" s="174" t="s">
        <v>224</v>
      </c>
      <c r="D114" s="174" t="s">
        <v>172</v>
      </c>
      <c r="E114" s="175" t="s">
        <v>225</v>
      </c>
      <c r="F114" s="176" t="s">
        <v>226</v>
      </c>
      <c r="G114" s="177" t="s">
        <v>121</v>
      </c>
      <c r="H114" s="178">
        <v>1.5</v>
      </c>
      <c r="I114" s="179"/>
      <c r="J114" s="180">
        <f>ROUND(I114*H114,2)</f>
        <v>0</v>
      </c>
      <c r="K114" s="176" t="s">
        <v>227</v>
      </c>
      <c r="L114" s="40"/>
      <c r="M114" s="181" t="s">
        <v>5</v>
      </c>
      <c r="N114" s="182" t="s">
        <v>38</v>
      </c>
      <c r="O114" s="41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3" t="s">
        <v>176</v>
      </c>
      <c r="AT114" s="23" t="s">
        <v>172</v>
      </c>
      <c r="AU114" s="23" t="s">
        <v>77</v>
      </c>
      <c r="AY114" s="23" t="s">
        <v>170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75</v>
      </c>
      <c r="BK114" s="185">
        <f>ROUND(I114*H114,2)</f>
        <v>0</v>
      </c>
      <c r="BL114" s="23" t="s">
        <v>176</v>
      </c>
      <c r="BM114" s="23" t="s">
        <v>228</v>
      </c>
    </row>
    <row r="115" spans="2:51" s="11" customFormat="1" ht="13.5">
      <c r="B115" s="186"/>
      <c r="D115" s="187" t="s">
        <v>178</v>
      </c>
      <c r="E115" s="188" t="s">
        <v>5</v>
      </c>
      <c r="F115" s="189" t="s">
        <v>229</v>
      </c>
      <c r="H115" s="190">
        <v>1.5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88" t="s">
        <v>178</v>
      </c>
      <c r="AU115" s="188" t="s">
        <v>77</v>
      </c>
      <c r="AV115" s="11" t="s">
        <v>77</v>
      </c>
      <c r="AW115" s="11" t="s">
        <v>31</v>
      </c>
      <c r="AX115" s="11" t="s">
        <v>75</v>
      </c>
      <c r="AY115" s="188" t="s">
        <v>170</v>
      </c>
    </row>
    <row r="116" spans="2:65" s="1" customFormat="1" ht="38.25" customHeight="1">
      <c r="B116" s="173"/>
      <c r="C116" s="174" t="s">
        <v>230</v>
      </c>
      <c r="D116" s="174" t="s">
        <v>172</v>
      </c>
      <c r="E116" s="175" t="s">
        <v>231</v>
      </c>
      <c r="F116" s="176" t="s">
        <v>232</v>
      </c>
      <c r="G116" s="177" t="s">
        <v>121</v>
      </c>
      <c r="H116" s="178">
        <v>113</v>
      </c>
      <c r="I116" s="179"/>
      <c r="J116" s="180">
        <f>ROUND(I116*H116,2)</f>
        <v>0</v>
      </c>
      <c r="K116" s="176" t="s">
        <v>175</v>
      </c>
      <c r="L116" s="40"/>
      <c r="M116" s="181" t="s">
        <v>5</v>
      </c>
      <c r="N116" s="182" t="s">
        <v>38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3" t="s">
        <v>176</v>
      </c>
      <c r="AT116" s="23" t="s">
        <v>172</v>
      </c>
      <c r="AU116" s="23" t="s">
        <v>77</v>
      </c>
      <c r="AY116" s="23" t="s">
        <v>170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75</v>
      </c>
      <c r="BK116" s="185">
        <f>ROUND(I116*H116,2)</f>
        <v>0</v>
      </c>
      <c r="BL116" s="23" t="s">
        <v>176</v>
      </c>
      <c r="BM116" s="23" t="s">
        <v>233</v>
      </c>
    </row>
    <row r="117" spans="2:51" s="11" customFormat="1" ht="13.5">
      <c r="B117" s="186"/>
      <c r="D117" s="187" t="s">
        <v>178</v>
      </c>
      <c r="E117" s="188" t="s">
        <v>5</v>
      </c>
      <c r="F117" s="189" t="s">
        <v>119</v>
      </c>
      <c r="H117" s="190">
        <v>23.1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88" t="s">
        <v>178</v>
      </c>
      <c r="AU117" s="188" t="s">
        <v>77</v>
      </c>
      <c r="AV117" s="11" t="s">
        <v>77</v>
      </c>
      <c r="AW117" s="11" t="s">
        <v>31</v>
      </c>
      <c r="AX117" s="11" t="s">
        <v>67</v>
      </c>
      <c r="AY117" s="188" t="s">
        <v>170</v>
      </c>
    </row>
    <row r="118" spans="2:51" s="11" customFormat="1" ht="13.5">
      <c r="B118" s="186"/>
      <c r="D118" s="187" t="s">
        <v>178</v>
      </c>
      <c r="E118" s="188" t="s">
        <v>5</v>
      </c>
      <c r="F118" s="189" t="s">
        <v>124</v>
      </c>
      <c r="H118" s="190">
        <v>7.5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88" t="s">
        <v>178</v>
      </c>
      <c r="AU118" s="188" t="s">
        <v>77</v>
      </c>
      <c r="AV118" s="11" t="s">
        <v>77</v>
      </c>
      <c r="AW118" s="11" t="s">
        <v>31</v>
      </c>
      <c r="AX118" s="11" t="s">
        <v>67</v>
      </c>
      <c r="AY118" s="188" t="s">
        <v>170</v>
      </c>
    </row>
    <row r="119" spans="2:51" s="11" customFormat="1" ht="13.5">
      <c r="B119" s="186"/>
      <c r="D119" s="187" t="s">
        <v>178</v>
      </c>
      <c r="E119" s="188" t="s">
        <v>5</v>
      </c>
      <c r="F119" s="189" t="s">
        <v>127</v>
      </c>
      <c r="H119" s="190">
        <v>82.4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88" t="s">
        <v>178</v>
      </c>
      <c r="AU119" s="188" t="s">
        <v>77</v>
      </c>
      <c r="AV119" s="11" t="s">
        <v>77</v>
      </c>
      <c r="AW119" s="11" t="s">
        <v>31</v>
      </c>
      <c r="AX119" s="11" t="s">
        <v>67</v>
      </c>
      <c r="AY119" s="188" t="s">
        <v>170</v>
      </c>
    </row>
    <row r="120" spans="2:51" s="12" customFormat="1" ht="13.5">
      <c r="B120" s="198"/>
      <c r="D120" s="187" t="s">
        <v>178</v>
      </c>
      <c r="E120" s="199" t="s">
        <v>130</v>
      </c>
      <c r="F120" s="200" t="s">
        <v>234</v>
      </c>
      <c r="H120" s="201">
        <v>113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199" t="s">
        <v>178</v>
      </c>
      <c r="AU120" s="199" t="s">
        <v>77</v>
      </c>
      <c r="AV120" s="12" t="s">
        <v>176</v>
      </c>
      <c r="AW120" s="12" t="s">
        <v>31</v>
      </c>
      <c r="AX120" s="12" t="s">
        <v>75</v>
      </c>
      <c r="AY120" s="199" t="s">
        <v>170</v>
      </c>
    </row>
    <row r="121" spans="2:65" s="1" customFormat="1" ht="51" customHeight="1">
      <c r="B121" s="173"/>
      <c r="C121" s="174" t="s">
        <v>11</v>
      </c>
      <c r="D121" s="174" t="s">
        <v>172</v>
      </c>
      <c r="E121" s="175" t="s">
        <v>235</v>
      </c>
      <c r="F121" s="176" t="s">
        <v>236</v>
      </c>
      <c r="G121" s="177" t="s">
        <v>121</v>
      </c>
      <c r="H121" s="178">
        <v>565</v>
      </c>
      <c r="I121" s="179"/>
      <c r="J121" s="180">
        <f>ROUND(I121*H121,2)</f>
        <v>0</v>
      </c>
      <c r="K121" s="176" t="s">
        <v>175</v>
      </c>
      <c r="L121" s="40"/>
      <c r="M121" s="181" t="s">
        <v>5</v>
      </c>
      <c r="N121" s="182" t="s">
        <v>38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3" t="s">
        <v>176</v>
      </c>
      <c r="AT121" s="23" t="s">
        <v>172</v>
      </c>
      <c r="AU121" s="23" t="s">
        <v>77</v>
      </c>
      <c r="AY121" s="23" t="s">
        <v>170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75</v>
      </c>
      <c r="BK121" s="185">
        <f>ROUND(I121*H121,2)</f>
        <v>0</v>
      </c>
      <c r="BL121" s="23" t="s">
        <v>176</v>
      </c>
      <c r="BM121" s="23" t="s">
        <v>237</v>
      </c>
    </row>
    <row r="122" spans="2:47" s="1" customFormat="1" ht="27">
      <c r="B122" s="40"/>
      <c r="D122" s="187" t="s">
        <v>208</v>
      </c>
      <c r="F122" s="195" t="s">
        <v>238</v>
      </c>
      <c r="I122" s="196"/>
      <c r="L122" s="40"/>
      <c r="M122" s="197"/>
      <c r="N122" s="41"/>
      <c r="O122" s="41"/>
      <c r="P122" s="41"/>
      <c r="Q122" s="41"/>
      <c r="R122" s="41"/>
      <c r="S122" s="41"/>
      <c r="T122" s="69"/>
      <c r="AT122" s="23" t="s">
        <v>208</v>
      </c>
      <c r="AU122" s="23" t="s">
        <v>77</v>
      </c>
    </row>
    <row r="123" spans="2:51" s="11" customFormat="1" ht="13.5">
      <c r="B123" s="186"/>
      <c r="D123" s="187" t="s">
        <v>178</v>
      </c>
      <c r="F123" s="189" t="s">
        <v>239</v>
      </c>
      <c r="H123" s="190">
        <v>565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88" t="s">
        <v>178</v>
      </c>
      <c r="AU123" s="188" t="s">
        <v>77</v>
      </c>
      <c r="AV123" s="11" t="s">
        <v>77</v>
      </c>
      <c r="AW123" s="11" t="s">
        <v>6</v>
      </c>
      <c r="AX123" s="11" t="s">
        <v>75</v>
      </c>
      <c r="AY123" s="188" t="s">
        <v>170</v>
      </c>
    </row>
    <row r="124" spans="2:65" s="1" customFormat="1" ht="25.5" customHeight="1">
      <c r="B124" s="173"/>
      <c r="C124" s="174" t="s">
        <v>240</v>
      </c>
      <c r="D124" s="174" t="s">
        <v>172</v>
      </c>
      <c r="E124" s="175" t="s">
        <v>241</v>
      </c>
      <c r="F124" s="176" t="s">
        <v>242</v>
      </c>
      <c r="G124" s="177" t="s">
        <v>243</v>
      </c>
      <c r="H124" s="178">
        <v>203.4</v>
      </c>
      <c r="I124" s="179"/>
      <c r="J124" s="180">
        <f>ROUND(I124*H124,2)</f>
        <v>0</v>
      </c>
      <c r="K124" s="176" t="s">
        <v>175</v>
      </c>
      <c r="L124" s="40"/>
      <c r="M124" s="181" t="s">
        <v>5</v>
      </c>
      <c r="N124" s="182" t="s">
        <v>38</v>
      </c>
      <c r="O124" s="41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3" t="s">
        <v>176</v>
      </c>
      <c r="AT124" s="23" t="s">
        <v>172</v>
      </c>
      <c r="AU124" s="23" t="s">
        <v>77</v>
      </c>
      <c r="AY124" s="23" t="s">
        <v>170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75</v>
      </c>
      <c r="BK124" s="185">
        <f>ROUND(I124*H124,2)</f>
        <v>0</v>
      </c>
      <c r="BL124" s="23" t="s">
        <v>176</v>
      </c>
      <c r="BM124" s="23" t="s">
        <v>244</v>
      </c>
    </row>
    <row r="125" spans="2:47" s="1" customFormat="1" ht="27">
      <c r="B125" s="40"/>
      <c r="D125" s="187" t="s">
        <v>208</v>
      </c>
      <c r="F125" s="195" t="s">
        <v>245</v>
      </c>
      <c r="I125" s="196"/>
      <c r="L125" s="40"/>
      <c r="M125" s="197"/>
      <c r="N125" s="41"/>
      <c r="O125" s="41"/>
      <c r="P125" s="41"/>
      <c r="Q125" s="41"/>
      <c r="R125" s="41"/>
      <c r="S125" s="41"/>
      <c r="T125" s="69"/>
      <c r="AT125" s="23" t="s">
        <v>208</v>
      </c>
      <c r="AU125" s="23" t="s">
        <v>77</v>
      </c>
    </row>
    <row r="126" spans="2:51" s="11" customFormat="1" ht="13.5">
      <c r="B126" s="186"/>
      <c r="D126" s="187" t="s">
        <v>178</v>
      </c>
      <c r="E126" s="188" t="s">
        <v>5</v>
      </c>
      <c r="F126" s="189" t="s">
        <v>130</v>
      </c>
      <c r="H126" s="190">
        <v>113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88" t="s">
        <v>178</v>
      </c>
      <c r="AU126" s="188" t="s">
        <v>77</v>
      </c>
      <c r="AV126" s="11" t="s">
        <v>77</v>
      </c>
      <c r="AW126" s="11" t="s">
        <v>31</v>
      </c>
      <c r="AX126" s="11" t="s">
        <v>75</v>
      </c>
      <c r="AY126" s="188" t="s">
        <v>170</v>
      </c>
    </row>
    <row r="127" spans="2:51" s="11" customFormat="1" ht="13.5">
      <c r="B127" s="186"/>
      <c r="D127" s="187" t="s">
        <v>178</v>
      </c>
      <c r="F127" s="189" t="s">
        <v>246</v>
      </c>
      <c r="H127" s="190">
        <v>203.4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88" t="s">
        <v>178</v>
      </c>
      <c r="AU127" s="188" t="s">
        <v>77</v>
      </c>
      <c r="AV127" s="11" t="s">
        <v>77</v>
      </c>
      <c r="AW127" s="11" t="s">
        <v>6</v>
      </c>
      <c r="AX127" s="11" t="s">
        <v>75</v>
      </c>
      <c r="AY127" s="188" t="s">
        <v>170</v>
      </c>
    </row>
    <row r="128" spans="2:65" s="1" customFormat="1" ht="16.5" customHeight="1">
      <c r="B128" s="173"/>
      <c r="C128" s="174" t="s">
        <v>247</v>
      </c>
      <c r="D128" s="174" t="s">
        <v>172</v>
      </c>
      <c r="E128" s="175" t="s">
        <v>248</v>
      </c>
      <c r="F128" s="176" t="s">
        <v>249</v>
      </c>
      <c r="G128" s="177" t="s">
        <v>98</v>
      </c>
      <c r="H128" s="178">
        <v>135</v>
      </c>
      <c r="I128" s="179"/>
      <c r="J128" s="180">
        <f>ROUND(I128*H128,2)</f>
        <v>0</v>
      </c>
      <c r="K128" s="176" t="s">
        <v>175</v>
      </c>
      <c r="L128" s="40"/>
      <c r="M128" s="181" t="s">
        <v>5</v>
      </c>
      <c r="N128" s="182" t="s">
        <v>38</v>
      </c>
      <c r="O128" s="41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AR128" s="23" t="s">
        <v>176</v>
      </c>
      <c r="AT128" s="23" t="s">
        <v>172</v>
      </c>
      <c r="AU128" s="23" t="s">
        <v>77</v>
      </c>
      <c r="AY128" s="23" t="s">
        <v>170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23" t="s">
        <v>75</v>
      </c>
      <c r="BK128" s="185">
        <f>ROUND(I128*H128,2)</f>
        <v>0</v>
      </c>
      <c r="BL128" s="23" t="s">
        <v>176</v>
      </c>
      <c r="BM128" s="23" t="s">
        <v>250</v>
      </c>
    </row>
    <row r="129" spans="2:51" s="11" customFormat="1" ht="13.5">
      <c r="B129" s="186"/>
      <c r="D129" s="187" t="s">
        <v>178</v>
      </c>
      <c r="E129" s="188" t="s">
        <v>5</v>
      </c>
      <c r="F129" s="189" t="s">
        <v>136</v>
      </c>
      <c r="H129" s="190">
        <v>135</v>
      </c>
      <c r="I129" s="191"/>
      <c r="L129" s="186"/>
      <c r="M129" s="192"/>
      <c r="N129" s="193"/>
      <c r="O129" s="193"/>
      <c r="P129" s="193"/>
      <c r="Q129" s="193"/>
      <c r="R129" s="193"/>
      <c r="S129" s="193"/>
      <c r="T129" s="194"/>
      <c r="AT129" s="188" t="s">
        <v>178</v>
      </c>
      <c r="AU129" s="188" t="s">
        <v>77</v>
      </c>
      <c r="AV129" s="11" t="s">
        <v>77</v>
      </c>
      <c r="AW129" s="11" t="s">
        <v>31</v>
      </c>
      <c r="AX129" s="11" t="s">
        <v>75</v>
      </c>
      <c r="AY129" s="188" t="s">
        <v>170</v>
      </c>
    </row>
    <row r="130" spans="2:65" s="1" customFormat="1" ht="16.5" customHeight="1">
      <c r="B130" s="173"/>
      <c r="C130" s="206" t="s">
        <v>251</v>
      </c>
      <c r="D130" s="206" t="s">
        <v>252</v>
      </c>
      <c r="E130" s="207" t="s">
        <v>253</v>
      </c>
      <c r="F130" s="208" t="s">
        <v>254</v>
      </c>
      <c r="G130" s="209" t="s">
        <v>255</v>
      </c>
      <c r="H130" s="210">
        <v>3.375</v>
      </c>
      <c r="I130" s="211"/>
      <c r="J130" s="212">
        <f>ROUND(I130*H130,2)</f>
        <v>0</v>
      </c>
      <c r="K130" s="208" t="s">
        <v>175</v>
      </c>
      <c r="L130" s="213"/>
      <c r="M130" s="214" t="s">
        <v>5</v>
      </c>
      <c r="N130" s="215" t="s">
        <v>38</v>
      </c>
      <c r="O130" s="41"/>
      <c r="P130" s="183">
        <f>O130*H130</f>
        <v>0</v>
      </c>
      <c r="Q130" s="183">
        <v>0.001</v>
      </c>
      <c r="R130" s="183">
        <f>Q130*H130</f>
        <v>0.003375</v>
      </c>
      <c r="S130" s="183">
        <v>0</v>
      </c>
      <c r="T130" s="184">
        <f>S130*H130</f>
        <v>0</v>
      </c>
      <c r="AR130" s="23" t="s">
        <v>200</v>
      </c>
      <c r="AT130" s="23" t="s">
        <v>252</v>
      </c>
      <c r="AU130" s="23" t="s">
        <v>77</v>
      </c>
      <c r="AY130" s="23" t="s">
        <v>170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3" t="s">
        <v>75</v>
      </c>
      <c r="BK130" s="185">
        <f>ROUND(I130*H130,2)</f>
        <v>0</v>
      </c>
      <c r="BL130" s="23" t="s">
        <v>176</v>
      </c>
      <c r="BM130" s="23" t="s">
        <v>256</v>
      </c>
    </row>
    <row r="131" spans="2:51" s="11" customFormat="1" ht="13.5">
      <c r="B131" s="186"/>
      <c r="D131" s="187" t="s">
        <v>178</v>
      </c>
      <c r="E131" s="188" t="s">
        <v>5</v>
      </c>
      <c r="F131" s="189" t="s">
        <v>257</v>
      </c>
      <c r="H131" s="190">
        <v>3.375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88" t="s">
        <v>178</v>
      </c>
      <c r="AU131" s="188" t="s">
        <v>77</v>
      </c>
      <c r="AV131" s="11" t="s">
        <v>77</v>
      </c>
      <c r="AW131" s="11" t="s">
        <v>31</v>
      </c>
      <c r="AX131" s="11" t="s">
        <v>75</v>
      </c>
      <c r="AY131" s="188" t="s">
        <v>170</v>
      </c>
    </row>
    <row r="132" spans="2:65" s="1" customFormat="1" ht="25.5" customHeight="1">
      <c r="B132" s="173"/>
      <c r="C132" s="174" t="s">
        <v>258</v>
      </c>
      <c r="D132" s="174" t="s">
        <v>172</v>
      </c>
      <c r="E132" s="175" t="s">
        <v>259</v>
      </c>
      <c r="F132" s="176" t="s">
        <v>260</v>
      </c>
      <c r="G132" s="177" t="s">
        <v>98</v>
      </c>
      <c r="H132" s="178">
        <v>135</v>
      </c>
      <c r="I132" s="179"/>
      <c r="J132" s="180">
        <f>ROUND(I132*H132,2)</f>
        <v>0</v>
      </c>
      <c r="K132" s="176" t="s">
        <v>175</v>
      </c>
      <c r="L132" s="40"/>
      <c r="M132" s="181" t="s">
        <v>5</v>
      </c>
      <c r="N132" s="182" t="s">
        <v>38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23" t="s">
        <v>176</v>
      </c>
      <c r="AT132" s="23" t="s">
        <v>172</v>
      </c>
      <c r="AU132" s="23" t="s">
        <v>77</v>
      </c>
      <c r="AY132" s="23" t="s">
        <v>170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75</v>
      </c>
      <c r="BK132" s="185">
        <f>ROUND(I132*H132,2)</f>
        <v>0</v>
      </c>
      <c r="BL132" s="23" t="s">
        <v>176</v>
      </c>
      <c r="BM132" s="23" t="s">
        <v>261</v>
      </c>
    </row>
    <row r="133" spans="2:51" s="11" customFormat="1" ht="13.5">
      <c r="B133" s="186"/>
      <c r="D133" s="187" t="s">
        <v>178</v>
      </c>
      <c r="E133" s="188" t="s">
        <v>5</v>
      </c>
      <c r="F133" s="189" t="s">
        <v>136</v>
      </c>
      <c r="H133" s="190">
        <v>135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88" t="s">
        <v>178</v>
      </c>
      <c r="AU133" s="188" t="s">
        <v>77</v>
      </c>
      <c r="AV133" s="11" t="s">
        <v>77</v>
      </c>
      <c r="AW133" s="11" t="s">
        <v>31</v>
      </c>
      <c r="AX133" s="11" t="s">
        <v>75</v>
      </c>
      <c r="AY133" s="188" t="s">
        <v>170</v>
      </c>
    </row>
    <row r="134" spans="2:65" s="1" customFormat="1" ht="16.5" customHeight="1">
      <c r="B134" s="173"/>
      <c r="C134" s="206" t="s">
        <v>262</v>
      </c>
      <c r="D134" s="206" t="s">
        <v>252</v>
      </c>
      <c r="E134" s="207" t="s">
        <v>263</v>
      </c>
      <c r="F134" s="208" t="s">
        <v>264</v>
      </c>
      <c r="G134" s="209" t="s">
        <v>121</v>
      </c>
      <c r="H134" s="210">
        <v>13.5</v>
      </c>
      <c r="I134" s="211"/>
      <c r="J134" s="212">
        <f>ROUND(I134*H134,2)</f>
        <v>0</v>
      </c>
      <c r="K134" s="208" t="s">
        <v>5</v>
      </c>
      <c r="L134" s="213"/>
      <c r="M134" s="214" t="s">
        <v>5</v>
      </c>
      <c r="N134" s="215" t="s">
        <v>38</v>
      </c>
      <c r="O134" s="41"/>
      <c r="P134" s="183">
        <f>O134*H134</f>
        <v>0</v>
      </c>
      <c r="Q134" s="183">
        <v>0.6</v>
      </c>
      <c r="R134" s="183">
        <f>Q134*H134</f>
        <v>8.1</v>
      </c>
      <c r="S134" s="183">
        <v>0</v>
      </c>
      <c r="T134" s="184">
        <f>S134*H134</f>
        <v>0</v>
      </c>
      <c r="AR134" s="23" t="s">
        <v>200</v>
      </c>
      <c r="AT134" s="23" t="s">
        <v>252</v>
      </c>
      <c r="AU134" s="23" t="s">
        <v>77</v>
      </c>
      <c r="AY134" s="23" t="s">
        <v>170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3" t="s">
        <v>75</v>
      </c>
      <c r="BK134" s="185">
        <f>ROUND(I134*H134,2)</f>
        <v>0</v>
      </c>
      <c r="BL134" s="23" t="s">
        <v>176</v>
      </c>
      <c r="BM134" s="23" t="s">
        <v>265</v>
      </c>
    </row>
    <row r="135" spans="2:51" s="11" customFormat="1" ht="13.5">
      <c r="B135" s="186"/>
      <c r="D135" s="187" t="s">
        <v>178</v>
      </c>
      <c r="E135" s="188" t="s">
        <v>5</v>
      </c>
      <c r="F135" s="189" t="s">
        <v>266</v>
      </c>
      <c r="H135" s="190">
        <v>13.5</v>
      </c>
      <c r="I135" s="191"/>
      <c r="L135" s="186"/>
      <c r="M135" s="192"/>
      <c r="N135" s="193"/>
      <c r="O135" s="193"/>
      <c r="P135" s="193"/>
      <c r="Q135" s="193"/>
      <c r="R135" s="193"/>
      <c r="S135" s="193"/>
      <c r="T135" s="194"/>
      <c r="AT135" s="188" t="s">
        <v>178</v>
      </c>
      <c r="AU135" s="188" t="s">
        <v>77</v>
      </c>
      <c r="AV135" s="11" t="s">
        <v>77</v>
      </c>
      <c r="AW135" s="11" t="s">
        <v>31</v>
      </c>
      <c r="AX135" s="11" t="s">
        <v>75</v>
      </c>
      <c r="AY135" s="188" t="s">
        <v>170</v>
      </c>
    </row>
    <row r="136" spans="2:65" s="1" customFormat="1" ht="25.5" customHeight="1">
      <c r="B136" s="173"/>
      <c r="C136" s="174" t="s">
        <v>10</v>
      </c>
      <c r="D136" s="174" t="s">
        <v>172</v>
      </c>
      <c r="E136" s="175" t="s">
        <v>267</v>
      </c>
      <c r="F136" s="176" t="s">
        <v>268</v>
      </c>
      <c r="G136" s="177" t="s">
        <v>98</v>
      </c>
      <c r="H136" s="178">
        <v>568</v>
      </c>
      <c r="I136" s="179"/>
      <c r="J136" s="180">
        <f>ROUND(I136*H136,2)</f>
        <v>0</v>
      </c>
      <c r="K136" s="176" t="s">
        <v>175</v>
      </c>
      <c r="L136" s="40"/>
      <c r="M136" s="181" t="s">
        <v>5</v>
      </c>
      <c r="N136" s="182" t="s">
        <v>38</v>
      </c>
      <c r="O136" s="41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23" t="s">
        <v>176</v>
      </c>
      <c r="AT136" s="23" t="s">
        <v>172</v>
      </c>
      <c r="AU136" s="23" t="s">
        <v>77</v>
      </c>
      <c r="AY136" s="23" t="s">
        <v>170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3" t="s">
        <v>75</v>
      </c>
      <c r="BK136" s="185">
        <f>ROUND(I136*H136,2)</f>
        <v>0</v>
      </c>
      <c r="BL136" s="23" t="s">
        <v>176</v>
      </c>
      <c r="BM136" s="23" t="s">
        <v>269</v>
      </c>
    </row>
    <row r="137" spans="2:51" s="11" customFormat="1" ht="13.5">
      <c r="B137" s="186"/>
      <c r="D137" s="187" t="s">
        <v>178</v>
      </c>
      <c r="E137" s="188" t="s">
        <v>5</v>
      </c>
      <c r="F137" s="189" t="s">
        <v>270</v>
      </c>
      <c r="H137" s="190">
        <v>156</v>
      </c>
      <c r="I137" s="191"/>
      <c r="L137" s="186"/>
      <c r="M137" s="192"/>
      <c r="N137" s="193"/>
      <c r="O137" s="193"/>
      <c r="P137" s="193"/>
      <c r="Q137" s="193"/>
      <c r="R137" s="193"/>
      <c r="S137" s="193"/>
      <c r="T137" s="194"/>
      <c r="AT137" s="188" t="s">
        <v>178</v>
      </c>
      <c r="AU137" s="188" t="s">
        <v>77</v>
      </c>
      <c r="AV137" s="11" t="s">
        <v>77</v>
      </c>
      <c r="AW137" s="11" t="s">
        <v>31</v>
      </c>
      <c r="AX137" s="11" t="s">
        <v>67</v>
      </c>
      <c r="AY137" s="188" t="s">
        <v>170</v>
      </c>
    </row>
    <row r="138" spans="2:51" s="11" customFormat="1" ht="13.5">
      <c r="B138" s="186"/>
      <c r="D138" s="187" t="s">
        <v>178</v>
      </c>
      <c r="E138" s="188" t="s">
        <v>5</v>
      </c>
      <c r="F138" s="189" t="s">
        <v>116</v>
      </c>
      <c r="H138" s="190">
        <v>412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88" t="s">
        <v>178</v>
      </c>
      <c r="AU138" s="188" t="s">
        <v>77</v>
      </c>
      <c r="AV138" s="11" t="s">
        <v>77</v>
      </c>
      <c r="AW138" s="11" t="s">
        <v>31</v>
      </c>
      <c r="AX138" s="11" t="s">
        <v>67</v>
      </c>
      <c r="AY138" s="188" t="s">
        <v>170</v>
      </c>
    </row>
    <row r="139" spans="2:51" s="12" customFormat="1" ht="13.5">
      <c r="B139" s="198"/>
      <c r="D139" s="187" t="s">
        <v>178</v>
      </c>
      <c r="E139" s="199" t="s">
        <v>5</v>
      </c>
      <c r="F139" s="200" t="s">
        <v>234</v>
      </c>
      <c r="H139" s="201">
        <v>568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178</v>
      </c>
      <c r="AU139" s="199" t="s">
        <v>77</v>
      </c>
      <c r="AV139" s="12" t="s">
        <v>176</v>
      </c>
      <c r="AW139" s="12" t="s">
        <v>31</v>
      </c>
      <c r="AX139" s="12" t="s">
        <v>75</v>
      </c>
      <c r="AY139" s="199" t="s">
        <v>170</v>
      </c>
    </row>
    <row r="140" spans="2:63" s="10" customFormat="1" ht="29.85" customHeight="1">
      <c r="B140" s="160"/>
      <c r="D140" s="161" t="s">
        <v>66</v>
      </c>
      <c r="E140" s="171" t="s">
        <v>189</v>
      </c>
      <c r="F140" s="171" t="s">
        <v>271</v>
      </c>
      <c r="I140" s="163"/>
      <c r="J140" s="172">
        <f>BK140</f>
        <v>0</v>
      </c>
      <c r="L140" s="160"/>
      <c r="M140" s="165"/>
      <c r="N140" s="166"/>
      <c r="O140" s="166"/>
      <c r="P140" s="167">
        <f>SUM(P141:P170)</f>
        <v>0</v>
      </c>
      <c r="Q140" s="166"/>
      <c r="R140" s="167">
        <f>SUM(R141:R170)</f>
        <v>120.30866</v>
      </c>
      <c r="S140" s="166"/>
      <c r="T140" s="168">
        <f>SUM(T141:T170)</f>
        <v>0</v>
      </c>
      <c r="AR140" s="161" t="s">
        <v>75</v>
      </c>
      <c r="AT140" s="169" t="s">
        <v>66</v>
      </c>
      <c r="AU140" s="169" t="s">
        <v>75</v>
      </c>
      <c r="AY140" s="161" t="s">
        <v>170</v>
      </c>
      <c r="BK140" s="170">
        <f>SUM(BK141:BK170)</f>
        <v>0</v>
      </c>
    </row>
    <row r="141" spans="2:65" s="1" customFormat="1" ht="25.5" customHeight="1">
      <c r="B141" s="173"/>
      <c r="C141" s="174" t="s">
        <v>272</v>
      </c>
      <c r="D141" s="174" t="s">
        <v>172</v>
      </c>
      <c r="E141" s="175" t="s">
        <v>273</v>
      </c>
      <c r="F141" s="176" t="s">
        <v>274</v>
      </c>
      <c r="G141" s="177" t="s">
        <v>98</v>
      </c>
      <c r="H141" s="178">
        <v>6</v>
      </c>
      <c r="I141" s="179"/>
      <c r="J141" s="180">
        <f>ROUND(I141*H141,2)</f>
        <v>0</v>
      </c>
      <c r="K141" s="176" t="s">
        <v>175</v>
      </c>
      <c r="L141" s="40"/>
      <c r="M141" s="181" t="s">
        <v>5</v>
      </c>
      <c r="N141" s="182" t="s">
        <v>38</v>
      </c>
      <c r="O141" s="41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3" t="s">
        <v>176</v>
      </c>
      <c r="AT141" s="23" t="s">
        <v>172</v>
      </c>
      <c r="AU141" s="23" t="s">
        <v>77</v>
      </c>
      <c r="AY141" s="23" t="s">
        <v>170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75</v>
      </c>
      <c r="BK141" s="185">
        <f>ROUND(I141*H141,2)</f>
        <v>0</v>
      </c>
      <c r="BL141" s="23" t="s">
        <v>176</v>
      </c>
      <c r="BM141" s="23" t="s">
        <v>275</v>
      </c>
    </row>
    <row r="142" spans="2:51" s="11" customFormat="1" ht="13.5">
      <c r="B142" s="186"/>
      <c r="D142" s="187" t="s">
        <v>178</v>
      </c>
      <c r="E142" s="188" t="s">
        <v>5</v>
      </c>
      <c r="F142" s="189" t="s">
        <v>106</v>
      </c>
      <c r="H142" s="190">
        <v>6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88" t="s">
        <v>178</v>
      </c>
      <c r="AU142" s="188" t="s">
        <v>77</v>
      </c>
      <c r="AV142" s="11" t="s">
        <v>77</v>
      </c>
      <c r="AW142" s="11" t="s">
        <v>31</v>
      </c>
      <c r="AX142" s="11" t="s">
        <v>75</v>
      </c>
      <c r="AY142" s="188" t="s">
        <v>170</v>
      </c>
    </row>
    <row r="143" spans="2:65" s="1" customFormat="1" ht="25.5" customHeight="1">
      <c r="B143" s="173"/>
      <c r="C143" s="174" t="s">
        <v>276</v>
      </c>
      <c r="D143" s="174" t="s">
        <v>172</v>
      </c>
      <c r="E143" s="175" t="s">
        <v>277</v>
      </c>
      <c r="F143" s="176" t="s">
        <v>278</v>
      </c>
      <c r="G143" s="177" t="s">
        <v>98</v>
      </c>
      <c r="H143" s="178">
        <v>171.6</v>
      </c>
      <c r="I143" s="179"/>
      <c r="J143" s="180">
        <f>ROUND(I143*H143,2)</f>
        <v>0</v>
      </c>
      <c r="K143" s="176" t="s">
        <v>175</v>
      </c>
      <c r="L143" s="40"/>
      <c r="M143" s="181" t="s">
        <v>5</v>
      </c>
      <c r="N143" s="182" t="s">
        <v>38</v>
      </c>
      <c r="O143" s="41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23" t="s">
        <v>176</v>
      </c>
      <c r="AT143" s="23" t="s">
        <v>172</v>
      </c>
      <c r="AU143" s="23" t="s">
        <v>77</v>
      </c>
      <c r="AY143" s="23" t="s">
        <v>170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75</v>
      </c>
      <c r="BK143" s="185">
        <f>ROUND(I143*H143,2)</f>
        <v>0</v>
      </c>
      <c r="BL143" s="23" t="s">
        <v>176</v>
      </c>
      <c r="BM143" s="23" t="s">
        <v>279</v>
      </c>
    </row>
    <row r="144" spans="2:51" s="11" customFormat="1" ht="13.5">
      <c r="B144" s="186"/>
      <c r="D144" s="187" t="s">
        <v>178</v>
      </c>
      <c r="E144" s="188" t="s">
        <v>5</v>
      </c>
      <c r="F144" s="189" t="s">
        <v>110</v>
      </c>
      <c r="H144" s="190">
        <v>150</v>
      </c>
      <c r="I144" s="191"/>
      <c r="L144" s="186"/>
      <c r="M144" s="192"/>
      <c r="N144" s="193"/>
      <c r="O144" s="193"/>
      <c r="P144" s="193"/>
      <c r="Q144" s="193"/>
      <c r="R144" s="193"/>
      <c r="S144" s="193"/>
      <c r="T144" s="194"/>
      <c r="AT144" s="188" t="s">
        <v>178</v>
      </c>
      <c r="AU144" s="188" t="s">
        <v>77</v>
      </c>
      <c r="AV144" s="11" t="s">
        <v>77</v>
      </c>
      <c r="AW144" s="11" t="s">
        <v>31</v>
      </c>
      <c r="AX144" s="11" t="s">
        <v>67</v>
      </c>
      <c r="AY144" s="188" t="s">
        <v>170</v>
      </c>
    </row>
    <row r="145" spans="2:51" s="11" customFormat="1" ht="13.5">
      <c r="B145" s="186"/>
      <c r="D145" s="187" t="s">
        <v>178</v>
      </c>
      <c r="E145" s="188" t="s">
        <v>5</v>
      </c>
      <c r="F145" s="189" t="s">
        <v>114</v>
      </c>
      <c r="H145" s="190">
        <v>6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88" t="s">
        <v>178</v>
      </c>
      <c r="AU145" s="188" t="s">
        <v>77</v>
      </c>
      <c r="AV145" s="11" t="s">
        <v>77</v>
      </c>
      <c r="AW145" s="11" t="s">
        <v>31</v>
      </c>
      <c r="AX145" s="11" t="s">
        <v>67</v>
      </c>
      <c r="AY145" s="188" t="s">
        <v>170</v>
      </c>
    </row>
    <row r="146" spans="2:51" s="12" customFormat="1" ht="13.5">
      <c r="B146" s="198"/>
      <c r="D146" s="187" t="s">
        <v>178</v>
      </c>
      <c r="E146" s="199" t="s">
        <v>5</v>
      </c>
      <c r="F146" s="200" t="s">
        <v>234</v>
      </c>
      <c r="H146" s="201">
        <v>156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178</v>
      </c>
      <c r="AU146" s="199" t="s">
        <v>77</v>
      </c>
      <c r="AV146" s="12" t="s">
        <v>176</v>
      </c>
      <c r="AW146" s="12" t="s">
        <v>31</v>
      </c>
      <c r="AX146" s="12" t="s">
        <v>75</v>
      </c>
      <c r="AY146" s="199" t="s">
        <v>170</v>
      </c>
    </row>
    <row r="147" spans="2:51" s="11" customFormat="1" ht="13.5">
      <c r="B147" s="186"/>
      <c r="D147" s="187" t="s">
        <v>178</v>
      </c>
      <c r="F147" s="189" t="s">
        <v>280</v>
      </c>
      <c r="H147" s="190">
        <v>171.6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88" t="s">
        <v>178</v>
      </c>
      <c r="AU147" s="188" t="s">
        <v>77</v>
      </c>
      <c r="AV147" s="11" t="s">
        <v>77</v>
      </c>
      <c r="AW147" s="11" t="s">
        <v>6</v>
      </c>
      <c r="AX147" s="11" t="s">
        <v>75</v>
      </c>
      <c r="AY147" s="188" t="s">
        <v>170</v>
      </c>
    </row>
    <row r="148" spans="2:65" s="1" customFormat="1" ht="25.5" customHeight="1">
      <c r="B148" s="173"/>
      <c r="C148" s="174" t="s">
        <v>281</v>
      </c>
      <c r="D148" s="174" t="s">
        <v>172</v>
      </c>
      <c r="E148" s="175" t="s">
        <v>282</v>
      </c>
      <c r="F148" s="176" t="s">
        <v>283</v>
      </c>
      <c r="G148" s="177" t="s">
        <v>98</v>
      </c>
      <c r="H148" s="178">
        <v>453.2</v>
      </c>
      <c r="I148" s="179"/>
      <c r="J148" s="180">
        <f>ROUND(I148*H148,2)</f>
        <v>0</v>
      </c>
      <c r="K148" s="176" t="s">
        <v>175</v>
      </c>
      <c r="L148" s="40"/>
      <c r="M148" s="181" t="s">
        <v>5</v>
      </c>
      <c r="N148" s="182" t="s">
        <v>38</v>
      </c>
      <c r="O148" s="41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AR148" s="23" t="s">
        <v>176</v>
      </c>
      <c r="AT148" s="23" t="s">
        <v>172</v>
      </c>
      <c r="AU148" s="23" t="s">
        <v>77</v>
      </c>
      <c r="AY148" s="23" t="s">
        <v>170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23" t="s">
        <v>75</v>
      </c>
      <c r="BK148" s="185">
        <f>ROUND(I148*H148,2)</f>
        <v>0</v>
      </c>
      <c r="BL148" s="23" t="s">
        <v>176</v>
      </c>
      <c r="BM148" s="23" t="s">
        <v>284</v>
      </c>
    </row>
    <row r="149" spans="2:51" s="11" customFormat="1" ht="13.5">
      <c r="B149" s="186"/>
      <c r="D149" s="187" t="s">
        <v>178</v>
      </c>
      <c r="E149" s="188" t="s">
        <v>5</v>
      </c>
      <c r="F149" s="189" t="s">
        <v>116</v>
      </c>
      <c r="H149" s="190">
        <v>412</v>
      </c>
      <c r="I149" s="191"/>
      <c r="L149" s="186"/>
      <c r="M149" s="192"/>
      <c r="N149" s="193"/>
      <c r="O149" s="193"/>
      <c r="P149" s="193"/>
      <c r="Q149" s="193"/>
      <c r="R149" s="193"/>
      <c r="S149" s="193"/>
      <c r="T149" s="194"/>
      <c r="AT149" s="188" t="s">
        <v>178</v>
      </c>
      <c r="AU149" s="188" t="s">
        <v>77</v>
      </c>
      <c r="AV149" s="11" t="s">
        <v>77</v>
      </c>
      <c r="AW149" s="11" t="s">
        <v>31</v>
      </c>
      <c r="AX149" s="11" t="s">
        <v>75</v>
      </c>
      <c r="AY149" s="188" t="s">
        <v>170</v>
      </c>
    </row>
    <row r="150" spans="2:51" s="11" customFormat="1" ht="13.5">
      <c r="B150" s="186"/>
      <c r="D150" s="187" t="s">
        <v>178</v>
      </c>
      <c r="F150" s="189" t="s">
        <v>285</v>
      </c>
      <c r="H150" s="190">
        <v>453.2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88" t="s">
        <v>178</v>
      </c>
      <c r="AU150" s="188" t="s">
        <v>77</v>
      </c>
      <c r="AV150" s="11" t="s">
        <v>77</v>
      </c>
      <c r="AW150" s="11" t="s">
        <v>6</v>
      </c>
      <c r="AX150" s="11" t="s">
        <v>75</v>
      </c>
      <c r="AY150" s="188" t="s">
        <v>170</v>
      </c>
    </row>
    <row r="151" spans="2:65" s="1" customFormat="1" ht="38.25" customHeight="1">
      <c r="B151" s="173"/>
      <c r="C151" s="174" t="s">
        <v>286</v>
      </c>
      <c r="D151" s="174" t="s">
        <v>172</v>
      </c>
      <c r="E151" s="175" t="s">
        <v>287</v>
      </c>
      <c r="F151" s="176" t="s">
        <v>288</v>
      </c>
      <c r="G151" s="177" t="s">
        <v>98</v>
      </c>
      <c r="H151" s="178">
        <v>6</v>
      </c>
      <c r="I151" s="179"/>
      <c r="J151" s="180">
        <f>ROUND(I151*H151,2)</f>
        <v>0</v>
      </c>
      <c r="K151" s="176" t="s">
        <v>175</v>
      </c>
      <c r="L151" s="40"/>
      <c r="M151" s="181" t="s">
        <v>5</v>
      </c>
      <c r="N151" s="182" t="s">
        <v>38</v>
      </c>
      <c r="O151" s="41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23" t="s">
        <v>176</v>
      </c>
      <c r="AT151" s="23" t="s">
        <v>172</v>
      </c>
      <c r="AU151" s="23" t="s">
        <v>77</v>
      </c>
      <c r="AY151" s="23" t="s">
        <v>170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3" t="s">
        <v>75</v>
      </c>
      <c r="BK151" s="185">
        <f>ROUND(I151*H151,2)</f>
        <v>0</v>
      </c>
      <c r="BL151" s="23" t="s">
        <v>176</v>
      </c>
      <c r="BM151" s="23" t="s">
        <v>289</v>
      </c>
    </row>
    <row r="152" spans="2:51" s="11" customFormat="1" ht="13.5">
      <c r="B152" s="186"/>
      <c r="D152" s="187" t="s">
        <v>178</v>
      </c>
      <c r="E152" s="188" t="s">
        <v>5</v>
      </c>
      <c r="F152" s="189" t="s">
        <v>106</v>
      </c>
      <c r="H152" s="190">
        <v>6</v>
      </c>
      <c r="I152" s="191"/>
      <c r="L152" s="186"/>
      <c r="M152" s="192"/>
      <c r="N152" s="193"/>
      <c r="O152" s="193"/>
      <c r="P152" s="193"/>
      <c r="Q152" s="193"/>
      <c r="R152" s="193"/>
      <c r="S152" s="193"/>
      <c r="T152" s="194"/>
      <c r="AT152" s="188" t="s">
        <v>178</v>
      </c>
      <c r="AU152" s="188" t="s">
        <v>77</v>
      </c>
      <c r="AV152" s="11" t="s">
        <v>77</v>
      </c>
      <c r="AW152" s="11" t="s">
        <v>31</v>
      </c>
      <c r="AX152" s="11" t="s">
        <v>75</v>
      </c>
      <c r="AY152" s="188" t="s">
        <v>170</v>
      </c>
    </row>
    <row r="153" spans="2:65" s="1" customFormat="1" ht="25.5" customHeight="1">
      <c r="B153" s="173"/>
      <c r="C153" s="174" t="s">
        <v>290</v>
      </c>
      <c r="D153" s="174" t="s">
        <v>172</v>
      </c>
      <c r="E153" s="175" t="s">
        <v>291</v>
      </c>
      <c r="F153" s="176" t="s">
        <v>292</v>
      </c>
      <c r="G153" s="177" t="s">
        <v>98</v>
      </c>
      <c r="H153" s="178">
        <v>6</v>
      </c>
      <c r="I153" s="179"/>
      <c r="J153" s="180">
        <f>ROUND(I153*H153,2)</f>
        <v>0</v>
      </c>
      <c r="K153" s="176" t="s">
        <v>175</v>
      </c>
      <c r="L153" s="40"/>
      <c r="M153" s="181" t="s">
        <v>5</v>
      </c>
      <c r="N153" s="182" t="s">
        <v>38</v>
      </c>
      <c r="O153" s="41"/>
      <c r="P153" s="183">
        <f>O153*H153</f>
        <v>0</v>
      </c>
      <c r="Q153" s="183">
        <v>0.00061</v>
      </c>
      <c r="R153" s="183">
        <f>Q153*H153</f>
        <v>0.00366</v>
      </c>
      <c r="S153" s="183">
        <v>0</v>
      </c>
      <c r="T153" s="184">
        <f>S153*H153</f>
        <v>0</v>
      </c>
      <c r="AR153" s="23" t="s">
        <v>176</v>
      </c>
      <c r="AT153" s="23" t="s">
        <v>172</v>
      </c>
      <c r="AU153" s="23" t="s">
        <v>77</v>
      </c>
      <c r="AY153" s="23" t="s">
        <v>170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3" t="s">
        <v>75</v>
      </c>
      <c r="BK153" s="185">
        <f>ROUND(I153*H153,2)</f>
        <v>0</v>
      </c>
      <c r="BL153" s="23" t="s">
        <v>176</v>
      </c>
      <c r="BM153" s="23" t="s">
        <v>293</v>
      </c>
    </row>
    <row r="154" spans="2:51" s="11" customFormat="1" ht="13.5">
      <c r="B154" s="186"/>
      <c r="D154" s="187" t="s">
        <v>178</v>
      </c>
      <c r="E154" s="188" t="s">
        <v>5</v>
      </c>
      <c r="F154" s="189" t="s">
        <v>106</v>
      </c>
      <c r="H154" s="190">
        <v>6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88" t="s">
        <v>178</v>
      </c>
      <c r="AU154" s="188" t="s">
        <v>77</v>
      </c>
      <c r="AV154" s="11" t="s">
        <v>77</v>
      </c>
      <c r="AW154" s="11" t="s">
        <v>31</v>
      </c>
      <c r="AX154" s="11" t="s">
        <v>75</v>
      </c>
      <c r="AY154" s="188" t="s">
        <v>170</v>
      </c>
    </row>
    <row r="155" spans="2:65" s="1" customFormat="1" ht="38.25" customHeight="1">
      <c r="B155" s="173"/>
      <c r="C155" s="174" t="s">
        <v>294</v>
      </c>
      <c r="D155" s="174" t="s">
        <v>172</v>
      </c>
      <c r="E155" s="175" t="s">
        <v>295</v>
      </c>
      <c r="F155" s="176" t="s">
        <v>296</v>
      </c>
      <c r="G155" s="177" t="s">
        <v>98</v>
      </c>
      <c r="H155" s="178">
        <v>6</v>
      </c>
      <c r="I155" s="179"/>
      <c r="J155" s="180">
        <f>ROUND(I155*H155,2)</f>
        <v>0</v>
      </c>
      <c r="K155" s="176" t="s">
        <v>175</v>
      </c>
      <c r="L155" s="40"/>
      <c r="M155" s="181" t="s">
        <v>5</v>
      </c>
      <c r="N155" s="182" t="s">
        <v>38</v>
      </c>
      <c r="O155" s="41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23" t="s">
        <v>176</v>
      </c>
      <c r="AT155" s="23" t="s">
        <v>172</v>
      </c>
      <c r="AU155" s="23" t="s">
        <v>77</v>
      </c>
      <c r="AY155" s="23" t="s">
        <v>170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3" t="s">
        <v>75</v>
      </c>
      <c r="BK155" s="185">
        <f>ROUND(I155*H155,2)</f>
        <v>0</v>
      </c>
      <c r="BL155" s="23" t="s">
        <v>176</v>
      </c>
      <c r="BM155" s="23" t="s">
        <v>297</v>
      </c>
    </row>
    <row r="156" spans="2:51" s="11" customFormat="1" ht="13.5">
      <c r="B156" s="186"/>
      <c r="D156" s="187" t="s">
        <v>178</v>
      </c>
      <c r="E156" s="188" t="s">
        <v>5</v>
      </c>
      <c r="F156" s="189" t="s">
        <v>106</v>
      </c>
      <c r="H156" s="190">
        <v>6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88" t="s">
        <v>178</v>
      </c>
      <c r="AU156" s="188" t="s">
        <v>77</v>
      </c>
      <c r="AV156" s="11" t="s">
        <v>77</v>
      </c>
      <c r="AW156" s="11" t="s">
        <v>31</v>
      </c>
      <c r="AX156" s="11" t="s">
        <v>75</v>
      </c>
      <c r="AY156" s="188" t="s">
        <v>170</v>
      </c>
    </row>
    <row r="157" spans="2:65" s="1" customFormat="1" ht="51" customHeight="1">
      <c r="B157" s="173"/>
      <c r="C157" s="174" t="s">
        <v>298</v>
      </c>
      <c r="D157" s="174" t="s">
        <v>172</v>
      </c>
      <c r="E157" s="175" t="s">
        <v>299</v>
      </c>
      <c r="F157" s="176" t="s">
        <v>300</v>
      </c>
      <c r="G157" s="177" t="s">
        <v>98</v>
      </c>
      <c r="H157" s="178">
        <v>156</v>
      </c>
      <c r="I157" s="179"/>
      <c r="J157" s="180">
        <f>ROUND(I157*H157,2)</f>
        <v>0</v>
      </c>
      <c r="K157" s="176" t="s">
        <v>175</v>
      </c>
      <c r="L157" s="40"/>
      <c r="M157" s="181" t="s">
        <v>5</v>
      </c>
      <c r="N157" s="182" t="s">
        <v>38</v>
      </c>
      <c r="O157" s="41"/>
      <c r="P157" s="183">
        <f>O157*H157</f>
        <v>0</v>
      </c>
      <c r="Q157" s="183">
        <v>0.08425</v>
      </c>
      <c r="R157" s="183">
        <f>Q157*H157</f>
        <v>13.143</v>
      </c>
      <c r="S157" s="183">
        <v>0</v>
      </c>
      <c r="T157" s="184">
        <f>S157*H157</f>
        <v>0</v>
      </c>
      <c r="AR157" s="23" t="s">
        <v>176</v>
      </c>
      <c r="AT157" s="23" t="s">
        <v>172</v>
      </c>
      <c r="AU157" s="23" t="s">
        <v>77</v>
      </c>
      <c r="AY157" s="23" t="s">
        <v>170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75</v>
      </c>
      <c r="BK157" s="185">
        <f>ROUND(I157*H157,2)</f>
        <v>0</v>
      </c>
      <c r="BL157" s="23" t="s">
        <v>176</v>
      </c>
      <c r="BM157" s="23" t="s">
        <v>301</v>
      </c>
    </row>
    <row r="158" spans="2:51" s="11" customFormat="1" ht="13.5">
      <c r="B158" s="186"/>
      <c r="D158" s="187" t="s">
        <v>178</v>
      </c>
      <c r="E158" s="188" t="s">
        <v>5</v>
      </c>
      <c r="F158" s="189" t="s">
        <v>110</v>
      </c>
      <c r="H158" s="190">
        <v>150</v>
      </c>
      <c r="I158" s="191"/>
      <c r="L158" s="186"/>
      <c r="M158" s="192"/>
      <c r="N158" s="193"/>
      <c r="O158" s="193"/>
      <c r="P158" s="193"/>
      <c r="Q158" s="193"/>
      <c r="R158" s="193"/>
      <c r="S158" s="193"/>
      <c r="T158" s="194"/>
      <c r="AT158" s="188" t="s">
        <v>178</v>
      </c>
      <c r="AU158" s="188" t="s">
        <v>77</v>
      </c>
      <c r="AV158" s="11" t="s">
        <v>77</v>
      </c>
      <c r="AW158" s="11" t="s">
        <v>31</v>
      </c>
      <c r="AX158" s="11" t="s">
        <v>67</v>
      </c>
      <c r="AY158" s="188" t="s">
        <v>170</v>
      </c>
    </row>
    <row r="159" spans="2:51" s="11" customFormat="1" ht="13.5">
      <c r="B159" s="186"/>
      <c r="D159" s="187" t="s">
        <v>178</v>
      </c>
      <c r="E159" s="188" t="s">
        <v>5</v>
      </c>
      <c r="F159" s="189" t="s">
        <v>114</v>
      </c>
      <c r="H159" s="190">
        <v>6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88" t="s">
        <v>178</v>
      </c>
      <c r="AU159" s="188" t="s">
        <v>77</v>
      </c>
      <c r="AV159" s="11" t="s">
        <v>77</v>
      </c>
      <c r="AW159" s="11" t="s">
        <v>31</v>
      </c>
      <c r="AX159" s="11" t="s">
        <v>67</v>
      </c>
      <c r="AY159" s="188" t="s">
        <v>170</v>
      </c>
    </row>
    <row r="160" spans="2:51" s="12" customFormat="1" ht="13.5">
      <c r="B160" s="198"/>
      <c r="D160" s="187" t="s">
        <v>178</v>
      </c>
      <c r="E160" s="199" t="s">
        <v>5</v>
      </c>
      <c r="F160" s="200" t="s">
        <v>234</v>
      </c>
      <c r="H160" s="201">
        <v>156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178</v>
      </c>
      <c r="AU160" s="199" t="s">
        <v>77</v>
      </c>
      <c r="AV160" s="12" t="s">
        <v>176</v>
      </c>
      <c r="AW160" s="12" t="s">
        <v>31</v>
      </c>
      <c r="AX160" s="12" t="s">
        <v>75</v>
      </c>
      <c r="AY160" s="199" t="s">
        <v>170</v>
      </c>
    </row>
    <row r="161" spans="2:65" s="1" customFormat="1" ht="16.5" customHeight="1">
      <c r="B161" s="173"/>
      <c r="C161" s="206" t="s">
        <v>302</v>
      </c>
      <c r="D161" s="206" t="s">
        <v>252</v>
      </c>
      <c r="E161" s="207" t="s">
        <v>303</v>
      </c>
      <c r="F161" s="208" t="s">
        <v>304</v>
      </c>
      <c r="G161" s="209" t="s">
        <v>98</v>
      </c>
      <c r="H161" s="210">
        <v>6</v>
      </c>
      <c r="I161" s="211"/>
      <c r="J161" s="212">
        <f>ROUND(I161*H161,2)</f>
        <v>0</v>
      </c>
      <c r="K161" s="208" t="s">
        <v>175</v>
      </c>
      <c r="L161" s="213"/>
      <c r="M161" s="214" t="s">
        <v>5</v>
      </c>
      <c r="N161" s="215" t="s">
        <v>38</v>
      </c>
      <c r="O161" s="41"/>
      <c r="P161" s="183">
        <f>O161*H161</f>
        <v>0</v>
      </c>
      <c r="Q161" s="183">
        <v>0.131</v>
      </c>
      <c r="R161" s="183">
        <f>Q161*H161</f>
        <v>0.786</v>
      </c>
      <c r="S161" s="183">
        <v>0</v>
      </c>
      <c r="T161" s="184">
        <f>S161*H161</f>
        <v>0</v>
      </c>
      <c r="AR161" s="23" t="s">
        <v>200</v>
      </c>
      <c r="AT161" s="23" t="s">
        <v>252</v>
      </c>
      <c r="AU161" s="23" t="s">
        <v>77</v>
      </c>
      <c r="AY161" s="23" t="s">
        <v>170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75</v>
      </c>
      <c r="BK161" s="185">
        <f>ROUND(I161*H161,2)</f>
        <v>0</v>
      </c>
      <c r="BL161" s="23" t="s">
        <v>176</v>
      </c>
      <c r="BM161" s="23" t="s">
        <v>305</v>
      </c>
    </row>
    <row r="162" spans="2:51" s="11" customFormat="1" ht="13.5">
      <c r="B162" s="186"/>
      <c r="D162" s="187" t="s">
        <v>178</v>
      </c>
      <c r="E162" s="188" t="s">
        <v>5</v>
      </c>
      <c r="F162" s="189" t="s">
        <v>114</v>
      </c>
      <c r="H162" s="190">
        <v>6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88" t="s">
        <v>178</v>
      </c>
      <c r="AU162" s="188" t="s">
        <v>77</v>
      </c>
      <c r="AV162" s="11" t="s">
        <v>77</v>
      </c>
      <c r="AW162" s="11" t="s">
        <v>31</v>
      </c>
      <c r="AX162" s="11" t="s">
        <v>75</v>
      </c>
      <c r="AY162" s="188" t="s">
        <v>170</v>
      </c>
    </row>
    <row r="163" spans="2:65" s="1" customFormat="1" ht="16.5" customHeight="1">
      <c r="B163" s="173"/>
      <c r="C163" s="206" t="s">
        <v>306</v>
      </c>
      <c r="D163" s="206" t="s">
        <v>252</v>
      </c>
      <c r="E163" s="207" t="s">
        <v>307</v>
      </c>
      <c r="F163" s="208" t="s">
        <v>308</v>
      </c>
      <c r="G163" s="209" t="s">
        <v>98</v>
      </c>
      <c r="H163" s="210">
        <v>150</v>
      </c>
      <c r="I163" s="211"/>
      <c r="J163" s="212">
        <f>ROUND(I163*H163,2)</f>
        <v>0</v>
      </c>
      <c r="K163" s="208" t="s">
        <v>175</v>
      </c>
      <c r="L163" s="213"/>
      <c r="M163" s="214" t="s">
        <v>5</v>
      </c>
      <c r="N163" s="215" t="s">
        <v>38</v>
      </c>
      <c r="O163" s="41"/>
      <c r="P163" s="183">
        <f>O163*H163</f>
        <v>0</v>
      </c>
      <c r="Q163" s="183">
        <v>0.131</v>
      </c>
      <c r="R163" s="183">
        <f>Q163*H163</f>
        <v>19.650000000000002</v>
      </c>
      <c r="S163" s="183">
        <v>0</v>
      </c>
      <c r="T163" s="184">
        <f>S163*H163</f>
        <v>0</v>
      </c>
      <c r="AR163" s="23" t="s">
        <v>200</v>
      </c>
      <c r="AT163" s="23" t="s">
        <v>252</v>
      </c>
      <c r="AU163" s="23" t="s">
        <v>77</v>
      </c>
      <c r="AY163" s="23" t="s">
        <v>170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23" t="s">
        <v>75</v>
      </c>
      <c r="BK163" s="185">
        <f>ROUND(I163*H163,2)</f>
        <v>0</v>
      </c>
      <c r="BL163" s="23" t="s">
        <v>176</v>
      </c>
      <c r="BM163" s="23" t="s">
        <v>309</v>
      </c>
    </row>
    <row r="164" spans="2:51" s="11" customFormat="1" ht="13.5">
      <c r="B164" s="186"/>
      <c r="D164" s="187" t="s">
        <v>178</v>
      </c>
      <c r="E164" s="188" t="s">
        <v>5</v>
      </c>
      <c r="F164" s="189" t="s">
        <v>110</v>
      </c>
      <c r="H164" s="190">
        <v>150</v>
      </c>
      <c r="I164" s="191"/>
      <c r="L164" s="186"/>
      <c r="M164" s="192"/>
      <c r="N164" s="193"/>
      <c r="O164" s="193"/>
      <c r="P164" s="193"/>
      <c r="Q164" s="193"/>
      <c r="R164" s="193"/>
      <c r="S164" s="193"/>
      <c r="T164" s="194"/>
      <c r="AT164" s="188" t="s">
        <v>178</v>
      </c>
      <c r="AU164" s="188" t="s">
        <v>77</v>
      </c>
      <c r="AV164" s="11" t="s">
        <v>77</v>
      </c>
      <c r="AW164" s="11" t="s">
        <v>31</v>
      </c>
      <c r="AX164" s="11" t="s">
        <v>75</v>
      </c>
      <c r="AY164" s="188" t="s">
        <v>170</v>
      </c>
    </row>
    <row r="165" spans="2:65" s="1" customFormat="1" ht="63.75" customHeight="1">
      <c r="B165" s="173"/>
      <c r="C165" s="174" t="s">
        <v>310</v>
      </c>
      <c r="D165" s="174" t="s">
        <v>172</v>
      </c>
      <c r="E165" s="175" t="s">
        <v>311</v>
      </c>
      <c r="F165" s="176" t="s">
        <v>312</v>
      </c>
      <c r="G165" s="177" t="s">
        <v>98</v>
      </c>
      <c r="H165" s="178">
        <v>6</v>
      </c>
      <c r="I165" s="179"/>
      <c r="J165" s="180">
        <f>ROUND(I165*H165,2)</f>
        <v>0</v>
      </c>
      <c r="K165" s="176" t="s">
        <v>175</v>
      </c>
      <c r="L165" s="40"/>
      <c r="M165" s="181" t="s">
        <v>5</v>
      </c>
      <c r="N165" s="182" t="s">
        <v>38</v>
      </c>
      <c r="O165" s="41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23" t="s">
        <v>176</v>
      </c>
      <c r="AT165" s="23" t="s">
        <v>172</v>
      </c>
      <c r="AU165" s="23" t="s">
        <v>77</v>
      </c>
      <c r="AY165" s="23" t="s">
        <v>170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75</v>
      </c>
      <c r="BK165" s="185">
        <f>ROUND(I165*H165,2)</f>
        <v>0</v>
      </c>
      <c r="BL165" s="23" t="s">
        <v>176</v>
      </c>
      <c r="BM165" s="23" t="s">
        <v>313</v>
      </c>
    </row>
    <row r="166" spans="2:51" s="11" customFormat="1" ht="13.5">
      <c r="B166" s="186"/>
      <c r="D166" s="187" t="s">
        <v>178</v>
      </c>
      <c r="E166" s="188" t="s">
        <v>5</v>
      </c>
      <c r="F166" s="189" t="s">
        <v>114</v>
      </c>
      <c r="H166" s="190">
        <v>6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88" t="s">
        <v>178</v>
      </c>
      <c r="AU166" s="188" t="s">
        <v>77</v>
      </c>
      <c r="AV166" s="11" t="s">
        <v>77</v>
      </c>
      <c r="AW166" s="11" t="s">
        <v>31</v>
      </c>
      <c r="AX166" s="11" t="s">
        <v>75</v>
      </c>
      <c r="AY166" s="188" t="s">
        <v>170</v>
      </c>
    </row>
    <row r="167" spans="2:65" s="1" customFormat="1" ht="51" customHeight="1">
      <c r="B167" s="173"/>
      <c r="C167" s="174" t="s">
        <v>314</v>
      </c>
      <c r="D167" s="174" t="s">
        <v>172</v>
      </c>
      <c r="E167" s="175" t="s">
        <v>315</v>
      </c>
      <c r="F167" s="176" t="s">
        <v>316</v>
      </c>
      <c r="G167" s="177" t="s">
        <v>98</v>
      </c>
      <c r="H167" s="178">
        <v>412</v>
      </c>
      <c r="I167" s="179"/>
      <c r="J167" s="180">
        <f>ROUND(I167*H167,2)</f>
        <v>0</v>
      </c>
      <c r="K167" s="176" t="s">
        <v>175</v>
      </c>
      <c r="L167" s="40"/>
      <c r="M167" s="181" t="s">
        <v>5</v>
      </c>
      <c r="N167" s="182" t="s">
        <v>38</v>
      </c>
      <c r="O167" s="41"/>
      <c r="P167" s="183">
        <f>O167*H167</f>
        <v>0</v>
      </c>
      <c r="Q167" s="183">
        <v>0.098</v>
      </c>
      <c r="R167" s="183">
        <f>Q167*H167</f>
        <v>40.376000000000005</v>
      </c>
      <c r="S167" s="183">
        <v>0</v>
      </c>
      <c r="T167" s="184">
        <f>S167*H167</f>
        <v>0</v>
      </c>
      <c r="AR167" s="23" t="s">
        <v>176</v>
      </c>
      <c r="AT167" s="23" t="s">
        <v>172</v>
      </c>
      <c r="AU167" s="23" t="s">
        <v>77</v>
      </c>
      <c r="AY167" s="23" t="s">
        <v>170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75</v>
      </c>
      <c r="BK167" s="185">
        <f>ROUND(I167*H167,2)</f>
        <v>0</v>
      </c>
      <c r="BL167" s="23" t="s">
        <v>176</v>
      </c>
      <c r="BM167" s="23" t="s">
        <v>317</v>
      </c>
    </row>
    <row r="168" spans="2:51" s="11" customFormat="1" ht="13.5">
      <c r="B168" s="186"/>
      <c r="D168" s="187" t="s">
        <v>178</v>
      </c>
      <c r="E168" s="188" t="s">
        <v>5</v>
      </c>
      <c r="F168" s="189" t="s">
        <v>116</v>
      </c>
      <c r="H168" s="190">
        <v>412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88" t="s">
        <v>178</v>
      </c>
      <c r="AU168" s="188" t="s">
        <v>77</v>
      </c>
      <c r="AV168" s="11" t="s">
        <v>77</v>
      </c>
      <c r="AW168" s="11" t="s">
        <v>31</v>
      </c>
      <c r="AX168" s="11" t="s">
        <v>75</v>
      </c>
      <c r="AY168" s="188" t="s">
        <v>170</v>
      </c>
    </row>
    <row r="169" spans="2:65" s="1" customFormat="1" ht="16.5" customHeight="1">
      <c r="B169" s="173"/>
      <c r="C169" s="206" t="s">
        <v>318</v>
      </c>
      <c r="D169" s="206" t="s">
        <v>252</v>
      </c>
      <c r="E169" s="207" t="s">
        <v>319</v>
      </c>
      <c r="F169" s="208" t="s">
        <v>320</v>
      </c>
      <c r="G169" s="209" t="s">
        <v>98</v>
      </c>
      <c r="H169" s="210">
        <v>412</v>
      </c>
      <c r="I169" s="211"/>
      <c r="J169" s="212">
        <f>ROUND(I169*H169,2)</f>
        <v>0</v>
      </c>
      <c r="K169" s="208" t="s">
        <v>175</v>
      </c>
      <c r="L169" s="213"/>
      <c r="M169" s="214" t="s">
        <v>5</v>
      </c>
      <c r="N169" s="215" t="s">
        <v>38</v>
      </c>
      <c r="O169" s="41"/>
      <c r="P169" s="183">
        <f>O169*H169</f>
        <v>0</v>
      </c>
      <c r="Q169" s="183">
        <v>0.1125</v>
      </c>
      <c r="R169" s="183">
        <f>Q169*H169</f>
        <v>46.35</v>
      </c>
      <c r="S169" s="183">
        <v>0</v>
      </c>
      <c r="T169" s="184">
        <f>S169*H169</f>
        <v>0</v>
      </c>
      <c r="AR169" s="23" t="s">
        <v>200</v>
      </c>
      <c r="AT169" s="23" t="s">
        <v>252</v>
      </c>
      <c r="AU169" s="23" t="s">
        <v>77</v>
      </c>
      <c r="AY169" s="23" t="s">
        <v>170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75</v>
      </c>
      <c r="BK169" s="185">
        <f>ROUND(I169*H169,2)</f>
        <v>0</v>
      </c>
      <c r="BL169" s="23" t="s">
        <v>176</v>
      </c>
      <c r="BM169" s="23" t="s">
        <v>321</v>
      </c>
    </row>
    <row r="170" spans="2:51" s="11" customFormat="1" ht="13.5">
      <c r="B170" s="186"/>
      <c r="D170" s="187" t="s">
        <v>178</v>
      </c>
      <c r="E170" s="188" t="s">
        <v>5</v>
      </c>
      <c r="F170" s="189" t="s">
        <v>116</v>
      </c>
      <c r="H170" s="190">
        <v>412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88" t="s">
        <v>178</v>
      </c>
      <c r="AU170" s="188" t="s">
        <v>77</v>
      </c>
      <c r="AV170" s="11" t="s">
        <v>77</v>
      </c>
      <c r="AW170" s="11" t="s">
        <v>31</v>
      </c>
      <c r="AX170" s="11" t="s">
        <v>75</v>
      </c>
      <c r="AY170" s="188" t="s">
        <v>170</v>
      </c>
    </row>
    <row r="171" spans="2:63" s="10" customFormat="1" ht="29.85" customHeight="1">
      <c r="B171" s="160"/>
      <c r="D171" s="161" t="s">
        <v>66</v>
      </c>
      <c r="E171" s="171" t="s">
        <v>200</v>
      </c>
      <c r="F171" s="171" t="s">
        <v>322</v>
      </c>
      <c r="I171" s="163"/>
      <c r="J171" s="172">
        <f>BK171</f>
        <v>0</v>
      </c>
      <c r="L171" s="160"/>
      <c r="M171" s="165"/>
      <c r="N171" s="166"/>
      <c r="O171" s="166"/>
      <c r="P171" s="167">
        <f>SUM(P172:P177)</f>
        <v>0</v>
      </c>
      <c r="Q171" s="166"/>
      <c r="R171" s="167">
        <f>SUM(R172:R177)</f>
        <v>5.0093</v>
      </c>
      <c r="S171" s="166"/>
      <c r="T171" s="168">
        <f>SUM(T172:T177)</f>
        <v>0</v>
      </c>
      <c r="AR171" s="161" t="s">
        <v>75</v>
      </c>
      <c r="AT171" s="169" t="s">
        <v>66</v>
      </c>
      <c r="AU171" s="169" t="s">
        <v>75</v>
      </c>
      <c r="AY171" s="161" t="s">
        <v>170</v>
      </c>
      <c r="BK171" s="170">
        <f>SUM(BK172:BK177)</f>
        <v>0</v>
      </c>
    </row>
    <row r="172" spans="2:65" s="1" customFormat="1" ht="16.5" customHeight="1">
      <c r="B172" s="173"/>
      <c r="C172" s="174" t="s">
        <v>323</v>
      </c>
      <c r="D172" s="174" t="s">
        <v>172</v>
      </c>
      <c r="E172" s="175" t="s">
        <v>324</v>
      </c>
      <c r="F172" s="176" t="s">
        <v>325</v>
      </c>
      <c r="G172" s="177" t="s">
        <v>135</v>
      </c>
      <c r="H172" s="178">
        <v>3</v>
      </c>
      <c r="I172" s="179"/>
      <c r="J172" s="180">
        <f>ROUND(I172*H172,2)</f>
        <v>0</v>
      </c>
      <c r="K172" s="176" t="s">
        <v>175</v>
      </c>
      <c r="L172" s="40"/>
      <c r="M172" s="181" t="s">
        <v>5</v>
      </c>
      <c r="N172" s="182" t="s">
        <v>38</v>
      </c>
      <c r="O172" s="41"/>
      <c r="P172" s="183">
        <f>O172*H172</f>
        <v>0</v>
      </c>
      <c r="Q172" s="183">
        <v>0.3409</v>
      </c>
      <c r="R172" s="183">
        <f>Q172*H172</f>
        <v>1.0227</v>
      </c>
      <c r="S172" s="183">
        <v>0</v>
      </c>
      <c r="T172" s="184">
        <f>S172*H172</f>
        <v>0</v>
      </c>
      <c r="AR172" s="23" t="s">
        <v>176</v>
      </c>
      <c r="AT172" s="23" t="s">
        <v>172</v>
      </c>
      <c r="AU172" s="23" t="s">
        <v>77</v>
      </c>
      <c r="AY172" s="23" t="s">
        <v>170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23" t="s">
        <v>75</v>
      </c>
      <c r="BK172" s="185">
        <f>ROUND(I172*H172,2)</f>
        <v>0</v>
      </c>
      <c r="BL172" s="23" t="s">
        <v>176</v>
      </c>
      <c r="BM172" s="23" t="s">
        <v>326</v>
      </c>
    </row>
    <row r="173" spans="2:51" s="11" customFormat="1" ht="13.5">
      <c r="B173" s="186"/>
      <c r="D173" s="187" t="s">
        <v>178</v>
      </c>
      <c r="E173" s="188" t="s">
        <v>5</v>
      </c>
      <c r="F173" s="189" t="s">
        <v>133</v>
      </c>
      <c r="H173" s="190">
        <v>3</v>
      </c>
      <c r="I173" s="191"/>
      <c r="L173" s="186"/>
      <c r="M173" s="192"/>
      <c r="N173" s="193"/>
      <c r="O173" s="193"/>
      <c r="P173" s="193"/>
      <c r="Q173" s="193"/>
      <c r="R173" s="193"/>
      <c r="S173" s="193"/>
      <c r="T173" s="194"/>
      <c r="AT173" s="188" t="s">
        <v>178</v>
      </c>
      <c r="AU173" s="188" t="s">
        <v>77</v>
      </c>
      <c r="AV173" s="11" t="s">
        <v>77</v>
      </c>
      <c r="AW173" s="11" t="s">
        <v>31</v>
      </c>
      <c r="AX173" s="11" t="s">
        <v>75</v>
      </c>
      <c r="AY173" s="188" t="s">
        <v>170</v>
      </c>
    </row>
    <row r="174" spans="2:65" s="1" customFormat="1" ht="16.5" customHeight="1">
      <c r="B174" s="173"/>
      <c r="C174" s="206" t="s">
        <v>327</v>
      </c>
      <c r="D174" s="206" t="s">
        <v>252</v>
      </c>
      <c r="E174" s="207" t="s">
        <v>328</v>
      </c>
      <c r="F174" s="208" t="s">
        <v>329</v>
      </c>
      <c r="G174" s="209" t="s">
        <v>135</v>
      </c>
      <c r="H174" s="210">
        <v>3</v>
      </c>
      <c r="I174" s="211"/>
      <c r="J174" s="212">
        <f>ROUND(I174*H174,2)</f>
        <v>0</v>
      </c>
      <c r="K174" s="208" t="s">
        <v>175</v>
      </c>
      <c r="L174" s="213"/>
      <c r="M174" s="214" t="s">
        <v>5</v>
      </c>
      <c r="N174" s="215" t="s">
        <v>38</v>
      </c>
      <c r="O174" s="41"/>
      <c r="P174" s="183">
        <f>O174*H174</f>
        <v>0</v>
      </c>
      <c r="Q174" s="183">
        <v>0.347</v>
      </c>
      <c r="R174" s="183">
        <f>Q174*H174</f>
        <v>1.041</v>
      </c>
      <c r="S174" s="183">
        <v>0</v>
      </c>
      <c r="T174" s="184">
        <f>S174*H174</f>
        <v>0</v>
      </c>
      <c r="AR174" s="23" t="s">
        <v>200</v>
      </c>
      <c r="AT174" s="23" t="s">
        <v>252</v>
      </c>
      <c r="AU174" s="23" t="s">
        <v>77</v>
      </c>
      <c r="AY174" s="23" t="s">
        <v>170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23" t="s">
        <v>75</v>
      </c>
      <c r="BK174" s="185">
        <f>ROUND(I174*H174,2)</f>
        <v>0</v>
      </c>
      <c r="BL174" s="23" t="s">
        <v>176</v>
      </c>
      <c r="BM174" s="23" t="s">
        <v>330</v>
      </c>
    </row>
    <row r="175" spans="2:65" s="1" customFormat="1" ht="16.5" customHeight="1">
      <c r="B175" s="173"/>
      <c r="C175" s="174" t="s">
        <v>331</v>
      </c>
      <c r="D175" s="174" t="s">
        <v>172</v>
      </c>
      <c r="E175" s="175" t="s">
        <v>332</v>
      </c>
      <c r="F175" s="176" t="s">
        <v>333</v>
      </c>
      <c r="G175" s="177" t="s">
        <v>135</v>
      </c>
      <c r="H175" s="178">
        <v>3</v>
      </c>
      <c r="I175" s="179"/>
      <c r="J175" s="180">
        <f>ROUND(I175*H175,2)</f>
        <v>0</v>
      </c>
      <c r="K175" s="176" t="s">
        <v>175</v>
      </c>
      <c r="L175" s="40"/>
      <c r="M175" s="181" t="s">
        <v>5</v>
      </c>
      <c r="N175" s="182" t="s">
        <v>38</v>
      </c>
      <c r="O175" s="41"/>
      <c r="P175" s="183">
        <f>O175*H175</f>
        <v>0</v>
      </c>
      <c r="Q175" s="183">
        <v>0.4208</v>
      </c>
      <c r="R175" s="183">
        <f>Q175*H175</f>
        <v>1.2624</v>
      </c>
      <c r="S175" s="183">
        <v>0</v>
      </c>
      <c r="T175" s="184">
        <f>S175*H175</f>
        <v>0</v>
      </c>
      <c r="AR175" s="23" t="s">
        <v>176</v>
      </c>
      <c r="AT175" s="23" t="s">
        <v>172</v>
      </c>
      <c r="AU175" s="23" t="s">
        <v>77</v>
      </c>
      <c r="AY175" s="23" t="s">
        <v>170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75</v>
      </c>
      <c r="BK175" s="185">
        <f>ROUND(I175*H175,2)</f>
        <v>0</v>
      </c>
      <c r="BL175" s="23" t="s">
        <v>176</v>
      </c>
      <c r="BM175" s="23" t="s">
        <v>334</v>
      </c>
    </row>
    <row r="176" spans="2:65" s="1" customFormat="1" ht="16.5" customHeight="1">
      <c r="B176" s="173"/>
      <c r="C176" s="174" t="s">
        <v>335</v>
      </c>
      <c r="D176" s="174" t="s">
        <v>172</v>
      </c>
      <c r="E176" s="175" t="s">
        <v>336</v>
      </c>
      <c r="F176" s="176" t="s">
        <v>337</v>
      </c>
      <c r="G176" s="177" t="s">
        <v>135</v>
      </c>
      <c r="H176" s="178">
        <v>4</v>
      </c>
      <c r="I176" s="179"/>
      <c r="J176" s="180">
        <f>ROUND(I176*H176,2)</f>
        <v>0</v>
      </c>
      <c r="K176" s="176" t="s">
        <v>5</v>
      </c>
      <c r="L176" s="40"/>
      <c r="M176" s="181" t="s">
        <v>5</v>
      </c>
      <c r="N176" s="182" t="s">
        <v>38</v>
      </c>
      <c r="O176" s="41"/>
      <c r="P176" s="183">
        <f>O176*H176</f>
        <v>0</v>
      </c>
      <c r="Q176" s="183">
        <v>0.4208</v>
      </c>
      <c r="R176" s="183">
        <f>Q176*H176</f>
        <v>1.6832</v>
      </c>
      <c r="S176" s="183">
        <v>0</v>
      </c>
      <c r="T176" s="184">
        <f>S176*H176</f>
        <v>0</v>
      </c>
      <c r="AR176" s="23" t="s">
        <v>176</v>
      </c>
      <c r="AT176" s="23" t="s">
        <v>172</v>
      </c>
      <c r="AU176" s="23" t="s">
        <v>77</v>
      </c>
      <c r="AY176" s="23" t="s">
        <v>170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3" t="s">
        <v>75</v>
      </c>
      <c r="BK176" s="185">
        <f>ROUND(I176*H176,2)</f>
        <v>0</v>
      </c>
      <c r="BL176" s="23" t="s">
        <v>176</v>
      </c>
      <c r="BM176" s="23" t="s">
        <v>338</v>
      </c>
    </row>
    <row r="177" spans="2:65" s="1" customFormat="1" ht="16.5" customHeight="1">
      <c r="B177" s="173"/>
      <c r="C177" s="206" t="s">
        <v>339</v>
      </c>
      <c r="D177" s="206" t="s">
        <v>252</v>
      </c>
      <c r="E177" s="207" t="s">
        <v>340</v>
      </c>
      <c r="F177" s="208" t="s">
        <v>341</v>
      </c>
      <c r="G177" s="209" t="s">
        <v>135</v>
      </c>
      <c r="H177" s="210">
        <v>4</v>
      </c>
      <c r="I177" s="211"/>
      <c r="J177" s="212">
        <f>ROUND(I177*H177,2)</f>
        <v>0</v>
      </c>
      <c r="K177" s="208" t="s">
        <v>5</v>
      </c>
      <c r="L177" s="213"/>
      <c r="M177" s="214" t="s">
        <v>5</v>
      </c>
      <c r="N177" s="215" t="s">
        <v>38</v>
      </c>
      <c r="O177" s="41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23" t="s">
        <v>200</v>
      </c>
      <c r="AT177" s="23" t="s">
        <v>252</v>
      </c>
      <c r="AU177" s="23" t="s">
        <v>77</v>
      </c>
      <c r="AY177" s="23" t="s">
        <v>170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3" t="s">
        <v>75</v>
      </c>
      <c r="BK177" s="185">
        <f>ROUND(I177*H177,2)</f>
        <v>0</v>
      </c>
      <c r="BL177" s="23" t="s">
        <v>176</v>
      </c>
      <c r="BM177" s="23" t="s">
        <v>342</v>
      </c>
    </row>
    <row r="178" spans="2:63" s="10" customFormat="1" ht="29.85" customHeight="1">
      <c r="B178" s="160"/>
      <c r="D178" s="161" t="s">
        <v>66</v>
      </c>
      <c r="E178" s="171" t="s">
        <v>204</v>
      </c>
      <c r="F178" s="171" t="s">
        <v>343</v>
      </c>
      <c r="I178" s="163"/>
      <c r="J178" s="172">
        <f>BK178</f>
        <v>0</v>
      </c>
      <c r="L178" s="160"/>
      <c r="M178" s="165"/>
      <c r="N178" s="166"/>
      <c r="O178" s="166"/>
      <c r="P178" s="167">
        <f>SUM(P179:P198)</f>
        <v>0</v>
      </c>
      <c r="Q178" s="166"/>
      <c r="R178" s="167">
        <f>SUM(R179:R198)</f>
        <v>80.08298119999999</v>
      </c>
      <c r="S178" s="166"/>
      <c r="T178" s="168">
        <f>SUM(T179:T198)</f>
        <v>0</v>
      </c>
      <c r="AR178" s="161" t="s">
        <v>75</v>
      </c>
      <c r="AT178" s="169" t="s">
        <v>66</v>
      </c>
      <c r="AU178" s="169" t="s">
        <v>75</v>
      </c>
      <c r="AY178" s="161" t="s">
        <v>170</v>
      </c>
      <c r="BK178" s="170">
        <f>SUM(BK179:BK198)</f>
        <v>0</v>
      </c>
    </row>
    <row r="179" spans="2:65" s="1" customFormat="1" ht="25.5" customHeight="1">
      <c r="B179" s="173"/>
      <c r="C179" s="174" t="s">
        <v>344</v>
      </c>
      <c r="D179" s="174" t="s">
        <v>172</v>
      </c>
      <c r="E179" s="175" t="s">
        <v>345</v>
      </c>
      <c r="F179" s="176" t="s">
        <v>346</v>
      </c>
      <c r="G179" s="177" t="s">
        <v>135</v>
      </c>
      <c r="H179" s="178">
        <v>4</v>
      </c>
      <c r="I179" s="179"/>
      <c r="J179" s="180">
        <f aca="true" t="shared" si="0" ref="J179:J188">ROUND(I179*H179,2)</f>
        <v>0</v>
      </c>
      <c r="K179" s="176" t="s">
        <v>175</v>
      </c>
      <c r="L179" s="40"/>
      <c r="M179" s="181" t="s">
        <v>5</v>
      </c>
      <c r="N179" s="182" t="s">
        <v>38</v>
      </c>
      <c r="O179" s="41"/>
      <c r="P179" s="183">
        <f aca="true" t="shared" si="1" ref="P179:P188">O179*H179</f>
        <v>0</v>
      </c>
      <c r="Q179" s="183">
        <v>0.0007</v>
      </c>
      <c r="R179" s="183">
        <f aca="true" t="shared" si="2" ref="R179:R188">Q179*H179</f>
        <v>0.0028</v>
      </c>
      <c r="S179" s="183">
        <v>0</v>
      </c>
      <c r="T179" s="184">
        <f aca="true" t="shared" si="3" ref="T179:T188">S179*H179</f>
        <v>0</v>
      </c>
      <c r="AR179" s="23" t="s">
        <v>176</v>
      </c>
      <c r="AT179" s="23" t="s">
        <v>172</v>
      </c>
      <c r="AU179" s="23" t="s">
        <v>77</v>
      </c>
      <c r="AY179" s="23" t="s">
        <v>170</v>
      </c>
      <c r="BE179" s="185">
        <f aca="true" t="shared" si="4" ref="BE179:BE188">IF(N179="základní",J179,0)</f>
        <v>0</v>
      </c>
      <c r="BF179" s="185">
        <f aca="true" t="shared" si="5" ref="BF179:BF188">IF(N179="snížená",J179,0)</f>
        <v>0</v>
      </c>
      <c r="BG179" s="185">
        <f aca="true" t="shared" si="6" ref="BG179:BG188">IF(N179="zákl. přenesená",J179,0)</f>
        <v>0</v>
      </c>
      <c r="BH179" s="185">
        <f aca="true" t="shared" si="7" ref="BH179:BH188">IF(N179="sníž. přenesená",J179,0)</f>
        <v>0</v>
      </c>
      <c r="BI179" s="185">
        <f aca="true" t="shared" si="8" ref="BI179:BI188">IF(N179="nulová",J179,0)</f>
        <v>0</v>
      </c>
      <c r="BJ179" s="23" t="s">
        <v>75</v>
      </c>
      <c r="BK179" s="185">
        <f aca="true" t="shared" si="9" ref="BK179:BK188">ROUND(I179*H179,2)</f>
        <v>0</v>
      </c>
      <c r="BL179" s="23" t="s">
        <v>176</v>
      </c>
      <c r="BM179" s="23" t="s">
        <v>347</v>
      </c>
    </row>
    <row r="180" spans="2:65" s="1" customFormat="1" ht="16.5" customHeight="1">
      <c r="B180" s="173"/>
      <c r="C180" s="206" t="s">
        <v>348</v>
      </c>
      <c r="D180" s="206" t="s">
        <v>252</v>
      </c>
      <c r="E180" s="207" t="s">
        <v>349</v>
      </c>
      <c r="F180" s="208" t="s">
        <v>350</v>
      </c>
      <c r="G180" s="209" t="s">
        <v>135</v>
      </c>
      <c r="H180" s="210">
        <v>2</v>
      </c>
      <c r="I180" s="211"/>
      <c r="J180" s="212">
        <f t="shared" si="0"/>
        <v>0</v>
      </c>
      <c r="K180" s="208" t="s">
        <v>175</v>
      </c>
      <c r="L180" s="213"/>
      <c r="M180" s="214" t="s">
        <v>5</v>
      </c>
      <c r="N180" s="215" t="s">
        <v>38</v>
      </c>
      <c r="O180" s="41"/>
      <c r="P180" s="183">
        <f t="shared" si="1"/>
        <v>0</v>
      </c>
      <c r="Q180" s="183">
        <v>0.004</v>
      </c>
      <c r="R180" s="183">
        <f t="shared" si="2"/>
        <v>0.008</v>
      </c>
      <c r="S180" s="183">
        <v>0</v>
      </c>
      <c r="T180" s="184">
        <f t="shared" si="3"/>
        <v>0</v>
      </c>
      <c r="AR180" s="23" t="s">
        <v>200</v>
      </c>
      <c r="AT180" s="23" t="s">
        <v>252</v>
      </c>
      <c r="AU180" s="23" t="s">
        <v>77</v>
      </c>
      <c r="AY180" s="23" t="s">
        <v>170</v>
      </c>
      <c r="BE180" s="185">
        <f t="shared" si="4"/>
        <v>0</v>
      </c>
      <c r="BF180" s="185">
        <f t="shared" si="5"/>
        <v>0</v>
      </c>
      <c r="BG180" s="185">
        <f t="shared" si="6"/>
        <v>0</v>
      </c>
      <c r="BH180" s="185">
        <f t="shared" si="7"/>
        <v>0</v>
      </c>
      <c r="BI180" s="185">
        <f t="shared" si="8"/>
        <v>0</v>
      </c>
      <c r="BJ180" s="23" t="s">
        <v>75</v>
      </c>
      <c r="BK180" s="185">
        <f t="shared" si="9"/>
        <v>0</v>
      </c>
      <c r="BL180" s="23" t="s">
        <v>176</v>
      </c>
      <c r="BM180" s="23" t="s">
        <v>351</v>
      </c>
    </row>
    <row r="181" spans="2:65" s="1" customFormat="1" ht="16.5" customHeight="1">
      <c r="B181" s="173"/>
      <c r="C181" s="206" t="s">
        <v>352</v>
      </c>
      <c r="D181" s="206" t="s">
        <v>252</v>
      </c>
      <c r="E181" s="207" t="s">
        <v>353</v>
      </c>
      <c r="F181" s="208" t="s">
        <v>354</v>
      </c>
      <c r="G181" s="209" t="s">
        <v>135</v>
      </c>
      <c r="H181" s="210">
        <v>2</v>
      </c>
      <c r="I181" s="211"/>
      <c r="J181" s="212">
        <f t="shared" si="0"/>
        <v>0</v>
      </c>
      <c r="K181" s="208" t="s">
        <v>175</v>
      </c>
      <c r="L181" s="213"/>
      <c r="M181" s="214" t="s">
        <v>5</v>
      </c>
      <c r="N181" s="215" t="s">
        <v>38</v>
      </c>
      <c r="O181" s="41"/>
      <c r="P181" s="183">
        <f t="shared" si="1"/>
        <v>0</v>
      </c>
      <c r="Q181" s="183">
        <v>0.004</v>
      </c>
      <c r="R181" s="183">
        <f t="shared" si="2"/>
        <v>0.008</v>
      </c>
      <c r="S181" s="183">
        <v>0</v>
      </c>
      <c r="T181" s="184">
        <f t="shared" si="3"/>
        <v>0</v>
      </c>
      <c r="AR181" s="23" t="s">
        <v>200</v>
      </c>
      <c r="AT181" s="23" t="s">
        <v>252</v>
      </c>
      <c r="AU181" s="23" t="s">
        <v>77</v>
      </c>
      <c r="AY181" s="23" t="s">
        <v>170</v>
      </c>
      <c r="BE181" s="185">
        <f t="shared" si="4"/>
        <v>0</v>
      </c>
      <c r="BF181" s="185">
        <f t="shared" si="5"/>
        <v>0</v>
      </c>
      <c r="BG181" s="185">
        <f t="shared" si="6"/>
        <v>0</v>
      </c>
      <c r="BH181" s="185">
        <f t="shared" si="7"/>
        <v>0</v>
      </c>
      <c r="BI181" s="185">
        <f t="shared" si="8"/>
        <v>0</v>
      </c>
      <c r="BJ181" s="23" t="s">
        <v>75</v>
      </c>
      <c r="BK181" s="185">
        <f t="shared" si="9"/>
        <v>0</v>
      </c>
      <c r="BL181" s="23" t="s">
        <v>176</v>
      </c>
      <c r="BM181" s="23" t="s">
        <v>355</v>
      </c>
    </row>
    <row r="182" spans="2:65" s="1" customFormat="1" ht="16.5" customHeight="1">
      <c r="B182" s="173"/>
      <c r="C182" s="174" t="s">
        <v>356</v>
      </c>
      <c r="D182" s="174" t="s">
        <v>172</v>
      </c>
      <c r="E182" s="175" t="s">
        <v>357</v>
      </c>
      <c r="F182" s="176" t="s">
        <v>358</v>
      </c>
      <c r="G182" s="177" t="s">
        <v>135</v>
      </c>
      <c r="H182" s="178">
        <v>4</v>
      </c>
      <c r="I182" s="179"/>
      <c r="J182" s="180">
        <f t="shared" si="0"/>
        <v>0</v>
      </c>
      <c r="K182" s="176" t="s">
        <v>175</v>
      </c>
      <c r="L182" s="40"/>
      <c r="M182" s="181" t="s">
        <v>5</v>
      </c>
      <c r="N182" s="182" t="s">
        <v>38</v>
      </c>
      <c r="O182" s="41"/>
      <c r="P182" s="183">
        <f t="shared" si="1"/>
        <v>0</v>
      </c>
      <c r="Q182" s="183">
        <v>0.10941</v>
      </c>
      <c r="R182" s="183">
        <f t="shared" si="2"/>
        <v>0.43764</v>
      </c>
      <c r="S182" s="183">
        <v>0</v>
      </c>
      <c r="T182" s="184">
        <f t="shared" si="3"/>
        <v>0</v>
      </c>
      <c r="AR182" s="23" t="s">
        <v>176</v>
      </c>
      <c r="AT182" s="23" t="s">
        <v>172</v>
      </c>
      <c r="AU182" s="23" t="s">
        <v>77</v>
      </c>
      <c r="AY182" s="23" t="s">
        <v>170</v>
      </c>
      <c r="BE182" s="185">
        <f t="shared" si="4"/>
        <v>0</v>
      </c>
      <c r="BF182" s="185">
        <f t="shared" si="5"/>
        <v>0</v>
      </c>
      <c r="BG182" s="185">
        <f t="shared" si="6"/>
        <v>0</v>
      </c>
      <c r="BH182" s="185">
        <f t="shared" si="7"/>
        <v>0</v>
      </c>
      <c r="BI182" s="185">
        <f t="shared" si="8"/>
        <v>0</v>
      </c>
      <c r="BJ182" s="23" t="s">
        <v>75</v>
      </c>
      <c r="BK182" s="185">
        <f t="shared" si="9"/>
        <v>0</v>
      </c>
      <c r="BL182" s="23" t="s">
        <v>176</v>
      </c>
      <c r="BM182" s="23" t="s">
        <v>359</v>
      </c>
    </row>
    <row r="183" spans="2:65" s="1" customFormat="1" ht="25.5" customHeight="1">
      <c r="B183" s="173"/>
      <c r="C183" s="206" t="s">
        <v>360</v>
      </c>
      <c r="D183" s="206" t="s">
        <v>252</v>
      </c>
      <c r="E183" s="207" t="s">
        <v>361</v>
      </c>
      <c r="F183" s="208" t="s">
        <v>362</v>
      </c>
      <c r="G183" s="209" t="s">
        <v>135</v>
      </c>
      <c r="H183" s="210">
        <v>4</v>
      </c>
      <c r="I183" s="211"/>
      <c r="J183" s="212">
        <f t="shared" si="0"/>
        <v>0</v>
      </c>
      <c r="K183" s="208" t="s">
        <v>175</v>
      </c>
      <c r="L183" s="213"/>
      <c r="M183" s="214" t="s">
        <v>5</v>
      </c>
      <c r="N183" s="215" t="s">
        <v>38</v>
      </c>
      <c r="O183" s="41"/>
      <c r="P183" s="183">
        <f t="shared" si="1"/>
        <v>0</v>
      </c>
      <c r="Q183" s="183">
        <v>0.0065</v>
      </c>
      <c r="R183" s="183">
        <f t="shared" si="2"/>
        <v>0.026</v>
      </c>
      <c r="S183" s="183">
        <v>0</v>
      </c>
      <c r="T183" s="184">
        <f t="shared" si="3"/>
        <v>0</v>
      </c>
      <c r="AR183" s="23" t="s">
        <v>200</v>
      </c>
      <c r="AT183" s="23" t="s">
        <v>252</v>
      </c>
      <c r="AU183" s="23" t="s">
        <v>77</v>
      </c>
      <c r="AY183" s="23" t="s">
        <v>170</v>
      </c>
      <c r="BE183" s="185">
        <f t="shared" si="4"/>
        <v>0</v>
      </c>
      <c r="BF183" s="185">
        <f t="shared" si="5"/>
        <v>0</v>
      </c>
      <c r="BG183" s="185">
        <f t="shared" si="6"/>
        <v>0</v>
      </c>
      <c r="BH183" s="185">
        <f t="shared" si="7"/>
        <v>0</v>
      </c>
      <c r="BI183" s="185">
        <f t="shared" si="8"/>
        <v>0</v>
      </c>
      <c r="BJ183" s="23" t="s">
        <v>75</v>
      </c>
      <c r="BK183" s="185">
        <f t="shared" si="9"/>
        <v>0</v>
      </c>
      <c r="BL183" s="23" t="s">
        <v>176</v>
      </c>
      <c r="BM183" s="23" t="s">
        <v>363</v>
      </c>
    </row>
    <row r="184" spans="2:65" s="1" customFormat="1" ht="25.5" customHeight="1">
      <c r="B184" s="173"/>
      <c r="C184" s="206" t="s">
        <v>364</v>
      </c>
      <c r="D184" s="206" t="s">
        <v>252</v>
      </c>
      <c r="E184" s="207" t="s">
        <v>365</v>
      </c>
      <c r="F184" s="208" t="s">
        <v>366</v>
      </c>
      <c r="G184" s="209" t="s">
        <v>135</v>
      </c>
      <c r="H184" s="210">
        <v>4</v>
      </c>
      <c r="I184" s="211"/>
      <c r="J184" s="212">
        <f t="shared" si="0"/>
        <v>0</v>
      </c>
      <c r="K184" s="208" t="s">
        <v>175</v>
      </c>
      <c r="L184" s="213"/>
      <c r="M184" s="214" t="s">
        <v>5</v>
      </c>
      <c r="N184" s="215" t="s">
        <v>38</v>
      </c>
      <c r="O184" s="41"/>
      <c r="P184" s="183">
        <f t="shared" si="1"/>
        <v>0</v>
      </c>
      <c r="Q184" s="183">
        <v>0.00015</v>
      </c>
      <c r="R184" s="183">
        <f t="shared" si="2"/>
        <v>0.0006</v>
      </c>
      <c r="S184" s="183">
        <v>0</v>
      </c>
      <c r="T184" s="184">
        <f t="shared" si="3"/>
        <v>0</v>
      </c>
      <c r="AR184" s="23" t="s">
        <v>200</v>
      </c>
      <c r="AT184" s="23" t="s">
        <v>252</v>
      </c>
      <c r="AU184" s="23" t="s">
        <v>77</v>
      </c>
      <c r="AY184" s="23" t="s">
        <v>170</v>
      </c>
      <c r="BE184" s="185">
        <f t="shared" si="4"/>
        <v>0</v>
      </c>
      <c r="BF184" s="185">
        <f t="shared" si="5"/>
        <v>0</v>
      </c>
      <c r="BG184" s="185">
        <f t="shared" si="6"/>
        <v>0</v>
      </c>
      <c r="BH184" s="185">
        <f t="shared" si="7"/>
        <v>0</v>
      </c>
      <c r="BI184" s="185">
        <f t="shared" si="8"/>
        <v>0</v>
      </c>
      <c r="BJ184" s="23" t="s">
        <v>75</v>
      </c>
      <c r="BK184" s="185">
        <f t="shared" si="9"/>
        <v>0</v>
      </c>
      <c r="BL184" s="23" t="s">
        <v>176</v>
      </c>
      <c r="BM184" s="23" t="s">
        <v>367</v>
      </c>
    </row>
    <row r="185" spans="2:65" s="1" customFormat="1" ht="25.5" customHeight="1">
      <c r="B185" s="173"/>
      <c r="C185" s="206" t="s">
        <v>368</v>
      </c>
      <c r="D185" s="206" t="s">
        <v>252</v>
      </c>
      <c r="E185" s="207" t="s">
        <v>369</v>
      </c>
      <c r="F185" s="208" t="s">
        <v>370</v>
      </c>
      <c r="G185" s="209" t="s">
        <v>135</v>
      </c>
      <c r="H185" s="210">
        <v>4</v>
      </c>
      <c r="I185" s="211"/>
      <c r="J185" s="212">
        <f t="shared" si="0"/>
        <v>0</v>
      </c>
      <c r="K185" s="208" t="s">
        <v>175</v>
      </c>
      <c r="L185" s="213"/>
      <c r="M185" s="214" t="s">
        <v>5</v>
      </c>
      <c r="N185" s="215" t="s">
        <v>38</v>
      </c>
      <c r="O185" s="41"/>
      <c r="P185" s="183">
        <f t="shared" si="1"/>
        <v>0</v>
      </c>
      <c r="Q185" s="183">
        <v>0.0004</v>
      </c>
      <c r="R185" s="183">
        <f t="shared" si="2"/>
        <v>0.0016</v>
      </c>
      <c r="S185" s="183">
        <v>0</v>
      </c>
      <c r="T185" s="184">
        <f t="shared" si="3"/>
        <v>0</v>
      </c>
      <c r="AR185" s="23" t="s">
        <v>200</v>
      </c>
      <c r="AT185" s="23" t="s">
        <v>252</v>
      </c>
      <c r="AU185" s="23" t="s">
        <v>77</v>
      </c>
      <c r="AY185" s="23" t="s">
        <v>170</v>
      </c>
      <c r="BE185" s="185">
        <f t="shared" si="4"/>
        <v>0</v>
      </c>
      <c r="BF185" s="185">
        <f t="shared" si="5"/>
        <v>0</v>
      </c>
      <c r="BG185" s="185">
        <f t="shared" si="6"/>
        <v>0</v>
      </c>
      <c r="BH185" s="185">
        <f t="shared" si="7"/>
        <v>0</v>
      </c>
      <c r="BI185" s="185">
        <f t="shared" si="8"/>
        <v>0</v>
      </c>
      <c r="BJ185" s="23" t="s">
        <v>75</v>
      </c>
      <c r="BK185" s="185">
        <f t="shared" si="9"/>
        <v>0</v>
      </c>
      <c r="BL185" s="23" t="s">
        <v>176</v>
      </c>
      <c r="BM185" s="23" t="s">
        <v>371</v>
      </c>
    </row>
    <row r="186" spans="2:65" s="1" customFormat="1" ht="16.5" customHeight="1">
      <c r="B186" s="173"/>
      <c r="C186" s="174" t="s">
        <v>372</v>
      </c>
      <c r="D186" s="174" t="s">
        <v>172</v>
      </c>
      <c r="E186" s="175" t="s">
        <v>373</v>
      </c>
      <c r="F186" s="176" t="s">
        <v>374</v>
      </c>
      <c r="G186" s="177" t="s">
        <v>89</v>
      </c>
      <c r="H186" s="178">
        <v>18</v>
      </c>
      <c r="I186" s="179"/>
      <c r="J186" s="180">
        <f t="shared" si="0"/>
        <v>0</v>
      </c>
      <c r="K186" s="176" t="s">
        <v>175</v>
      </c>
      <c r="L186" s="40"/>
      <c r="M186" s="181" t="s">
        <v>5</v>
      </c>
      <c r="N186" s="182" t="s">
        <v>38</v>
      </c>
      <c r="O186" s="41"/>
      <c r="P186" s="183">
        <f t="shared" si="1"/>
        <v>0</v>
      </c>
      <c r="Q186" s="183">
        <v>0.0004</v>
      </c>
      <c r="R186" s="183">
        <f t="shared" si="2"/>
        <v>0.007200000000000001</v>
      </c>
      <c r="S186" s="183">
        <v>0</v>
      </c>
      <c r="T186" s="184">
        <f t="shared" si="3"/>
        <v>0</v>
      </c>
      <c r="AR186" s="23" t="s">
        <v>176</v>
      </c>
      <c r="AT186" s="23" t="s">
        <v>172</v>
      </c>
      <c r="AU186" s="23" t="s">
        <v>77</v>
      </c>
      <c r="AY186" s="23" t="s">
        <v>170</v>
      </c>
      <c r="BE186" s="185">
        <f t="shared" si="4"/>
        <v>0</v>
      </c>
      <c r="BF186" s="185">
        <f t="shared" si="5"/>
        <v>0</v>
      </c>
      <c r="BG186" s="185">
        <f t="shared" si="6"/>
        <v>0</v>
      </c>
      <c r="BH186" s="185">
        <f t="shared" si="7"/>
        <v>0</v>
      </c>
      <c r="BI186" s="185">
        <f t="shared" si="8"/>
        <v>0</v>
      </c>
      <c r="BJ186" s="23" t="s">
        <v>75</v>
      </c>
      <c r="BK186" s="185">
        <f t="shared" si="9"/>
        <v>0</v>
      </c>
      <c r="BL186" s="23" t="s">
        <v>176</v>
      </c>
      <c r="BM186" s="23" t="s">
        <v>375</v>
      </c>
    </row>
    <row r="187" spans="2:65" s="1" customFormat="1" ht="25.5" customHeight="1">
      <c r="B187" s="173"/>
      <c r="C187" s="174" t="s">
        <v>376</v>
      </c>
      <c r="D187" s="174" t="s">
        <v>172</v>
      </c>
      <c r="E187" s="175" t="s">
        <v>377</v>
      </c>
      <c r="F187" s="176" t="s">
        <v>378</v>
      </c>
      <c r="G187" s="177" t="s">
        <v>89</v>
      </c>
      <c r="H187" s="178">
        <v>18</v>
      </c>
      <c r="I187" s="179"/>
      <c r="J187" s="180">
        <f t="shared" si="0"/>
        <v>0</v>
      </c>
      <c r="K187" s="176" t="s">
        <v>175</v>
      </c>
      <c r="L187" s="40"/>
      <c r="M187" s="181" t="s">
        <v>5</v>
      </c>
      <c r="N187" s="182" t="s">
        <v>38</v>
      </c>
      <c r="O187" s="41"/>
      <c r="P187" s="183">
        <f t="shared" si="1"/>
        <v>0</v>
      </c>
      <c r="Q187" s="183">
        <v>0</v>
      </c>
      <c r="R187" s="183">
        <f t="shared" si="2"/>
        <v>0</v>
      </c>
      <c r="S187" s="183">
        <v>0</v>
      </c>
      <c r="T187" s="184">
        <f t="shared" si="3"/>
        <v>0</v>
      </c>
      <c r="AR187" s="23" t="s">
        <v>176</v>
      </c>
      <c r="AT187" s="23" t="s">
        <v>172</v>
      </c>
      <c r="AU187" s="23" t="s">
        <v>77</v>
      </c>
      <c r="AY187" s="23" t="s">
        <v>170</v>
      </c>
      <c r="BE187" s="185">
        <f t="shared" si="4"/>
        <v>0</v>
      </c>
      <c r="BF187" s="185">
        <f t="shared" si="5"/>
        <v>0</v>
      </c>
      <c r="BG187" s="185">
        <f t="shared" si="6"/>
        <v>0</v>
      </c>
      <c r="BH187" s="185">
        <f t="shared" si="7"/>
        <v>0</v>
      </c>
      <c r="BI187" s="185">
        <f t="shared" si="8"/>
        <v>0</v>
      </c>
      <c r="BJ187" s="23" t="s">
        <v>75</v>
      </c>
      <c r="BK187" s="185">
        <f t="shared" si="9"/>
        <v>0</v>
      </c>
      <c r="BL187" s="23" t="s">
        <v>176</v>
      </c>
      <c r="BM187" s="23" t="s">
        <v>379</v>
      </c>
    </row>
    <row r="188" spans="2:65" s="1" customFormat="1" ht="38.25" customHeight="1">
      <c r="B188" s="173"/>
      <c r="C188" s="174" t="s">
        <v>380</v>
      </c>
      <c r="D188" s="174" t="s">
        <v>172</v>
      </c>
      <c r="E188" s="175" t="s">
        <v>381</v>
      </c>
      <c r="F188" s="176" t="s">
        <v>382</v>
      </c>
      <c r="G188" s="177" t="s">
        <v>89</v>
      </c>
      <c r="H188" s="178">
        <v>159</v>
      </c>
      <c r="I188" s="179"/>
      <c r="J188" s="180">
        <f t="shared" si="0"/>
        <v>0</v>
      </c>
      <c r="K188" s="176" t="s">
        <v>175</v>
      </c>
      <c r="L188" s="40"/>
      <c r="M188" s="181" t="s">
        <v>5</v>
      </c>
      <c r="N188" s="182" t="s">
        <v>38</v>
      </c>
      <c r="O188" s="41"/>
      <c r="P188" s="183">
        <f t="shared" si="1"/>
        <v>0</v>
      </c>
      <c r="Q188" s="183">
        <v>0.1554</v>
      </c>
      <c r="R188" s="183">
        <f t="shared" si="2"/>
        <v>24.7086</v>
      </c>
      <c r="S188" s="183">
        <v>0</v>
      </c>
      <c r="T188" s="184">
        <f t="shared" si="3"/>
        <v>0</v>
      </c>
      <c r="AR188" s="23" t="s">
        <v>176</v>
      </c>
      <c r="AT188" s="23" t="s">
        <v>172</v>
      </c>
      <c r="AU188" s="23" t="s">
        <v>77</v>
      </c>
      <c r="AY188" s="23" t="s">
        <v>170</v>
      </c>
      <c r="BE188" s="185">
        <f t="shared" si="4"/>
        <v>0</v>
      </c>
      <c r="BF188" s="185">
        <f t="shared" si="5"/>
        <v>0</v>
      </c>
      <c r="BG188" s="185">
        <f t="shared" si="6"/>
        <v>0</v>
      </c>
      <c r="BH188" s="185">
        <f t="shared" si="7"/>
        <v>0</v>
      </c>
      <c r="BI188" s="185">
        <f t="shared" si="8"/>
        <v>0</v>
      </c>
      <c r="BJ188" s="23" t="s">
        <v>75</v>
      </c>
      <c r="BK188" s="185">
        <f t="shared" si="9"/>
        <v>0</v>
      </c>
      <c r="BL188" s="23" t="s">
        <v>176</v>
      </c>
      <c r="BM188" s="23" t="s">
        <v>383</v>
      </c>
    </row>
    <row r="189" spans="2:51" s="11" customFormat="1" ht="13.5">
      <c r="B189" s="186"/>
      <c r="D189" s="187" t="s">
        <v>178</v>
      </c>
      <c r="E189" s="188" t="s">
        <v>5</v>
      </c>
      <c r="F189" s="189" t="s">
        <v>92</v>
      </c>
      <c r="H189" s="190">
        <v>159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88" t="s">
        <v>178</v>
      </c>
      <c r="AU189" s="188" t="s">
        <v>77</v>
      </c>
      <c r="AV189" s="11" t="s">
        <v>77</v>
      </c>
      <c r="AW189" s="11" t="s">
        <v>31</v>
      </c>
      <c r="AX189" s="11" t="s">
        <v>75</v>
      </c>
      <c r="AY189" s="188" t="s">
        <v>170</v>
      </c>
    </row>
    <row r="190" spans="2:65" s="1" customFormat="1" ht="16.5" customHeight="1">
      <c r="B190" s="173"/>
      <c r="C190" s="206" t="s">
        <v>384</v>
      </c>
      <c r="D190" s="206" t="s">
        <v>252</v>
      </c>
      <c r="E190" s="207" t="s">
        <v>385</v>
      </c>
      <c r="F190" s="208" t="s">
        <v>386</v>
      </c>
      <c r="G190" s="209" t="s">
        <v>89</v>
      </c>
      <c r="H190" s="210">
        <v>159</v>
      </c>
      <c r="I190" s="211"/>
      <c r="J190" s="212">
        <f>ROUND(I190*H190,2)</f>
        <v>0</v>
      </c>
      <c r="K190" s="208" t="s">
        <v>175</v>
      </c>
      <c r="L190" s="213"/>
      <c r="M190" s="214" t="s">
        <v>5</v>
      </c>
      <c r="N190" s="215" t="s">
        <v>38</v>
      </c>
      <c r="O190" s="41"/>
      <c r="P190" s="183">
        <f>O190*H190</f>
        <v>0</v>
      </c>
      <c r="Q190" s="183">
        <v>0.081</v>
      </c>
      <c r="R190" s="183">
        <f>Q190*H190</f>
        <v>12.879</v>
      </c>
      <c r="S190" s="183">
        <v>0</v>
      </c>
      <c r="T190" s="184">
        <f>S190*H190</f>
        <v>0</v>
      </c>
      <c r="AR190" s="23" t="s">
        <v>200</v>
      </c>
      <c r="AT190" s="23" t="s">
        <v>252</v>
      </c>
      <c r="AU190" s="23" t="s">
        <v>77</v>
      </c>
      <c r="AY190" s="23" t="s">
        <v>170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23" t="s">
        <v>75</v>
      </c>
      <c r="BK190" s="185">
        <f>ROUND(I190*H190,2)</f>
        <v>0</v>
      </c>
      <c r="BL190" s="23" t="s">
        <v>176</v>
      </c>
      <c r="BM190" s="23" t="s">
        <v>387</v>
      </c>
    </row>
    <row r="191" spans="2:51" s="11" customFormat="1" ht="13.5">
      <c r="B191" s="186"/>
      <c r="D191" s="187" t="s">
        <v>178</v>
      </c>
      <c r="E191" s="188" t="s">
        <v>5</v>
      </c>
      <c r="F191" s="189" t="s">
        <v>92</v>
      </c>
      <c r="H191" s="190">
        <v>159</v>
      </c>
      <c r="I191" s="191"/>
      <c r="L191" s="186"/>
      <c r="M191" s="192"/>
      <c r="N191" s="193"/>
      <c r="O191" s="193"/>
      <c r="P191" s="193"/>
      <c r="Q191" s="193"/>
      <c r="R191" s="193"/>
      <c r="S191" s="193"/>
      <c r="T191" s="194"/>
      <c r="AT191" s="188" t="s">
        <v>178</v>
      </c>
      <c r="AU191" s="188" t="s">
        <v>77</v>
      </c>
      <c r="AV191" s="11" t="s">
        <v>77</v>
      </c>
      <c r="AW191" s="11" t="s">
        <v>31</v>
      </c>
      <c r="AX191" s="11" t="s">
        <v>75</v>
      </c>
      <c r="AY191" s="188" t="s">
        <v>170</v>
      </c>
    </row>
    <row r="192" spans="2:65" s="1" customFormat="1" ht="38.25" customHeight="1">
      <c r="B192" s="173"/>
      <c r="C192" s="174" t="s">
        <v>388</v>
      </c>
      <c r="D192" s="174" t="s">
        <v>172</v>
      </c>
      <c r="E192" s="175" t="s">
        <v>389</v>
      </c>
      <c r="F192" s="176" t="s">
        <v>390</v>
      </c>
      <c r="G192" s="177" t="s">
        <v>89</v>
      </c>
      <c r="H192" s="178">
        <v>198</v>
      </c>
      <c r="I192" s="179"/>
      <c r="J192" s="180">
        <f>ROUND(I192*H192,2)</f>
        <v>0</v>
      </c>
      <c r="K192" s="176" t="s">
        <v>175</v>
      </c>
      <c r="L192" s="40"/>
      <c r="M192" s="181" t="s">
        <v>5</v>
      </c>
      <c r="N192" s="182" t="s">
        <v>38</v>
      </c>
      <c r="O192" s="41"/>
      <c r="P192" s="183">
        <f>O192*H192</f>
        <v>0</v>
      </c>
      <c r="Q192" s="183">
        <v>0.1295</v>
      </c>
      <c r="R192" s="183">
        <f>Q192*H192</f>
        <v>25.641000000000002</v>
      </c>
      <c r="S192" s="183">
        <v>0</v>
      </c>
      <c r="T192" s="184">
        <f>S192*H192</f>
        <v>0</v>
      </c>
      <c r="AR192" s="23" t="s">
        <v>176</v>
      </c>
      <c r="AT192" s="23" t="s">
        <v>172</v>
      </c>
      <c r="AU192" s="23" t="s">
        <v>77</v>
      </c>
      <c r="AY192" s="23" t="s">
        <v>170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23" t="s">
        <v>75</v>
      </c>
      <c r="BK192" s="185">
        <f>ROUND(I192*H192,2)</f>
        <v>0</v>
      </c>
      <c r="BL192" s="23" t="s">
        <v>176</v>
      </c>
      <c r="BM192" s="23" t="s">
        <v>391</v>
      </c>
    </row>
    <row r="193" spans="2:51" s="11" customFormat="1" ht="13.5">
      <c r="B193" s="186"/>
      <c r="D193" s="187" t="s">
        <v>178</v>
      </c>
      <c r="E193" s="188" t="s">
        <v>5</v>
      </c>
      <c r="F193" s="189" t="s">
        <v>87</v>
      </c>
      <c r="H193" s="190">
        <v>198</v>
      </c>
      <c r="I193" s="191"/>
      <c r="L193" s="186"/>
      <c r="M193" s="192"/>
      <c r="N193" s="193"/>
      <c r="O193" s="193"/>
      <c r="P193" s="193"/>
      <c r="Q193" s="193"/>
      <c r="R193" s="193"/>
      <c r="S193" s="193"/>
      <c r="T193" s="194"/>
      <c r="AT193" s="188" t="s">
        <v>178</v>
      </c>
      <c r="AU193" s="188" t="s">
        <v>77</v>
      </c>
      <c r="AV193" s="11" t="s">
        <v>77</v>
      </c>
      <c r="AW193" s="11" t="s">
        <v>31</v>
      </c>
      <c r="AX193" s="11" t="s">
        <v>75</v>
      </c>
      <c r="AY193" s="188" t="s">
        <v>170</v>
      </c>
    </row>
    <row r="194" spans="2:65" s="1" customFormat="1" ht="16.5" customHeight="1">
      <c r="B194" s="173"/>
      <c r="C194" s="206" t="s">
        <v>392</v>
      </c>
      <c r="D194" s="206" t="s">
        <v>252</v>
      </c>
      <c r="E194" s="207" t="s">
        <v>393</v>
      </c>
      <c r="F194" s="208" t="s">
        <v>394</v>
      </c>
      <c r="G194" s="209" t="s">
        <v>89</v>
      </c>
      <c r="H194" s="210">
        <v>198</v>
      </c>
      <c r="I194" s="211"/>
      <c r="J194" s="212">
        <f>ROUND(I194*H194,2)</f>
        <v>0</v>
      </c>
      <c r="K194" s="208" t="s">
        <v>175</v>
      </c>
      <c r="L194" s="213"/>
      <c r="M194" s="214" t="s">
        <v>5</v>
      </c>
      <c r="N194" s="215" t="s">
        <v>38</v>
      </c>
      <c r="O194" s="41"/>
      <c r="P194" s="183">
        <f>O194*H194</f>
        <v>0</v>
      </c>
      <c r="Q194" s="183">
        <v>0.045</v>
      </c>
      <c r="R194" s="183">
        <f>Q194*H194</f>
        <v>8.91</v>
      </c>
      <c r="S194" s="183">
        <v>0</v>
      </c>
      <c r="T194" s="184">
        <f>S194*H194</f>
        <v>0</v>
      </c>
      <c r="AR194" s="23" t="s">
        <v>200</v>
      </c>
      <c r="AT194" s="23" t="s">
        <v>252</v>
      </c>
      <c r="AU194" s="23" t="s">
        <v>77</v>
      </c>
      <c r="AY194" s="23" t="s">
        <v>170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75</v>
      </c>
      <c r="BK194" s="185">
        <f>ROUND(I194*H194,2)</f>
        <v>0</v>
      </c>
      <c r="BL194" s="23" t="s">
        <v>176</v>
      </c>
      <c r="BM194" s="23" t="s">
        <v>395</v>
      </c>
    </row>
    <row r="195" spans="2:65" s="1" customFormat="1" ht="25.5" customHeight="1">
      <c r="B195" s="173"/>
      <c r="C195" s="174" t="s">
        <v>396</v>
      </c>
      <c r="D195" s="174" t="s">
        <v>172</v>
      </c>
      <c r="E195" s="175" t="s">
        <v>397</v>
      </c>
      <c r="F195" s="176" t="s">
        <v>398</v>
      </c>
      <c r="G195" s="177" t="s">
        <v>121</v>
      </c>
      <c r="H195" s="178">
        <v>3.18</v>
      </c>
      <c r="I195" s="179"/>
      <c r="J195" s="180">
        <f>ROUND(I195*H195,2)</f>
        <v>0</v>
      </c>
      <c r="K195" s="176" t="s">
        <v>175</v>
      </c>
      <c r="L195" s="40"/>
      <c r="M195" s="181" t="s">
        <v>5</v>
      </c>
      <c r="N195" s="182" t="s">
        <v>38</v>
      </c>
      <c r="O195" s="41"/>
      <c r="P195" s="183">
        <f>O195*H195</f>
        <v>0</v>
      </c>
      <c r="Q195" s="183">
        <v>2.25634</v>
      </c>
      <c r="R195" s="183">
        <f>Q195*H195</f>
        <v>7.1751612</v>
      </c>
      <c r="S195" s="183">
        <v>0</v>
      </c>
      <c r="T195" s="184">
        <f>S195*H195</f>
        <v>0</v>
      </c>
      <c r="AR195" s="23" t="s">
        <v>176</v>
      </c>
      <c r="AT195" s="23" t="s">
        <v>172</v>
      </c>
      <c r="AU195" s="23" t="s">
        <v>77</v>
      </c>
      <c r="AY195" s="23" t="s">
        <v>170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23" t="s">
        <v>75</v>
      </c>
      <c r="BK195" s="185">
        <f>ROUND(I195*H195,2)</f>
        <v>0</v>
      </c>
      <c r="BL195" s="23" t="s">
        <v>176</v>
      </c>
      <c r="BM195" s="23" t="s">
        <v>399</v>
      </c>
    </row>
    <row r="196" spans="2:51" s="11" customFormat="1" ht="13.5">
      <c r="B196" s="186"/>
      <c r="D196" s="187" t="s">
        <v>178</v>
      </c>
      <c r="E196" s="188" t="s">
        <v>5</v>
      </c>
      <c r="F196" s="189" t="s">
        <v>400</v>
      </c>
      <c r="H196" s="190">
        <v>3.18</v>
      </c>
      <c r="I196" s="191"/>
      <c r="L196" s="186"/>
      <c r="M196" s="192"/>
      <c r="N196" s="193"/>
      <c r="O196" s="193"/>
      <c r="P196" s="193"/>
      <c r="Q196" s="193"/>
      <c r="R196" s="193"/>
      <c r="S196" s="193"/>
      <c r="T196" s="194"/>
      <c r="AT196" s="188" t="s">
        <v>178</v>
      </c>
      <c r="AU196" s="188" t="s">
        <v>77</v>
      </c>
      <c r="AV196" s="11" t="s">
        <v>77</v>
      </c>
      <c r="AW196" s="11" t="s">
        <v>31</v>
      </c>
      <c r="AX196" s="11" t="s">
        <v>75</v>
      </c>
      <c r="AY196" s="188" t="s">
        <v>170</v>
      </c>
    </row>
    <row r="197" spans="2:65" s="1" customFormat="1" ht="25.5" customHeight="1">
      <c r="B197" s="173"/>
      <c r="C197" s="174" t="s">
        <v>401</v>
      </c>
      <c r="D197" s="174" t="s">
        <v>172</v>
      </c>
      <c r="E197" s="175" t="s">
        <v>402</v>
      </c>
      <c r="F197" s="176" t="s">
        <v>403</v>
      </c>
      <c r="G197" s="177" t="s">
        <v>98</v>
      </c>
      <c r="H197" s="178">
        <v>402</v>
      </c>
      <c r="I197" s="179"/>
      <c r="J197" s="180">
        <f>ROUND(I197*H197,2)</f>
        <v>0</v>
      </c>
      <c r="K197" s="176" t="s">
        <v>175</v>
      </c>
      <c r="L197" s="40"/>
      <c r="M197" s="181" t="s">
        <v>5</v>
      </c>
      <c r="N197" s="182" t="s">
        <v>38</v>
      </c>
      <c r="O197" s="41"/>
      <c r="P197" s="183">
        <f>O197*H197</f>
        <v>0</v>
      </c>
      <c r="Q197" s="183">
        <v>0.00069</v>
      </c>
      <c r="R197" s="183">
        <f>Q197*H197</f>
        <v>0.27737999999999996</v>
      </c>
      <c r="S197" s="183">
        <v>0</v>
      </c>
      <c r="T197" s="184">
        <f>S197*H197</f>
        <v>0</v>
      </c>
      <c r="AR197" s="23" t="s">
        <v>176</v>
      </c>
      <c r="AT197" s="23" t="s">
        <v>172</v>
      </c>
      <c r="AU197" s="23" t="s">
        <v>77</v>
      </c>
      <c r="AY197" s="23" t="s">
        <v>170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23" t="s">
        <v>75</v>
      </c>
      <c r="BK197" s="185">
        <f>ROUND(I197*H197,2)</f>
        <v>0</v>
      </c>
      <c r="BL197" s="23" t="s">
        <v>176</v>
      </c>
      <c r="BM197" s="23" t="s">
        <v>404</v>
      </c>
    </row>
    <row r="198" spans="2:65" s="1" customFormat="1" ht="25.5" customHeight="1">
      <c r="B198" s="173"/>
      <c r="C198" s="174" t="s">
        <v>405</v>
      </c>
      <c r="D198" s="174" t="s">
        <v>172</v>
      </c>
      <c r="E198" s="175" t="s">
        <v>406</v>
      </c>
      <c r="F198" s="176" t="s">
        <v>407</v>
      </c>
      <c r="G198" s="177" t="s">
        <v>89</v>
      </c>
      <c r="H198" s="178">
        <v>60</v>
      </c>
      <c r="I198" s="179"/>
      <c r="J198" s="180">
        <f>ROUND(I198*H198,2)</f>
        <v>0</v>
      </c>
      <c r="K198" s="176" t="s">
        <v>5</v>
      </c>
      <c r="L198" s="40"/>
      <c r="M198" s="181" t="s">
        <v>5</v>
      </c>
      <c r="N198" s="182" t="s">
        <v>38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23" t="s">
        <v>176</v>
      </c>
      <c r="AT198" s="23" t="s">
        <v>172</v>
      </c>
      <c r="AU198" s="23" t="s">
        <v>77</v>
      </c>
      <c r="AY198" s="23" t="s">
        <v>170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75</v>
      </c>
      <c r="BK198" s="185">
        <f>ROUND(I198*H198,2)</f>
        <v>0</v>
      </c>
      <c r="BL198" s="23" t="s">
        <v>176</v>
      </c>
      <c r="BM198" s="23" t="s">
        <v>408</v>
      </c>
    </row>
    <row r="199" spans="2:63" s="10" customFormat="1" ht="29.85" customHeight="1">
      <c r="B199" s="160"/>
      <c r="D199" s="161" t="s">
        <v>66</v>
      </c>
      <c r="E199" s="171" t="s">
        <v>409</v>
      </c>
      <c r="F199" s="171" t="s">
        <v>410</v>
      </c>
      <c r="I199" s="163"/>
      <c r="J199" s="172">
        <f>BK199</f>
        <v>0</v>
      </c>
      <c r="L199" s="160"/>
      <c r="M199" s="165"/>
      <c r="N199" s="166"/>
      <c r="O199" s="166"/>
      <c r="P199" s="167">
        <f>SUM(P200:P216)</f>
        <v>0</v>
      </c>
      <c r="Q199" s="166"/>
      <c r="R199" s="167">
        <f>SUM(R200:R216)</f>
        <v>0</v>
      </c>
      <c r="S199" s="166"/>
      <c r="T199" s="168">
        <f>SUM(T200:T216)</f>
        <v>0</v>
      </c>
      <c r="AR199" s="161" t="s">
        <v>75</v>
      </c>
      <c r="AT199" s="169" t="s">
        <v>66</v>
      </c>
      <c r="AU199" s="169" t="s">
        <v>75</v>
      </c>
      <c r="AY199" s="161" t="s">
        <v>170</v>
      </c>
      <c r="BK199" s="170">
        <f>SUM(BK200:BK216)</f>
        <v>0</v>
      </c>
    </row>
    <row r="200" spans="2:65" s="1" customFormat="1" ht="16.5" customHeight="1">
      <c r="B200" s="173"/>
      <c r="C200" s="174" t="s">
        <v>411</v>
      </c>
      <c r="D200" s="174" t="s">
        <v>172</v>
      </c>
      <c r="E200" s="175" t="s">
        <v>412</v>
      </c>
      <c r="F200" s="176" t="s">
        <v>413</v>
      </c>
      <c r="G200" s="177" t="s">
        <v>243</v>
      </c>
      <c r="H200" s="178">
        <v>79.659</v>
      </c>
      <c r="I200" s="179"/>
      <c r="J200" s="180">
        <f>ROUND(I200*H200,2)</f>
        <v>0</v>
      </c>
      <c r="K200" s="176" t="s">
        <v>175</v>
      </c>
      <c r="L200" s="40"/>
      <c r="M200" s="181" t="s">
        <v>5</v>
      </c>
      <c r="N200" s="182" t="s">
        <v>38</v>
      </c>
      <c r="O200" s="41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AR200" s="23" t="s">
        <v>176</v>
      </c>
      <c r="AT200" s="23" t="s">
        <v>172</v>
      </c>
      <c r="AU200" s="23" t="s">
        <v>77</v>
      </c>
      <c r="AY200" s="23" t="s">
        <v>170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23" t="s">
        <v>75</v>
      </c>
      <c r="BK200" s="185">
        <f>ROUND(I200*H200,2)</f>
        <v>0</v>
      </c>
      <c r="BL200" s="23" t="s">
        <v>176</v>
      </c>
      <c r="BM200" s="23" t="s">
        <v>414</v>
      </c>
    </row>
    <row r="201" spans="2:51" s="11" customFormat="1" ht="13.5">
      <c r="B201" s="186"/>
      <c r="D201" s="187" t="s">
        <v>178</v>
      </c>
      <c r="F201" s="189" t="s">
        <v>415</v>
      </c>
      <c r="H201" s="190">
        <v>79.659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88" t="s">
        <v>178</v>
      </c>
      <c r="AU201" s="188" t="s">
        <v>77</v>
      </c>
      <c r="AV201" s="11" t="s">
        <v>77</v>
      </c>
      <c r="AW201" s="11" t="s">
        <v>6</v>
      </c>
      <c r="AX201" s="11" t="s">
        <v>75</v>
      </c>
      <c r="AY201" s="188" t="s">
        <v>170</v>
      </c>
    </row>
    <row r="202" spans="2:65" s="1" customFormat="1" ht="16.5" customHeight="1">
      <c r="B202" s="173"/>
      <c r="C202" s="174" t="s">
        <v>416</v>
      </c>
      <c r="D202" s="174" t="s">
        <v>172</v>
      </c>
      <c r="E202" s="175" t="s">
        <v>417</v>
      </c>
      <c r="F202" s="176" t="s">
        <v>418</v>
      </c>
      <c r="G202" s="177" t="s">
        <v>243</v>
      </c>
      <c r="H202" s="178">
        <v>796.59</v>
      </c>
      <c r="I202" s="179"/>
      <c r="J202" s="180">
        <f>ROUND(I202*H202,2)</f>
        <v>0</v>
      </c>
      <c r="K202" s="176" t="s">
        <v>175</v>
      </c>
      <c r="L202" s="40"/>
      <c r="M202" s="181" t="s">
        <v>5</v>
      </c>
      <c r="N202" s="182" t="s">
        <v>38</v>
      </c>
      <c r="O202" s="41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AR202" s="23" t="s">
        <v>176</v>
      </c>
      <c r="AT202" s="23" t="s">
        <v>172</v>
      </c>
      <c r="AU202" s="23" t="s">
        <v>77</v>
      </c>
      <c r="AY202" s="23" t="s">
        <v>170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23" t="s">
        <v>75</v>
      </c>
      <c r="BK202" s="185">
        <f>ROUND(I202*H202,2)</f>
        <v>0</v>
      </c>
      <c r="BL202" s="23" t="s">
        <v>176</v>
      </c>
      <c r="BM202" s="23" t="s">
        <v>419</v>
      </c>
    </row>
    <row r="203" spans="2:51" s="11" customFormat="1" ht="13.5">
      <c r="B203" s="186"/>
      <c r="D203" s="187" t="s">
        <v>178</v>
      </c>
      <c r="E203" s="188" t="s">
        <v>5</v>
      </c>
      <c r="F203" s="189" t="s">
        <v>420</v>
      </c>
      <c r="H203" s="190">
        <v>79.659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88" t="s">
        <v>178</v>
      </c>
      <c r="AU203" s="188" t="s">
        <v>77</v>
      </c>
      <c r="AV203" s="11" t="s">
        <v>77</v>
      </c>
      <c r="AW203" s="11" t="s">
        <v>31</v>
      </c>
      <c r="AX203" s="11" t="s">
        <v>75</v>
      </c>
      <c r="AY203" s="188" t="s">
        <v>170</v>
      </c>
    </row>
    <row r="204" spans="2:51" s="11" customFormat="1" ht="13.5">
      <c r="B204" s="186"/>
      <c r="D204" s="187" t="s">
        <v>178</v>
      </c>
      <c r="F204" s="189" t="s">
        <v>421</v>
      </c>
      <c r="H204" s="190">
        <v>796.59</v>
      </c>
      <c r="I204" s="191"/>
      <c r="L204" s="186"/>
      <c r="M204" s="192"/>
      <c r="N204" s="193"/>
      <c r="O204" s="193"/>
      <c r="P204" s="193"/>
      <c r="Q204" s="193"/>
      <c r="R204" s="193"/>
      <c r="S204" s="193"/>
      <c r="T204" s="194"/>
      <c r="AT204" s="188" t="s">
        <v>178</v>
      </c>
      <c r="AU204" s="188" t="s">
        <v>77</v>
      </c>
      <c r="AV204" s="11" t="s">
        <v>77</v>
      </c>
      <c r="AW204" s="11" t="s">
        <v>6</v>
      </c>
      <c r="AX204" s="11" t="s">
        <v>75</v>
      </c>
      <c r="AY204" s="188" t="s">
        <v>170</v>
      </c>
    </row>
    <row r="205" spans="2:65" s="1" customFormat="1" ht="25.5" customHeight="1">
      <c r="B205" s="173"/>
      <c r="C205" s="174" t="s">
        <v>422</v>
      </c>
      <c r="D205" s="174" t="s">
        <v>172</v>
      </c>
      <c r="E205" s="175" t="s">
        <v>423</v>
      </c>
      <c r="F205" s="176" t="s">
        <v>424</v>
      </c>
      <c r="G205" s="177" t="s">
        <v>243</v>
      </c>
      <c r="H205" s="178">
        <v>238.976</v>
      </c>
      <c r="I205" s="179"/>
      <c r="J205" s="180">
        <f>ROUND(I205*H205,2)</f>
        <v>0</v>
      </c>
      <c r="K205" s="176" t="s">
        <v>175</v>
      </c>
      <c r="L205" s="40"/>
      <c r="M205" s="181" t="s">
        <v>5</v>
      </c>
      <c r="N205" s="182" t="s">
        <v>38</v>
      </c>
      <c r="O205" s="41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3" t="s">
        <v>176</v>
      </c>
      <c r="AT205" s="23" t="s">
        <v>172</v>
      </c>
      <c r="AU205" s="23" t="s">
        <v>77</v>
      </c>
      <c r="AY205" s="23" t="s">
        <v>170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3" t="s">
        <v>75</v>
      </c>
      <c r="BK205" s="185">
        <f>ROUND(I205*H205,2)</f>
        <v>0</v>
      </c>
      <c r="BL205" s="23" t="s">
        <v>176</v>
      </c>
      <c r="BM205" s="23" t="s">
        <v>425</v>
      </c>
    </row>
    <row r="206" spans="2:51" s="11" customFormat="1" ht="13.5">
      <c r="B206" s="186"/>
      <c r="D206" s="187" t="s">
        <v>178</v>
      </c>
      <c r="F206" s="189" t="s">
        <v>426</v>
      </c>
      <c r="H206" s="190">
        <v>238.976</v>
      </c>
      <c r="I206" s="191"/>
      <c r="L206" s="186"/>
      <c r="M206" s="192"/>
      <c r="N206" s="193"/>
      <c r="O206" s="193"/>
      <c r="P206" s="193"/>
      <c r="Q206" s="193"/>
      <c r="R206" s="193"/>
      <c r="S206" s="193"/>
      <c r="T206" s="194"/>
      <c r="AT206" s="188" t="s">
        <v>178</v>
      </c>
      <c r="AU206" s="188" t="s">
        <v>77</v>
      </c>
      <c r="AV206" s="11" t="s">
        <v>77</v>
      </c>
      <c r="AW206" s="11" t="s">
        <v>6</v>
      </c>
      <c r="AX206" s="11" t="s">
        <v>75</v>
      </c>
      <c r="AY206" s="188" t="s">
        <v>170</v>
      </c>
    </row>
    <row r="207" spans="2:65" s="1" customFormat="1" ht="25.5" customHeight="1">
      <c r="B207" s="173"/>
      <c r="C207" s="174" t="s">
        <v>427</v>
      </c>
      <c r="D207" s="174" t="s">
        <v>172</v>
      </c>
      <c r="E207" s="175" t="s">
        <v>428</v>
      </c>
      <c r="F207" s="176" t="s">
        <v>429</v>
      </c>
      <c r="G207" s="177" t="s">
        <v>243</v>
      </c>
      <c r="H207" s="178">
        <v>2389.76</v>
      </c>
      <c r="I207" s="179"/>
      <c r="J207" s="180">
        <f>ROUND(I207*H207,2)</f>
        <v>0</v>
      </c>
      <c r="K207" s="176" t="s">
        <v>175</v>
      </c>
      <c r="L207" s="40"/>
      <c r="M207" s="181" t="s">
        <v>5</v>
      </c>
      <c r="N207" s="182" t="s">
        <v>38</v>
      </c>
      <c r="O207" s="41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AR207" s="23" t="s">
        <v>176</v>
      </c>
      <c r="AT207" s="23" t="s">
        <v>172</v>
      </c>
      <c r="AU207" s="23" t="s">
        <v>77</v>
      </c>
      <c r="AY207" s="23" t="s">
        <v>170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23" t="s">
        <v>75</v>
      </c>
      <c r="BK207" s="185">
        <f>ROUND(I207*H207,2)</f>
        <v>0</v>
      </c>
      <c r="BL207" s="23" t="s">
        <v>176</v>
      </c>
      <c r="BM207" s="23" t="s">
        <v>430</v>
      </c>
    </row>
    <row r="208" spans="2:47" s="1" customFormat="1" ht="27">
      <c r="B208" s="40"/>
      <c r="D208" s="187" t="s">
        <v>208</v>
      </c>
      <c r="F208" s="195" t="s">
        <v>431</v>
      </c>
      <c r="I208" s="196"/>
      <c r="L208" s="40"/>
      <c r="M208" s="197"/>
      <c r="N208" s="41"/>
      <c r="O208" s="41"/>
      <c r="P208" s="41"/>
      <c r="Q208" s="41"/>
      <c r="R208" s="41"/>
      <c r="S208" s="41"/>
      <c r="T208" s="69"/>
      <c r="AT208" s="23" t="s">
        <v>208</v>
      </c>
      <c r="AU208" s="23" t="s">
        <v>77</v>
      </c>
    </row>
    <row r="209" spans="2:51" s="11" customFormat="1" ht="13.5">
      <c r="B209" s="186"/>
      <c r="D209" s="187" t="s">
        <v>178</v>
      </c>
      <c r="E209" s="188" t="s">
        <v>5</v>
      </c>
      <c r="F209" s="189" t="s">
        <v>432</v>
      </c>
      <c r="H209" s="190">
        <v>238.976</v>
      </c>
      <c r="I209" s="191"/>
      <c r="L209" s="186"/>
      <c r="M209" s="192"/>
      <c r="N209" s="193"/>
      <c r="O209" s="193"/>
      <c r="P209" s="193"/>
      <c r="Q209" s="193"/>
      <c r="R209" s="193"/>
      <c r="S209" s="193"/>
      <c r="T209" s="194"/>
      <c r="AT209" s="188" t="s">
        <v>178</v>
      </c>
      <c r="AU209" s="188" t="s">
        <v>77</v>
      </c>
      <c r="AV209" s="11" t="s">
        <v>77</v>
      </c>
      <c r="AW209" s="11" t="s">
        <v>31</v>
      </c>
      <c r="AX209" s="11" t="s">
        <v>75</v>
      </c>
      <c r="AY209" s="188" t="s">
        <v>170</v>
      </c>
    </row>
    <row r="210" spans="2:51" s="11" customFormat="1" ht="13.5">
      <c r="B210" s="186"/>
      <c r="D210" s="187" t="s">
        <v>178</v>
      </c>
      <c r="F210" s="189" t="s">
        <v>433</v>
      </c>
      <c r="H210" s="190">
        <v>2389.76</v>
      </c>
      <c r="I210" s="191"/>
      <c r="L210" s="186"/>
      <c r="M210" s="192"/>
      <c r="N210" s="193"/>
      <c r="O210" s="193"/>
      <c r="P210" s="193"/>
      <c r="Q210" s="193"/>
      <c r="R210" s="193"/>
      <c r="S210" s="193"/>
      <c r="T210" s="194"/>
      <c r="AT210" s="188" t="s">
        <v>178</v>
      </c>
      <c r="AU210" s="188" t="s">
        <v>77</v>
      </c>
      <c r="AV210" s="11" t="s">
        <v>77</v>
      </c>
      <c r="AW210" s="11" t="s">
        <v>6</v>
      </c>
      <c r="AX210" s="11" t="s">
        <v>75</v>
      </c>
      <c r="AY210" s="188" t="s">
        <v>170</v>
      </c>
    </row>
    <row r="211" spans="2:65" s="1" customFormat="1" ht="25.5" customHeight="1">
      <c r="B211" s="173"/>
      <c r="C211" s="174" t="s">
        <v>434</v>
      </c>
      <c r="D211" s="174" t="s">
        <v>172</v>
      </c>
      <c r="E211" s="175" t="s">
        <v>435</v>
      </c>
      <c r="F211" s="176" t="s">
        <v>436</v>
      </c>
      <c r="G211" s="177" t="s">
        <v>243</v>
      </c>
      <c r="H211" s="178">
        <v>223.044</v>
      </c>
      <c r="I211" s="179"/>
      <c r="J211" s="180">
        <f>ROUND(I211*H211,2)</f>
        <v>0</v>
      </c>
      <c r="K211" s="176" t="s">
        <v>175</v>
      </c>
      <c r="L211" s="40"/>
      <c r="M211" s="181" t="s">
        <v>5</v>
      </c>
      <c r="N211" s="182" t="s">
        <v>38</v>
      </c>
      <c r="O211" s="41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23" t="s">
        <v>176</v>
      </c>
      <c r="AT211" s="23" t="s">
        <v>172</v>
      </c>
      <c r="AU211" s="23" t="s">
        <v>77</v>
      </c>
      <c r="AY211" s="23" t="s">
        <v>170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75</v>
      </c>
      <c r="BK211" s="185">
        <f>ROUND(I211*H211,2)</f>
        <v>0</v>
      </c>
      <c r="BL211" s="23" t="s">
        <v>176</v>
      </c>
      <c r="BM211" s="23" t="s">
        <v>437</v>
      </c>
    </row>
    <row r="212" spans="2:51" s="11" customFormat="1" ht="13.5">
      <c r="B212" s="186"/>
      <c r="D212" s="187" t="s">
        <v>178</v>
      </c>
      <c r="F212" s="189" t="s">
        <v>438</v>
      </c>
      <c r="H212" s="190">
        <v>223.044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88" t="s">
        <v>178</v>
      </c>
      <c r="AU212" s="188" t="s">
        <v>77</v>
      </c>
      <c r="AV212" s="11" t="s">
        <v>77</v>
      </c>
      <c r="AW212" s="11" t="s">
        <v>6</v>
      </c>
      <c r="AX212" s="11" t="s">
        <v>75</v>
      </c>
      <c r="AY212" s="188" t="s">
        <v>170</v>
      </c>
    </row>
    <row r="213" spans="2:65" s="1" customFormat="1" ht="25.5" customHeight="1">
      <c r="B213" s="173"/>
      <c r="C213" s="174" t="s">
        <v>439</v>
      </c>
      <c r="D213" s="174" t="s">
        <v>172</v>
      </c>
      <c r="E213" s="175" t="s">
        <v>440</v>
      </c>
      <c r="F213" s="176" t="s">
        <v>441</v>
      </c>
      <c r="G213" s="177" t="s">
        <v>243</v>
      </c>
      <c r="H213" s="178">
        <v>15.932</v>
      </c>
      <c r="I213" s="179"/>
      <c r="J213" s="180">
        <f>ROUND(I213*H213,2)</f>
        <v>0</v>
      </c>
      <c r="K213" s="176" t="s">
        <v>175</v>
      </c>
      <c r="L213" s="40"/>
      <c r="M213" s="181" t="s">
        <v>5</v>
      </c>
      <c r="N213" s="182" t="s">
        <v>38</v>
      </c>
      <c r="O213" s="41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AR213" s="23" t="s">
        <v>176</v>
      </c>
      <c r="AT213" s="23" t="s">
        <v>172</v>
      </c>
      <c r="AU213" s="23" t="s">
        <v>77</v>
      </c>
      <c r="AY213" s="23" t="s">
        <v>170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23" t="s">
        <v>75</v>
      </c>
      <c r="BK213" s="185">
        <f>ROUND(I213*H213,2)</f>
        <v>0</v>
      </c>
      <c r="BL213" s="23" t="s">
        <v>176</v>
      </c>
      <c r="BM213" s="23" t="s">
        <v>442</v>
      </c>
    </row>
    <row r="214" spans="2:51" s="11" customFormat="1" ht="13.5">
      <c r="B214" s="186"/>
      <c r="D214" s="187" t="s">
        <v>178</v>
      </c>
      <c r="F214" s="189" t="s">
        <v>443</v>
      </c>
      <c r="H214" s="190">
        <v>15.932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88" t="s">
        <v>178</v>
      </c>
      <c r="AU214" s="188" t="s">
        <v>77</v>
      </c>
      <c r="AV214" s="11" t="s">
        <v>77</v>
      </c>
      <c r="AW214" s="11" t="s">
        <v>6</v>
      </c>
      <c r="AX214" s="11" t="s">
        <v>75</v>
      </c>
      <c r="AY214" s="188" t="s">
        <v>170</v>
      </c>
    </row>
    <row r="215" spans="2:65" s="1" customFormat="1" ht="25.5" customHeight="1">
      <c r="B215" s="173"/>
      <c r="C215" s="174" t="s">
        <v>444</v>
      </c>
      <c r="D215" s="174" t="s">
        <v>172</v>
      </c>
      <c r="E215" s="175" t="s">
        <v>445</v>
      </c>
      <c r="F215" s="176" t="s">
        <v>446</v>
      </c>
      <c r="G215" s="177" t="s">
        <v>243</v>
      </c>
      <c r="H215" s="178">
        <v>79.659</v>
      </c>
      <c r="I215" s="179"/>
      <c r="J215" s="180">
        <f>ROUND(I215*H215,2)</f>
        <v>0</v>
      </c>
      <c r="K215" s="176" t="s">
        <v>175</v>
      </c>
      <c r="L215" s="40"/>
      <c r="M215" s="181" t="s">
        <v>5</v>
      </c>
      <c r="N215" s="182" t="s">
        <v>38</v>
      </c>
      <c r="O215" s="41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AR215" s="23" t="s">
        <v>176</v>
      </c>
      <c r="AT215" s="23" t="s">
        <v>172</v>
      </c>
      <c r="AU215" s="23" t="s">
        <v>77</v>
      </c>
      <c r="AY215" s="23" t="s">
        <v>170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23" t="s">
        <v>75</v>
      </c>
      <c r="BK215" s="185">
        <f>ROUND(I215*H215,2)</f>
        <v>0</v>
      </c>
      <c r="BL215" s="23" t="s">
        <v>176</v>
      </c>
      <c r="BM215" s="23" t="s">
        <v>447</v>
      </c>
    </row>
    <row r="216" spans="2:51" s="11" customFormat="1" ht="13.5">
      <c r="B216" s="186"/>
      <c r="D216" s="187" t="s">
        <v>178</v>
      </c>
      <c r="F216" s="189" t="s">
        <v>415</v>
      </c>
      <c r="H216" s="190">
        <v>79.659</v>
      </c>
      <c r="I216" s="191"/>
      <c r="L216" s="186"/>
      <c r="M216" s="192"/>
      <c r="N216" s="193"/>
      <c r="O216" s="193"/>
      <c r="P216" s="193"/>
      <c r="Q216" s="193"/>
      <c r="R216" s="193"/>
      <c r="S216" s="193"/>
      <c r="T216" s="194"/>
      <c r="AT216" s="188" t="s">
        <v>178</v>
      </c>
      <c r="AU216" s="188" t="s">
        <v>77</v>
      </c>
      <c r="AV216" s="11" t="s">
        <v>77</v>
      </c>
      <c r="AW216" s="11" t="s">
        <v>6</v>
      </c>
      <c r="AX216" s="11" t="s">
        <v>75</v>
      </c>
      <c r="AY216" s="188" t="s">
        <v>170</v>
      </c>
    </row>
    <row r="217" spans="2:63" s="10" customFormat="1" ht="29.85" customHeight="1">
      <c r="B217" s="160"/>
      <c r="D217" s="161" t="s">
        <v>66</v>
      </c>
      <c r="E217" s="171" t="s">
        <v>448</v>
      </c>
      <c r="F217" s="171" t="s">
        <v>449</v>
      </c>
      <c r="I217" s="163"/>
      <c r="J217" s="172">
        <f>BK217</f>
        <v>0</v>
      </c>
      <c r="L217" s="160"/>
      <c r="M217" s="165"/>
      <c r="N217" s="166"/>
      <c r="O217" s="166"/>
      <c r="P217" s="167">
        <f>P218</f>
        <v>0</v>
      </c>
      <c r="Q217" s="166"/>
      <c r="R217" s="167">
        <f>R218</f>
        <v>0</v>
      </c>
      <c r="S217" s="166"/>
      <c r="T217" s="168">
        <f>T218</f>
        <v>0</v>
      </c>
      <c r="AR217" s="161" t="s">
        <v>75</v>
      </c>
      <c r="AT217" s="169" t="s">
        <v>66</v>
      </c>
      <c r="AU217" s="169" t="s">
        <v>75</v>
      </c>
      <c r="AY217" s="161" t="s">
        <v>170</v>
      </c>
      <c r="BK217" s="170">
        <f>BK218</f>
        <v>0</v>
      </c>
    </row>
    <row r="218" spans="2:65" s="1" customFormat="1" ht="25.5" customHeight="1">
      <c r="B218" s="173"/>
      <c r="C218" s="174" t="s">
        <v>450</v>
      </c>
      <c r="D218" s="174" t="s">
        <v>172</v>
      </c>
      <c r="E218" s="175" t="s">
        <v>451</v>
      </c>
      <c r="F218" s="176" t="s">
        <v>452</v>
      </c>
      <c r="G218" s="177" t="s">
        <v>243</v>
      </c>
      <c r="H218" s="178">
        <v>213.504</v>
      </c>
      <c r="I218" s="179"/>
      <c r="J218" s="180">
        <f>ROUND(I218*H218,2)</f>
        <v>0</v>
      </c>
      <c r="K218" s="176" t="s">
        <v>175</v>
      </c>
      <c r="L218" s="40"/>
      <c r="M218" s="181" t="s">
        <v>5</v>
      </c>
      <c r="N218" s="216" t="s">
        <v>38</v>
      </c>
      <c r="O218" s="217"/>
      <c r="P218" s="218">
        <f>O218*H218</f>
        <v>0</v>
      </c>
      <c r="Q218" s="218">
        <v>0</v>
      </c>
      <c r="R218" s="218">
        <f>Q218*H218</f>
        <v>0</v>
      </c>
      <c r="S218" s="218">
        <v>0</v>
      </c>
      <c r="T218" s="219">
        <f>S218*H218</f>
        <v>0</v>
      </c>
      <c r="AR218" s="23" t="s">
        <v>176</v>
      </c>
      <c r="AT218" s="23" t="s">
        <v>172</v>
      </c>
      <c r="AU218" s="23" t="s">
        <v>77</v>
      </c>
      <c r="AY218" s="23" t="s">
        <v>170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75</v>
      </c>
      <c r="BK218" s="185">
        <f>ROUND(I218*H218,2)</f>
        <v>0</v>
      </c>
      <c r="BL218" s="23" t="s">
        <v>176</v>
      </c>
      <c r="BM218" s="23" t="s">
        <v>453</v>
      </c>
    </row>
    <row r="219" spans="2:12" s="1" customFormat="1" ht="6.95" customHeight="1">
      <c r="B219" s="55"/>
      <c r="C219" s="56"/>
      <c r="D219" s="56"/>
      <c r="E219" s="56"/>
      <c r="F219" s="56"/>
      <c r="G219" s="56"/>
      <c r="H219" s="56"/>
      <c r="I219" s="127"/>
      <c r="J219" s="56"/>
      <c r="K219" s="56"/>
      <c r="L219" s="40"/>
    </row>
  </sheetData>
  <autoFilter ref="C82:K218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95"/>
  <sheetViews>
    <sheetView showGridLines="0" workbookViewId="0" topLeftCell="A1">
      <pane ySplit="1" topLeftCell="A74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82</v>
      </c>
      <c r="G1" s="353" t="s">
        <v>83</v>
      </c>
      <c r="H1" s="353"/>
      <c r="I1" s="102"/>
      <c r="J1" s="101" t="s">
        <v>84</v>
      </c>
      <c r="K1" s="100" t="s">
        <v>85</v>
      </c>
      <c r="L1" s="101" t="s">
        <v>86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77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05"/>
      <c r="J6" s="28"/>
      <c r="K6" s="30"/>
    </row>
    <row r="7" spans="2:11" ht="16.5" customHeight="1">
      <c r="B7" s="27"/>
      <c r="C7" s="28"/>
      <c r="D7" s="28"/>
      <c r="E7" s="345" t="str">
        <f>'Rekapitulace stavby'!K6</f>
        <v>UL.TOMÁŠE ŠTÍTNÉHO - II.ETAPA</v>
      </c>
      <c r="F7" s="346"/>
      <c r="G7" s="346"/>
      <c r="H7" s="346"/>
      <c r="I7" s="105"/>
      <c r="J7" s="28"/>
      <c r="K7" s="30"/>
    </row>
    <row r="8" spans="2:11" s="1" customFormat="1" ht="13.5">
      <c r="B8" s="40"/>
      <c r="C8" s="41"/>
      <c r="D8" s="36" t="s">
        <v>109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347" t="s">
        <v>454</v>
      </c>
      <c r="F9" s="348"/>
      <c r="G9" s="348"/>
      <c r="H9" s="348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7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123</v>
      </c>
      <c r="G12" s="41"/>
      <c r="H12" s="41"/>
      <c r="I12" s="107" t="s">
        <v>24</v>
      </c>
      <c r="J12" s="108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25</v>
      </c>
      <c r="E14" s="41"/>
      <c r="F14" s="41"/>
      <c r="G14" s="41"/>
      <c r="H14" s="41"/>
      <c r="I14" s="107" t="s">
        <v>26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7" t="s">
        <v>27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28</v>
      </c>
      <c r="E17" s="41"/>
      <c r="F17" s="41"/>
      <c r="G17" s="41"/>
      <c r="H17" s="41"/>
      <c r="I17" s="107" t="s">
        <v>26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27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30</v>
      </c>
      <c r="E20" s="41"/>
      <c r="F20" s="41"/>
      <c r="G20" s="41"/>
      <c r="H20" s="41"/>
      <c r="I20" s="107" t="s">
        <v>26</v>
      </c>
      <c r="J20" s="34" t="s">
        <v>139</v>
      </c>
      <c r="K20" s="44"/>
    </row>
    <row r="21" spans="2:11" s="1" customFormat="1" ht="18" customHeight="1">
      <c r="B21" s="40"/>
      <c r="C21" s="41"/>
      <c r="D21" s="41"/>
      <c r="E21" s="34" t="s">
        <v>455</v>
      </c>
      <c r="F21" s="41"/>
      <c r="G21" s="41"/>
      <c r="H21" s="41"/>
      <c r="I21" s="107" t="s">
        <v>27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32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5" t="s">
        <v>5</v>
      </c>
      <c r="F24" s="315"/>
      <c r="G24" s="315"/>
      <c r="H24" s="315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33</v>
      </c>
      <c r="E27" s="41"/>
      <c r="F27" s="41"/>
      <c r="G27" s="41"/>
      <c r="H27" s="41"/>
      <c r="I27" s="106"/>
      <c r="J27" s="116">
        <f>ROUND(J80,2)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35</v>
      </c>
      <c r="G29" s="41"/>
      <c r="H29" s="41"/>
      <c r="I29" s="117" t="s">
        <v>34</v>
      </c>
      <c r="J29" s="45" t="s">
        <v>36</v>
      </c>
      <c r="K29" s="44"/>
    </row>
    <row r="30" spans="2:11" s="1" customFormat="1" ht="14.45" customHeight="1">
      <c r="B30" s="40"/>
      <c r="C30" s="41"/>
      <c r="D30" s="48" t="s">
        <v>37</v>
      </c>
      <c r="E30" s="48" t="s">
        <v>38</v>
      </c>
      <c r="F30" s="118">
        <f>ROUND(SUM(BE80:BE94),2)</f>
        <v>0</v>
      </c>
      <c r="G30" s="41"/>
      <c r="H30" s="41"/>
      <c r="I30" s="119">
        <v>0.21</v>
      </c>
      <c r="J30" s="118">
        <f>ROUND(ROUND((SUM(BE80:BE94)),2)*I30,2)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39</v>
      </c>
      <c r="F31" s="118">
        <f>ROUND(SUM(BF80:BF94),2)</f>
        <v>0</v>
      </c>
      <c r="G31" s="41"/>
      <c r="H31" s="41"/>
      <c r="I31" s="119">
        <v>0.15</v>
      </c>
      <c r="J31" s="118">
        <f>ROUND(ROUND((SUM(BF80:BF94)),2)*I31,2)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40</v>
      </c>
      <c r="F32" s="118">
        <f>ROUND(SUM(BG80:BG94),2)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41</v>
      </c>
      <c r="F33" s="118">
        <f>ROUND(SUM(BH80:BH94),2)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42</v>
      </c>
      <c r="F34" s="118">
        <f>ROUND(SUM(BI80:BI94),2)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43</v>
      </c>
      <c r="E36" s="70"/>
      <c r="F36" s="70"/>
      <c r="G36" s="122" t="s">
        <v>44</v>
      </c>
      <c r="H36" s="123" t="s">
        <v>45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" customHeight="1">
      <c r="B42" s="40"/>
      <c r="C42" s="29" t="s">
        <v>142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UL.TOMÁŠE ŠTÍTNÉHO - II.ETAPA</v>
      </c>
      <c r="F45" s="346"/>
      <c r="G45" s="346"/>
      <c r="H45" s="346"/>
      <c r="I45" s="106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VON - VEDLEJŠÍ A OSTATNÍ NÁKLADY</v>
      </c>
      <c r="F47" s="348"/>
      <c r="G47" s="348"/>
      <c r="H47" s="348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>CHOMUTOV</v>
      </c>
      <c r="G49" s="41"/>
      <c r="H49" s="41"/>
      <c r="I49" s="107" t="s">
        <v>24</v>
      </c>
      <c r="J49" s="108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25</v>
      </c>
      <c r="D51" s="41"/>
      <c r="E51" s="41"/>
      <c r="F51" s="34" t="str">
        <f>E15</f>
        <v xml:space="preserve"> </v>
      </c>
      <c r="G51" s="41"/>
      <c r="H51" s="41"/>
      <c r="I51" s="107" t="s">
        <v>30</v>
      </c>
      <c r="J51" s="315" t="str">
        <f>E21</f>
        <v>NED2D PROJEKT S.R.O.</v>
      </c>
      <c r="K51" s="44"/>
    </row>
    <row r="52" spans="2:11" s="1" customFormat="1" ht="14.45" customHeight="1">
      <c r="B52" s="40"/>
      <c r="C52" s="36" t="s">
        <v>28</v>
      </c>
      <c r="D52" s="41"/>
      <c r="E52" s="41"/>
      <c r="F52" s="34" t="str">
        <f>IF(E18="","",E18)</f>
        <v/>
      </c>
      <c r="G52" s="41"/>
      <c r="H52" s="41"/>
      <c r="I52" s="106"/>
      <c r="J52" s="34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143</v>
      </c>
      <c r="D54" s="120"/>
      <c r="E54" s="120"/>
      <c r="F54" s="120"/>
      <c r="G54" s="120"/>
      <c r="H54" s="120"/>
      <c r="I54" s="131"/>
      <c r="J54" s="132" t="s">
        <v>144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145</v>
      </c>
      <c r="D56" s="41"/>
      <c r="E56" s="41"/>
      <c r="F56" s="41"/>
      <c r="G56" s="41"/>
      <c r="H56" s="41"/>
      <c r="I56" s="106"/>
      <c r="J56" s="116">
        <f>J80</f>
        <v>0</v>
      </c>
      <c r="K56" s="44"/>
      <c r="AU56" s="23" t="s">
        <v>146</v>
      </c>
    </row>
    <row r="57" spans="2:11" s="7" customFormat="1" ht="24.95" customHeight="1">
      <c r="B57" s="135"/>
      <c r="C57" s="136"/>
      <c r="D57" s="137" t="s">
        <v>456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11" s="8" customFormat="1" ht="19.9" customHeight="1">
      <c r="B58" s="142"/>
      <c r="C58" s="143"/>
      <c r="D58" s="144" t="s">
        <v>457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11" s="8" customFormat="1" ht="19.9" customHeight="1">
      <c r="B59" s="142"/>
      <c r="C59" s="143"/>
      <c r="D59" s="144" t="s">
        <v>458</v>
      </c>
      <c r="E59" s="145"/>
      <c r="F59" s="145"/>
      <c r="G59" s="145"/>
      <c r="H59" s="145"/>
      <c r="I59" s="146"/>
      <c r="J59" s="147">
        <f>J89</f>
        <v>0</v>
      </c>
      <c r="K59" s="148"/>
    </row>
    <row r="60" spans="2:11" s="8" customFormat="1" ht="19.9" customHeight="1">
      <c r="B60" s="142"/>
      <c r="C60" s="143"/>
      <c r="D60" s="144" t="s">
        <v>459</v>
      </c>
      <c r="E60" s="145"/>
      <c r="F60" s="145"/>
      <c r="G60" s="145"/>
      <c r="H60" s="145"/>
      <c r="I60" s="146"/>
      <c r="J60" s="147">
        <f>J91</f>
        <v>0</v>
      </c>
      <c r="K60" s="148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06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27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28"/>
      <c r="J66" s="59"/>
      <c r="K66" s="59"/>
      <c r="L66" s="40"/>
    </row>
    <row r="67" spans="2:12" s="1" customFormat="1" ht="36.95" customHeight="1">
      <c r="B67" s="40"/>
      <c r="C67" s="60" t="s">
        <v>154</v>
      </c>
      <c r="L67" s="40"/>
    </row>
    <row r="68" spans="2:12" s="1" customFormat="1" ht="6.95" customHeight="1">
      <c r="B68" s="40"/>
      <c r="L68" s="40"/>
    </row>
    <row r="69" spans="2:12" s="1" customFormat="1" ht="14.45" customHeight="1">
      <c r="B69" s="40"/>
      <c r="C69" s="62" t="s">
        <v>18</v>
      </c>
      <c r="L69" s="40"/>
    </row>
    <row r="70" spans="2:12" s="1" customFormat="1" ht="16.5" customHeight="1">
      <c r="B70" s="40"/>
      <c r="E70" s="350" t="str">
        <f>E7</f>
        <v>UL.TOMÁŠE ŠTÍTNÉHO - II.ETAPA</v>
      </c>
      <c r="F70" s="351"/>
      <c r="G70" s="351"/>
      <c r="H70" s="351"/>
      <c r="L70" s="40"/>
    </row>
    <row r="71" spans="2:12" s="1" customFormat="1" ht="14.45" customHeight="1">
      <c r="B71" s="40"/>
      <c r="C71" s="62" t="s">
        <v>109</v>
      </c>
      <c r="L71" s="40"/>
    </row>
    <row r="72" spans="2:12" s="1" customFormat="1" ht="17.25" customHeight="1">
      <c r="B72" s="40"/>
      <c r="E72" s="326" t="str">
        <f>E9</f>
        <v>VON - VEDLEJŠÍ A OSTATNÍ NÁKLADY</v>
      </c>
      <c r="F72" s="352"/>
      <c r="G72" s="352"/>
      <c r="H72" s="352"/>
      <c r="L72" s="40"/>
    </row>
    <row r="73" spans="2:12" s="1" customFormat="1" ht="6.95" customHeight="1">
      <c r="B73" s="40"/>
      <c r="L73" s="40"/>
    </row>
    <row r="74" spans="2:12" s="1" customFormat="1" ht="18" customHeight="1">
      <c r="B74" s="40"/>
      <c r="C74" s="62" t="s">
        <v>22</v>
      </c>
      <c r="F74" s="149" t="str">
        <f>F12</f>
        <v>CHOMUTOV</v>
      </c>
      <c r="I74" s="150" t="s">
        <v>24</v>
      </c>
      <c r="J74" s="66" t="str">
        <f>IF(J12="","",J12)</f>
        <v/>
      </c>
      <c r="L74" s="40"/>
    </row>
    <row r="75" spans="2:12" s="1" customFormat="1" ht="6.95" customHeight="1">
      <c r="B75" s="40"/>
      <c r="L75" s="40"/>
    </row>
    <row r="76" spans="2:12" s="1" customFormat="1" ht="13.5">
      <c r="B76" s="40"/>
      <c r="C76" s="62" t="s">
        <v>25</v>
      </c>
      <c r="F76" s="149" t="str">
        <f>E15</f>
        <v xml:space="preserve"> </v>
      </c>
      <c r="I76" s="150" t="s">
        <v>30</v>
      </c>
      <c r="J76" s="149" t="str">
        <f>E21</f>
        <v>NED2D PROJEKT S.R.O.</v>
      </c>
      <c r="L76" s="40"/>
    </row>
    <row r="77" spans="2:12" s="1" customFormat="1" ht="14.45" customHeight="1">
      <c r="B77" s="40"/>
      <c r="C77" s="62" t="s">
        <v>28</v>
      </c>
      <c r="F77" s="149" t="str">
        <f>IF(E18="","",E18)</f>
        <v/>
      </c>
      <c r="L77" s="40"/>
    </row>
    <row r="78" spans="2:12" s="1" customFormat="1" ht="10.35" customHeight="1">
      <c r="B78" s="40"/>
      <c r="L78" s="40"/>
    </row>
    <row r="79" spans="2:20" s="9" customFormat="1" ht="29.25" customHeight="1">
      <c r="B79" s="151"/>
      <c r="C79" s="152" t="s">
        <v>155</v>
      </c>
      <c r="D79" s="153" t="s">
        <v>52</v>
      </c>
      <c r="E79" s="153" t="s">
        <v>48</v>
      </c>
      <c r="F79" s="153" t="s">
        <v>156</v>
      </c>
      <c r="G79" s="153" t="s">
        <v>157</v>
      </c>
      <c r="H79" s="153" t="s">
        <v>158</v>
      </c>
      <c r="I79" s="154" t="s">
        <v>159</v>
      </c>
      <c r="J79" s="153" t="s">
        <v>144</v>
      </c>
      <c r="K79" s="155" t="s">
        <v>160</v>
      </c>
      <c r="L79" s="151"/>
      <c r="M79" s="72" t="s">
        <v>161</v>
      </c>
      <c r="N79" s="73" t="s">
        <v>37</v>
      </c>
      <c r="O79" s="73" t="s">
        <v>162</v>
      </c>
      <c r="P79" s="73" t="s">
        <v>163</v>
      </c>
      <c r="Q79" s="73" t="s">
        <v>164</v>
      </c>
      <c r="R79" s="73" t="s">
        <v>165</v>
      </c>
      <c r="S79" s="73" t="s">
        <v>166</v>
      </c>
      <c r="T79" s="74" t="s">
        <v>167</v>
      </c>
    </row>
    <row r="80" spans="2:63" s="1" customFormat="1" ht="29.25" customHeight="1">
      <c r="B80" s="40"/>
      <c r="C80" s="76" t="s">
        <v>145</v>
      </c>
      <c r="J80" s="156">
        <f>BK80</f>
        <v>0</v>
      </c>
      <c r="L80" s="40"/>
      <c r="M80" s="75"/>
      <c r="N80" s="67"/>
      <c r="O80" s="67"/>
      <c r="P80" s="157">
        <f>P81</f>
        <v>0</v>
      </c>
      <c r="Q80" s="67"/>
      <c r="R80" s="157">
        <f>R81</f>
        <v>0</v>
      </c>
      <c r="S80" s="67"/>
      <c r="T80" s="158">
        <f>T81</f>
        <v>0</v>
      </c>
      <c r="AT80" s="23" t="s">
        <v>66</v>
      </c>
      <c r="AU80" s="23" t="s">
        <v>146</v>
      </c>
      <c r="BK80" s="159">
        <f>BK81</f>
        <v>0</v>
      </c>
    </row>
    <row r="81" spans="2:63" s="10" customFormat="1" ht="37.35" customHeight="1">
      <c r="B81" s="160"/>
      <c r="D81" s="161" t="s">
        <v>66</v>
      </c>
      <c r="E81" s="162" t="s">
        <v>460</v>
      </c>
      <c r="F81" s="162" t="s">
        <v>461</v>
      </c>
      <c r="I81" s="163"/>
      <c r="J81" s="164">
        <f>BK81</f>
        <v>0</v>
      </c>
      <c r="L81" s="160"/>
      <c r="M81" s="165"/>
      <c r="N81" s="166"/>
      <c r="O81" s="166"/>
      <c r="P81" s="167">
        <f>P82+P89+P91</f>
        <v>0</v>
      </c>
      <c r="Q81" s="166"/>
      <c r="R81" s="167">
        <f>R82+R89+R91</f>
        <v>0</v>
      </c>
      <c r="S81" s="166"/>
      <c r="T81" s="168">
        <f>T82+T89+T91</f>
        <v>0</v>
      </c>
      <c r="AR81" s="161" t="s">
        <v>189</v>
      </c>
      <c r="AT81" s="169" t="s">
        <v>66</v>
      </c>
      <c r="AU81" s="169" t="s">
        <v>67</v>
      </c>
      <c r="AY81" s="161" t="s">
        <v>170</v>
      </c>
      <c r="BK81" s="170">
        <f>BK82+BK89+BK91</f>
        <v>0</v>
      </c>
    </row>
    <row r="82" spans="2:63" s="10" customFormat="1" ht="19.9" customHeight="1">
      <c r="B82" s="160"/>
      <c r="D82" s="161" t="s">
        <v>66</v>
      </c>
      <c r="E82" s="171" t="s">
        <v>462</v>
      </c>
      <c r="F82" s="171" t="s">
        <v>463</v>
      </c>
      <c r="I82" s="163"/>
      <c r="J82" s="172">
        <f>BK82</f>
        <v>0</v>
      </c>
      <c r="L82" s="160"/>
      <c r="M82" s="165"/>
      <c r="N82" s="166"/>
      <c r="O82" s="166"/>
      <c r="P82" s="167">
        <f>SUM(P83:P88)</f>
        <v>0</v>
      </c>
      <c r="Q82" s="166"/>
      <c r="R82" s="167">
        <f>SUM(R83:R88)</f>
        <v>0</v>
      </c>
      <c r="S82" s="166"/>
      <c r="T82" s="168">
        <f>SUM(T83:T88)</f>
        <v>0</v>
      </c>
      <c r="AR82" s="161" t="s">
        <v>189</v>
      </c>
      <c r="AT82" s="169" t="s">
        <v>66</v>
      </c>
      <c r="AU82" s="169" t="s">
        <v>75</v>
      </c>
      <c r="AY82" s="161" t="s">
        <v>170</v>
      </c>
      <c r="BK82" s="170">
        <f>SUM(BK83:BK88)</f>
        <v>0</v>
      </c>
    </row>
    <row r="83" spans="2:65" s="1" customFormat="1" ht="16.5" customHeight="1">
      <c r="B83" s="173"/>
      <c r="C83" s="174" t="s">
        <v>75</v>
      </c>
      <c r="D83" s="174" t="s">
        <v>172</v>
      </c>
      <c r="E83" s="175" t="s">
        <v>464</v>
      </c>
      <c r="F83" s="176" t="s">
        <v>465</v>
      </c>
      <c r="G83" s="177" t="s">
        <v>466</v>
      </c>
      <c r="H83" s="178">
        <v>16</v>
      </c>
      <c r="I83" s="179"/>
      <c r="J83" s="180">
        <f>ROUND(I83*H83,2)</f>
        <v>0</v>
      </c>
      <c r="K83" s="176" t="s">
        <v>175</v>
      </c>
      <c r="L83" s="40"/>
      <c r="M83" s="181" t="s">
        <v>5</v>
      </c>
      <c r="N83" s="182" t="s">
        <v>38</v>
      </c>
      <c r="O83" s="41"/>
      <c r="P83" s="183">
        <f>O83*H83</f>
        <v>0</v>
      </c>
      <c r="Q83" s="183">
        <v>0</v>
      </c>
      <c r="R83" s="183">
        <f>Q83*H83</f>
        <v>0</v>
      </c>
      <c r="S83" s="183">
        <v>0</v>
      </c>
      <c r="T83" s="184">
        <f>S83*H83</f>
        <v>0</v>
      </c>
      <c r="AR83" s="23" t="s">
        <v>467</v>
      </c>
      <c r="AT83" s="23" t="s">
        <v>172</v>
      </c>
      <c r="AU83" s="23" t="s">
        <v>77</v>
      </c>
      <c r="AY83" s="23" t="s">
        <v>170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23" t="s">
        <v>75</v>
      </c>
      <c r="BK83" s="185">
        <f>ROUND(I83*H83,2)</f>
        <v>0</v>
      </c>
      <c r="BL83" s="23" t="s">
        <v>467</v>
      </c>
      <c r="BM83" s="23" t="s">
        <v>468</v>
      </c>
    </row>
    <row r="84" spans="2:51" s="11" customFormat="1" ht="13.5">
      <c r="B84" s="186"/>
      <c r="D84" s="187" t="s">
        <v>178</v>
      </c>
      <c r="E84" s="188" t="s">
        <v>5</v>
      </c>
      <c r="F84" s="189" t="s">
        <v>469</v>
      </c>
      <c r="H84" s="190">
        <v>16</v>
      </c>
      <c r="I84" s="191"/>
      <c r="L84" s="186"/>
      <c r="M84" s="192"/>
      <c r="N84" s="193"/>
      <c r="O84" s="193"/>
      <c r="P84" s="193"/>
      <c r="Q84" s="193"/>
      <c r="R84" s="193"/>
      <c r="S84" s="193"/>
      <c r="T84" s="194"/>
      <c r="AT84" s="188" t="s">
        <v>178</v>
      </c>
      <c r="AU84" s="188" t="s">
        <v>77</v>
      </c>
      <c r="AV84" s="11" t="s">
        <v>77</v>
      </c>
      <c r="AW84" s="11" t="s">
        <v>31</v>
      </c>
      <c r="AX84" s="11" t="s">
        <v>75</v>
      </c>
      <c r="AY84" s="188" t="s">
        <v>170</v>
      </c>
    </row>
    <row r="85" spans="2:65" s="1" customFormat="1" ht="16.5" customHeight="1">
      <c r="B85" s="173"/>
      <c r="C85" s="174" t="s">
        <v>77</v>
      </c>
      <c r="D85" s="174" t="s">
        <v>172</v>
      </c>
      <c r="E85" s="175" t="s">
        <v>470</v>
      </c>
      <c r="F85" s="176" t="s">
        <v>471</v>
      </c>
      <c r="G85" s="177" t="s">
        <v>466</v>
      </c>
      <c r="H85" s="178">
        <v>16</v>
      </c>
      <c r="I85" s="179"/>
      <c r="J85" s="180">
        <f>ROUND(I85*H85,2)</f>
        <v>0</v>
      </c>
      <c r="K85" s="176" t="s">
        <v>175</v>
      </c>
      <c r="L85" s="40"/>
      <c r="M85" s="181" t="s">
        <v>5</v>
      </c>
      <c r="N85" s="182" t="s">
        <v>38</v>
      </c>
      <c r="O85" s="41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AR85" s="23" t="s">
        <v>467</v>
      </c>
      <c r="AT85" s="23" t="s">
        <v>172</v>
      </c>
      <c r="AU85" s="23" t="s">
        <v>77</v>
      </c>
      <c r="AY85" s="23" t="s">
        <v>170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23" t="s">
        <v>75</v>
      </c>
      <c r="BK85" s="185">
        <f>ROUND(I85*H85,2)</f>
        <v>0</v>
      </c>
      <c r="BL85" s="23" t="s">
        <v>467</v>
      </c>
      <c r="BM85" s="23" t="s">
        <v>472</v>
      </c>
    </row>
    <row r="86" spans="2:51" s="11" customFormat="1" ht="13.5">
      <c r="B86" s="186"/>
      <c r="D86" s="187" t="s">
        <v>178</v>
      </c>
      <c r="E86" s="188" t="s">
        <v>5</v>
      </c>
      <c r="F86" s="189" t="s">
        <v>469</v>
      </c>
      <c r="H86" s="190">
        <v>16</v>
      </c>
      <c r="I86" s="191"/>
      <c r="L86" s="186"/>
      <c r="M86" s="192"/>
      <c r="N86" s="193"/>
      <c r="O86" s="193"/>
      <c r="P86" s="193"/>
      <c r="Q86" s="193"/>
      <c r="R86" s="193"/>
      <c r="S86" s="193"/>
      <c r="T86" s="194"/>
      <c r="AT86" s="188" t="s">
        <v>178</v>
      </c>
      <c r="AU86" s="188" t="s">
        <v>77</v>
      </c>
      <c r="AV86" s="11" t="s">
        <v>77</v>
      </c>
      <c r="AW86" s="11" t="s">
        <v>31</v>
      </c>
      <c r="AX86" s="11" t="s">
        <v>75</v>
      </c>
      <c r="AY86" s="188" t="s">
        <v>170</v>
      </c>
    </row>
    <row r="87" spans="2:65" s="1" customFormat="1" ht="16.5" customHeight="1">
      <c r="B87" s="173"/>
      <c r="C87" s="174" t="s">
        <v>91</v>
      </c>
      <c r="D87" s="174" t="s">
        <v>172</v>
      </c>
      <c r="E87" s="175" t="s">
        <v>473</v>
      </c>
      <c r="F87" s="176" t="s">
        <v>474</v>
      </c>
      <c r="G87" s="177" t="s">
        <v>466</v>
      </c>
      <c r="H87" s="178">
        <v>10</v>
      </c>
      <c r="I87" s="179"/>
      <c r="J87" s="180">
        <f>ROUND(I87*H87,2)</f>
        <v>0</v>
      </c>
      <c r="K87" s="176" t="s">
        <v>175</v>
      </c>
      <c r="L87" s="40"/>
      <c r="M87" s="181" t="s">
        <v>5</v>
      </c>
      <c r="N87" s="182" t="s">
        <v>38</v>
      </c>
      <c r="O87" s="41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3" t="s">
        <v>467</v>
      </c>
      <c r="AT87" s="23" t="s">
        <v>172</v>
      </c>
      <c r="AU87" s="23" t="s">
        <v>77</v>
      </c>
      <c r="AY87" s="23" t="s">
        <v>170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75</v>
      </c>
      <c r="BK87" s="185">
        <f>ROUND(I87*H87,2)</f>
        <v>0</v>
      </c>
      <c r="BL87" s="23" t="s">
        <v>467</v>
      </c>
      <c r="BM87" s="23" t="s">
        <v>475</v>
      </c>
    </row>
    <row r="88" spans="2:51" s="11" customFormat="1" ht="13.5">
      <c r="B88" s="186"/>
      <c r="D88" s="187" t="s">
        <v>178</v>
      </c>
      <c r="E88" s="188" t="s">
        <v>5</v>
      </c>
      <c r="F88" s="189" t="s">
        <v>476</v>
      </c>
      <c r="H88" s="190">
        <v>10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88" t="s">
        <v>178</v>
      </c>
      <c r="AU88" s="188" t="s">
        <v>77</v>
      </c>
      <c r="AV88" s="11" t="s">
        <v>77</v>
      </c>
      <c r="AW88" s="11" t="s">
        <v>31</v>
      </c>
      <c r="AX88" s="11" t="s">
        <v>75</v>
      </c>
      <c r="AY88" s="188" t="s">
        <v>170</v>
      </c>
    </row>
    <row r="89" spans="2:63" s="10" customFormat="1" ht="29.85" customHeight="1">
      <c r="B89" s="160"/>
      <c r="D89" s="161" t="s">
        <v>66</v>
      </c>
      <c r="E89" s="171" t="s">
        <v>477</v>
      </c>
      <c r="F89" s="171" t="s">
        <v>478</v>
      </c>
      <c r="I89" s="163"/>
      <c r="J89" s="172">
        <f>BK89</f>
        <v>0</v>
      </c>
      <c r="L89" s="160"/>
      <c r="M89" s="165"/>
      <c r="N89" s="166"/>
      <c r="O89" s="166"/>
      <c r="P89" s="167">
        <f>P90</f>
        <v>0</v>
      </c>
      <c r="Q89" s="166"/>
      <c r="R89" s="167">
        <f>R90</f>
        <v>0</v>
      </c>
      <c r="S89" s="166"/>
      <c r="T89" s="168">
        <f>T90</f>
        <v>0</v>
      </c>
      <c r="AR89" s="161" t="s">
        <v>189</v>
      </c>
      <c r="AT89" s="169" t="s">
        <v>66</v>
      </c>
      <c r="AU89" s="169" t="s">
        <v>75</v>
      </c>
      <c r="AY89" s="161" t="s">
        <v>170</v>
      </c>
      <c r="BK89" s="170">
        <f>BK90</f>
        <v>0</v>
      </c>
    </row>
    <row r="90" spans="2:65" s="1" customFormat="1" ht="16.5" customHeight="1">
      <c r="B90" s="173"/>
      <c r="C90" s="174" t="s">
        <v>176</v>
      </c>
      <c r="D90" s="174" t="s">
        <v>172</v>
      </c>
      <c r="E90" s="175" t="s">
        <v>479</v>
      </c>
      <c r="F90" s="176" t="s">
        <v>480</v>
      </c>
      <c r="G90" s="177" t="s">
        <v>481</v>
      </c>
      <c r="H90" s="178">
        <v>1</v>
      </c>
      <c r="I90" s="179"/>
      <c r="J90" s="180">
        <f>ROUND(I90*H90,2)</f>
        <v>0</v>
      </c>
      <c r="K90" s="176" t="s">
        <v>175</v>
      </c>
      <c r="L90" s="40"/>
      <c r="M90" s="181" t="s">
        <v>5</v>
      </c>
      <c r="N90" s="182" t="s">
        <v>38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3" t="s">
        <v>467</v>
      </c>
      <c r="AT90" s="23" t="s">
        <v>172</v>
      </c>
      <c r="AU90" s="23" t="s">
        <v>77</v>
      </c>
      <c r="AY90" s="23" t="s">
        <v>170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75</v>
      </c>
      <c r="BK90" s="185">
        <f>ROUND(I90*H90,2)</f>
        <v>0</v>
      </c>
      <c r="BL90" s="23" t="s">
        <v>467</v>
      </c>
      <c r="BM90" s="23" t="s">
        <v>482</v>
      </c>
    </row>
    <row r="91" spans="2:63" s="10" customFormat="1" ht="29.85" customHeight="1">
      <c r="B91" s="160"/>
      <c r="D91" s="161" t="s">
        <v>66</v>
      </c>
      <c r="E91" s="171" t="s">
        <v>483</v>
      </c>
      <c r="F91" s="171" t="s">
        <v>484</v>
      </c>
      <c r="I91" s="163"/>
      <c r="J91" s="172">
        <f>BK91</f>
        <v>0</v>
      </c>
      <c r="L91" s="160"/>
      <c r="M91" s="165"/>
      <c r="N91" s="166"/>
      <c r="O91" s="166"/>
      <c r="P91" s="167">
        <f>SUM(P92:P94)</f>
        <v>0</v>
      </c>
      <c r="Q91" s="166"/>
      <c r="R91" s="167">
        <f>SUM(R92:R94)</f>
        <v>0</v>
      </c>
      <c r="S91" s="166"/>
      <c r="T91" s="168">
        <f>SUM(T92:T94)</f>
        <v>0</v>
      </c>
      <c r="AR91" s="161" t="s">
        <v>189</v>
      </c>
      <c r="AT91" s="169" t="s">
        <v>66</v>
      </c>
      <c r="AU91" s="169" t="s">
        <v>75</v>
      </c>
      <c r="AY91" s="161" t="s">
        <v>170</v>
      </c>
      <c r="BK91" s="170">
        <f>SUM(BK92:BK94)</f>
        <v>0</v>
      </c>
    </row>
    <row r="92" spans="2:65" s="1" customFormat="1" ht="16.5" customHeight="1">
      <c r="B92" s="173"/>
      <c r="C92" s="174" t="s">
        <v>189</v>
      </c>
      <c r="D92" s="174" t="s">
        <v>172</v>
      </c>
      <c r="E92" s="175" t="s">
        <v>485</v>
      </c>
      <c r="F92" s="176" t="s">
        <v>486</v>
      </c>
      <c r="G92" s="177" t="s">
        <v>481</v>
      </c>
      <c r="H92" s="178">
        <v>2</v>
      </c>
      <c r="I92" s="179"/>
      <c r="J92" s="180">
        <f>ROUND(I92*H92,2)</f>
        <v>0</v>
      </c>
      <c r="K92" s="176" t="s">
        <v>175</v>
      </c>
      <c r="L92" s="40"/>
      <c r="M92" s="181" t="s">
        <v>5</v>
      </c>
      <c r="N92" s="182" t="s">
        <v>38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3" t="s">
        <v>467</v>
      </c>
      <c r="AT92" s="23" t="s">
        <v>172</v>
      </c>
      <c r="AU92" s="23" t="s">
        <v>77</v>
      </c>
      <c r="AY92" s="23" t="s">
        <v>170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75</v>
      </c>
      <c r="BK92" s="185">
        <f>ROUND(I92*H92,2)</f>
        <v>0</v>
      </c>
      <c r="BL92" s="23" t="s">
        <v>467</v>
      </c>
      <c r="BM92" s="23" t="s">
        <v>487</v>
      </c>
    </row>
    <row r="93" spans="2:51" s="13" customFormat="1" ht="13.5">
      <c r="B93" s="220"/>
      <c r="D93" s="187" t="s">
        <v>178</v>
      </c>
      <c r="E93" s="221" t="s">
        <v>5</v>
      </c>
      <c r="F93" s="222" t="s">
        <v>488</v>
      </c>
      <c r="H93" s="221" t="s">
        <v>5</v>
      </c>
      <c r="I93" s="223"/>
      <c r="L93" s="220"/>
      <c r="M93" s="224"/>
      <c r="N93" s="225"/>
      <c r="O93" s="225"/>
      <c r="P93" s="225"/>
      <c r="Q93" s="225"/>
      <c r="R93" s="225"/>
      <c r="S93" s="225"/>
      <c r="T93" s="226"/>
      <c r="AT93" s="221" t="s">
        <v>178</v>
      </c>
      <c r="AU93" s="221" t="s">
        <v>77</v>
      </c>
      <c r="AV93" s="13" t="s">
        <v>75</v>
      </c>
      <c r="AW93" s="13" t="s">
        <v>31</v>
      </c>
      <c r="AX93" s="13" t="s">
        <v>67</v>
      </c>
      <c r="AY93" s="221" t="s">
        <v>170</v>
      </c>
    </row>
    <row r="94" spans="2:51" s="11" customFormat="1" ht="13.5">
      <c r="B94" s="186"/>
      <c r="D94" s="187" t="s">
        <v>178</v>
      </c>
      <c r="E94" s="188" t="s">
        <v>5</v>
      </c>
      <c r="F94" s="189" t="s">
        <v>489</v>
      </c>
      <c r="H94" s="190">
        <v>2</v>
      </c>
      <c r="I94" s="191"/>
      <c r="L94" s="186"/>
      <c r="M94" s="227"/>
      <c r="N94" s="228"/>
      <c r="O94" s="228"/>
      <c r="P94" s="228"/>
      <c r="Q94" s="228"/>
      <c r="R94" s="228"/>
      <c r="S94" s="228"/>
      <c r="T94" s="229"/>
      <c r="AT94" s="188" t="s">
        <v>178</v>
      </c>
      <c r="AU94" s="188" t="s">
        <v>77</v>
      </c>
      <c r="AV94" s="11" t="s">
        <v>77</v>
      </c>
      <c r="AW94" s="11" t="s">
        <v>31</v>
      </c>
      <c r="AX94" s="11" t="s">
        <v>75</v>
      </c>
      <c r="AY94" s="188" t="s">
        <v>170</v>
      </c>
    </row>
    <row r="95" spans="2:12" s="1" customFormat="1" ht="6.95" customHeight="1">
      <c r="B95" s="55"/>
      <c r="C95" s="56"/>
      <c r="D95" s="56"/>
      <c r="E95" s="56"/>
      <c r="F95" s="56"/>
      <c r="G95" s="56"/>
      <c r="H95" s="56"/>
      <c r="I95" s="127"/>
      <c r="J95" s="56"/>
      <c r="K95" s="56"/>
      <c r="L95" s="40"/>
    </row>
  </sheetData>
  <autoFilter ref="C79:K9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6"/>
  <sheetViews>
    <sheetView showGridLines="0" workbookViewId="0" topLeftCell="A97"/>
  </sheetViews>
  <sheetFormatPr defaultColWidth="9.33203125" defaultRowHeight="13.5"/>
  <cols>
    <col min="1" max="1" width="8.33203125" style="230" customWidth="1"/>
    <col min="2" max="2" width="1.66796875" style="230" customWidth="1"/>
    <col min="3" max="4" width="5" style="230" customWidth="1"/>
    <col min="5" max="5" width="11.66015625" style="230" customWidth="1"/>
    <col min="6" max="6" width="9.16015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796875" style="23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4" customFormat="1" ht="45" customHeight="1">
      <c r="B3" s="234"/>
      <c r="C3" s="357" t="s">
        <v>490</v>
      </c>
      <c r="D3" s="357"/>
      <c r="E3" s="357"/>
      <c r="F3" s="357"/>
      <c r="G3" s="357"/>
      <c r="H3" s="357"/>
      <c r="I3" s="357"/>
      <c r="J3" s="357"/>
      <c r="K3" s="235"/>
    </row>
    <row r="4" spans="2:11" ht="25.5" customHeight="1">
      <c r="B4" s="236"/>
      <c r="C4" s="361" t="s">
        <v>491</v>
      </c>
      <c r="D4" s="361"/>
      <c r="E4" s="361"/>
      <c r="F4" s="361"/>
      <c r="G4" s="361"/>
      <c r="H4" s="361"/>
      <c r="I4" s="361"/>
      <c r="J4" s="361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60" t="s">
        <v>492</v>
      </c>
      <c r="D6" s="360"/>
      <c r="E6" s="360"/>
      <c r="F6" s="360"/>
      <c r="G6" s="360"/>
      <c r="H6" s="360"/>
      <c r="I6" s="360"/>
      <c r="J6" s="360"/>
      <c r="K6" s="237"/>
    </row>
    <row r="7" spans="2:11" ht="15" customHeight="1">
      <c r="B7" s="240"/>
      <c r="C7" s="360" t="s">
        <v>493</v>
      </c>
      <c r="D7" s="360"/>
      <c r="E7" s="360"/>
      <c r="F7" s="360"/>
      <c r="G7" s="360"/>
      <c r="H7" s="360"/>
      <c r="I7" s="360"/>
      <c r="J7" s="360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60" t="s">
        <v>494</v>
      </c>
      <c r="D9" s="360"/>
      <c r="E9" s="360"/>
      <c r="F9" s="360"/>
      <c r="G9" s="360"/>
      <c r="H9" s="360"/>
      <c r="I9" s="360"/>
      <c r="J9" s="360"/>
      <c r="K9" s="237"/>
    </row>
    <row r="10" spans="2:11" ht="15" customHeight="1">
      <c r="B10" s="240"/>
      <c r="C10" s="239"/>
      <c r="D10" s="360" t="s">
        <v>495</v>
      </c>
      <c r="E10" s="360"/>
      <c r="F10" s="360"/>
      <c r="G10" s="360"/>
      <c r="H10" s="360"/>
      <c r="I10" s="360"/>
      <c r="J10" s="360"/>
      <c r="K10" s="237"/>
    </row>
    <row r="11" spans="2:11" ht="15" customHeight="1">
      <c r="B11" s="240"/>
      <c r="C11" s="241"/>
      <c r="D11" s="360" t="s">
        <v>496</v>
      </c>
      <c r="E11" s="360"/>
      <c r="F11" s="360"/>
      <c r="G11" s="360"/>
      <c r="H11" s="360"/>
      <c r="I11" s="360"/>
      <c r="J11" s="360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60" t="s">
        <v>497</v>
      </c>
      <c r="E13" s="360"/>
      <c r="F13" s="360"/>
      <c r="G13" s="360"/>
      <c r="H13" s="360"/>
      <c r="I13" s="360"/>
      <c r="J13" s="360"/>
      <c r="K13" s="237"/>
    </row>
    <row r="14" spans="2:11" ht="15" customHeight="1">
      <c r="B14" s="240"/>
      <c r="C14" s="241"/>
      <c r="D14" s="360" t="s">
        <v>498</v>
      </c>
      <c r="E14" s="360"/>
      <c r="F14" s="360"/>
      <c r="G14" s="360"/>
      <c r="H14" s="360"/>
      <c r="I14" s="360"/>
      <c r="J14" s="360"/>
      <c r="K14" s="237"/>
    </row>
    <row r="15" spans="2:11" ht="15" customHeight="1">
      <c r="B15" s="240"/>
      <c r="C15" s="241"/>
      <c r="D15" s="360" t="s">
        <v>499</v>
      </c>
      <c r="E15" s="360"/>
      <c r="F15" s="360"/>
      <c r="G15" s="360"/>
      <c r="H15" s="360"/>
      <c r="I15" s="360"/>
      <c r="J15" s="360"/>
      <c r="K15" s="237"/>
    </row>
    <row r="16" spans="2:11" ht="15" customHeight="1">
      <c r="B16" s="240"/>
      <c r="C16" s="241"/>
      <c r="D16" s="241"/>
      <c r="E16" s="242" t="s">
        <v>78</v>
      </c>
      <c r="F16" s="360" t="s">
        <v>500</v>
      </c>
      <c r="G16" s="360"/>
      <c r="H16" s="360"/>
      <c r="I16" s="360"/>
      <c r="J16" s="360"/>
      <c r="K16" s="237"/>
    </row>
    <row r="17" spans="2:11" ht="15" customHeight="1">
      <c r="B17" s="240"/>
      <c r="C17" s="241"/>
      <c r="D17" s="241"/>
      <c r="E17" s="242" t="s">
        <v>74</v>
      </c>
      <c r="F17" s="360" t="s">
        <v>501</v>
      </c>
      <c r="G17" s="360"/>
      <c r="H17" s="360"/>
      <c r="I17" s="360"/>
      <c r="J17" s="360"/>
      <c r="K17" s="237"/>
    </row>
    <row r="18" spans="2:11" ht="15" customHeight="1">
      <c r="B18" s="240"/>
      <c r="C18" s="241"/>
      <c r="D18" s="241"/>
      <c r="E18" s="242" t="s">
        <v>502</v>
      </c>
      <c r="F18" s="360" t="s">
        <v>503</v>
      </c>
      <c r="G18" s="360"/>
      <c r="H18" s="360"/>
      <c r="I18" s="360"/>
      <c r="J18" s="360"/>
      <c r="K18" s="237"/>
    </row>
    <row r="19" spans="2:11" ht="15" customHeight="1">
      <c r="B19" s="240"/>
      <c r="C19" s="241"/>
      <c r="D19" s="241"/>
      <c r="E19" s="242" t="s">
        <v>79</v>
      </c>
      <c r="F19" s="360" t="s">
        <v>504</v>
      </c>
      <c r="G19" s="360"/>
      <c r="H19" s="360"/>
      <c r="I19" s="360"/>
      <c r="J19" s="360"/>
      <c r="K19" s="237"/>
    </row>
    <row r="20" spans="2:11" ht="15" customHeight="1">
      <c r="B20" s="240"/>
      <c r="C20" s="241"/>
      <c r="D20" s="241"/>
      <c r="E20" s="242" t="s">
        <v>505</v>
      </c>
      <c r="F20" s="360" t="s">
        <v>506</v>
      </c>
      <c r="G20" s="360"/>
      <c r="H20" s="360"/>
      <c r="I20" s="360"/>
      <c r="J20" s="360"/>
      <c r="K20" s="237"/>
    </row>
    <row r="21" spans="2:11" ht="15" customHeight="1">
      <c r="B21" s="240"/>
      <c r="C21" s="241"/>
      <c r="D21" s="241"/>
      <c r="E21" s="242" t="s">
        <v>507</v>
      </c>
      <c r="F21" s="360" t="s">
        <v>508</v>
      </c>
      <c r="G21" s="360"/>
      <c r="H21" s="360"/>
      <c r="I21" s="360"/>
      <c r="J21" s="360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60" t="s">
        <v>509</v>
      </c>
      <c r="D23" s="360"/>
      <c r="E23" s="360"/>
      <c r="F23" s="360"/>
      <c r="G23" s="360"/>
      <c r="H23" s="360"/>
      <c r="I23" s="360"/>
      <c r="J23" s="360"/>
      <c r="K23" s="237"/>
    </row>
    <row r="24" spans="2:11" ht="15" customHeight="1">
      <c r="B24" s="240"/>
      <c r="C24" s="360" t="s">
        <v>510</v>
      </c>
      <c r="D24" s="360"/>
      <c r="E24" s="360"/>
      <c r="F24" s="360"/>
      <c r="G24" s="360"/>
      <c r="H24" s="360"/>
      <c r="I24" s="360"/>
      <c r="J24" s="360"/>
      <c r="K24" s="237"/>
    </row>
    <row r="25" spans="2:11" ht="15" customHeight="1">
      <c r="B25" s="240"/>
      <c r="C25" s="239"/>
      <c r="D25" s="360" t="s">
        <v>511</v>
      </c>
      <c r="E25" s="360"/>
      <c r="F25" s="360"/>
      <c r="G25" s="360"/>
      <c r="H25" s="360"/>
      <c r="I25" s="360"/>
      <c r="J25" s="360"/>
      <c r="K25" s="237"/>
    </row>
    <row r="26" spans="2:11" ht="15" customHeight="1">
      <c r="B26" s="240"/>
      <c r="C26" s="241"/>
      <c r="D26" s="360" t="s">
        <v>512</v>
      </c>
      <c r="E26" s="360"/>
      <c r="F26" s="360"/>
      <c r="G26" s="360"/>
      <c r="H26" s="360"/>
      <c r="I26" s="360"/>
      <c r="J26" s="360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60" t="s">
        <v>513</v>
      </c>
      <c r="E28" s="360"/>
      <c r="F28" s="360"/>
      <c r="G28" s="360"/>
      <c r="H28" s="360"/>
      <c r="I28" s="360"/>
      <c r="J28" s="360"/>
      <c r="K28" s="237"/>
    </row>
    <row r="29" spans="2:11" ht="15" customHeight="1">
      <c r="B29" s="240"/>
      <c r="C29" s="241"/>
      <c r="D29" s="360" t="s">
        <v>514</v>
      </c>
      <c r="E29" s="360"/>
      <c r="F29" s="360"/>
      <c r="G29" s="360"/>
      <c r="H29" s="360"/>
      <c r="I29" s="360"/>
      <c r="J29" s="360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60" t="s">
        <v>515</v>
      </c>
      <c r="E31" s="360"/>
      <c r="F31" s="360"/>
      <c r="G31" s="360"/>
      <c r="H31" s="360"/>
      <c r="I31" s="360"/>
      <c r="J31" s="360"/>
      <c r="K31" s="237"/>
    </row>
    <row r="32" spans="2:11" ht="15" customHeight="1">
      <c r="B32" s="240"/>
      <c r="C32" s="241"/>
      <c r="D32" s="360" t="s">
        <v>516</v>
      </c>
      <c r="E32" s="360"/>
      <c r="F32" s="360"/>
      <c r="G32" s="360"/>
      <c r="H32" s="360"/>
      <c r="I32" s="360"/>
      <c r="J32" s="360"/>
      <c r="K32" s="237"/>
    </row>
    <row r="33" spans="2:11" ht="15" customHeight="1">
      <c r="B33" s="240"/>
      <c r="C33" s="241"/>
      <c r="D33" s="360" t="s">
        <v>517</v>
      </c>
      <c r="E33" s="360"/>
      <c r="F33" s="360"/>
      <c r="G33" s="360"/>
      <c r="H33" s="360"/>
      <c r="I33" s="360"/>
      <c r="J33" s="360"/>
      <c r="K33" s="237"/>
    </row>
    <row r="34" spans="2:11" ht="15" customHeight="1">
      <c r="B34" s="240"/>
      <c r="C34" s="241"/>
      <c r="D34" s="239"/>
      <c r="E34" s="243" t="s">
        <v>155</v>
      </c>
      <c r="F34" s="239"/>
      <c r="G34" s="360" t="s">
        <v>518</v>
      </c>
      <c r="H34" s="360"/>
      <c r="I34" s="360"/>
      <c r="J34" s="360"/>
      <c r="K34" s="237"/>
    </row>
    <row r="35" spans="2:11" ht="30.75" customHeight="1">
      <c r="B35" s="240"/>
      <c r="C35" s="241"/>
      <c r="D35" s="239"/>
      <c r="E35" s="243" t="s">
        <v>519</v>
      </c>
      <c r="F35" s="239"/>
      <c r="G35" s="360" t="s">
        <v>520</v>
      </c>
      <c r="H35" s="360"/>
      <c r="I35" s="360"/>
      <c r="J35" s="360"/>
      <c r="K35" s="237"/>
    </row>
    <row r="36" spans="2:11" ht="15" customHeight="1">
      <c r="B36" s="240"/>
      <c r="C36" s="241"/>
      <c r="D36" s="239"/>
      <c r="E36" s="243" t="s">
        <v>48</v>
      </c>
      <c r="F36" s="239"/>
      <c r="G36" s="360" t="s">
        <v>521</v>
      </c>
      <c r="H36" s="360"/>
      <c r="I36" s="360"/>
      <c r="J36" s="360"/>
      <c r="K36" s="237"/>
    </row>
    <row r="37" spans="2:11" ht="15" customHeight="1">
      <c r="B37" s="240"/>
      <c r="C37" s="241"/>
      <c r="D37" s="239"/>
      <c r="E37" s="243" t="s">
        <v>156</v>
      </c>
      <c r="F37" s="239"/>
      <c r="G37" s="360" t="s">
        <v>522</v>
      </c>
      <c r="H37" s="360"/>
      <c r="I37" s="360"/>
      <c r="J37" s="360"/>
      <c r="K37" s="237"/>
    </row>
    <row r="38" spans="2:11" ht="15" customHeight="1">
      <c r="B38" s="240"/>
      <c r="C38" s="241"/>
      <c r="D38" s="239"/>
      <c r="E38" s="243" t="s">
        <v>157</v>
      </c>
      <c r="F38" s="239"/>
      <c r="G38" s="360" t="s">
        <v>523</v>
      </c>
      <c r="H38" s="360"/>
      <c r="I38" s="360"/>
      <c r="J38" s="360"/>
      <c r="K38" s="237"/>
    </row>
    <row r="39" spans="2:11" ht="15" customHeight="1">
      <c r="B39" s="240"/>
      <c r="C39" s="241"/>
      <c r="D39" s="239"/>
      <c r="E39" s="243" t="s">
        <v>158</v>
      </c>
      <c r="F39" s="239"/>
      <c r="G39" s="360" t="s">
        <v>524</v>
      </c>
      <c r="H39" s="360"/>
      <c r="I39" s="360"/>
      <c r="J39" s="360"/>
      <c r="K39" s="237"/>
    </row>
    <row r="40" spans="2:11" ht="15" customHeight="1">
      <c r="B40" s="240"/>
      <c r="C40" s="241"/>
      <c r="D40" s="239"/>
      <c r="E40" s="243" t="s">
        <v>525</v>
      </c>
      <c r="F40" s="239"/>
      <c r="G40" s="360" t="s">
        <v>526</v>
      </c>
      <c r="H40" s="360"/>
      <c r="I40" s="360"/>
      <c r="J40" s="360"/>
      <c r="K40" s="237"/>
    </row>
    <row r="41" spans="2:11" ht="15" customHeight="1">
      <c r="B41" s="240"/>
      <c r="C41" s="241"/>
      <c r="D41" s="239"/>
      <c r="E41" s="243"/>
      <c r="F41" s="239"/>
      <c r="G41" s="360" t="s">
        <v>527</v>
      </c>
      <c r="H41" s="360"/>
      <c r="I41" s="360"/>
      <c r="J41" s="360"/>
      <c r="K41" s="237"/>
    </row>
    <row r="42" spans="2:11" ht="15" customHeight="1">
      <c r="B42" s="240"/>
      <c r="C42" s="241"/>
      <c r="D42" s="239"/>
      <c r="E42" s="243" t="s">
        <v>528</v>
      </c>
      <c r="F42" s="239"/>
      <c r="G42" s="360" t="s">
        <v>529</v>
      </c>
      <c r="H42" s="360"/>
      <c r="I42" s="360"/>
      <c r="J42" s="360"/>
      <c r="K42" s="237"/>
    </row>
    <row r="43" spans="2:11" ht="15" customHeight="1">
      <c r="B43" s="240"/>
      <c r="C43" s="241"/>
      <c r="D43" s="239"/>
      <c r="E43" s="243" t="s">
        <v>160</v>
      </c>
      <c r="F43" s="239"/>
      <c r="G43" s="360" t="s">
        <v>530</v>
      </c>
      <c r="H43" s="360"/>
      <c r="I43" s="360"/>
      <c r="J43" s="360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60" t="s">
        <v>531</v>
      </c>
      <c r="E45" s="360"/>
      <c r="F45" s="360"/>
      <c r="G45" s="360"/>
      <c r="H45" s="360"/>
      <c r="I45" s="360"/>
      <c r="J45" s="360"/>
      <c r="K45" s="237"/>
    </row>
    <row r="46" spans="2:11" ht="15" customHeight="1">
      <c r="B46" s="240"/>
      <c r="C46" s="241"/>
      <c r="D46" s="241"/>
      <c r="E46" s="360" t="s">
        <v>532</v>
      </c>
      <c r="F46" s="360"/>
      <c r="G46" s="360"/>
      <c r="H46" s="360"/>
      <c r="I46" s="360"/>
      <c r="J46" s="360"/>
      <c r="K46" s="237"/>
    </row>
    <row r="47" spans="2:11" ht="15" customHeight="1">
      <c r="B47" s="240"/>
      <c r="C47" s="241"/>
      <c r="D47" s="241"/>
      <c r="E47" s="360" t="s">
        <v>533</v>
      </c>
      <c r="F47" s="360"/>
      <c r="G47" s="360"/>
      <c r="H47" s="360"/>
      <c r="I47" s="360"/>
      <c r="J47" s="360"/>
      <c r="K47" s="237"/>
    </row>
    <row r="48" spans="2:11" ht="15" customHeight="1">
      <c r="B48" s="240"/>
      <c r="C48" s="241"/>
      <c r="D48" s="241"/>
      <c r="E48" s="360" t="s">
        <v>534</v>
      </c>
      <c r="F48" s="360"/>
      <c r="G48" s="360"/>
      <c r="H48" s="360"/>
      <c r="I48" s="360"/>
      <c r="J48" s="360"/>
      <c r="K48" s="237"/>
    </row>
    <row r="49" spans="2:11" ht="15" customHeight="1">
      <c r="B49" s="240"/>
      <c r="C49" s="241"/>
      <c r="D49" s="360" t="s">
        <v>535</v>
      </c>
      <c r="E49" s="360"/>
      <c r="F49" s="360"/>
      <c r="G49" s="360"/>
      <c r="H49" s="360"/>
      <c r="I49" s="360"/>
      <c r="J49" s="360"/>
      <c r="K49" s="237"/>
    </row>
    <row r="50" spans="2:11" ht="25.5" customHeight="1">
      <c r="B50" s="236"/>
      <c r="C50" s="361" t="s">
        <v>536</v>
      </c>
      <c r="D50" s="361"/>
      <c r="E50" s="361"/>
      <c r="F50" s="361"/>
      <c r="G50" s="361"/>
      <c r="H50" s="361"/>
      <c r="I50" s="361"/>
      <c r="J50" s="361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60" t="s">
        <v>537</v>
      </c>
      <c r="D52" s="360"/>
      <c r="E52" s="360"/>
      <c r="F52" s="360"/>
      <c r="G52" s="360"/>
      <c r="H52" s="360"/>
      <c r="I52" s="360"/>
      <c r="J52" s="360"/>
      <c r="K52" s="237"/>
    </row>
    <row r="53" spans="2:11" ht="15" customHeight="1">
      <c r="B53" s="236"/>
      <c r="C53" s="360" t="s">
        <v>538</v>
      </c>
      <c r="D53" s="360"/>
      <c r="E53" s="360"/>
      <c r="F53" s="360"/>
      <c r="G53" s="360"/>
      <c r="H53" s="360"/>
      <c r="I53" s="360"/>
      <c r="J53" s="360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60" t="s">
        <v>539</v>
      </c>
      <c r="D55" s="360"/>
      <c r="E55" s="360"/>
      <c r="F55" s="360"/>
      <c r="G55" s="360"/>
      <c r="H55" s="360"/>
      <c r="I55" s="360"/>
      <c r="J55" s="360"/>
      <c r="K55" s="237"/>
    </row>
    <row r="56" spans="2:11" ht="15" customHeight="1">
      <c r="B56" s="236"/>
      <c r="C56" s="241"/>
      <c r="D56" s="360" t="s">
        <v>540</v>
      </c>
      <c r="E56" s="360"/>
      <c r="F56" s="360"/>
      <c r="G56" s="360"/>
      <c r="H56" s="360"/>
      <c r="I56" s="360"/>
      <c r="J56" s="360"/>
      <c r="K56" s="237"/>
    </row>
    <row r="57" spans="2:11" ht="15" customHeight="1">
      <c r="B57" s="236"/>
      <c r="C57" s="241"/>
      <c r="D57" s="360" t="s">
        <v>541</v>
      </c>
      <c r="E57" s="360"/>
      <c r="F57" s="360"/>
      <c r="G57" s="360"/>
      <c r="H57" s="360"/>
      <c r="I57" s="360"/>
      <c r="J57" s="360"/>
      <c r="K57" s="237"/>
    </row>
    <row r="58" spans="2:11" ht="15" customHeight="1">
      <c r="B58" s="236"/>
      <c r="C58" s="241"/>
      <c r="D58" s="360" t="s">
        <v>542</v>
      </c>
      <c r="E58" s="360"/>
      <c r="F58" s="360"/>
      <c r="G58" s="360"/>
      <c r="H58" s="360"/>
      <c r="I58" s="360"/>
      <c r="J58" s="360"/>
      <c r="K58" s="237"/>
    </row>
    <row r="59" spans="2:11" ht="15" customHeight="1">
      <c r="B59" s="236"/>
      <c r="C59" s="241"/>
      <c r="D59" s="360" t="s">
        <v>543</v>
      </c>
      <c r="E59" s="360"/>
      <c r="F59" s="360"/>
      <c r="G59" s="360"/>
      <c r="H59" s="360"/>
      <c r="I59" s="360"/>
      <c r="J59" s="360"/>
      <c r="K59" s="237"/>
    </row>
    <row r="60" spans="2:11" ht="15" customHeight="1">
      <c r="B60" s="236"/>
      <c r="C60" s="241"/>
      <c r="D60" s="359" t="s">
        <v>544</v>
      </c>
      <c r="E60" s="359"/>
      <c r="F60" s="359"/>
      <c r="G60" s="359"/>
      <c r="H60" s="359"/>
      <c r="I60" s="359"/>
      <c r="J60" s="359"/>
      <c r="K60" s="237"/>
    </row>
    <row r="61" spans="2:11" ht="15" customHeight="1">
      <c r="B61" s="236"/>
      <c r="C61" s="241"/>
      <c r="D61" s="360" t="s">
        <v>545</v>
      </c>
      <c r="E61" s="360"/>
      <c r="F61" s="360"/>
      <c r="G61" s="360"/>
      <c r="H61" s="360"/>
      <c r="I61" s="360"/>
      <c r="J61" s="360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60" t="s">
        <v>546</v>
      </c>
      <c r="E63" s="360"/>
      <c r="F63" s="360"/>
      <c r="G63" s="360"/>
      <c r="H63" s="360"/>
      <c r="I63" s="360"/>
      <c r="J63" s="360"/>
      <c r="K63" s="237"/>
    </row>
    <row r="64" spans="2:11" ht="15" customHeight="1">
      <c r="B64" s="236"/>
      <c r="C64" s="241"/>
      <c r="D64" s="359" t="s">
        <v>547</v>
      </c>
      <c r="E64" s="359"/>
      <c r="F64" s="359"/>
      <c r="G64" s="359"/>
      <c r="H64" s="359"/>
      <c r="I64" s="359"/>
      <c r="J64" s="359"/>
      <c r="K64" s="237"/>
    </row>
    <row r="65" spans="2:11" ht="15" customHeight="1">
      <c r="B65" s="236"/>
      <c r="C65" s="241"/>
      <c r="D65" s="360" t="s">
        <v>548</v>
      </c>
      <c r="E65" s="360"/>
      <c r="F65" s="360"/>
      <c r="G65" s="360"/>
      <c r="H65" s="360"/>
      <c r="I65" s="360"/>
      <c r="J65" s="360"/>
      <c r="K65" s="237"/>
    </row>
    <row r="66" spans="2:11" ht="15" customHeight="1">
      <c r="B66" s="236"/>
      <c r="C66" s="241"/>
      <c r="D66" s="360" t="s">
        <v>549</v>
      </c>
      <c r="E66" s="360"/>
      <c r="F66" s="360"/>
      <c r="G66" s="360"/>
      <c r="H66" s="360"/>
      <c r="I66" s="360"/>
      <c r="J66" s="360"/>
      <c r="K66" s="237"/>
    </row>
    <row r="67" spans="2:11" ht="15" customHeight="1">
      <c r="B67" s="236"/>
      <c r="C67" s="241"/>
      <c r="D67" s="360" t="s">
        <v>550</v>
      </c>
      <c r="E67" s="360"/>
      <c r="F67" s="360"/>
      <c r="G67" s="360"/>
      <c r="H67" s="360"/>
      <c r="I67" s="360"/>
      <c r="J67" s="360"/>
      <c r="K67" s="237"/>
    </row>
    <row r="68" spans="2:11" ht="15" customHeight="1">
      <c r="B68" s="236"/>
      <c r="C68" s="241"/>
      <c r="D68" s="360" t="s">
        <v>551</v>
      </c>
      <c r="E68" s="360"/>
      <c r="F68" s="360"/>
      <c r="G68" s="360"/>
      <c r="H68" s="360"/>
      <c r="I68" s="360"/>
      <c r="J68" s="360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8" t="s">
        <v>86</v>
      </c>
      <c r="D73" s="358"/>
      <c r="E73" s="358"/>
      <c r="F73" s="358"/>
      <c r="G73" s="358"/>
      <c r="H73" s="358"/>
      <c r="I73" s="358"/>
      <c r="J73" s="358"/>
      <c r="K73" s="254"/>
    </row>
    <row r="74" spans="2:11" ht="17.25" customHeight="1">
      <c r="B74" s="253"/>
      <c r="C74" s="255" t="s">
        <v>552</v>
      </c>
      <c r="D74" s="255"/>
      <c r="E74" s="255"/>
      <c r="F74" s="255" t="s">
        <v>553</v>
      </c>
      <c r="G74" s="256"/>
      <c r="H74" s="255" t="s">
        <v>156</v>
      </c>
      <c r="I74" s="255" t="s">
        <v>52</v>
      </c>
      <c r="J74" s="255" t="s">
        <v>554</v>
      </c>
      <c r="K74" s="254"/>
    </row>
    <row r="75" spans="2:11" ht="17.25" customHeight="1">
      <c r="B75" s="253"/>
      <c r="C75" s="257" t="s">
        <v>555</v>
      </c>
      <c r="D75" s="257"/>
      <c r="E75" s="257"/>
      <c r="F75" s="258" t="s">
        <v>556</v>
      </c>
      <c r="G75" s="259"/>
      <c r="H75" s="257"/>
      <c r="I75" s="257"/>
      <c r="J75" s="257" t="s">
        <v>557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48</v>
      </c>
      <c r="D77" s="260"/>
      <c r="E77" s="260"/>
      <c r="F77" s="262" t="s">
        <v>558</v>
      </c>
      <c r="G77" s="261"/>
      <c r="H77" s="243" t="s">
        <v>559</v>
      </c>
      <c r="I77" s="243" t="s">
        <v>560</v>
      </c>
      <c r="J77" s="243">
        <v>20</v>
      </c>
      <c r="K77" s="254"/>
    </row>
    <row r="78" spans="2:11" ht="15" customHeight="1">
      <c r="B78" s="253"/>
      <c r="C78" s="243" t="s">
        <v>561</v>
      </c>
      <c r="D78" s="243"/>
      <c r="E78" s="243"/>
      <c r="F78" s="262" t="s">
        <v>558</v>
      </c>
      <c r="G78" s="261"/>
      <c r="H78" s="243" t="s">
        <v>562</v>
      </c>
      <c r="I78" s="243" t="s">
        <v>560</v>
      </c>
      <c r="J78" s="243">
        <v>120</v>
      </c>
      <c r="K78" s="254"/>
    </row>
    <row r="79" spans="2:11" ht="15" customHeight="1">
      <c r="B79" s="263"/>
      <c r="C79" s="243" t="s">
        <v>563</v>
      </c>
      <c r="D79" s="243"/>
      <c r="E79" s="243"/>
      <c r="F79" s="262" t="s">
        <v>564</v>
      </c>
      <c r="G79" s="261"/>
      <c r="H79" s="243" t="s">
        <v>565</v>
      </c>
      <c r="I79" s="243" t="s">
        <v>560</v>
      </c>
      <c r="J79" s="243">
        <v>50</v>
      </c>
      <c r="K79" s="254"/>
    </row>
    <row r="80" spans="2:11" ht="15" customHeight="1">
      <c r="B80" s="263"/>
      <c r="C80" s="243" t="s">
        <v>566</v>
      </c>
      <c r="D80" s="243"/>
      <c r="E80" s="243"/>
      <c r="F80" s="262" t="s">
        <v>558</v>
      </c>
      <c r="G80" s="261"/>
      <c r="H80" s="243" t="s">
        <v>567</v>
      </c>
      <c r="I80" s="243" t="s">
        <v>568</v>
      </c>
      <c r="J80" s="243"/>
      <c r="K80" s="254"/>
    </row>
    <row r="81" spans="2:11" ht="15" customHeight="1">
      <c r="B81" s="263"/>
      <c r="C81" s="264" t="s">
        <v>569</v>
      </c>
      <c r="D81" s="264"/>
      <c r="E81" s="264"/>
      <c r="F81" s="265" t="s">
        <v>564</v>
      </c>
      <c r="G81" s="264"/>
      <c r="H81" s="264" t="s">
        <v>570</v>
      </c>
      <c r="I81" s="264" t="s">
        <v>560</v>
      </c>
      <c r="J81" s="264">
        <v>15</v>
      </c>
      <c r="K81" s="254"/>
    </row>
    <row r="82" spans="2:11" ht="15" customHeight="1">
      <c r="B82" s="263"/>
      <c r="C82" s="264" t="s">
        <v>571</v>
      </c>
      <c r="D82" s="264"/>
      <c r="E82" s="264"/>
      <c r="F82" s="265" t="s">
        <v>564</v>
      </c>
      <c r="G82" s="264"/>
      <c r="H82" s="264" t="s">
        <v>572</v>
      </c>
      <c r="I82" s="264" t="s">
        <v>560</v>
      </c>
      <c r="J82" s="264">
        <v>15</v>
      </c>
      <c r="K82" s="254"/>
    </row>
    <row r="83" spans="2:11" ht="15" customHeight="1">
      <c r="B83" s="263"/>
      <c r="C83" s="264" t="s">
        <v>573</v>
      </c>
      <c r="D83" s="264"/>
      <c r="E83" s="264"/>
      <c r="F83" s="265" t="s">
        <v>564</v>
      </c>
      <c r="G83" s="264"/>
      <c r="H83" s="264" t="s">
        <v>574</v>
      </c>
      <c r="I83" s="264" t="s">
        <v>560</v>
      </c>
      <c r="J83" s="264">
        <v>20</v>
      </c>
      <c r="K83" s="254"/>
    </row>
    <row r="84" spans="2:11" ht="15" customHeight="1">
      <c r="B84" s="263"/>
      <c r="C84" s="264" t="s">
        <v>575</v>
      </c>
      <c r="D84" s="264"/>
      <c r="E84" s="264"/>
      <c r="F84" s="265" t="s">
        <v>564</v>
      </c>
      <c r="G84" s="264"/>
      <c r="H84" s="264" t="s">
        <v>576</v>
      </c>
      <c r="I84" s="264" t="s">
        <v>560</v>
      </c>
      <c r="J84" s="264">
        <v>20</v>
      </c>
      <c r="K84" s="254"/>
    </row>
    <row r="85" spans="2:11" ht="15" customHeight="1">
      <c r="B85" s="263"/>
      <c r="C85" s="243" t="s">
        <v>577</v>
      </c>
      <c r="D85" s="243"/>
      <c r="E85" s="243"/>
      <c r="F85" s="262" t="s">
        <v>564</v>
      </c>
      <c r="G85" s="261"/>
      <c r="H85" s="243" t="s">
        <v>578</v>
      </c>
      <c r="I85" s="243" t="s">
        <v>560</v>
      </c>
      <c r="J85" s="243">
        <v>50</v>
      </c>
      <c r="K85" s="254"/>
    </row>
    <row r="86" spans="2:11" ht="15" customHeight="1">
      <c r="B86" s="263"/>
      <c r="C86" s="243" t="s">
        <v>579</v>
      </c>
      <c r="D86" s="243"/>
      <c r="E86" s="243"/>
      <c r="F86" s="262" t="s">
        <v>564</v>
      </c>
      <c r="G86" s="261"/>
      <c r="H86" s="243" t="s">
        <v>580</v>
      </c>
      <c r="I86" s="243" t="s">
        <v>560</v>
      </c>
      <c r="J86" s="243">
        <v>20</v>
      </c>
      <c r="K86" s="254"/>
    </row>
    <row r="87" spans="2:11" ht="15" customHeight="1">
      <c r="B87" s="263"/>
      <c r="C87" s="243" t="s">
        <v>581</v>
      </c>
      <c r="D87" s="243"/>
      <c r="E87" s="243"/>
      <c r="F87" s="262" t="s">
        <v>564</v>
      </c>
      <c r="G87" s="261"/>
      <c r="H87" s="243" t="s">
        <v>582</v>
      </c>
      <c r="I87" s="243" t="s">
        <v>560</v>
      </c>
      <c r="J87" s="243">
        <v>20</v>
      </c>
      <c r="K87" s="254"/>
    </row>
    <row r="88" spans="2:11" ht="15" customHeight="1">
      <c r="B88" s="263"/>
      <c r="C88" s="243" t="s">
        <v>583</v>
      </c>
      <c r="D88" s="243"/>
      <c r="E88" s="243"/>
      <c r="F88" s="262" t="s">
        <v>564</v>
      </c>
      <c r="G88" s="261"/>
      <c r="H88" s="243" t="s">
        <v>584</v>
      </c>
      <c r="I88" s="243" t="s">
        <v>560</v>
      </c>
      <c r="J88" s="243">
        <v>50</v>
      </c>
      <c r="K88" s="254"/>
    </row>
    <row r="89" spans="2:11" ht="15" customHeight="1">
      <c r="B89" s="263"/>
      <c r="C89" s="243" t="s">
        <v>585</v>
      </c>
      <c r="D89" s="243"/>
      <c r="E89" s="243"/>
      <c r="F89" s="262" t="s">
        <v>564</v>
      </c>
      <c r="G89" s="261"/>
      <c r="H89" s="243" t="s">
        <v>585</v>
      </c>
      <c r="I89" s="243" t="s">
        <v>560</v>
      </c>
      <c r="J89" s="243">
        <v>50</v>
      </c>
      <c r="K89" s="254"/>
    </row>
    <row r="90" spans="2:11" ht="15" customHeight="1">
      <c r="B90" s="263"/>
      <c r="C90" s="243" t="s">
        <v>161</v>
      </c>
      <c r="D90" s="243"/>
      <c r="E90" s="243"/>
      <c r="F90" s="262" t="s">
        <v>564</v>
      </c>
      <c r="G90" s="261"/>
      <c r="H90" s="243" t="s">
        <v>586</v>
      </c>
      <c r="I90" s="243" t="s">
        <v>560</v>
      </c>
      <c r="J90" s="243">
        <v>255</v>
      </c>
      <c r="K90" s="254"/>
    </row>
    <row r="91" spans="2:11" ht="15" customHeight="1">
      <c r="B91" s="263"/>
      <c r="C91" s="243" t="s">
        <v>587</v>
      </c>
      <c r="D91" s="243"/>
      <c r="E91" s="243"/>
      <c r="F91" s="262" t="s">
        <v>558</v>
      </c>
      <c r="G91" s="261"/>
      <c r="H91" s="243" t="s">
        <v>588</v>
      </c>
      <c r="I91" s="243" t="s">
        <v>589</v>
      </c>
      <c r="J91" s="243"/>
      <c r="K91" s="254"/>
    </row>
    <row r="92" spans="2:11" ht="15" customHeight="1">
      <c r="B92" s="263"/>
      <c r="C92" s="243" t="s">
        <v>590</v>
      </c>
      <c r="D92" s="243"/>
      <c r="E92" s="243"/>
      <c r="F92" s="262" t="s">
        <v>558</v>
      </c>
      <c r="G92" s="261"/>
      <c r="H92" s="243" t="s">
        <v>591</v>
      </c>
      <c r="I92" s="243" t="s">
        <v>592</v>
      </c>
      <c r="J92" s="243"/>
      <c r="K92" s="254"/>
    </row>
    <row r="93" spans="2:11" ht="15" customHeight="1">
      <c r="B93" s="263"/>
      <c r="C93" s="243" t="s">
        <v>593</v>
      </c>
      <c r="D93" s="243"/>
      <c r="E93" s="243"/>
      <c r="F93" s="262" t="s">
        <v>558</v>
      </c>
      <c r="G93" s="261"/>
      <c r="H93" s="243" t="s">
        <v>593</v>
      </c>
      <c r="I93" s="243" t="s">
        <v>592</v>
      </c>
      <c r="J93" s="243"/>
      <c r="K93" s="254"/>
    </row>
    <row r="94" spans="2:11" ht="15" customHeight="1">
      <c r="B94" s="263"/>
      <c r="C94" s="243" t="s">
        <v>33</v>
      </c>
      <c r="D94" s="243"/>
      <c r="E94" s="243"/>
      <c r="F94" s="262" t="s">
        <v>558</v>
      </c>
      <c r="G94" s="261"/>
      <c r="H94" s="243" t="s">
        <v>594</v>
      </c>
      <c r="I94" s="243" t="s">
        <v>592</v>
      </c>
      <c r="J94" s="243"/>
      <c r="K94" s="254"/>
    </row>
    <row r="95" spans="2:11" ht="15" customHeight="1">
      <c r="B95" s="263"/>
      <c r="C95" s="243" t="s">
        <v>43</v>
      </c>
      <c r="D95" s="243"/>
      <c r="E95" s="243"/>
      <c r="F95" s="262" t="s">
        <v>558</v>
      </c>
      <c r="G95" s="261"/>
      <c r="H95" s="243" t="s">
        <v>595</v>
      </c>
      <c r="I95" s="243" t="s">
        <v>592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8" t="s">
        <v>596</v>
      </c>
      <c r="D100" s="358"/>
      <c r="E100" s="358"/>
      <c r="F100" s="358"/>
      <c r="G100" s="358"/>
      <c r="H100" s="358"/>
      <c r="I100" s="358"/>
      <c r="J100" s="358"/>
      <c r="K100" s="254"/>
    </row>
    <row r="101" spans="2:11" ht="17.25" customHeight="1">
      <c r="B101" s="253"/>
      <c r="C101" s="255" t="s">
        <v>552</v>
      </c>
      <c r="D101" s="255"/>
      <c r="E101" s="255"/>
      <c r="F101" s="255" t="s">
        <v>553</v>
      </c>
      <c r="G101" s="256"/>
      <c r="H101" s="255" t="s">
        <v>156</v>
      </c>
      <c r="I101" s="255" t="s">
        <v>52</v>
      </c>
      <c r="J101" s="255" t="s">
        <v>554</v>
      </c>
      <c r="K101" s="254"/>
    </row>
    <row r="102" spans="2:11" ht="17.25" customHeight="1">
      <c r="B102" s="253"/>
      <c r="C102" s="257" t="s">
        <v>555</v>
      </c>
      <c r="D102" s="257"/>
      <c r="E102" s="257"/>
      <c r="F102" s="258" t="s">
        <v>556</v>
      </c>
      <c r="G102" s="259"/>
      <c r="H102" s="257"/>
      <c r="I102" s="257"/>
      <c r="J102" s="257" t="s">
        <v>557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48</v>
      </c>
      <c r="D104" s="260"/>
      <c r="E104" s="260"/>
      <c r="F104" s="262" t="s">
        <v>558</v>
      </c>
      <c r="G104" s="271"/>
      <c r="H104" s="243" t="s">
        <v>597</v>
      </c>
      <c r="I104" s="243" t="s">
        <v>560</v>
      </c>
      <c r="J104" s="243">
        <v>20</v>
      </c>
      <c r="K104" s="254"/>
    </row>
    <row r="105" spans="2:11" ht="15" customHeight="1">
      <c r="B105" s="253"/>
      <c r="C105" s="243" t="s">
        <v>561</v>
      </c>
      <c r="D105" s="243"/>
      <c r="E105" s="243"/>
      <c r="F105" s="262" t="s">
        <v>558</v>
      </c>
      <c r="G105" s="243"/>
      <c r="H105" s="243" t="s">
        <v>597</v>
      </c>
      <c r="I105" s="243" t="s">
        <v>560</v>
      </c>
      <c r="J105" s="243">
        <v>120</v>
      </c>
      <c r="K105" s="254"/>
    </row>
    <row r="106" spans="2:11" ht="15" customHeight="1">
      <c r="B106" s="263"/>
      <c r="C106" s="243" t="s">
        <v>563</v>
      </c>
      <c r="D106" s="243"/>
      <c r="E106" s="243"/>
      <c r="F106" s="262" t="s">
        <v>564</v>
      </c>
      <c r="G106" s="243"/>
      <c r="H106" s="243" t="s">
        <v>597</v>
      </c>
      <c r="I106" s="243" t="s">
        <v>560</v>
      </c>
      <c r="J106" s="243">
        <v>50</v>
      </c>
      <c r="K106" s="254"/>
    </row>
    <row r="107" spans="2:11" ht="15" customHeight="1">
      <c r="B107" s="263"/>
      <c r="C107" s="243" t="s">
        <v>566</v>
      </c>
      <c r="D107" s="243"/>
      <c r="E107" s="243"/>
      <c r="F107" s="262" t="s">
        <v>558</v>
      </c>
      <c r="G107" s="243"/>
      <c r="H107" s="243" t="s">
        <v>597</v>
      </c>
      <c r="I107" s="243" t="s">
        <v>568</v>
      </c>
      <c r="J107" s="243"/>
      <c r="K107" s="254"/>
    </row>
    <row r="108" spans="2:11" ht="15" customHeight="1">
      <c r="B108" s="263"/>
      <c r="C108" s="243" t="s">
        <v>577</v>
      </c>
      <c r="D108" s="243"/>
      <c r="E108" s="243"/>
      <c r="F108" s="262" t="s">
        <v>564</v>
      </c>
      <c r="G108" s="243"/>
      <c r="H108" s="243" t="s">
        <v>597</v>
      </c>
      <c r="I108" s="243" t="s">
        <v>560</v>
      </c>
      <c r="J108" s="243">
        <v>50</v>
      </c>
      <c r="K108" s="254"/>
    </row>
    <row r="109" spans="2:11" ht="15" customHeight="1">
      <c r="B109" s="263"/>
      <c r="C109" s="243" t="s">
        <v>585</v>
      </c>
      <c r="D109" s="243"/>
      <c r="E109" s="243"/>
      <c r="F109" s="262" t="s">
        <v>564</v>
      </c>
      <c r="G109" s="243"/>
      <c r="H109" s="243" t="s">
        <v>597</v>
      </c>
      <c r="I109" s="243" t="s">
        <v>560</v>
      </c>
      <c r="J109" s="243">
        <v>50</v>
      </c>
      <c r="K109" s="254"/>
    </row>
    <row r="110" spans="2:11" ht="15" customHeight="1">
      <c r="B110" s="263"/>
      <c r="C110" s="243" t="s">
        <v>583</v>
      </c>
      <c r="D110" s="243"/>
      <c r="E110" s="243"/>
      <c r="F110" s="262" t="s">
        <v>564</v>
      </c>
      <c r="G110" s="243"/>
      <c r="H110" s="243" t="s">
        <v>597</v>
      </c>
      <c r="I110" s="243" t="s">
        <v>560</v>
      </c>
      <c r="J110" s="243">
        <v>50</v>
      </c>
      <c r="K110" s="254"/>
    </row>
    <row r="111" spans="2:11" ht="15" customHeight="1">
      <c r="B111" s="263"/>
      <c r="C111" s="243" t="s">
        <v>48</v>
      </c>
      <c r="D111" s="243"/>
      <c r="E111" s="243"/>
      <c r="F111" s="262" t="s">
        <v>558</v>
      </c>
      <c r="G111" s="243"/>
      <c r="H111" s="243" t="s">
        <v>598</v>
      </c>
      <c r="I111" s="243" t="s">
        <v>560</v>
      </c>
      <c r="J111" s="243">
        <v>20</v>
      </c>
      <c r="K111" s="254"/>
    </row>
    <row r="112" spans="2:11" ht="15" customHeight="1">
      <c r="B112" s="263"/>
      <c r="C112" s="243" t="s">
        <v>599</v>
      </c>
      <c r="D112" s="243"/>
      <c r="E112" s="243"/>
      <c r="F112" s="262" t="s">
        <v>558</v>
      </c>
      <c r="G112" s="243"/>
      <c r="H112" s="243" t="s">
        <v>600</v>
      </c>
      <c r="I112" s="243" t="s">
        <v>560</v>
      </c>
      <c r="J112" s="243">
        <v>120</v>
      </c>
      <c r="K112" s="254"/>
    </row>
    <row r="113" spans="2:11" ht="15" customHeight="1">
      <c r="B113" s="263"/>
      <c r="C113" s="243" t="s">
        <v>33</v>
      </c>
      <c r="D113" s="243"/>
      <c r="E113" s="243"/>
      <c r="F113" s="262" t="s">
        <v>558</v>
      </c>
      <c r="G113" s="243"/>
      <c r="H113" s="243" t="s">
        <v>601</v>
      </c>
      <c r="I113" s="243" t="s">
        <v>592</v>
      </c>
      <c r="J113" s="243"/>
      <c r="K113" s="254"/>
    </row>
    <row r="114" spans="2:11" ht="15" customHeight="1">
      <c r="B114" s="263"/>
      <c r="C114" s="243" t="s">
        <v>43</v>
      </c>
      <c r="D114" s="243"/>
      <c r="E114" s="243"/>
      <c r="F114" s="262" t="s">
        <v>558</v>
      </c>
      <c r="G114" s="243"/>
      <c r="H114" s="243" t="s">
        <v>602</v>
      </c>
      <c r="I114" s="243" t="s">
        <v>592</v>
      </c>
      <c r="J114" s="243"/>
      <c r="K114" s="254"/>
    </row>
    <row r="115" spans="2:11" ht="15" customHeight="1">
      <c r="B115" s="263"/>
      <c r="C115" s="243" t="s">
        <v>52</v>
      </c>
      <c r="D115" s="243"/>
      <c r="E115" s="243"/>
      <c r="F115" s="262" t="s">
        <v>558</v>
      </c>
      <c r="G115" s="243"/>
      <c r="H115" s="243" t="s">
        <v>603</v>
      </c>
      <c r="I115" s="243" t="s">
        <v>604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7" t="s">
        <v>605</v>
      </c>
      <c r="D120" s="357"/>
      <c r="E120" s="357"/>
      <c r="F120" s="357"/>
      <c r="G120" s="357"/>
      <c r="H120" s="357"/>
      <c r="I120" s="357"/>
      <c r="J120" s="357"/>
      <c r="K120" s="279"/>
    </row>
    <row r="121" spans="2:11" ht="17.25" customHeight="1">
      <c r="B121" s="280"/>
      <c r="C121" s="255" t="s">
        <v>552</v>
      </c>
      <c r="D121" s="255"/>
      <c r="E121" s="255"/>
      <c r="F121" s="255" t="s">
        <v>553</v>
      </c>
      <c r="G121" s="256"/>
      <c r="H121" s="255" t="s">
        <v>156</v>
      </c>
      <c r="I121" s="255" t="s">
        <v>52</v>
      </c>
      <c r="J121" s="255" t="s">
        <v>554</v>
      </c>
      <c r="K121" s="281"/>
    </row>
    <row r="122" spans="2:11" ht="17.25" customHeight="1">
      <c r="B122" s="280"/>
      <c r="C122" s="257" t="s">
        <v>555</v>
      </c>
      <c r="D122" s="257"/>
      <c r="E122" s="257"/>
      <c r="F122" s="258" t="s">
        <v>556</v>
      </c>
      <c r="G122" s="259"/>
      <c r="H122" s="257"/>
      <c r="I122" s="257"/>
      <c r="J122" s="257" t="s">
        <v>557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561</v>
      </c>
      <c r="D124" s="260"/>
      <c r="E124" s="260"/>
      <c r="F124" s="262" t="s">
        <v>558</v>
      </c>
      <c r="G124" s="243"/>
      <c r="H124" s="243" t="s">
        <v>597</v>
      </c>
      <c r="I124" s="243" t="s">
        <v>560</v>
      </c>
      <c r="J124" s="243">
        <v>120</v>
      </c>
      <c r="K124" s="284"/>
    </row>
    <row r="125" spans="2:11" ht="15" customHeight="1">
      <c r="B125" s="282"/>
      <c r="C125" s="243" t="s">
        <v>606</v>
      </c>
      <c r="D125" s="243"/>
      <c r="E125" s="243"/>
      <c r="F125" s="262" t="s">
        <v>558</v>
      </c>
      <c r="G125" s="243"/>
      <c r="H125" s="243" t="s">
        <v>607</v>
      </c>
      <c r="I125" s="243" t="s">
        <v>560</v>
      </c>
      <c r="J125" s="243" t="s">
        <v>608</v>
      </c>
      <c r="K125" s="284"/>
    </row>
    <row r="126" spans="2:11" ht="15" customHeight="1">
      <c r="B126" s="282"/>
      <c r="C126" s="243" t="s">
        <v>507</v>
      </c>
      <c r="D126" s="243"/>
      <c r="E126" s="243"/>
      <c r="F126" s="262" t="s">
        <v>558</v>
      </c>
      <c r="G126" s="243"/>
      <c r="H126" s="243" t="s">
        <v>609</v>
      </c>
      <c r="I126" s="243" t="s">
        <v>560</v>
      </c>
      <c r="J126" s="243" t="s">
        <v>608</v>
      </c>
      <c r="K126" s="284"/>
    </row>
    <row r="127" spans="2:11" ht="15" customHeight="1">
      <c r="B127" s="282"/>
      <c r="C127" s="243" t="s">
        <v>569</v>
      </c>
      <c r="D127" s="243"/>
      <c r="E127" s="243"/>
      <c r="F127" s="262" t="s">
        <v>564</v>
      </c>
      <c r="G127" s="243"/>
      <c r="H127" s="243" t="s">
        <v>570</v>
      </c>
      <c r="I127" s="243" t="s">
        <v>560</v>
      </c>
      <c r="J127" s="243">
        <v>15</v>
      </c>
      <c r="K127" s="284"/>
    </row>
    <row r="128" spans="2:11" ht="15" customHeight="1">
      <c r="B128" s="282"/>
      <c r="C128" s="264" t="s">
        <v>571</v>
      </c>
      <c r="D128" s="264"/>
      <c r="E128" s="264"/>
      <c r="F128" s="265" t="s">
        <v>564</v>
      </c>
      <c r="G128" s="264"/>
      <c r="H128" s="264" t="s">
        <v>572</v>
      </c>
      <c r="I128" s="264" t="s">
        <v>560</v>
      </c>
      <c r="J128" s="264">
        <v>15</v>
      </c>
      <c r="K128" s="284"/>
    </row>
    <row r="129" spans="2:11" ht="15" customHeight="1">
      <c r="B129" s="282"/>
      <c r="C129" s="264" t="s">
        <v>573</v>
      </c>
      <c r="D129" s="264"/>
      <c r="E129" s="264"/>
      <c r="F129" s="265" t="s">
        <v>564</v>
      </c>
      <c r="G129" s="264"/>
      <c r="H129" s="264" t="s">
        <v>574</v>
      </c>
      <c r="I129" s="264" t="s">
        <v>560</v>
      </c>
      <c r="J129" s="264">
        <v>20</v>
      </c>
      <c r="K129" s="284"/>
    </row>
    <row r="130" spans="2:11" ht="15" customHeight="1">
      <c r="B130" s="282"/>
      <c r="C130" s="264" t="s">
        <v>575</v>
      </c>
      <c r="D130" s="264"/>
      <c r="E130" s="264"/>
      <c r="F130" s="265" t="s">
        <v>564</v>
      </c>
      <c r="G130" s="264"/>
      <c r="H130" s="264" t="s">
        <v>576</v>
      </c>
      <c r="I130" s="264" t="s">
        <v>560</v>
      </c>
      <c r="J130" s="264">
        <v>20</v>
      </c>
      <c r="K130" s="284"/>
    </row>
    <row r="131" spans="2:11" ht="15" customHeight="1">
      <c r="B131" s="282"/>
      <c r="C131" s="243" t="s">
        <v>563</v>
      </c>
      <c r="D131" s="243"/>
      <c r="E131" s="243"/>
      <c r="F131" s="262" t="s">
        <v>564</v>
      </c>
      <c r="G131" s="243"/>
      <c r="H131" s="243" t="s">
        <v>597</v>
      </c>
      <c r="I131" s="243" t="s">
        <v>560</v>
      </c>
      <c r="J131" s="243">
        <v>50</v>
      </c>
      <c r="K131" s="284"/>
    </row>
    <row r="132" spans="2:11" ht="15" customHeight="1">
      <c r="B132" s="282"/>
      <c r="C132" s="243" t="s">
        <v>577</v>
      </c>
      <c r="D132" s="243"/>
      <c r="E132" s="243"/>
      <c r="F132" s="262" t="s">
        <v>564</v>
      </c>
      <c r="G132" s="243"/>
      <c r="H132" s="243" t="s">
        <v>597</v>
      </c>
      <c r="I132" s="243" t="s">
        <v>560</v>
      </c>
      <c r="J132" s="243">
        <v>50</v>
      </c>
      <c r="K132" s="284"/>
    </row>
    <row r="133" spans="2:11" ht="15" customHeight="1">
      <c r="B133" s="282"/>
      <c r="C133" s="243" t="s">
        <v>583</v>
      </c>
      <c r="D133" s="243"/>
      <c r="E133" s="243"/>
      <c r="F133" s="262" t="s">
        <v>564</v>
      </c>
      <c r="G133" s="243"/>
      <c r="H133" s="243" t="s">
        <v>597</v>
      </c>
      <c r="I133" s="243" t="s">
        <v>560</v>
      </c>
      <c r="J133" s="243">
        <v>50</v>
      </c>
      <c r="K133" s="284"/>
    </row>
    <row r="134" spans="2:11" ht="15" customHeight="1">
      <c r="B134" s="282"/>
      <c r="C134" s="243" t="s">
        <v>585</v>
      </c>
      <c r="D134" s="243"/>
      <c r="E134" s="243"/>
      <c r="F134" s="262" t="s">
        <v>564</v>
      </c>
      <c r="G134" s="243"/>
      <c r="H134" s="243" t="s">
        <v>597</v>
      </c>
      <c r="I134" s="243" t="s">
        <v>560</v>
      </c>
      <c r="J134" s="243">
        <v>50</v>
      </c>
      <c r="K134" s="284"/>
    </row>
    <row r="135" spans="2:11" ht="15" customHeight="1">
      <c r="B135" s="282"/>
      <c r="C135" s="243" t="s">
        <v>161</v>
      </c>
      <c r="D135" s="243"/>
      <c r="E135" s="243"/>
      <c r="F135" s="262" t="s">
        <v>564</v>
      </c>
      <c r="G135" s="243"/>
      <c r="H135" s="243" t="s">
        <v>610</v>
      </c>
      <c r="I135" s="243" t="s">
        <v>560</v>
      </c>
      <c r="J135" s="243">
        <v>255</v>
      </c>
      <c r="K135" s="284"/>
    </row>
    <row r="136" spans="2:11" ht="15" customHeight="1">
      <c r="B136" s="282"/>
      <c r="C136" s="243" t="s">
        <v>587</v>
      </c>
      <c r="D136" s="243"/>
      <c r="E136" s="243"/>
      <c r="F136" s="262" t="s">
        <v>558</v>
      </c>
      <c r="G136" s="243"/>
      <c r="H136" s="243" t="s">
        <v>611</v>
      </c>
      <c r="I136" s="243" t="s">
        <v>589</v>
      </c>
      <c r="J136" s="243"/>
      <c r="K136" s="284"/>
    </row>
    <row r="137" spans="2:11" ht="15" customHeight="1">
      <c r="B137" s="282"/>
      <c r="C137" s="243" t="s">
        <v>590</v>
      </c>
      <c r="D137" s="243"/>
      <c r="E137" s="243"/>
      <c r="F137" s="262" t="s">
        <v>558</v>
      </c>
      <c r="G137" s="243"/>
      <c r="H137" s="243" t="s">
        <v>612</v>
      </c>
      <c r="I137" s="243" t="s">
        <v>592</v>
      </c>
      <c r="J137" s="243"/>
      <c r="K137" s="284"/>
    </row>
    <row r="138" spans="2:11" ht="15" customHeight="1">
      <c r="B138" s="282"/>
      <c r="C138" s="243" t="s">
        <v>593</v>
      </c>
      <c r="D138" s="243"/>
      <c r="E138" s="243"/>
      <c r="F138" s="262" t="s">
        <v>558</v>
      </c>
      <c r="G138" s="243"/>
      <c r="H138" s="243" t="s">
        <v>593</v>
      </c>
      <c r="I138" s="243" t="s">
        <v>592</v>
      </c>
      <c r="J138" s="243"/>
      <c r="K138" s="284"/>
    </row>
    <row r="139" spans="2:11" ht="15" customHeight="1">
      <c r="B139" s="282"/>
      <c r="C139" s="243" t="s">
        <v>33</v>
      </c>
      <c r="D139" s="243"/>
      <c r="E139" s="243"/>
      <c r="F139" s="262" t="s">
        <v>558</v>
      </c>
      <c r="G139" s="243"/>
      <c r="H139" s="243" t="s">
        <v>613</v>
      </c>
      <c r="I139" s="243" t="s">
        <v>592</v>
      </c>
      <c r="J139" s="243"/>
      <c r="K139" s="284"/>
    </row>
    <row r="140" spans="2:11" ht="15" customHeight="1">
      <c r="B140" s="282"/>
      <c r="C140" s="243" t="s">
        <v>614</v>
      </c>
      <c r="D140" s="243"/>
      <c r="E140" s="243"/>
      <c r="F140" s="262" t="s">
        <v>558</v>
      </c>
      <c r="G140" s="243"/>
      <c r="H140" s="243" t="s">
        <v>615</v>
      </c>
      <c r="I140" s="243" t="s">
        <v>592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8" t="s">
        <v>616</v>
      </c>
      <c r="D145" s="358"/>
      <c r="E145" s="358"/>
      <c r="F145" s="358"/>
      <c r="G145" s="358"/>
      <c r="H145" s="358"/>
      <c r="I145" s="358"/>
      <c r="J145" s="358"/>
      <c r="K145" s="254"/>
    </row>
    <row r="146" spans="2:11" ht="17.25" customHeight="1">
      <c r="B146" s="253"/>
      <c r="C146" s="255" t="s">
        <v>552</v>
      </c>
      <c r="D146" s="255"/>
      <c r="E146" s="255"/>
      <c r="F146" s="255" t="s">
        <v>553</v>
      </c>
      <c r="G146" s="256"/>
      <c r="H146" s="255" t="s">
        <v>156</v>
      </c>
      <c r="I146" s="255" t="s">
        <v>52</v>
      </c>
      <c r="J146" s="255" t="s">
        <v>554</v>
      </c>
      <c r="K146" s="254"/>
    </row>
    <row r="147" spans="2:11" ht="17.25" customHeight="1">
      <c r="B147" s="253"/>
      <c r="C147" s="257" t="s">
        <v>555</v>
      </c>
      <c r="D147" s="257"/>
      <c r="E147" s="257"/>
      <c r="F147" s="258" t="s">
        <v>556</v>
      </c>
      <c r="G147" s="259"/>
      <c r="H147" s="257"/>
      <c r="I147" s="257"/>
      <c r="J147" s="257" t="s">
        <v>557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561</v>
      </c>
      <c r="D149" s="243"/>
      <c r="E149" s="243"/>
      <c r="F149" s="289" t="s">
        <v>558</v>
      </c>
      <c r="G149" s="243"/>
      <c r="H149" s="288" t="s">
        <v>597</v>
      </c>
      <c r="I149" s="288" t="s">
        <v>560</v>
      </c>
      <c r="J149" s="288">
        <v>120</v>
      </c>
      <c r="K149" s="284"/>
    </row>
    <row r="150" spans="2:11" ht="15" customHeight="1">
      <c r="B150" s="263"/>
      <c r="C150" s="288" t="s">
        <v>606</v>
      </c>
      <c r="D150" s="243"/>
      <c r="E150" s="243"/>
      <c r="F150" s="289" t="s">
        <v>558</v>
      </c>
      <c r="G150" s="243"/>
      <c r="H150" s="288" t="s">
        <v>617</v>
      </c>
      <c r="I150" s="288" t="s">
        <v>560</v>
      </c>
      <c r="J150" s="288" t="s">
        <v>608</v>
      </c>
      <c r="K150" s="284"/>
    </row>
    <row r="151" spans="2:11" ht="15" customHeight="1">
      <c r="B151" s="263"/>
      <c r="C151" s="288" t="s">
        <v>507</v>
      </c>
      <c r="D151" s="243"/>
      <c r="E151" s="243"/>
      <c r="F151" s="289" t="s">
        <v>558</v>
      </c>
      <c r="G151" s="243"/>
      <c r="H151" s="288" t="s">
        <v>618</v>
      </c>
      <c r="I151" s="288" t="s">
        <v>560</v>
      </c>
      <c r="J151" s="288" t="s">
        <v>608</v>
      </c>
      <c r="K151" s="284"/>
    </row>
    <row r="152" spans="2:11" ht="15" customHeight="1">
      <c r="B152" s="263"/>
      <c r="C152" s="288" t="s">
        <v>563</v>
      </c>
      <c r="D152" s="243"/>
      <c r="E152" s="243"/>
      <c r="F152" s="289" t="s">
        <v>564</v>
      </c>
      <c r="G152" s="243"/>
      <c r="H152" s="288" t="s">
        <v>597</v>
      </c>
      <c r="I152" s="288" t="s">
        <v>560</v>
      </c>
      <c r="J152" s="288">
        <v>50</v>
      </c>
      <c r="K152" s="284"/>
    </row>
    <row r="153" spans="2:11" ht="15" customHeight="1">
      <c r="B153" s="263"/>
      <c r="C153" s="288" t="s">
        <v>566</v>
      </c>
      <c r="D153" s="243"/>
      <c r="E153" s="243"/>
      <c r="F153" s="289" t="s">
        <v>558</v>
      </c>
      <c r="G153" s="243"/>
      <c r="H153" s="288" t="s">
        <v>597</v>
      </c>
      <c r="I153" s="288" t="s">
        <v>568</v>
      </c>
      <c r="J153" s="288"/>
      <c r="K153" s="284"/>
    </row>
    <row r="154" spans="2:11" ht="15" customHeight="1">
      <c r="B154" s="263"/>
      <c r="C154" s="288" t="s">
        <v>577</v>
      </c>
      <c r="D154" s="243"/>
      <c r="E154" s="243"/>
      <c r="F154" s="289" t="s">
        <v>564</v>
      </c>
      <c r="G154" s="243"/>
      <c r="H154" s="288" t="s">
        <v>597</v>
      </c>
      <c r="I154" s="288" t="s">
        <v>560</v>
      </c>
      <c r="J154" s="288">
        <v>50</v>
      </c>
      <c r="K154" s="284"/>
    </row>
    <row r="155" spans="2:11" ht="15" customHeight="1">
      <c r="B155" s="263"/>
      <c r="C155" s="288" t="s">
        <v>585</v>
      </c>
      <c r="D155" s="243"/>
      <c r="E155" s="243"/>
      <c r="F155" s="289" t="s">
        <v>564</v>
      </c>
      <c r="G155" s="243"/>
      <c r="H155" s="288" t="s">
        <v>597</v>
      </c>
      <c r="I155" s="288" t="s">
        <v>560</v>
      </c>
      <c r="J155" s="288">
        <v>50</v>
      </c>
      <c r="K155" s="284"/>
    </row>
    <row r="156" spans="2:11" ht="15" customHeight="1">
      <c r="B156" s="263"/>
      <c r="C156" s="288" t="s">
        <v>583</v>
      </c>
      <c r="D156" s="243"/>
      <c r="E156" s="243"/>
      <c r="F156" s="289" t="s">
        <v>564</v>
      </c>
      <c r="G156" s="243"/>
      <c r="H156" s="288" t="s">
        <v>597</v>
      </c>
      <c r="I156" s="288" t="s">
        <v>560</v>
      </c>
      <c r="J156" s="288">
        <v>50</v>
      </c>
      <c r="K156" s="284"/>
    </row>
    <row r="157" spans="2:11" ht="15" customHeight="1">
      <c r="B157" s="263"/>
      <c r="C157" s="288" t="s">
        <v>143</v>
      </c>
      <c r="D157" s="243"/>
      <c r="E157" s="243"/>
      <c r="F157" s="289" t="s">
        <v>558</v>
      </c>
      <c r="G157" s="243"/>
      <c r="H157" s="288" t="s">
        <v>619</v>
      </c>
      <c r="I157" s="288" t="s">
        <v>560</v>
      </c>
      <c r="J157" s="288" t="s">
        <v>620</v>
      </c>
      <c r="K157" s="284"/>
    </row>
    <row r="158" spans="2:11" ht="15" customHeight="1">
      <c r="B158" s="263"/>
      <c r="C158" s="288" t="s">
        <v>621</v>
      </c>
      <c r="D158" s="243"/>
      <c r="E158" s="243"/>
      <c r="F158" s="289" t="s">
        <v>558</v>
      </c>
      <c r="G158" s="243"/>
      <c r="H158" s="288" t="s">
        <v>622</v>
      </c>
      <c r="I158" s="288" t="s">
        <v>592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357" t="s">
        <v>623</v>
      </c>
      <c r="D163" s="357"/>
      <c r="E163" s="357"/>
      <c r="F163" s="357"/>
      <c r="G163" s="357"/>
      <c r="H163" s="357"/>
      <c r="I163" s="357"/>
      <c r="J163" s="357"/>
      <c r="K163" s="235"/>
    </row>
    <row r="164" spans="2:11" ht="17.25" customHeight="1">
      <c r="B164" s="234"/>
      <c r="C164" s="255" t="s">
        <v>552</v>
      </c>
      <c r="D164" s="255"/>
      <c r="E164" s="255"/>
      <c r="F164" s="255" t="s">
        <v>553</v>
      </c>
      <c r="G164" s="292"/>
      <c r="H164" s="293" t="s">
        <v>156</v>
      </c>
      <c r="I164" s="293" t="s">
        <v>52</v>
      </c>
      <c r="J164" s="255" t="s">
        <v>554</v>
      </c>
      <c r="K164" s="235"/>
    </row>
    <row r="165" spans="2:11" ht="17.25" customHeight="1">
      <c r="B165" s="236"/>
      <c r="C165" s="257" t="s">
        <v>555</v>
      </c>
      <c r="D165" s="257"/>
      <c r="E165" s="257"/>
      <c r="F165" s="258" t="s">
        <v>556</v>
      </c>
      <c r="G165" s="294"/>
      <c r="H165" s="295"/>
      <c r="I165" s="295"/>
      <c r="J165" s="257" t="s">
        <v>557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561</v>
      </c>
      <c r="D167" s="243"/>
      <c r="E167" s="243"/>
      <c r="F167" s="262" t="s">
        <v>558</v>
      </c>
      <c r="G167" s="243"/>
      <c r="H167" s="243" t="s">
        <v>597</v>
      </c>
      <c r="I167" s="243" t="s">
        <v>560</v>
      </c>
      <c r="J167" s="243">
        <v>120</v>
      </c>
      <c r="K167" s="284"/>
    </row>
    <row r="168" spans="2:11" ht="15" customHeight="1">
      <c r="B168" s="263"/>
      <c r="C168" s="243" t="s">
        <v>606</v>
      </c>
      <c r="D168" s="243"/>
      <c r="E168" s="243"/>
      <c r="F168" s="262" t="s">
        <v>558</v>
      </c>
      <c r="G168" s="243"/>
      <c r="H168" s="243" t="s">
        <v>607</v>
      </c>
      <c r="I168" s="243" t="s">
        <v>560</v>
      </c>
      <c r="J168" s="243" t="s">
        <v>608</v>
      </c>
      <c r="K168" s="284"/>
    </row>
    <row r="169" spans="2:11" ht="15" customHeight="1">
      <c r="B169" s="263"/>
      <c r="C169" s="243" t="s">
        <v>507</v>
      </c>
      <c r="D169" s="243"/>
      <c r="E169" s="243"/>
      <c r="F169" s="262" t="s">
        <v>558</v>
      </c>
      <c r="G169" s="243"/>
      <c r="H169" s="243" t="s">
        <v>624</v>
      </c>
      <c r="I169" s="243" t="s">
        <v>560</v>
      </c>
      <c r="J169" s="243" t="s">
        <v>608</v>
      </c>
      <c r="K169" s="284"/>
    </row>
    <row r="170" spans="2:11" ht="15" customHeight="1">
      <c r="B170" s="263"/>
      <c r="C170" s="243" t="s">
        <v>563</v>
      </c>
      <c r="D170" s="243"/>
      <c r="E170" s="243"/>
      <c r="F170" s="262" t="s">
        <v>564</v>
      </c>
      <c r="G170" s="243"/>
      <c r="H170" s="243" t="s">
        <v>624</v>
      </c>
      <c r="I170" s="243" t="s">
        <v>560</v>
      </c>
      <c r="J170" s="243">
        <v>50</v>
      </c>
      <c r="K170" s="284"/>
    </row>
    <row r="171" spans="2:11" ht="15" customHeight="1">
      <c r="B171" s="263"/>
      <c r="C171" s="243" t="s">
        <v>566</v>
      </c>
      <c r="D171" s="243"/>
      <c r="E171" s="243"/>
      <c r="F171" s="262" t="s">
        <v>558</v>
      </c>
      <c r="G171" s="243"/>
      <c r="H171" s="243" t="s">
        <v>624</v>
      </c>
      <c r="I171" s="243" t="s">
        <v>568</v>
      </c>
      <c r="J171" s="243"/>
      <c r="K171" s="284"/>
    </row>
    <row r="172" spans="2:11" ht="15" customHeight="1">
      <c r="B172" s="263"/>
      <c r="C172" s="243" t="s">
        <v>577</v>
      </c>
      <c r="D172" s="243"/>
      <c r="E172" s="243"/>
      <c r="F172" s="262" t="s">
        <v>564</v>
      </c>
      <c r="G172" s="243"/>
      <c r="H172" s="243" t="s">
        <v>624</v>
      </c>
      <c r="I172" s="243" t="s">
        <v>560</v>
      </c>
      <c r="J172" s="243">
        <v>50</v>
      </c>
      <c r="K172" s="284"/>
    </row>
    <row r="173" spans="2:11" ht="15" customHeight="1">
      <c r="B173" s="263"/>
      <c r="C173" s="243" t="s">
        <v>585</v>
      </c>
      <c r="D173" s="243"/>
      <c r="E173" s="243"/>
      <c r="F173" s="262" t="s">
        <v>564</v>
      </c>
      <c r="G173" s="243"/>
      <c r="H173" s="243" t="s">
        <v>624</v>
      </c>
      <c r="I173" s="243" t="s">
        <v>560</v>
      </c>
      <c r="J173" s="243">
        <v>50</v>
      </c>
      <c r="K173" s="284"/>
    </row>
    <row r="174" spans="2:11" ht="15" customHeight="1">
      <c r="B174" s="263"/>
      <c r="C174" s="243" t="s">
        <v>583</v>
      </c>
      <c r="D174" s="243"/>
      <c r="E174" s="243"/>
      <c r="F174" s="262" t="s">
        <v>564</v>
      </c>
      <c r="G174" s="243"/>
      <c r="H174" s="243" t="s">
        <v>624</v>
      </c>
      <c r="I174" s="243" t="s">
        <v>560</v>
      </c>
      <c r="J174" s="243">
        <v>50</v>
      </c>
      <c r="K174" s="284"/>
    </row>
    <row r="175" spans="2:11" ht="15" customHeight="1">
      <c r="B175" s="263"/>
      <c r="C175" s="243" t="s">
        <v>155</v>
      </c>
      <c r="D175" s="243"/>
      <c r="E175" s="243"/>
      <c r="F175" s="262" t="s">
        <v>558</v>
      </c>
      <c r="G175" s="243"/>
      <c r="H175" s="243" t="s">
        <v>625</v>
      </c>
      <c r="I175" s="243" t="s">
        <v>626</v>
      </c>
      <c r="J175" s="243"/>
      <c r="K175" s="284"/>
    </row>
    <row r="176" spans="2:11" ht="15" customHeight="1">
      <c r="B176" s="263"/>
      <c r="C176" s="243" t="s">
        <v>52</v>
      </c>
      <c r="D176" s="243"/>
      <c r="E176" s="243"/>
      <c r="F176" s="262" t="s">
        <v>558</v>
      </c>
      <c r="G176" s="243"/>
      <c r="H176" s="243" t="s">
        <v>627</v>
      </c>
      <c r="I176" s="243" t="s">
        <v>628</v>
      </c>
      <c r="J176" s="243">
        <v>1</v>
      </c>
      <c r="K176" s="284"/>
    </row>
    <row r="177" spans="2:11" ht="15" customHeight="1">
      <c r="B177" s="263"/>
      <c r="C177" s="243" t="s">
        <v>48</v>
      </c>
      <c r="D177" s="243"/>
      <c r="E177" s="243"/>
      <c r="F177" s="262" t="s">
        <v>558</v>
      </c>
      <c r="G177" s="243"/>
      <c r="H177" s="243" t="s">
        <v>629</v>
      </c>
      <c r="I177" s="243" t="s">
        <v>560</v>
      </c>
      <c r="J177" s="243">
        <v>20</v>
      </c>
      <c r="K177" s="284"/>
    </row>
    <row r="178" spans="2:11" ht="15" customHeight="1">
      <c r="B178" s="263"/>
      <c r="C178" s="243" t="s">
        <v>156</v>
      </c>
      <c r="D178" s="243"/>
      <c r="E178" s="243"/>
      <c r="F178" s="262" t="s">
        <v>558</v>
      </c>
      <c r="G178" s="243"/>
      <c r="H178" s="243" t="s">
        <v>630</v>
      </c>
      <c r="I178" s="243" t="s">
        <v>560</v>
      </c>
      <c r="J178" s="243">
        <v>255</v>
      </c>
      <c r="K178" s="284"/>
    </row>
    <row r="179" spans="2:11" ht="15" customHeight="1">
      <c r="B179" s="263"/>
      <c r="C179" s="243" t="s">
        <v>157</v>
      </c>
      <c r="D179" s="243"/>
      <c r="E179" s="243"/>
      <c r="F179" s="262" t="s">
        <v>558</v>
      </c>
      <c r="G179" s="243"/>
      <c r="H179" s="243" t="s">
        <v>523</v>
      </c>
      <c r="I179" s="243" t="s">
        <v>560</v>
      </c>
      <c r="J179" s="243">
        <v>10</v>
      </c>
      <c r="K179" s="284"/>
    </row>
    <row r="180" spans="2:11" ht="15" customHeight="1">
      <c r="B180" s="263"/>
      <c r="C180" s="243" t="s">
        <v>158</v>
      </c>
      <c r="D180" s="243"/>
      <c r="E180" s="243"/>
      <c r="F180" s="262" t="s">
        <v>558</v>
      </c>
      <c r="G180" s="243"/>
      <c r="H180" s="243" t="s">
        <v>631</v>
      </c>
      <c r="I180" s="243" t="s">
        <v>592</v>
      </c>
      <c r="J180" s="243"/>
      <c r="K180" s="284"/>
    </row>
    <row r="181" spans="2:11" ht="15" customHeight="1">
      <c r="B181" s="263"/>
      <c r="C181" s="243" t="s">
        <v>632</v>
      </c>
      <c r="D181" s="243"/>
      <c r="E181" s="243"/>
      <c r="F181" s="262" t="s">
        <v>558</v>
      </c>
      <c r="G181" s="243"/>
      <c r="H181" s="243" t="s">
        <v>633</v>
      </c>
      <c r="I181" s="243" t="s">
        <v>592</v>
      </c>
      <c r="J181" s="243"/>
      <c r="K181" s="284"/>
    </row>
    <row r="182" spans="2:11" ht="15" customHeight="1">
      <c r="B182" s="263"/>
      <c r="C182" s="243" t="s">
        <v>621</v>
      </c>
      <c r="D182" s="243"/>
      <c r="E182" s="243"/>
      <c r="F182" s="262" t="s">
        <v>558</v>
      </c>
      <c r="G182" s="243"/>
      <c r="H182" s="243" t="s">
        <v>634</v>
      </c>
      <c r="I182" s="243" t="s">
        <v>592</v>
      </c>
      <c r="J182" s="243"/>
      <c r="K182" s="284"/>
    </row>
    <row r="183" spans="2:11" ht="15" customHeight="1">
      <c r="B183" s="263"/>
      <c r="C183" s="243" t="s">
        <v>160</v>
      </c>
      <c r="D183" s="243"/>
      <c r="E183" s="243"/>
      <c r="F183" s="262" t="s">
        <v>564</v>
      </c>
      <c r="G183" s="243"/>
      <c r="H183" s="243" t="s">
        <v>635</v>
      </c>
      <c r="I183" s="243" t="s">
        <v>560</v>
      </c>
      <c r="J183" s="243">
        <v>50</v>
      </c>
      <c r="K183" s="284"/>
    </row>
    <row r="184" spans="2:11" ht="15" customHeight="1">
      <c r="B184" s="263"/>
      <c r="C184" s="243" t="s">
        <v>636</v>
      </c>
      <c r="D184" s="243"/>
      <c r="E184" s="243"/>
      <c r="F184" s="262" t="s">
        <v>564</v>
      </c>
      <c r="G184" s="243"/>
      <c r="H184" s="243" t="s">
        <v>637</v>
      </c>
      <c r="I184" s="243" t="s">
        <v>638</v>
      </c>
      <c r="J184" s="243"/>
      <c r="K184" s="284"/>
    </row>
    <row r="185" spans="2:11" ht="15" customHeight="1">
      <c r="B185" s="263"/>
      <c r="C185" s="243" t="s">
        <v>639</v>
      </c>
      <c r="D185" s="243"/>
      <c r="E185" s="243"/>
      <c r="F185" s="262" t="s">
        <v>564</v>
      </c>
      <c r="G185" s="243"/>
      <c r="H185" s="243" t="s">
        <v>640</v>
      </c>
      <c r="I185" s="243" t="s">
        <v>638</v>
      </c>
      <c r="J185" s="243"/>
      <c r="K185" s="284"/>
    </row>
    <row r="186" spans="2:11" ht="15" customHeight="1">
      <c r="B186" s="263"/>
      <c r="C186" s="243" t="s">
        <v>641</v>
      </c>
      <c r="D186" s="243"/>
      <c r="E186" s="243"/>
      <c r="F186" s="262" t="s">
        <v>564</v>
      </c>
      <c r="G186" s="243"/>
      <c r="H186" s="243" t="s">
        <v>642</v>
      </c>
      <c r="I186" s="243" t="s">
        <v>638</v>
      </c>
      <c r="J186" s="243"/>
      <c r="K186" s="284"/>
    </row>
    <row r="187" spans="2:11" ht="15" customHeight="1">
      <c r="B187" s="263"/>
      <c r="C187" s="296" t="s">
        <v>643</v>
      </c>
      <c r="D187" s="243"/>
      <c r="E187" s="243"/>
      <c r="F187" s="262" t="s">
        <v>564</v>
      </c>
      <c r="G187" s="243"/>
      <c r="H187" s="243" t="s">
        <v>644</v>
      </c>
      <c r="I187" s="243" t="s">
        <v>645</v>
      </c>
      <c r="J187" s="297" t="s">
        <v>646</v>
      </c>
      <c r="K187" s="284"/>
    </row>
    <row r="188" spans="2:11" ht="15" customHeight="1">
      <c r="B188" s="263"/>
      <c r="C188" s="248" t="s">
        <v>37</v>
      </c>
      <c r="D188" s="243"/>
      <c r="E188" s="243"/>
      <c r="F188" s="262" t="s">
        <v>558</v>
      </c>
      <c r="G188" s="243"/>
      <c r="H188" s="239" t="s">
        <v>647</v>
      </c>
      <c r="I188" s="243" t="s">
        <v>648</v>
      </c>
      <c r="J188" s="243"/>
      <c r="K188" s="284"/>
    </row>
    <row r="189" spans="2:11" ht="15" customHeight="1">
      <c r="B189" s="263"/>
      <c r="C189" s="248" t="s">
        <v>649</v>
      </c>
      <c r="D189" s="243"/>
      <c r="E189" s="243"/>
      <c r="F189" s="262" t="s">
        <v>558</v>
      </c>
      <c r="G189" s="243"/>
      <c r="H189" s="243" t="s">
        <v>650</v>
      </c>
      <c r="I189" s="243" t="s">
        <v>592</v>
      </c>
      <c r="J189" s="243"/>
      <c r="K189" s="284"/>
    </row>
    <row r="190" spans="2:11" ht="15" customHeight="1">
      <c r="B190" s="263"/>
      <c r="C190" s="248" t="s">
        <v>651</v>
      </c>
      <c r="D190" s="243"/>
      <c r="E190" s="243"/>
      <c r="F190" s="262" t="s">
        <v>558</v>
      </c>
      <c r="G190" s="243"/>
      <c r="H190" s="243" t="s">
        <v>652</v>
      </c>
      <c r="I190" s="243" t="s">
        <v>592</v>
      </c>
      <c r="J190" s="243"/>
      <c r="K190" s="284"/>
    </row>
    <row r="191" spans="2:11" ht="15" customHeight="1">
      <c r="B191" s="263"/>
      <c r="C191" s="248" t="s">
        <v>466</v>
      </c>
      <c r="D191" s="243"/>
      <c r="E191" s="243"/>
      <c r="F191" s="262" t="s">
        <v>564</v>
      </c>
      <c r="G191" s="243"/>
      <c r="H191" s="243" t="s">
        <v>653</v>
      </c>
      <c r="I191" s="243" t="s">
        <v>592</v>
      </c>
      <c r="J191" s="243"/>
      <c r="K191" s="284"/>
    </row>
    <row r="192" spans="2:11" ht="15" customHeight="1">
      <c r="B192" s="290"/>
      <c r="C192" s="298"/>
      <c r="D192" s="272"/>
      <c r="E192" s="272"/>
      <c r="F192" s="272"/>
      <c r="G192" s="272"/>
      <c r="H192" s="272"/>
      <c r="I192" s="272"/>
      <c r="J192" s="272"/>
      <c r="K192" s="291"/>
    </row>
    <row r="193" spans="2:11" ht="18.75" customHeight="1">
      <c r="B193" s="239"/>
      <c r="C193" s="243"/>
      <c r="D193" s="243"/>
      <c r="E193" s="243"/>
      <c r="F193" s="262"/>
      <c r="G193" s="243"/>
      <c r="H193" s="243"/>
      <c r="I193" s="243"/>
      <c r="J193" s="243"/>
      <c r="K193" s="239"/>
    </row>
    <row r="194" spans="2:11" ht="18.75" customHeight="1">
      <c r="B194" s="239"/>
      <c r="C194" s="243"/>
      <c r="D194" s="243"/>
      <c r="E194" s="243"/>
      <c r="F194" s="262"/>
      <c r="G194" s="243"/>
      <c r="H194" s="243"/>
      <c r="I194" s="243"/>
      <c r="J194" s="243"/>
      <c r="K194" s="239"/>
    </row>
    <row r="195" spans="2:11" ht="18.75" customHeight="1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</row>
    <row r="196" spans="2:11" ht="13.5">
      <c r="B196" s="231"/>
      <c r="C196" s="232"/>
      <c r="D196" s="232"/>
      <c r="E196" s="232"/>
      <c r="F196" s="232"/>
      <c r="G196" s="232"/>
      <c r="H196" s="232"/>
      <c r="I196" s="232"/>
      <c r="J196" s="232"/>
      <c r="K196" s="233"/>
    </row>
    <row r="197" spans="2:11" ht="21">
      <c r="B197" s="234"/>
      <c r="C197" s="357" t="s">
        <v>654</v>
      </c>
      <c r="D197" s="357"/>
      <c r="E197" s="357"/>
      <c r="F197" s="357"/>
      <c r="G197" s="357"/>
      <c r="H197" s="357"/>
      <c r="I197" s="357"/>
      <c r="J197" s="357"/>
      <c r="K197" s="235"/>
    </row>
    <row r="198" spans="2:11" ht="25.5" customHeight="1">
      <c r="B198" s="234"/>
      <c r="C198" s="299" t="s">
        <v>655</v>
      </c>
      <c r="D198" s="299"/>
      <c r="E198" s="299"/>
      <c r="F198" s="299" t="s">
        <v>656</v>
      </c>
      <c r="G198" s="300"/>
      <c r="H198" s="356" t="s">
        <v>657</v>
      </c>
      <c r="I198" s="356"/>
      <c r="J198" s="356"/>
      <c r="K198" s="235"/>
    </row>
    <row r="199" spans="2:11" ht="5.25" customHeight="1">
      <c r="B199" s="263"/>
      <c r="C199" s="260"/>
      <c r="D199" s="260"/>
      <c r="E199" s="260"/>
      <c r="F199" s="260"/>
      <c r="G199" s="243"/>
      <c r="H199" s="260"/>
      <c r="I199" s="260"/>
      <c r="J199" s="260"/>
      <c r="K199" s="284"/>
    </row>
    <row r="200" spans="2:11" ht="15" customHeight="1">
      <c r="B200" s="263"/>
      <c r="C200" s="243" t="s">
        <v>648</v>
      </c>
      <c r="D200" s="243"/>
      <c r="E200" s="243"/>
      <c r="F200" s="262" t="s">
        <v>38</v>
      </c>
      <c r="G200" s="243"/>
      <c r="H200" s="354" t="s">
        <v>658</v>
      </c>
      <c r="I200" s="354"/>
      <c r="J200" s="354"/>
      <c r="K200" s="284"/>
    </row>
    <row r="201" spans="2:11" ht="15" customHeight="1">
      <c r="B201" s="263"/>
      <c r="C201" s="269"/>
      <c r="D201" s="243"/>
      <c r="E201" s="243"/>
      <c r="F201" s="262" t="s">
        <v>39</v>
      </c>
      <c r="G201" s="243"/>
      <c r="H201" s="354" t="s">
        <v>659</v>
      </c>
      <c r="I201" s="354"/>
      <c r="J201" s="354"/>
      <c r="K201" s="284"/>
    </row>
    <row r="202" spans="2:11" ht="15" customHeight="1">
      <c r="B202" s="263"/>
      <c r="C202" s="269"/>
      <c r="D202" s="243"/>
      <c r="E202" s="243"/>
      <c r="F202" s="262" t="s">
        <v>42</v>
      </c>
      <c r="G202" s="243"/>
      <c r="H202" s="354" t="s">
        <v>660</v>
      </c>
      <c r="I202" s="354"/>
      <c r="J202" s="354"/>
      <c r="K202" s="284"/>
    </row>
    <row r="203" spans="2:11" ht="15" customHeight="1">
      <c r="B203" s="263"/>
      <c r="C203" s="243"/>
      <c r="D203" s="243"/>
      <c r="E203" s="243"/>
      <c r="F203" s="262" t="s">
        <v>40</v>
      </c>
      <c r="G203" s="243"/>
      <c r="H203" s="354" t="s">
        <v>661</v>
      </c>
      <c r="I203" s="354"/>
      <c r="J203" s="354"/>
      <c r="K203" s="284"/>
    </row>
    <row r="204" spans="2:11" ht="15" customHeight="1">
      <c r="B204" s="263"/>
      <c r="C204" s="243"/>
      <c r="D204" s="243"/>
      <c r="E204" s="243"/>
      <c r="F204" s="262" t="s">
        <v>41</v>
      </c>
      <c r="G204" s="243"/>
      <c r="H204" s="354" t="s">
        <v>662</v>
      </c>
      <c r="I204" s="354"/>
      <c r="J204" s="354"/>
      <c r="K204" s="284"/>
    </row>
    <row r="205" spans="2:11" ht="15" customHeight="1">
      <c r="B205" s="263"/>
      <c r="C205" s="243"/>
      <c r="D205" s="243"/>
      <c r="E205" s="243"/>
      <c r="F205" s="262"/>
      <c r="G205" s="243"/>
      <c r="H205" s="243"/>
      <c r="I205" s="243"/>
      <c r="J205" s="243"/>
      <c r="K205" s="284"/>
    </row>
    <row r="206" spans="2:11" ht="15" customHeight="1">
      <c r="B206" s="263"/>
      <c r="C206" s="243" t="s">
        <v>604</v>
      </c>
      <c r="D206" s="243"/>
      <c r="E206" s="243"/>
      <c r="F206" s="262" t="s">
        <v>78</v>
      </c>
      <c r="G206" s="243"/>
      <c r="H206" s="354" t="s">
        <v>663</v>
      </c>
      <c r="I206" s="354"/>
      <c r="J206" s="354"/>
      <c r="K206" s="284"/>
    </row>
    <row r="207" spans="2:11" ht="15" customHeight="1">
      <c r="B207" s="263"/>
      <c r="C207" s="269"/>
      <c r="D207" s="243"/>
      <c r="E207" s="243"/>
      <c r="F207" s="262" t="s">
        <v>502</v>
      </c>
      <c r="G207" s="243"/>
      <c r="H207" s="354" t="s">
        <v>503</v>
      </c>
      <c r="I207" s="354"/>
      <c r="J207" s="354"/>
      <c r="K207" s="284"/>
    </row>
    <row r="208" spans="2:11" ht="15" customHeight="1">
      <c r="B208" s="263"/>
      <c r="C208" s="243"/>
      <c r="D208" s="243"/>
      <c r="E208" s="243"/>
      <c r="F208" s="262" t="s">
        <v>74</v>
      </c>
      <c r="G208" s="243"/>
      <c r="H208" s="354" t="s">
        <v>664</v>
      </c>
      <c r="I208" s="354"/>
      <c r="J208" s="354"/>
      <c r="K208" s="284"/>
    </row>
    <row r="209" spans="2:11" ht="15" customHeight="1">
      <c r="B209" s="301"/>
      <c r="C209" s="269"/>
      <c r="D209" s="269"/>
      <c r="E209" s="269"/>
      <c r="F209" s="262" t="s">
        <v>79</v>
      </c>
      <c r="G209" s="248"/>
      <c r="H209" s="355" t="s">
        <v>504</v>
      </c>
      <c r="I209" s="355"/>
      <c r="J209" s="355"/>
      <c r="K209" s="302"/>
    </row>
    <row r="210" spans="2:11" ht="15" customHeight="1">
      <c r="B210" s="301"/>
      <c r="C210" s="269"/>
      <c r="D210" s="269"/>
      <c r="E210" s="269"/>
      <c r="F210" s="262" t="s">
        <v>505</v>
      </c>
      <c r="G210" s="248"/>
      <c r="H210" s="355" t="s">
        <v>665</v>
      </c>
      <c r="I210" s="355"/>
      <c r="J210" s="355"/>
      <c r="K210" s="302"/>
    </row>
    <row r="211" spans="2:11" ht="15" customHeight="1">
      <c r="B211" s="301"/>
      <c r="C211" s="269"/>
      <c r="D211" s="269"/>
      <c r="E211" s="269"/>
      <c r="F211" s="303"/>
      <c r="G211" s="248"/>
      <c r="H211" s="304"/>
      <c r="I211" s="304"/>
      <c r="J211" s="304"/>
      <c r="K211" s="302"/>
    </row>
    <row r="212" spans="2:11" ht="15" customHeight="1">
      <c r="B212" s="301"/>
      <c r="C212" s="243" t="s">
        <v>628</v>
      </c>
      <c r="D212" s="269"/>
      <c r="E212" s="269"/>
      <c r="F212" s="262">
        <v>1</v>
      </c>
      <c r="G212" s="248"/>
      <c r="H212" s="355" t="s">
        <v>666</v>
      </c>
      <c r="I212" s="355"/>
      <c r="J212" s="355"/>
      <c r="K212" s="302"/>
    </row>
    <row r="213" spans="2:11" ht="15" customHeight="1">
      <c r="B213" s="301"/>
      <c r="C213" s="269"/>
      <c r="D213" s="269"/>
      <c r="E213" s="269"/>
      <c r="F213" s="262">
        <v>2</v>
      </c>
      <c r="G213" s="248"/>
      <c r="H213" s="355" t="s">
        <v>667</v>
      </c>
      <c r="I213" s="355"/>
      <c r="J213" s="355"/>
      <c r="K213" s="302"/>
    </row>
    <row r="214" spans="2:11" ht="15" customHeight="1">
      <c r="B214" s="301"/>
      <c r="C214" s="269"/>
      <c r="D214" s="269"/>
      <c r="E214" s="269"/>
      <c r="F214" s="262">
        <v>3</v>
      </c>
      <c r="G214" s="248"/>
      <c r="H214" s="355" t="s">
        <v>668</v>
      </c>
      <c r="I214" s="355"/>
      <c r="J214" s="355"/>
      <c r="K214" s="302"/>
    </row>
    <row r="215" spans="2:11" ht="15" customHeight="1">
      <c r="B215" s="301"/>
      <c r="C215" s="269"/>
      <c r="D215" s="269"/>
      <c r="E215" s="269"/>
      <c r="F215" s="262">
        <v>4</v>
      </c>
      <c r="G215" s="248"/>
      <c r="H215" s="355" t="s">
        <v>669</v>
      </c>
      <c r="I215" s="355"/>
      <c r="J215" s="355"/>
      <c r="K215" s="302"/>
    </row>
    <row r="216" spans="2:11" ht="12.75" customHeight="1">
      <c r="B216" s="305"/>
      <c r="C216" s="306"/>
      <c r="D216" s="306"/>
      <c r="E216" s="306"/>
      <c r="F216" s="306"/>
      <c r="G216" s="306"/>
      <c r="H216" s="306"/>
      <c r="I216" s="306"/>
      <c r="J216" s="306"/>
      <c r="K216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DESKTOP-GGURO42\Plhak</dc:creator>
  <cp:keywords/>
  <dc:description/>
  <cp:lastModifiedBy>Kuna Jan</cp:lastModifiedBy>
  <dcterms:created xsi:type="dcterms:W3CDTF">2018-08-24T04:18:58Z</dcterms:created>
  <dcterms:modified xsi:type="dcterms:W3CDTF">2020-04-06T08:14:06Z</dcterms:modified>
  <cp:category/>
  <cp:version/>
  <cp:contentType/>
  <cp:contentStatus/>
</cp:coreProperties>
</file>