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1"/>
  </bookViews>
  <sheets>
    <sheet name="Rekapitulace" sheetId="1" r:id="rId1"/>
    <sheet name="SO 000_SO 000" sheetId="2" r:id="rId2"/>
    <sheet name="SO 181_SO 181" sheetId="3" r:id="rId3"/>
    <sheet name="SO 201_SO 201" sheetId="4" r:id="rId4"/>
    <sheet name="SO 401_SO 401" sheetId="5" r:id="rId5"/>
    <sheet name="URS SO401 LAVKA CERNOV" sheetId="6" r:id="rId6"/>
  </sheets>
  <definedNames/>
  <calcPr fullCalcOnLoad="1"/>
</workbook>
</file>

<file path=xl/sharedStrings.xml><?xml version="1.0" encoding="utf-8"?>
<sst xmlns="http://schemas.openxmlformats.org/spreadsheetml/2006/main" count="1855" uniqueCount="712">
  <si>
    <t>Firma: Pontex, spol. s r.o.</t>
  </si>
  <si>
    <t>Soupis objektů s DPH</t>
  </si>
  <si>
    <t>Stavba: 1718501Chom-lav - Oprava a modernizace lávky pro pěší přes I/13 - nádraží ČD, ul. Černovická, Chomutov</t>
  </si>
  <si>
    <t>Varianta: ZŘ - Základní řešení</t>
  </si>
  <si>
    <t>Odbytová cena:</t>
  </si>
  <si>
    <t>OC+DPH:</t>
  </si>
  <si>
    <t>Objekt</t>
  </si>
  <si>
    <t>Popis</t>
  </si>
  <si>
    <t>OC</t>
  </si>
  <si>
    <t>DPH</t>
  </si>
  <si>
    <t>OC+DPH</t>
  </si>
  <si>
    <t>ASPE10</t>
  </si>
  <si>
    <t>S</t>
  </si>
  <si>
    <t>Příloha k formuláři pro ocenění nabídky</t>
  </si>
  <si>
    <t>Stavba:</t>
  </si>
  <si>
    <t>1718501Chom-lav</t>
  </si>
  <si>
    <t>Oprava a modernizace lávky pro pěší přes I/13 - nádraží ČD, ul. Černovická, Chomutov</t>
  </si>
  <si>
    <t>O</t>
  </si>
  <si>
    <t>Objekt:</t>
  </si>
  <si>
    <t>SO 000</t>
  </si>
  <si>
    <t>Vedlejší a ostatní náklady</t>
  </si>
  <si>
    <t>O1</t>
  </si>
  <si>
    <t>Rozpočet:</t>
  </si>
  <si>
    <t>0,00</t>
  </si>
  <si>
    <t>15,00</t>
  </si>
  <si>
    <t>21,00</t>
  </si>
  <si>
    <t>3</t>
  </si>
  <si>
    <t>2</t>
  </si>
  <si>
    <t>Typ</t>
  </si>
  <si>
    <t>0</t>
  </si>
  <si>
    <t>Poř. číslo</t>
  </si>
  <si>
    <t>1</t>
  </si>
  <si>
    <t>Kód položky</t>
  </si>
  <si>
    <t>Varianta</t>
  </si>
  <si>
    <t>Název položky</t>
  </si>
  <si>
    <t>4</t>
  </si>
  <si>
    <t>MJ</t>
  </si>
  <si>
    <t>5</t>
  </si>
  <si>
    <t>Množství</t>
  </si>
  <si>
    <t>6</t>
  </si>
  <si>
    <t>Cena</t>
  </si>
  <si>
    <t>Jednotková</t>
  </si>
  <si>
    <t>9</t>
  </si>
  <si>
    <t>Celkem</t>
  </si>
  <si>
    <t>10</t>
  </si>
  <si>
    <t>SD</t>
  </si>
  <si>
    <t>Všeobecné konstrukce a práce</t>
  </si>
  <si>
    <t>P</t>
  </si>
  <si>
    <t>00410R</t>
  </si>
  <si>
    <t/>
  </si>
  <si>
    <t>Vedlejší náklady</t>
  </si>
  <si>
    <t>KPL</t>
  </si>
  <si>
    <t>PP</t>
  </si>
  <si>
    <t>obsahují zejména náklady na: 
- ztížené výrobní podmínky související s umístěním stavby, provozními nebo 
dopravními omezeními (zkrápění vodou, během realizace ( jak v rámci TP betony , tak v rámci demolic - prach)) 
- uvedení stavbou dotčených ploch a staveništní dopravou dotčených komunikací 
do původního nebo projektovaného stavu 
- zajištění bezpečnosti při provádění stavby ve smyslu bezpečnosti práce a 
ochrany životního prostředí 
- likvidace přebytečného stavebního materiálu odpovídajícím způsobem 
- péče o nepředané objekty a konstrukce stavby, jejich ošetřování 
- nutný rozsah stavebního pojištění budovaného díla na předmětné stavbě a 
pojištění 
odpovědnosti za škodu způsobenou dodavatelem třetí osobě 
- zajištění bankovních garancí 
- všechny další nutné náklady k řádnému a úplnému zhotovení předmětu díla 
zřejmé ze 
zadávací dokumentace nebo místních podmínek</t>
  </si>
  <si>
    <t>VV</t>
  </si>
  <si>
    <t>TS</t>
  </si>
  <si>
    <t>00420R</t>
  </si>
  <si>
    <t>Ostatní náklady</t>
  </si>
  <si>
    <t>obsahují zejména náklady na: 
- úpravu příslušné dokumentace dle technologických postupů zhotovitele a dle při 
provádění díla zjištěných skutečností 
- zpracování Plánu havarijních opatření zařízení staveniště a mechanizace 
- zpracování Plánu bezpečnosti a ochrany zdraví při práci na staveništi (dle § 15, 
odst. 2 zákona č. 309/2006 Sb., kterým se upravují další požadavky BOZP) 
- zpracování technologických postupů a plánů kontrol 
- pasportizace stavbou dotčených ploch a objektů 
- všechny další nutné činnosti k řádnému a úplnému zhotovení předmětu díla 
zřejmé ze zadávací dokumentace nebo místních podmínek</t>
  </si>
  <si>
    <t>02520</t>
  </si>
  <si>
    <t>ZKOUŠENÍ MATERIÁLŮ NEZÁVISLOU ZKUŠEBNOU</t>
  </si>
  <si>
    <t>dle TKP, ZTKP</t>
  </si>
  <si>
    <t>zahrnuje veškeré náklady spojené s objednatelem požadovanými zkouškami</t>
  </si>
  <si>
    <t>02730</t>
  </si>
  <si>
    <t>POMOC PRÁCE ZŘÍZ NEBO ZAJIŠŤ OCHRANU INŽENÝRSKÝCH SÍTÍ</t>
  </si>
  <si>
    <t>zajištění ochrany všech stávajících vedení sítí po dobu stavby</t>
  </si>
  <si>
    <t>zahrnuje veškeré náklady spojené s objednatelem požadovanými zařízeními</t>
  </si>
  <si>
    <t>02851</t>
  </si>
  <si>
    <t>PRŮZKUMNÉ PRÁCE DIAGNOSTIKY KONSTRUKCÍ NA POVRCHU</t>
  </si>
  <si>
    <t>diagnostický průzkum po odbourání a otryskání, vč. kotevních oblastí a předpínací výztuže v čelech NK, kontrola dutin,návrh rozsahu sanace a pod</t>
  </si>
  <si>
    <t>zahrnuje veškeré náklady spojené s objednatelem požadovanými pracemi</t>
  </si>
  <si>
    <t>02910</t>
  </si>
  <si>
    <t>A</t>
  </si>
  <si>
    <t>OSTATNÍ POŽADAVKY - ZEMĚMĚŘIČSKÁ MĚŘENÍ</t>
  </si>
  <si>
    <t>vytyčení stávajících IS</t>
  </si>
  <si>
    <t>7</t>
  </si>
  <si>
    <t>B</t>
  </si>
  <si>
    <t>vytyčení hranice staveniště, vč.vyhotovení vytyčovacího protokolu stavby</t>
  </si>
  <si>
    <t>8</t>
  </si>
  <si>
    <t>029113</t>
  </si>
  <si>
    <t>OSTATNÍ POŽADAVKY - GEODETICKÉ ZAMĚŘENÍ - CELKY</t>
  </si>
  <si>
    <t>KUS</t>
  </si>
  <si>
    <t>Zaměření skutečného stavu po dokončení stavby vč.zákresu do katastrální mapy a její digitalizace</t>
  </si>
  <si>
    <t>02940</t>
  </si>
  <si>
    <t>OSTATNÍ POŽADAVKY - VYPRACOVÁNÍ DOKUMENTACE</t>
  </si>
  <si>
    <t>technické předpisy (betonáž, izolace, sanace, PKO, tryskání apod.)</t>
  </si>
  <si>
    <t>VTD prefabrikátů schodiště 
VTD podpěrné skruže schodiště</t>
  </si>
  <si>
    <t>1=1,000 [A]</t>
  </si>
  <si>
    <t>11</t>
  </si>
  <si>
    <t>C</t>
  </si>
  <si>
    <t>plán sledování a údržby mostu</t>
  </si>
  <si>
    <t>12</t>
  </si>
  <si>
    <t>02943</t>
  </si>
  <si>
    <t>OSTATNÍ POŽADAVKY - VYPRACOVÁNÍ RDS</t>
  </si>
  <si>
    <t>RDS-Z-PDS - pro celou stavbu</t>
  </si>
  <si>
    <t>13</t>
  </si>
  <si>
    <t>02944</t>
  </si>
  <si>
    <t>OSTAT POŽADAVKY - DOKUMENTACE SKUTEČ PROVEDENÍ V DIGIT FORMĚ</t>
  </si>
  <si>
    <t>skutečného provedení stavby</t>
  </si>
  <si>
    <t>14</t>
  </si>
  <si>
    <t>02945</t>
  </si>
  <si>
    <t>OSTAT POŽADAVKY - GEOMETRICKÝ PLÁN</t>
  </si>
  <si>
    <t>Ve 12-ti vyhotoveních</t>
  </si>
  <si>
    <t>položka zahrnuje: 
- přípravu podkladů, podání žádosti na katastrální úřad 
- polní práce spojené s vyhotovením geometrického plánu 
- výpočetní a grafické kancelářské práce 
- úřední ověření výsledného elaborátu 
- schválení návrhu vkladu do katastru nemovitostí příslušným katastrálním úřadem</t>
  </si>
  <si>
    <t>15</t>
  </si>
  <si>
    <t>02946</t>
  </si>
  <si>
    <t>OSTAT POŽADAVKY - FOTODOKUMENTACE</t>
  </si>
  <si>
    <t>Včetně zdokumentování stávajícího stavu během demolice a pasportizace 
přilehlých ploch, okolí a konstrukcí</t>
  </si>
  <si>
    <t>položka zahrnuje: 
- fotodokumentaci zadavatelem požadovaného děje a konstrukcí v požadovaných časových intervalech 
- zadavatelem specifikované výstupy (fotografie v papírovém a digitálním formátu) v požadovaném počtu</t>
  </si>
  <si>
    <t>16</t>
  </si>
  <si>
    <t>02950</t>
  </si>
  <si>
    <t>OSTATNÍ POŽADAVKY - POSUDKY, KONTROLY, REVIZNÍ ZPRÁVY</t>
  </si>
  <si>
    <t>havarijní plán</t>
  </si>
  <si>
    <t>17</t>
  </si>
  <si>
    <t>02960</t>
  </si>
  <si>
    <t>OSTATNÍ POŽADAVKY - ODBORNÝ DOZOR</t>
  </si>
  <si>
    <t>Technicko inženýrská činnost projektanta</t>
  </si>
  <si>
    <t>zahrnuje veškeré náklady spojené s objednatelem požadovaným dozorem</t>
  </si>
  <si>
    <t>18</t>
  </si>
  <si>
    <t>Inženýrská činnost pro DIO</t>
  </si>
  <si>
    <t>19</t>
  </si>
  <si>
    <t>Geotechnický dohled</t>
  </si>
  <si>
    <t>20</t>
  </si>
  <si>
    <t>02991</t>
  </si>
  <si>
    <t>OSTATNÍ POŽADAVKY - INFORMAČNÍ TABULE</t>
  </si>
  <si>
    <t>Označení stavby dle směrnic investora</t>
  </si>
  <si>
    <t>položka zahrnuje: 
- dodání a osazení informačních tabulí v předepsaném provedení a množství s obsahem předepsaným zadavatelem 
- veškeré nosné a upevňovací konstrukce 
- základové konstrukce včetně nutných zemních prací 
- demontáž a odvoz po skončení platnosti 
- případně nutné opravy poškozených čátí během platnosti</t>
  </si>
  <si>
    <t>21</t>
  </si>
  <si>
    <t>03100</t>
  </si>
  <si>
    <t>ZAŘÍZENÍ STAVENIŠTĚ - ZŘÍZENÍ, PROVOZ, DEMONTÁŽ</t>
  </si>
  <si>
    <t>vč.oplocení staveniště, proviz.zábradlí a pod. 
Vč. případného nájmu pozemku, vč. provizorních komunikací a případných záborů 
vč. buňkoviště, toalet a dalšího zařízení nezbytného pro provoz a řízení stavby po 
celou dobu její výstavby 
vč.ostrahy</t>
  </si>
  <si>
    <t>zahrnuje objednatelem povolené náklady na pořízení (event. pronájem), provozování, udržování a likvidaci zhotovitelova zařízení</t>
  </si>
  <si>
    <t>22</t>
  </si>
  <si>
    <t>03999R</t>
  </si>
  <si>
    <t>PŘÍPLATEK ZA PRÁCE MALÉHO ROZSAHU</t>
  </si>
  <si>
    <t>Odhad 
Zahrnuje zvýšené náklady spojené s provedením prací, u nichž vlivem malého rozsahu náklady na dopravu, zajištění stroj.vybavení a pod. neobvykle navyšují jednotkovou cenu</t>
  </si>
  <si>
    <t>SO 181</t>
  </si>
  <si>
    <t>Dopravně inženýrská opatření</t>
  </si>
  <si>
    <t>02720</t>
  </si>
  <si>
    <t>POMOC PRÁCE ZŘÍZ NEBO ZAJIŠŤ REGULACI A OCHRANU DOPRAVY</t>
  </si>
  <si>
    <t>položka zahrnuje dopravně inženýrská opatření v průběhu celé stavby (dle schváleného plánu ZOV a vyjádření DI PČR), zahrnuje osazení, přesuny a odvoz provizorního dopravního značení. Zahrnuje dočasné dopravní značení, semafory, dopravní zařízení (např citybloky, provizorní betonová a ocelová svodidla, ochranná zábradlí, světelné výstražné zařízení atd.) oplocení a všechny související práce po dobu trvání stavby Součástí položky je i údržba a péče o dopravně inženýrská opatření v průběhu celé stavby. 
Součástí je i průběžný a závěrečný úklid komunikací, veřejných ploch, v případě potřeby i soukromých ploch a zahrady. 
Součástí položky je vyřízení DIR včetně jeho projednání.</t>
  </si>
  <si>
    <t>Komunikace</t>
  </si>
  <si>
    <t>57790A</t>
  </si>
  <si>
    <t>VÝSPRAVA VÝTLUKŮ SMĚSÍ ACO (KUBATURA)</t>
  </si>
  <si>
    <t>M3</t>
  </si>
  <si>
    <t>Oprava povrchů vozovek poškozených stavbou. Včetně zajištění DIO pro zhotovení prací. 
Dle nároků správců a TDI v rozsahu poškození oproti původnímu stavu</t>
  </si>
  <si>
    <t>odhad  20,0=20,000 [A]</t>
  </si>
  <si>
    <t>- odfrézování nebo jiné odstranění poškozených vozovkových vrstev  
- zaříznutí hran  
- vyčištění  
- nátěr  
- dodání a výplň předepsanou zhutněnou balenou asfaltovou směsí  
- asfaltová zálivka</t>
  </si>
  <si>
    <t>SO 201</t>
  </si>
  <si>
    <t>Rekonstrukce lávky</t>
  </si>
  <si>
    <t>014211</t>
  </si>
  <si>
    <t>POPLATKY ZA ZEMNÍK - ORNICE</t>
  </si>
  <si>
    <t>vč.dovozu na stavbu</t>
  </si>
  <si>
    <t>70,0*0,1=7,000 [A]</t>
  </si>
  <si>
    <t>zahrnuje veškeré poplatky majiteli zemníku související s nákupem zeminy (nikoliv s otvírkou zemníku)</t>
  </si>
  <si>
    <t>015111</t>
  </si>
  <si>
    <t>POPLATKY ZA LIKVIDACŮ ODPADŮ NEKONTAMINOVANÝCH - 17 05 04 VYTĚŽENÉ ZEMINY A HORNINY - I. TŘÍDA TĚŽITELNOSTI</t>
  </si>
  <si>
    <t>T</t>
  </si>
  <si>
    <t>pol.131738  7,16*2,0=14,320 [A] 
pol.133738  5,0*2,0=10,000 [B] 
Celkem: A+B=24,320 [C]</t>
  </si>
  <si>
    <t>1. Položka obsahuje:  
 – veškeré poplatky provozovateli skládky, recyklační linky nebo jiného zařízení na zpracování nebo likvidaci odpadů související s převzetím, uložením, zpracováním nebo likvidací odpadu  
2. Položka neobsahuje:  
 – náklady spojené s dopravou odpadu z místa stavby na místo převzetí provozovatelem skládky, recyklační linky nebo jiného zařízení na zpracování nebo likvidaci odpadů  
3. Způsob měření:  
Tunou se rozumí hmotnost odpadu vytříděného v souladu se zákonem č. 185/2001 Sb., o nakládání s odpady, v platném znění.</t>
  </si>
  <si>
    <t>015130</t>
  </si>
  <si>
    <t>POPLATKY ZA LIKVIDACŮ ODPADŮ NEKONTAMINOVANÝCH - 17 03 02 VYBOURANÝ ASFALTOVÝ BETON BEZ DEHTU</t>
  </si>
  <si>
    <t>pol.113138  24,12*2,4=57,888 [A] 
pol.113338  4,44*2,4=10,656 [B] 
Celkem: A+B=68,544 [C]</t>
  </si>
  <si>
    <t>015140</t>
  </si>
  <si>
    <t>POPLATKY ZA LIKVIDACŮ ODPADŮ NEKONTAMINOVANÝCH - 17 01 01 BETON Z DEMOLIC OBJEKTŮ, ZÁKLADŮ TV</t>
  </si>
  <si>
    <t>beton, železobeton</t>
  </si>
  <si>
    <t>pol.966118  13,766*2,5=34,415 [A] 
pol.966168  47,658*2,5=119,145 [B] 
pol.97816  14,472*2,3=33,286 [C] 
Celkem: A+B+C=186,846 [D]</t>
  </si>
  <si>
    <t>015670</t>
  </si>
  <si>
    <t>POPLATKY ZA LIKVIDACŮ ODPADŮ NEBEZPEČNÝCH - 17 01 06* KONTAMINOVANÁ STAVEBNÍ SUŤ A BETONY Z DEMOLIC</t>
  </si>
  <si>
    <t>znečištěný písek po tryskání odhalené výztuže - odhad 50 kg/m2   
pol.938652   66,553*0,050=3,328 [A]</t>
  </si>
  <si>
    <t>015760</t>
  </si>
  <si>
    <t>POPLATKY ZA LIKVIDACŮ ODPADŮ NEBEZPEČNÝCH - 17 06 03* IZOLAČNÍ MATERIÁLY OBSAHUJÍCÍ NEBEZPEČNÉ LÁTKY</t>
  </si>
  <si>
    <t>pol.97817  192,96*0,01*2,4=4,631 [A]</t>
  </si>
  <si>
    <t>029412</t>
  </si>
  <si>
    <t>OSTATNÍ POŽADAVKY - VYPRACOVÁNÍ MOSTNÍHO LISTU</t>
  </si>
  <si>
    <t>02953</t>
  </si>
  <si>
    <t>OSTATNÍ POŽADAVKY - HLAVNÍ MOSTNÍ PROHLÍDKA</t>
  </si>
  <si>
    <t>položka zahrnuje :  
- úkony dle ČSN 73 6221  
- provedení hlavní mostní prohlídky oprávněnou fyzickou nebo právnickou osobou  
- vyhotovení záznamu (protokolu), který jednoznačně definuje stav mostu</t>
  </si>
  <si>
    <t>Zemní práce</t>
  </si>
  <si>
    <t>11120</t>
  </si>
  <si>
    <t>ODSTRANĚNÍ KŘOVIN</t>
  </si>
  <si>
    <t>M2</t>
  </si>
  <si>
    <t>vč.likvidace (štěpkování, spálení)</t>
  </si>
  <si>
    <t>odhad  70,0=70,000 [A]</t>
  </si>
  <si>
    <t>odstranění křovin a stromů do průměru 100 mm  
doprava dřevin bez ohledu na vzdálenost  
spálení na hromadách nebo štěpkování</t>
  </si>
  <si>
    <t>113138</t>
  </si>
  <si>
    <t>ODSTRANĚNÍ KRYTU ZPEVNĚNÝCH PLOCH S ASFALT POJIVEM, ODVOZ DO 20KM</t>
  </si>
  <si>
    <t>vč.odvozu a uložení na skládku</t>
  </si>
  <si>
    <t>na lávce - předpoklad   80,4*2,0*0,15=24,120 [A]</t>
  </si>
  <si>
    <t>Položka zahrnuje veškerou manipulaci s vybouranou sutí a s vybouranými hmotami vč. uložení na skládku. Nezahrnuje poplatek za skládku, který se vykazuje v položce 0141** (s výjimkou malého množství bouraného materiálu, kde je možné poplatek zahrnout do jednotkové ceny bourání – tento fakt musí být uveden v doplňujícím textu k položce).</t>
  </si>
  <si>
    <t>113338</t>
  </si>
  <si>
    <t>ODSTRAN PODKL ZPEVNĚNÝCH PLOCH S ASFALT POJIVEM, ODVOZ DO 20KM</t>
  </si>
  <si>
    <t>stávající chodník 
u schod.P4  70,0*0,06=4,200 [A] 
u schod.P6  4,0*0,06=0,240 [B] 
Celkem: A+B=4,440 [C]</t>
  </si>
  <si>
    <t>113728</t>
  </si>
  <si>
    <t>FRÉZOVÁNÍ ZPEVNĚNÝCH PLOCH ASFALTOVÝCH, ODVOZ DO 20KM</t>
  </si>
  <si>
    <t>vč.odvozu k recyklaci</t>
  </si>
  <si>
    <t>stávající chodník 
u schod.P4  70,0*0,04=2,800 [A] 
u schod.P6  4,0*0,04=0,160 [B] 
Celkem: A+B=2,960 [C]</t>
  </si>
  <si>
    <t>125731</t>
  </si>
  <si>
    <t>VYKOPÁVKY ZE ZEMNÍKŮ A SKLÁDEK TŘ. I, ODVOZ DO 1KM</t>
  </si>
  <si>
    <t>zemina ke zpětnému zásypu</t>
  </si>
  <si>
    <t>72,017=72,017 [A]</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</si>
  <si>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ruční vykopávky, odstranění kořenů a napadávek  
- pažení, vzepření a rozepření vč. přepažování (vyjma štětových stěn)  
- úpravu, ochranu a očištění dna, základové spáry, stěn a svahů  
- udržování výkopiště a jeho ochrana proti vodě  
- odvedení nebo obvedení vody v okolí výkopiště a ve výkopišti  
- třídění výkopku  
- veškeré pomocné konstrukce umožňující provedení vykopávky (příjezdy, sjezdy, nájezdy, lešení, podpěr. konstr., přemostění, zpevněné plochy, zakrytí a pod.)  
položka nezahrnuje:  
- práce spojené s otvírkou zemníku</t>
  </si>
  <si>
    <t>131731</t>
  </si>
  <si>
    <t>HLOUBENÍ JAM ZAPAŽ I NEPAŽ TŘ. I, ODVOZ DO 1KM</t>
  </si>
  <si>
    <t>vč.odvozu na meziskládku - použije se zpět</t>
  </si>
  <si>
    <t>položka zahrnuje:  
- vodorovná a svislá doprava, přemístění, přeložení, manipulace s výkopkem  
- kompletní provedení vykopávky nezapažené i zapažené  
- ošetření výkopiště po celou dobu práce v něm vč. klimatických opatření  
- ztížení vykopávek v blízkosti podzemního vedení, konstrukcí a objektů vč. jejich dočasného zajištění  
- ztížení pod vodou, v okolí výbušnin, ve stísněných prostorech a pod.  
- příplatek za lepivost  
- těžení po vrstvách, pásech a po jiných nutných částech (figurách)  
- čerpání vody vč. čerpacích jímek, potrubí a pohotovostní čerpací soupravy (viz ustanovení k pol. 1151,2)  
- potřebné snížení hladiny podzemní vody  
- těžení a rozpojování jednotlivých balvanů  
- vytahování a nošení výkopku  
- svahování a přesvah. svahů do konečného tvaru, výměna hornin v podloží a v pláni znehodnocené klimatickými vlivy  
- ruční vykopávky, odstranění kořenů a napadávek  
- pažení, vzepření a rozepření vč. přepažování (vyjma štětových stěn)  
- úpravu, ochranu a očištění dna, základové spáry, stěn a svahů  
- odvedení nebo obvedení vody v okolí výkopiště a ve výkopišti  
- třídění výkopku  
- veškeré pomocné konstrukce umožňující provedení vykopávky (příjezdy, sjezdy, nájezdy, lešení, podpěr. konstr., přemostění, zpevněné plochy, zakrytí a pod.)  
- nezahrnuje uložení zeminy (na skládku, do násypu) ani poplatky za skládku, vykazují se v položce č.0141**</t>
  </si>
  <si>
    <t>131738</t>
  </si>
  <si>
    <t>HLOUBENÍ JAM ZAPAŽ I NEPAŽ TŘ. I, ODVOZ DO 20KM</t>
  </si>
  <si>
    <t>vč.odvozu na skládku</t>
  </si>
  <si>
    <t>nový schodišť. pilíř   (2,8+1,2+1,0)*(1,6+1,2+1,0)*1,0=19,000 [A] 
nové patky schodišť  (2,2+1,0)*(2,46+1,2+1,0)*1,0*2=29,824 [B] 
okolo pilířů pro sanaci  (2,35*3,1-1,2*0,45)*0,5*9=30,353 [C] 
Celkem: A+B+C=79,177 [D] 
odpočet na zásyp  -72,017=-72,017 [E] 
Celkem: D+E=7,160 [F]</t>
  </si>
  <si>
    <t>133738</t>
  </si>
  <si>
    <t>HLOUBENÍ ŠACHET ZAPAŽ I NEPAŽ TŘ. I, ODVOZ DO 20KM</t>
  </si>
  <si>
    <t>pro vsakovací jímky  1,0*1,0*1,0*5=5,000 [A]</t>
  </si>
  <si>
    <t>17120</t>
  </si>
  <si>
    <t>ULOŽENÍ SYPANINY DO NÁSYPŮ A NA SKLÁDKY BEZ ZHUTNĚNÍ</t>
  </si>
  <si>
    <t>79,177+5,0=84,177 [A]</t>
  </si>
  <si>
    <t>položka zahrnuje:  
- kompletní provedení zemní konstrukce do předepsaného tvaru  
- ošetření úložiště po celou dobu práce v něm vč. klimatických opatření  
- ztížení v okolí vedení, konstrukcí a objektů a jejich dočasné zajištění  
- ztížení provádění ve ztížených podmínkách a stísněných prostorech  
- ztížené ukládání sypaniny pod vodu  
- ukládání po vrstvách a po jiných nutných částech (figurách) vč. dosypávek  
- spouštění a nošení materiálu  
- úprava, očištění a ochrana podloží a svahů  
- svahování, uzavírání povrchů svahů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</si>
  <si>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17411</t>
  </si>
  <si>
    <t>ZÁSYP JAM A RÝH ZEMINOU SE ZHUTNĚNÍM</t>
  </si>
  <si>
    <t>použije se odstraněná zemina</t>
  </si>
  <si>
    <t>zásyp okolo pilířů - viz výkop  79,177-2,46*2-2,24=72,017 [A]</t>
  </si>
  <si>
    <t>položka zahrnuje:  
- kompletní provedení zemní konstrukce vč. výběru vhodného materiálu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ruční hutnění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</si>
  <si>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17481</t>
  </si>
  <si>
    <t>ZÁSYP JAM A RÝH Z NAKUPOVANÝCH MATERIÁLŮ</t>
  </si>
  <si>
    <t>zásyp vsakovací jímky - kamenivo  1,0*1,0*1,0*5=5,000 [A]</t>
  </si>
  <si>
    <t>položka zahrnuje:  
- kompletní provedení zemní konstrukce včetně nákupu a dopravy materiálu dle zadávací dokumentace  
- úprava  ukládaného  materiálu  vlhčením,  tříděním,  promícháním  nebo  vysoušením,  příp. jiné úpravy za účelem zlepšení jeho  mech. vlastností  
- hutnění i různé míry hutnění   
- ošetření úložiště po celou dobu práce v něm vč. klimatických opatření  
- ztížení v okolí vedení, konstrukcí a objektů a jejich dočasné zajištění  
- ztížení provádění vč. hutnění ve ztížených podmínkách a stísněných prostorech  
- ztížené ukládání sypaniny pod vodu  
- ukládání po vrstvách a po jiných nutných částech (figurách) vč. dosypávek  
- spouštění a nošení materiálu  
- výměna částí zemní konstrukce znehodnocené klimatickými vlivy  
- udržování úložiště a jeho ochrana proti vodě  
- odvedení nebo obvedení vody v okolí úložiště a v úložišti  
- veškeré  pomocné konstrukce umožňující provedení  zemní konstrukce  (příjezdy,  sjezdy,  nájezdy, lešení, podpěrné konstrukce, přemostění, zpevněné plochy, zakrytí a pod.)</t>
  </si>
  <si>
    <t>18231</t>
  </si>
  <si>
    <t>ROZPROSTŘENÍ ORNICE V ROVINĚ V TL DO 0,10M</t>
  </si>
  <si>
    <t>v místě stávajícího chodníku u schodiště P4  70,0=70,000 [A]</t>
  </si>
  <si>
    <t>položka zahrnuje:  
nutné přemístění ornice z dočasných skládek vzdálených do 50m  
rozprostření ornice v předepsané tloušťce v rovině a ve svahu do 1:5</t>
  </si>
  <si>
    <t>18242</t>
  </si>
  <si>
    <t>ZALOŽENÍ TRÁVNÍKU HYDROOSEVEM NA ORNICI</t>
  </si>
  <si>
    <t>70,0=70,000 [A]</t>
  </si>
  <si>
    <t>Zahrnuje dodání předepsané travní směsi, hydroosev na ornici, zalévání, první pokosení, to vše bez ohledu na sklon terénu</t>
  </si>
  <si>
    <t>Základy</t>
  </si>
  <si>
    <t>26153</t>
  </si>
  <si>
    <t>VRTY PRO KOTVENÍ, INJEKTÁŽ A MIKROPILOTY NA POVRCHU TŘ. V D DO 150MM</t>
  </si>
  <si>
    <t>M</t>
  </si>
  <si>
    <t>pro odvodňovače  0,3+0,7*4+0,85*1=3,950 [A]</t>
  </si>
  <si>
    <t>položka zahrnuje:  
přemístění, montáž a demontáž vrtných souprav  
svislou dopravu zeminy z vrtu  
vodorovnou dopravu zeminy bez uložení na skládku  
případně nutné pažení dočasné (včetně odpažení) i trvalé</t>
  </si>
  <si>
    <t>23</t>
  </si>
  <si>
    <t>272324</t>
  </si>
  <si>
    <t>ZÁKLADY ZE ŽELEZOBETONU DO C25/30</t>
  </si>
  <si>
    <t>C30/37 XF4 vč.bednění, nátěru zasypaných ploch proti zemní vlhkosti a její ochrany, výplně a těsnění pracovních, smršťovacích a dilatač.spar,</t>
  </si>
  <si>
    <t>pod zakončením schodišť  1,0*1,0*2,46*2=4,920 [A] 
základ nového pilíře  2,8*1,6*0,5=2,240 [B] 
Celkem: A+B=7,160 [C]</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</si>
  <si>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</si>
  <si>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24</t>
  </si>
  <si>
    <t>272365</t>
  </si>
  <si>
    <t>VÝZTUŽ ZÁKLADŮ Z OCELI 10505, B500B</t>
  </si>
  <si>
    <t>odhad 160 kg/m3</t>
  </si>
  <si>
    <t>7,16*0,160=1,146 [A]</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</si>
  <si>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</si>
  <si>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25</t>
  </si>
  <si>
    <t>285392</t>
  </si>
  <si>
    <t>DODATEČNÉ KOTVENÍ VLEPENÍM BETONÁŘSKÉ VÝZTUŽE D DO 16MM DO VRTŮ</t>
  </si>
  <si>
    <t>dodání výztuže, provedení vrtu, vsunutí výztuže do vyvrtaného profilu a její zalepení předepsaným pojivem vč.ochranného nátěru 
prof.12 mm</t>
  </si>
  <si>
    <t>6 prof.12/m2 - na NK i spodní stavbě   
plocha NK  201,79-161,5*0,2=169,490 m2  6*169,45=1 016,700 [A] 
zesílení pilířů  6*(1,2+0,45)*2*(5,5*2+5,6+5,4+5,1+5,2+3,3+3,6+6,1)=896,940 [B] 
dobet.P1  3*3=9,000 [C] 
Celkem: A+B+C=1 922,640 [D]</t>
  </si>
  <si>
    <t>Položka zahrnuje:  
dodání výztuže předepsaného profilu a předepsané délky (do 600mm)  
provedení vrtu předepsaného profilu a předepsané délky (do 300mm)  
vsunutí výztuže do vyvrtaného profilu a její zalepení předepsaným pojivem  
případně nutné lešení</t>
  </si>
  <si>
    <t>26</t>
  </si>
  <si>
    <t>285394</t>
  </si>
  <si>
    <t>DODATEČNÉ KOTVENÍ VLEPENÍM BETONÁŘSKÉ VÝZTUŽE D DO 25MM DO VRTŮ</t>
  </si>
  <si>
    <t>dodání výztuže, provedení vrtu, vsunutí výztuže do vyvrtaného profilu a její zalepení předepsaným pojivem vč.ochranného nátěru 
prof.25 mm</t>
  </si>
  <si>
    <t>kotevní trny schodiště - 5prof/pilíř  2*5=10,000 [A]</t>
  </si>
  <si>
    <t>Svislé konstrukce</t>
  </si>
  <si>
    <t>27</t>
  </si>
  <si>
    <t>317125</t>
  </si>
  <si>
    <t>ŘÍMSY Z DÍLCŮ ŽELEZOBETONOVÝCH DO C30/37</t>
  </si>
  <si>
    <t>Kompletní vč.kotvení malé tloušťky</t>
  </si>
  <si>
    <t>0,4*0,12*(73,4+39,3+31,0+7,5+10,3)=7,752 [A]</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</si>
  <si>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</si>
  <si>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28</t>
  </si>
  <si>
    <t>334325</t>
  </si>
  <si>
    <t>MOSTNÍ PILÍŘE A STATIVA ZE ŽELEZOVÉHO BETONU DO C30/37</t>
  </si>
  <si>
    <t>kotvená dobetonávka  
C30/37 XF4 vč.bednění, nátěru zasypaných ploch proti zemní vlhkosti a její ochrany, výplně a těsnění pracovních a dilatač.spar,</t>
  </si>
  <si>
    <t>zesílení pilířů v tl.100 mm   (1,2+0,45)*2*(5,5*2+5,6+5,4+5,1+5,2+3,3+3,6+6,1)*0,1=14,949 [A]</t>
  </si>
  <si>
    <t>- dodání  čerstvého  betonu  (betonové  směsi)  požadované  kvality,  jeho  uložení  do požadovaného tvaru při jakékoliv hustotě výztuže, konzistenci čerstvého betonu a způsobu hutnění, ošetření a ochranu betonu,  
- zhotovení nepropustného, mrazuvzdorného betonu a betonu požadované trvanlivosti a vlastností,  
- užití potřebných přísad a technologií výroby betonu,  
- zřízení pracovních a dilatačních spar, včetně potřebných úprav, výplně, vložek, opracování, očištění a ošetření,  
- bednění  požadovaných  konstr. (i ztracené) s úpravou  dle požadované  kvality povrchu betonu, včetně odbedňovacích a odskružovacích prostředků,  
- podpěrné  konstr. (skruže) a lešení všech druhů pro bednění, uložení čerstvého betonu, výztuže a doplňkových konstr., vč. požadovaných otvorů, ochranných a bezpečnostních opatření a základů těchto konstrukcí a lešení,  
- vytvoření kotevních čel, kapes, nálitků, a sedel,  
- zřízení  všech  požadovaných  otvorů, kapes, výklenků, prostupů, dutin, drážek a pod., vč. ztížení práce a úprav  kolem nich,  
- úpravy pro osazení výztuže, doplňkových konstrukcí a vybavení,  
- úpravy povrchu pro položení požadované izolace, povlaků a nátěrů, případně vyspravení,  
- ztížení práce u kabelových a injektážních trubek a ostatních zařízení osazovaných do betonu,  
- konstrukce betonových kloubů, upevnění kotevních prvků a doplňkových konstrukcí,  
- nátěry zabraňující soudržnost betonu a bednění,  
- výplň, těsnění  a tmelení spar a spojů,  
- opatření  povrchů  betonu  izolací  proti zemní vlhkosti v částech, kde přijdou do styku se zeminou nebo kamenivem,  
- případné zřízení spojovací vrstvy u základů,  
- úpravy pro osazení zařízení ochrany konstrukce proti vlivu bludných proudů</t>
  </si>
  <si>
    <t>29</t>
  </si>
  <si>
    <t>C30/37 XF4 vč.bednění, nátěru zasypaných ploch proti zemní vlhkosti a její ochrany, výplně a těsnění pracovních a dilatač.spar,</t>
  </si>
  <si>
    <t>u schodiště P4 
nový pilíř  1,2*0,45*2,2=1,188 [A] 
nová asymetrická hlava pilíře  0,96m2*1,4=1,344 [B] 
nová hlava pil.u schod P6: 0,63m2*1,4=0,882 [C] 
dobetonování pil.P1  (1,05*0,3+0,15*0,45)*0,65=0,249 [D] 
Celkem: A+B+C+D=3,663 [E]</t>
  </si>
  <si>
    <t>30</t>
  </si>
  <si>
    <t>334365</t>
  </si>
  <si>
    <t>VÝZTUŽ MOSTNÍCH PILÍŘŮ A STATIV Z OCELI 10505, B500B</t>
  </si>
  <si>
    <t>odhad 160 kg/m2</t>
  </si>
  <si>
    <t>3,663*0,160=0,586 [A]</t>
  </si>
  <si>
    <t>31</t>
  </si>
  <si>
    <t>334366</t>
  </si>
  <si>
    <t>VÝZTUŽ MOST PILÍŘŮ A STATIV Z KARI-SÍTÍ</t>
  </si>
  <si>
    <t>síť prům.10/10 s oky 100/100 - 12,35 kg/m2 
zesílení pilířů  (1,2+0,45)*2*(5,5*2+5,6+5,4+5,1+5,2+3,3+3,6+6,1)*0,01235*1,3=2,400 [A]</t>
  </si>
  <si>
    <t>Vodorovné konstrukce</t>
  </si>
  <si>
    <t>32</t>
  </si>
  <si>
    <t>421325</t>
  </si>
  <si>
    <t>MOSTNÍ NOSNÉ DESKOVÉ KONSTRUKCE ZE ŽELEZOBETONU C30/37</t>
  </si>
  <si>
    <t>C30/37 XF4 vč.bednění a pracovních spar</t>
  </si>
  <si>
    <t>spřahující deska 
(0,13*2,22+1,1*0,02+0,05*0,235*2)*(75,35+5,2+2,55)=27,764 [A] 
rozšíření PO  (5,2+2,55)*0,15*0,4*0,5=0,233 [B] 
Celkem: A+B=27,997 [C]</t>
  </si>
  <si>
    <t>33</t>
  </si>
  <si>
    <t>421366</t>
  </si>
  <si>
    <t>VÝZTUŽ MOSTNÍ DESKOVÉ KONSTRUKCE Z KARI SÍTÍ</t>
  </si>
  <si>
    <t>síť prům.10/10 s oky 100/100 - 12,35 kg/m2 
(2,22*(75,35+5,2+2,55)+(5,2+2,55)*0,4*0,5)*0,01235*1,3=2,987 [B]</t>
  </si>
  <si>
    <t>Položka zahrnuje veškerý materiál, výrobky a polotovary, včetně mimostaveništní a vnitrostaveništní dopravy (rovněž přesuny), včetně naložení a složení, případně s uložením  
- dodání betonářské výztuže v požadované kvalitě, stříhání, řezání, ohýbání a spojování do všech požadovaných tvarů (vč. armakošů) a uložení s požadovaným zajištěním polohy a krytí výztuže betonem,  
- veškeré svary nebo jiné spoje výztuže,  
- pomocné konstrukce a práce pro osazení a upevnění výztuže,  
- zednické výpomoci pro montáž betonářské výztuže,  
- úpravy výztuže pro osazení doplňkových konstrukcí,  
- ochranu výztuže do doby jejího zabetonování,  
- úpravy výztuže pro zřízení železobetonových kloubů, kotevních prvků, závěsných ok a doplňkových konstrukcí,  
- veškerá opatření pro zajištění soudržnosti výztuže a betonu,  
- vodivé propojení výztuže, které je součástí ochrany konstrukce proti vlivům bludných proudů, vyvedení do měřících skříní nebo míst pro měření bludných proudů (vlastní měřící skříně se uvádějí položkami SD 74.  
- povrchovou antikorozní úpravu výztuže,  
- separaci výztuže,  
- osazení měřících zařízení a úpravy pro ně,  
- osazení měřících skříní nebo míst pro měření bludných proudů.</t>
  </si>
  <si>
    <t>34</t>
  </si>
  <si>
    <t>431125</t>
  </si>
  <si>
    <t>SCHODIŠŤ KONSTR Z DÍLCŮ ŽELEZOBETON DO C30/37 (B37)</t>
  </si>
  <si>
    <t>P4  2,46*(1,34+1,15+1,27)m2=9,250 [A] 
P6  2,46*(1,31+1,32+1,18)m2=9,373 [B] 
Celkem: A+B=18,623 [C]</t>
  </si>
  <si>
    <t>- dodání dílce požadovaného tvaru a vlastností, jeho skladování, doprava a osazení do definitivní polohy, včetně komplexní technologie výroby a montáže dílců, ošetření a ochrana dílců,  
- u dílců železobetonových a předpjatých veškerá výztuž, případně i tuhé kovové prvky a závěsná oka,  
- úpravy a zařízení pro uložení a transport dílce,  
- veškeré požadované úpravy dílců, včetně doplňkových konstrukcí a vybavení,  
- sestavení dílce na stavbě včetně montážních zařízení, plošin a prahů a pod.,  
- výplň, těsnění a tmelení spár a spojů,  
- očištění a ošetření úložných ploch,  
- zednické výpomoce pro montáž dílců,  
- označení dílce výrobním štítkem nebo jiným způsobem,  
- úpravy dílce pro dodržení požadované přesnosti jeho osazení, včetně případných měření,  
- veškerá zařízení pro zajištění stability v každém okamžiku,  
- další práce dané případně specifikací k příslušnému prefabrik. dílci (úprava pohledových ploch, příp. rubových ploch, osazení měřících zařízení, zkoušení a měření dílců a pod.).</t>
  </si>
  <si>
    <t>35</t>
  </si>
  <si>
    <t>431325</t>
  </si>
  <si>
    <t>SCHODIŠŤ KONSTR ZE ŽELEZOBETONU DO C30/37</t>
  </si>
  <si>
    <t>C30/37 XF4 vč. bednění,nátěru zasypaných ploch proti zemní vlhkosti a její ochrany, výplně a těsnění pracovních a dilatač.spar, vč.podpěrné konstrukce</t>
  </si>
  <si>
    <t>podesty 
P4  0,3*2,46*2,46*2=3,631 [A] 
P6  0,3*2,46*0,95*2=1,402 [B] 
Celkem: A+B=5,033 [C]</t>
  </si>
  <si>
    <t>36</t>
  </si>
  <si>
    <t>431365</t>
  </si>
  <si>
    <t>VÝZTUŽ SCHODIŠŤ KONSTR Z BETONÁŘSKÉ OCELI 10505, B500B</t>
  </si>
  <si>
    <t>Odhad 230 kg/m2</t>
  </si>
  <si>
    <t>5,033*0,230=1,158 [A]</t>
  </si>
  <si>
    <t>37</t>
  </si>
  <si>
    <t>56353</t>
  </si>
  <si>
    <t>VOZOVKOVÉ VRSTVY Z MECH ZPEV ZEMINY TL. DO 150MM</t>
  </si>
  <si>
    <t>MZ tl.150 mm</t>
  </si>
  <si>
    <t>chodník u P4  5,5*2,5=13,750 [A]</t>
  </si>
  <si>
    <t>- dodání kameniva předepsané kvality a zrnitosti  
- rozprostření a zhutnění vrstvy v předepsané tloušťce  
- zřízení vrstvy bez rozlišení šířky, pokládání vrstvy po etapách  
- nezahrnuje postřiky, nátěry</t>
  </si>
  <si>
    <t>38</t>
  </si>
  <si>
    <t>56362</t>
  </si>
  <si>
    <t>VOZOVKOVÉ VRSTVY Z RECYKLOVANÉHO MATERIÁLU TL DO 100MM</t>
  </si>
  <si>
    <t>R-mat tl.60 mm</t>
  </si>
  <si>
    <t>- dodání recyklátu v požadované kvalitě  
- očištění podkladu  
- uložení recyklátu dle předepsaného technologického předpisu, zhutnění vrstvy v předepsané tloušťce  
- zřízení vrstvy bez rozlišení šířky, pokládání vrstvy po etapách, včetně pracovních spar a spojů  
- úpravu napojení, ukončení   
- nezahrnuje postřiky, nátěry</t>
  </si>
  <si>
    <t>39</t>
  </si>
  <si>
    <t>574A31</t>
  </si>
  <si>
    <t>ASFALTOVÝ BETON PRO OBRUSNÉ VRSTVY ACO 8 TL. 40MM</t>
  </si>
  <si>
    <t>ACO 8CH</t>
  </si>
  <si>
    <t>- dodání směsi v požadované kvalitě  
- očištění podkladu  
- uložení směsi dle předepsaného technologického předpisu, zhutnění vrstvy v předepsané tloušťce  
- zřízení vrstvy bez rozlišení šířky, pokládání vrstvy po etapách, včetně pracovních spar a spojů  
- úpravu napojení, ukončení podél obrubníků, dilatačních zařízení, odvodňovacích proužků, odvodňovačů, vpustí, šachet a pod.  
- nezahrnuje postřiky, nátěry  
- nezahrnuje těsnění podél obrubníků, dilatačních zařízení, odvodňovacích proužků, odvodňovačů, vpustí, šachet a pod.</t>
  </si>
  <si>
    <t>Úpravy povrchů, podlahy, výplně otvorů</t>
  </si>
  <si>
    <t>40</t>
  </si>
  <si>
    <t>626111</t>
  </si>
  <si>
    <t>REPROFILACE PODHLEDŮ, SVISLÝCH PLOCH SANAČNÍ MALTOU JEDNOVRST TL 10MM</t>
  </si>
  <si>
    <t>monol.část NK  ((2,1+2,5)*0,5+2*0,297)*(5,2+2,55)=22,429 [A] 
nosníky  (2,1+0,7*2)*(13,0+13,0+15,0+13,0)+(2,1+0,85*2)*18,0=257,400 [B] 
hlavy pilířů  ((0,6+0,25)*(1,1+3,0)*2+(1,1*3,0-1,2*0,45))*7=68,110 [C] 
Celkem: A+B+C=347,939 [D] 
odpočet tl.20 mm a 30 mm  -20,0-10,0=-30,000 [E] 
Celkem: D+E=317,939 [F]</t>
  </si>
  <si>
    <t>položka zahrnuje:  
dodávku veškerého materiálu potřebného pro předepsanou úpravu v předepsané kvalitě  
nutné vyspravení podkladu, případně zatření spar zdiva  
položení vrstvy v předepsané tloušťce  
potřebná lešení a podpěrné konstrukce</t>
  </si>
  <si>
    <t>41</t>
  </si>
  <si>
    <t>626112</t>
  </si>
  <si>
    <t>REPROFILACE PODHLEDŮ, SVISLÝCH PLOCH SANAČNÍ MALTOU JEDNOVRST TL 20MM</t>
  </si>
  <si>
    <t>nosná konstrukce  20,0=20,000 [A]</t>
  </si>
  <si>
    <t>42</t>
  </si>
  <si>
    <t>626113</t>
  </si>
  <si>
    <t>REPROFILACE PODHLEDŮ, SVISLÝCH PLOCH SANAČNÍ MALTOU JEDNOVRST TL 30MM</t>
  </si>
  <si>
    <t>hlavy pilířů  10,0=10,000 [A]</t>
  </si>
  <si>
    <t>43</t>
  </si>
  <si>
    <t>62631</t>
  </si>
  <si>
    <t>SPOJOVACÍ MŮSTEK MEZI STARÝM A NOVÝM BETONEM</t>
  </si>
  <si>
    <t>monol.část NK  ((2,1+2,5)*0,5+2*0,297)*(5,2+2,55)=22,429 [A] 
nosníky  (2,1+0,7*2)*(13,0+13,0+15,0+13,0)+(2,1+0,85*2)*18,0=257,400 [B] 
hlavy pilířů  ((0,6+0,25)*(1,1+3,0)*2+(1,1*3,0-1,2*0,45))*7=68,110 [C] 
sloupy pilířů  (1,2+0,45)*2*(5,5*2+5,6+5,4+5,1+5,2+3,3+3,6+6,1)=149,490 [D] 
Celkem: A+B+C+D=497,429 [E]</t>
  </si>
  <si>
    <t>44</t>
  </si>
  <si>
    <t>62652</t>
  </si>
  <si>
    <t>OCHRANA VÝZTUŽE PŘI NEDOSTATEČNÉM KRYTÍ</t>
  </si>
  <si>
    <t>viz plocha tryskání oceli  66,553=66,553 [A]</t>
  </si>
  <si>
    <t>položka zahrnuje:  
dodávku veškerého materiálu potřebného pro předepsanou úpravu v předepsané kvalitě  
položení vrstvy v předepsané tloušťce  
potřebná lešení a podpěrné konstrukce</t>
  </si>
  <si>
    <t>Přidružená stavební výroba</t>
  </si>
  <si>
    <t>45</t>
  </si>
  <si>
    <t>711416R</t>
  </si>
  <si>
    <t>IZOLACE MOSTOVEK CELOPLOŠ PŘÍMOPOCHOZÍ</t>
  </si>
  <si>
    <t>NK  (2,22+0,05*2)*(73,5+5,2+2,55)+(5,2+2,55)*0,4*0,5=190,050 [A] 
P4  (0,6+0,32+2,46+0,16+0,32+0,16+2,46+0,32)*2,46=16,728 [B] 
P6  (0,35+1,57+1,57)*2,46=8,585 [C] 
Celkem: A+B+C=215,363 [D]</t>
  </si>
  <si>
    <t>položka zahrnuje:  
- dodání  předepsaného izolačního materiálu  
- očištění a ošetření podkladu, zadávací dokumentace může zahrnout i případné vyspravení  
- zřízení izolace jako kompletního povlaku, případně komplet. soustavy nebo systému podle příslušného  technolog. předpisu  
- zřízení izolace i jednotlivých vrstev po etapách, včetně pracovních spár a spojů  
- úprava u okrajů, rohů, hran, dilatačních i pracovních spojů, kotev, obrubníků, dilatačních zařízení, odvodnění, otvorů, neizolovaných míst a pod.  
- zajištění odvodnění povrchu izolace, včetně odvodnění nejnižších míst, pokud dokumentace pro zadání stavby nestanoví jinak  
- ochrana izolace do doby zřízení definitivní ochranné vrstvy nebo konstrukce  
- úprava, očištění a ošetření prostoru kolem izolace  
- provedení požadovaných zkoušek  
- nezahrnuje ochranné vrstvy, např. litý asfalt, asfaltový beton  
v této položce se vykáže i izolace rámových konstrukcí (mosty, propusty, kolektory)</t>
  </si>
  <si>
    <t>46</t>
  </si>
  <si>
    <t>741I03</t>
  </si>
  <si>
    <t>ODDĚLOVACÍ JISKŘIŠTĚ UZAVŘENÉ V PLASTOVÉM POUZDRU</t>
  </si>
  <si>
    <t>Obnova jiskřiště u P1 vč,zpětného osazení zemnícího pásku</t>
  </si>
  <si>
    <t>1. Položka obsahuje:  
 – upevnění vč. veškerého příslušenství  
2. Položka neobsahuje:  
 X  
3. Způsob měření:  
Udává se počet kusů kompletní konstrukce nebo práce.</t>
  </si>
  <si>
    <t>47</t>
  </si>
  <si>
    <t>76421</t>
  </si>
  <si>
    <t>OPLECHOVÁNÍ A LEMOVÁNÍ KONSTRUKCÍ Z POZINKOVANÉHO PLECHU</t>
  </si>
  <si>
    <t>plechová okapnička vč.ozubu  2,5*0,9=2,250 [A]</t>
  </si>
  <si>
    <t>- položky klempířských konstrukcí zahrnují zejména kompletní konstrukci včetně úprav plechů (i povrchové úpravy a pod.), spojovací a ochranné prostředky, podkladovou lepenku, upevňovací prvky, lemování, spárování, úpravy u okapů, prostupů, výčnělků, rohů, spojů, dilatací a pod. a není-li zahrnut v samostatných položkách (SD 78), i nátěr konstrukcí, včetně úprav povrchu před nátěrem.  
- Položka zahrnuje veškerý materiál, výrobky a polotovary, včetně mimostaveništní a vnitrostaveništní dopravy (rovněž přesuny), včetně naložení a složení,případně s uložením.</t>
  </si>
  <si>
    <t>48</t>
  </si>
  <si>
    <t>78322</t>
  </si>
  <si>
    <t>PROTIKOROZ OCHRANA DOPLŇK OK NÁTĚREM VÍCEVRST</t>
  </si>
  <si>
    <t>odhalené kotvy nosníků vč,očištění  20*0,1m2=2,000 [A]</t>
  </si>
  <si>
    <t>- položky nátěrů zahrnují kompletní povlaky (i různobarevné), včetně úpravy podkladu (odmaštění, odrezivění, odstranění starých nátěrů a nečistot) a jeho vyspravení, provedení nátěru předepsaným postupem a splnění všech požadavků daných technologickým předpisem.</t>
  </si>
  <si>
    <t>49</t>
  </si>
  <si>
    <t>78381</t>
  </si>
  <si>
    <t>NÁTĚRY BETON KONSTR TYP S1 (OS-A)</t>
  </si>
  <si>
    <t>Ochranný a sjednocující nátěr</t>
  </si>
  <si>
    <t>- položka zahrnuje kompletní povlaky (i různobarevné), včetně úpravy podkladu (odmaštění, odstranění starých nátěrů a nečistot) a jeho vyspravení, provedení nátěru předepsaným postupem a splnění všech požadavků daných technologickým předpisem.</t>
  </si>
  <si>
    <t>50</t>
  </si>
  <si>
    <t>78382</t>
  </si>
  <si>
    <t>NÁTĚRY BETON KONSTR TYP S2 (OS-B)</t>
  </si>
  <si>
    <t>boky pref.NK  (0,7+0,3)*(13,0+13,0+15,0+13,0)*2+(0,85+0,3)*18,0*2=149,400 [A] 
boky monol.NK  (0,29+0,3)*(5,2+2,35+2,9+2,25+5,4+2,3)=12,036 [B] 
podesty  (0,3+0,3)*(2,46*4+1,57*4)=9,672 [C] 
Celkem: A+B+C=171,108 [D]</t>
  </si>
  <si>
    <t>Potrubí</t>
  </si>
  <si>
    <t>51</t>
  </si>
  <si>
    <t>84912</t>
  </si>
  <si>
    <t>POTRUBÍ ODPADNÍ MOSTNÍCH OBJEKTŮ ZE SKLOLAM TRUB DN DO 100MM</t>
  </si>
  <si>
    <t>DN 100</t>
  </si>
  <si>
    <t>5,5*6=33,000 [A]</t>
  </si>
  <si>
    <t>- výrobní dokumentaci (včetně technologického předpisu)  
- dodání veškerého instalačního a  pomocného  materiálu  (trouby,  trubky,  armatury,  tvarové  kusy,  spojovací a těsnící materiál a pod.), podpěrných, závěsných, upevňovacích prvků, včetně potřebných úprav  
- zednické výpomoci, jako je vysekávání kapes a rýh, jejich vyplnění a začištění  
- úprava podkladu a osazení podpěr, osazení a očištění podkladu a podpěr  
- zřízení plně funkční instalace, kompletní soustavy, podle příslušného technologického předpisu  
- zřízení instalace i jednotlivých částí po etapách, včetně pracovních spar a spojů  
- úprava a příprava prostupů, okolí podpěr, zaústění a napojení a upevnění odpadních výustek  
- ochrana potrubí nátěrem, včetně úpravy povrchu, případně izolací  
- úprava, očištění a ošetření prostoru kolem instalace  
- provedení požadovaných zkoušek vodotěsnosti</t>
  </si>
  <si>
    <t>Ostatní konstrukce a práce</t>
  </si>
  <si>
    <t>52</t>
  </si>
  <si>
    <t>9112B1R</t>
  </si>
  <si>
    <t>ZÁBRADLÍ MOSTNÍ SE VÝPLNÍ Z TAHOKOVU - DODÁVKA A MONTÁŽ</t>
  </si>
  <si>
    <t>vč.otvorů a přípravy pro osazení VO (VO vedeno v madle), vč.části na schodišti 
vč.vodivého spojení jednotl.úseků</t>
  </si>
  <si>
    <t>7,5+73,5+14,5*2+30,5+14,4+21,9+38,5+10,4=225,700 [A] 
ochrana domu - druhá výplň nad madlem  18,0=18,000 [B] 
Celkem: A+B=243,700 [C]</t>
  </si>
  <si>
    <t>položka zahrnuje:  
dodání zábradlí včetně předepsané povrchové úpravy  
kotvení sloupků, t.j. kotevní desky, šrouby z nerez oceli, vrty a zálivku, pokud zadávací dokumentace nestanoví jinak  
případné nivelační hmoty pod kotevní desky</t>
  </si>
  <si>
    <t>53</t>
  </si>
  <si>
    <t>9112B3</t>
  </si>
  <si>
    <t>ZÁBRADLÍ MOSTNÍ SE SVISLOU VÝPLNÍ - DEMONTÁŽ S PŘESUNEM</t>
  </si>
  <si>
    <t>vč.odvozu</t>
  </si>
  <si>
    <t>94,0+56,0+62,0=212,000 [A]</t>
  </si>
  <si>
    <t>položka zahrnuje:  
- demontáž a odstranění zařízení  
- jeho odvoz na předepsané místo</t>
  </si>
  <si>
    <t>54</t>
  </si>
  <si>
    <t>91340R</t>
  </si>
  <si>
    <t>INFORMAČNÍ CEDULKA BRAILLOVÝM PÍSMEM</t>
  </si>
  <si>
    <t>na zábradlí vč.přichycení</t>
  </si>
  <si>
    <t>položka zahrnuje: 
- dodání a osazení tabolky včetně nutných zemních prací 
- vnitrostaveništní a mimostaveništní dopravu</t>
  </si>
  <si>
    <t>55</t>
  </si>
  <si>
    <t>91345</t>
  </si>
  <si>
    <t>NIVELAČNÍ ZNAČKY KOVOVÉ</t>
  </si>
  <si>
    <t>z korozivzdorné oceli</t>
  </si>
  <si>
    <t>každý pilíř  10=10,000 [A] 
římsy  (6+7)*2=26,000 [B] 
Celkem: A+B=36,000 [C]</t>
  </si>
  <si>
    <t>položka zahrnuje:  
- dodání a osazení nivelační značky včetně nutných zemních prací  
- vnitrostaveništní a mimostaveništní dopravu</t>
  </si>
  <si>
    <t>56</t>
  </si>
  <si>
    <t>917223</t>
  </si>
  <si>
    <t>SILNIČNÍ A CHODNÍKOVÉ OBRUBY Z BETONOVÝCH OBRUBNÍKŮ ŠÍŘ 100MM</t>
  </si>
  <si>
    <t>vč.beton.lože</t>
  </si>
  <si>
    <t>u nového schodiště  5,5+2,5+3,0=11,000 [A] 
ukončení ke zrušenému chodníku  10,0=10,000 [B] 
Celkem: A+B=21,000 [C]</t>
  </si>
  <si>
    <t>Položka zahrnuje:  
dodání a pokládku betonových obrubníků o rozměrech předepsaných zadávací dokumentací  
betonové lože i boční betonovou opěrku.</t>
  </si>
  <si>
    <t>57</t>
  </si>
  <si>
    <t>919137</t>
  </si>
  <si>
    <t>ŘEZÁNÍ BETONOVÝCH KONSTRUKCÍ TL DO 400MM</t>
  </si>
  <si>
    <t>odříznutí monol.římsy od NK v monol.části 
2,9+2,55+5,2+5,45+2,3+1,3=19,700 [A]</t>
  </si>
  <si>
    <t>položka zahrnuje řezání betonových konstrukcí v předepsané tloušťce, včetně spotřeby vody</t>
  </si>
  <si>
    <t>58</t>
  </si>
  <si>
    <t>931332</t>
  </si>
  <si>
    <t>TĚSNĚNÍ DILATAČNÍCH SPAR POLYURETANOVÝM TMELEM PRŮŘEZU DO 200MM2</t>
  </si>
  <si>
    <t>mezi pref.a římsou  73,4+39,3+31,0+7,5+10,3=161,500 [A]</t>
  </si>
  <si>
    <t>položka zahrnuje dodávku a osazení předepsaného materiálu, očištění ploch spáry před úpravou, očištění okolí spáry po úpravě  
nezahrnuje těsnící profil</t>
  </si>
  <si>
    <t>59</t>
  </si>
  <si>
    <t>932122</t>
  </si>
  <si>
    <t>PROTIDOTYKOVÉ ZÁBRANY SÍŤOVÉ - DEMONTÁŽ</t>
  </si>
  <si>
    <t>ochrana domu  2,0*16,0=32,000 [A]</t>
  </si>
  <si>
    <t>1. Položka obsahuje:  
 – veškeré práce a materiál nutný k demontáži zábrany,  včetně mimostaveništních a vnitrostaveništních přesunů (tj. manipulace se zábranou, její naložení a odvoz ze stavby)  
2. Položka neobsahuje:  
 X  
3. Způsob měření:  
Měří se plocha v metrech čtverečných.</t>
  </si>
  <si>
    <t>60</t>
  </si>
  <si>
    <t>93260</t>
  </si>
  <si>
    <t>POCHOZÍ ROŠT Z KOMPOZITU</t>
  </si>
  <si>
    <t>Osazení a dodání nového roštu tl. 30 mm stejného konstrukčního i barevného řešení, včetně uchycení  
vč.odstranění stávajícího</t>
  </si>
  <si>
    <t>navázání na stáv.lávku  0,65*2,0=1,300 [A]</t>
  </si>
  <si>
    <t>položka zahrnuje:  
- dodání a uložení předepsané konstrukce z předepsaného materiálu včetně vnitrostaveništní a mimostaveništní dopravy  
- veškeré potřebné pomocné práce  
- veškerý pomocný a upevňovací materiál</t>
  </si>
  <si>
    <t>61</t>
  </si>
  <si>
    <t>935212</t>
  </si>
  <si>
    <t>PŘÍKOPOVÉ ŽLABY Z BETON TVÁRNIC ŠÍŘ DO 600MM DO BETONU TL 100MM</t>
  </si>
  <si>
    <t>žlabovky  2,4*5=12,000 [A]</t>
  </si>
  <si>
    <t>položka zahrnuje:  
- dodávku a uložení příkopových tvárnic předepsaného rozměru a kvality  
- dodání a rozprostření lože z předepsaného materiálu v předepsané kvalitěa v předepsané tloušťce  
- veškerou manipulaci s materiálem, vnitrostaveništní i mimostaveništní dopravu  
- ukončení, patky, spárování  
- měří se v metrech běžných délky osy žlabu</t>
  </si>
  <si>
    <t>62</t>
  </si>
  <si>
    <t>936531</t>
  </si>
  <si>
    <t>MOSTNÍ ODVODŇOVACÍ SOUPRAVA 300/300</t>
  </si>
  <si>
    <t>Nové odvodňovače kompletní DN 100 atyp.délky vč.případného ubourání desky</t>
  </si>
  <si>
    <t>6=6,000 [A]</t>
  </si>
  <si>
    <t>položka zahrnuje:  
- výrobní dokumentaci (včetně technologického předpisu)  
- dodání kompletní odvodňovací soupravy, včetně všech montážních a přepravních úprav a zařízení  
- dodání spojovacího, kotevního a těsnícího materiálu  
- úprava a příprava úložného prostoru, včetně kotevních prvků, jejich očištění a ošetření  
- zřízení kompletní odvodňovací soupravy, dle příslušného technologického předpisu, včetně všech výškových a směrových úprav  
- zřízení odvodňovací soupravy po etapách, včetně pracovních spar a spojů  
- prodloužení  odpadní trouby pod spodní líc nosné konstr. nebo zaústěním odvodňovače do dalšího odvodňovacího zařízení  
- úprava odvod. soupravy na styku s ostatními konstrukcemi a zařízeními (u obrubníku, podél vozovek, napojení izolací a pod.)  
- ochrana odvodňovací soupravy do doby provedení definitivního stavu, veškeré provizorní úpravy a opatření  
- konečné  úpravy odvodňovací soupravy jako povrchové povlaky, zálivky, které  nejsou součástí jiných konstr., vyčištění, tmelení, těsnění, výplň spar a pod.  
- úprava, očištění a ošetření prostoru kolem odvodňovací soupravy  
- opatření odvodňovače znakem výrobce a typovým číslem  
- provedení odborné prohlídky, je-li požadována</t>
  </si>
  <si>
    <t>63</t>
  </si>
  <si>
    <t>938543</t>
  </si>
  <si>
    <t>OČIŠTĚNÍ BETON KONSTR OTRYSKÁNÍM TLAK VODOU DO 1000 BARŮ</t>
  </si>
  <si>
    <t>předpoklad do 600 barů, vč.mechanického očištění</t>
  </si>
  <si>
    <t>monol.část NK  ((2,1+2,5)*0,5*2+2*0,297)*(5,2+2,55)=40,254 [A] 
nosníky  (2,1*2+0,7*2)*(13,0+13,0+15,0+13,0)+(2,1*2+0,85*2)*18,0=408,600 [B] 
hlavy pilířů  ((0,6+0,25)*(1,1+3,0)*2+(1,1*3,0-1,2*0,45))*7=68,110 [C] 
sloupy pilířů  (1,2+0,45)*2*(5,5*2+5,6+5,4+5,1+5,2+3,3+3,6+6,1)=149,490 [D] 
Celkem: A+B+C+D=666,454 [E]</t>
  </si>
  <si>
    <t>položka zahrnuje očištění předepsaným způsobem včetně odklizení vzniklého odpadu</t>
  </si>
  <si>
    <t>64</t>
  </si>
  <si>
    <t>938652</t>
  </si>
  <si>
    <t>OČIŠTĚNÍ OCEL KONSTR OTRYSKÁNÍM NA SUCHO KŘEMIČ PÍSKEM</t>
  </si>
  <si>
    <t>vč.odvozu znečištěného písku na skládku</t>
  </si>
  <si>
    <t>monol.část NK - 10% plochy  ((2,1+2,5)*0,5+2*0,297)*(5,2+2,55)*0,1=2,243 [A] 
nosníky - 10% plochy  ((2,1+0,7*2)*(13,0+13,0+15,0+13,0)+(2,1+0,85*2)*18,0)*0,1=25,740 [B] 
hlavy pilířů - 20% plochy  ((0,6+0,25)*(1,1+3,0)*2+(1,1*3,0-1,2*0,45))*7*0,2=13,622 [C] 
sloupy pilířů - 20% plochy  (1,2+0,45)*2*(5,5*3+5,6+5,4+5,1+5,2)*0,2=24,948 [D] 
Celkem: A+B+C+D=66,553 [E]</t>
  </si>
  <si>
    <t>65</t>
  </si>
  <si>
    <t>966118</t>
  </si>
  <si>
    <t>BOURÁNÍ KONSTRUKCÍ Z BETON DÍLCŮ S ODVOZEM DO 20KM</t>
  </si>
  <si>
    <t>římsové prefabrikáty  0,6*0,16*(12,7+13,0+15,0+13,0+18,0)*2=13,766 [A]</t>
  </si>
  <si>
    <t>položka zahrnuje:  
- rozbourání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</si>
  <si>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66</t>
  </si>
  <si>
    <t>966168</t>
  </si>
  <si>
    <t>BOURÁNÍ KONSTRUKCÍ ZE ŽELEZOBETONU S ODVOZEM DO 20KM</t>
  </si>
  <si>
    <t>monol.části prefa římsy   0,19*0,28*(12,7+13,0+15,0+13,0+18,0)*2=7,629 [A] 
monol.římsy schodiště  0,09m2*(2,9+2,55+5,2+5,45+2,3+1,3)=1,773 [B] 
monol.schodiště  (8,24+7,7)m2*2,4=38,256 [C] 
Celkem: A+B+C=47,658 [D]</t>
  </si>
  <si>
    <t>67</t>
  </si>
  <si>
    <t>966178</t>
  </si>
  <si>
    <t>BOURÁNÍ KONSTRUKCÍ ZE DŘEVA S ODVOZEM DO 20KM</t>
  </si>
  <si>
    <t>vč.odvozu a uložení na skládku, vč.poplatku za uložení</t>
  </si>
  <si>
    <t>fošna nášlapu PO - odhad  0,010=0,010 [A]</t>
  </si>
  <si>
    <t>68</t>
  </si>
  <si>
    <t>966188</t>
  </si>
  <si>
    <t>DEMONTÁŽ KONSTRUKCÍ KOVOVÝCH S ODVOZEM DO 20KM</t>
  </si>
  <si>
    <t>torza sloupků pouličního osvětlení - odhad 50 kg/kus   0,05*6=0,300 [A] 
plech nášlapu PO - odhad  0,070=0,070 [B] 
Celkem: A+B=0,370 [C]</t>
  </si>
  <si>
    <t>položka zahrnuje:  
- rozebrání konstrukce bez ohledu na použitou technologii  
- veškeré pomocné konstrukce (lešení a pod.)  
-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veškeré další práce plynoucí z technologického předpisu a z platných předpisů</t>
  </si>
  <si>
    <t>69</t>
  </si>
  <si>
    <t>96787</t>
  </si>
  <si>
    <t>VYBOURÁNÍ MOSTNÍCH ODVODŇOVAČŮ</t>
  </si>
  <si>
    <t>vč.odvozu na skládku a poplatku za uložení</t>
  </si>
  <si>
    <t>- položka zahrnuje veškerou manipulaci s vybouranou sutí a hmotami včetně uložení na skládku. Nezahrnuje poplatek za skládku, který se vykazuje v položce 0141** (s výjimkou malého množství bouraného materiálu, kde je možné poplatek zahrnout do jednotkové ceny bourání – tento fakt musí být uveden v doplňujícím textu k položce)  
- položka zahrnuje veškeré další práce plynoucí z technologického předpisu a z platných předpisů</t>
  </si>
  <si>
    <t>70</t>
  </si>
  <si>
    <t>969233</t>
  </si>
  <si>
    <t>VYBOURÁNÍ POTRUBÍ DN DO 150MM KANALIZAČ</t>
  </si>
  <si>
    <t>stávající svody odvodnění P1, P6  5,5*2=11,000 [A]</t>
  </si>
  <si>
    <t>71</t>
  </si>
  <si>
    <t>97816</t>
  </si>
  <si>
    <t>ODSEKÁNÍ VRSTVY VYROVNÁVACÍHO BETONU NA MOSTECH</t>
  </si>
  <si>
    <t>spádový beton tl.cca 90 mm  80,4*2,0*0,09=14,472 [A]</t>
  </si>
  <si>
    <t>72</t>
  </si>
  <si>
    <t>97817</t>
  </si>
  <si>
    <t>ODSTRANĚNÍ MOSTNÍ IZOLACE</t>
  </si>
  <si>
    <t>80,4*2,4=192,960 [A]</t>
  </si>
  <si>
    <t>SO 401</t>
  </si>
  <si>
    <t>Veřejné osvětlení</t>
  </si>
  <si>
    <t>01</t>
  </si>
  <si>
    <t>Cena celkem</t>
  </si>
  <si>
    <t>Stavba :</t>
  </si>
  <si>
    <t>Rekonstrukce VO na lávce pro pěší Chomutov Černovická</t>
  </si>
  <si>
    <t xml:space="preserve">číslo a název SO: </t>
  </si>
  <si>
    <t xml:space="preserve">číslo a název rozpočtu: </t>
  </si>
  <si>
    <t>6 Revize 1 - pro VŘ</t>
  </si>
  <si>
    <t>Nedílnou součástí rozpočtu a popisu položek jsou specifikace uvedené v projektové dokumentaci, položky naceněné v rozpočtu musí tyto specifikace splňovat. 
Čísla ceníkových položek uvedená v ceníku jsou dvanáctimístná, přičemž:
a) první dvě místa označují číslo ceníku (46),
b) třetí místo označuje základní ceník (0) nebo dodatek (1 - 9),
c) čtvrté a páté místo označuje oddíl ceníku,
d) šesté až deváté číslo označuje číslo položky,
e) desáté až dvanácté číslo označuje variantu.
Názvosloví ceníkových položek
Texty u jednotlivých ceníkových položek jsou uvedeny tak, aby poskytovaly zkrácený popis prací při realizaci technologického reprezentanta. Neobsahují tedy úplný technologický postup a nelze je považovat za montážní předpis.</t>
  </si>
  <si>
    <t>Plný popis</t>
  </si>
  <si>
    <t>Jednotková cena</t>
  </si>
  <si>
    <t xml:space="preserve">Cena celkem </t>
  </si>
  <si>
    <t>Práce</t>
  </si>
  <si>
    <t>001 - Zemní práce</t>
  </si>
  <si>
    <t>M21-010 Elektromontáže, Ukončení vodičů, soubory pro kabely</t>
  </si>
  <si>
    <t>K</t>
  </si>
  <si>
    <t>210100099</t>
  </si>
  <si>
    <t>Ukončení vodičů izolovaných s označením a zapojením na svorkovnici s otevřením a uzavřením krytu průřezu žíly do 16 mm2</t>
  </si>
  <si>
    <t>ks</t>
  </si>
  <si>
    <t>M21-012 M74 -1 Elektromontáže, Prvky rozvodných skříní</t>
  </si>
  <si>
    <t>741210014R</t>
  </si>
  <si>
    <t>Montáž výzbroje rozvaděče samostatně stojícího, montáž elektroměrového kříže, plomby, montáž slaboproudé techniky řízení svítidel, montáž přepěťových ochran, zemnění konstrukce, spínací prvky (stykače, relé), pomocné kontakty stykačů pro náběhové proudy, indikátory přítomnosti fáze, montáž spínání zásuvkového okruhu, včetně ukončení vodičů</t>
  </si>
  <si>
    <t>741210015R</t>
  </si>
  <si>
    <t>Oštítkování a popsání rozvodů</t>
  </si>
  <si>
    <t>741320022</t>
  </si>
  <si>
    <t>Montáž pojistka - spodek do 500 V, 63 A se zapojením vodičů</t>
  </si>
  <si>
    <t>kus</t>
  </si>
  <si>
    <t>741320115</t>
  </si>
  <si>
    <t>Montáž jistič jednopólový nn do 63 A ve skříni</t>
  </si>
  <si>
    <t>741320175</t>
  </si>
  <si>
    <t>Montáž jistič třípólový nn do 63 A ve skříni</t>
  </si>
  <si>
    <t>741322141</t>
  </si>
  <si>
    <t>Montáž svodiče přepětí nn typ 3 jednopólových na DIN lištu</t>
  </si>
  <si>
    <t>741322142</t>
  </si>
  <si>
    <t>Montáž svodiče přepětí nn typ 1 třípólových na DIN lištu</t>
  </si>
  <si>
    <t>741210021R</t>
  </si>
  <si>
    <t>Instalace spínacích hodin s astroprogramem</t>
  </si>
  <si>
    <t>111630167R</t>
  </si>
  <si>
    <t>Ošetření montovaných spojů uzemňovacího pásku ochranným nátěrem gumoasfalt</t>
  </si>
  <si>
    <t>M21-020 Elektromontáže, Svítidla a osvětlovací zařízení</t>
  </si>
  <si>
    <t>741370026R</t>
  </si>
  <si>
    <t xml:space="preserve">Montáž svítidlo průmyslové do trubkové konstrukce zábradlí </t>
  </si>
  <si>
    <t>580104001</t>
  </si>
  <si>
    <t>Elektrické spotřebiče dle ČSN 33 1500 kontrola stavu světelného spotřebiče pevně připojeného žárovkového, zářivkového nebo výbojkového v prostoru bezpečném</t>
  </si>
  <si>
    <t>M21-022 Elektromontáže, Vedení uzemňovací</t>
  </si>
  <si>
    <t>741410041</t>
  </si>
  <si>
    <t>Montáž uzemňovacího vedení s upevněním, propojením a připojením pomocí svorek v zemi s izolací spojů drátu nebo lana D do 10 mm v městské zástavbě</t>
  </si>
  <si>
    <t>m</t>
  </si>
  <si>
    <t>M21-029 Elektromontáže, Elektromontáže - údržba</t>
  </si>
  <si>
    <t>M46-001 Zemní práce prováděné při montážních pracích, Vytyčování tras</t>
  </si>
  <si>
    <t>460010025</t>
  </si>
  <si>
    <t>Vytyčení trasy inženýrských sítí v zastavěném prostoru</t>
  </si>
  <si>
    <t>km</t>
  </si>
  <si>
    <t>460010022</t>
  </si>
  <si>
    <t>Vytyčení trasy vedení kabelového (podzemního) podél silnice</t>
  </si>
  <si>
    <t>M46-003 Zemní práce prováděné při montážních pracích, Přípravné terénní práce</t>
  </si>
  <si>
    <t>M46-008 Zemní práce prováděné při montážních pracích, Betonové základy</t>
  </si>
  <si>
    <t>649920054R</t>
  </si>
  <si>
    <t>Betonové utěsnění rozvaděče VO</t>
  </si>
  <si>
    <t>M46-011 Zemní práce prováděné při montážních pracích, Sondy pro vyhledání kabelů</t>
  </si>
  <si>
    <t>120001101</t>
  </si>
  <si>
    <t>Příplatek za ztížení odkopávky nebo prokkopávky v blízkosti inženýrských sítí</t>
  </si>
  <si>
    <t>m3</t>
  </si>
  <si>
    <t>175102101</t>
  </si>
  <si>
    <t>Obsypání potrubí při překopech inž sítí ručně objem do 10 m3 z hor tř. 1 až 4</t>
  </si>
  <si>
    <t>M46-020 Zemní práce prováděné při montážních pracích, Hloubení kabelové rýhy</t>
  </si>
  <si>
    <t>460150093</t>
  </si>
  <si>
    <t>Hloubení kabelových zapažených i nezapažených rýh ručně š 40 cm, hl 120 cm, v hornině tř 3</t>
  </si>
  <si>
    <t>460150027</t>
  </si>
  <si>
    <t>Hloubení kabelových zapažených i nezapažených rýh ručně š 40 cm, hl 80 cm, v hornině tř 3</t>
  </si>
  <si>
    <t>M46-027 Zemní práce prováděné při montážních pracích, Pilíře pro skříně, osazení skříní a pod</t>
  </si>
  <si>
    <t>460050065R</t>
  </si>
  <si>
    <t>Vybudování základu pro rozvaděč veřejného osvětlení</t>
  </si>
  <si>
    <t>M46-030 Zemní práce prováděné při montážních pracích, Zemní práce strojní a ostatní s nimi související</t>
  </si>
  <si>
    <t>460560093</t>
  </si>
  <si>
    <t>Zásyp rýh ručně šířky 40 cm, hloubky 120 cm, z horniny třídy 3</t>
  </si>
  <si>
    <t>181951102</t>
  </si>
  <si>
    <t>Úprava pláně v hornině tř. 1 až 4 se zhutněním</t>
  </si>
  <si>
    <t>m2</t>
  </si>
  <si>
    <t>M46-042 Zemní práce prováděné při montážních pracích, Kabelová lože</t>
  </si>
  <si>
    <t>Kabelové lože 2x10cm štěrkopísek fr. 0-4 mm šířka do 65cm</t>
  </si>
  <si>
    <t>M46-051 Zemní práce prováděné při montážních pracích, Kabelové prostupy a žlaby</t>
  </si>
  <si>
    <t>M46-060 Zemní práce prováděné při montážních pracích, Odvoz zeminy</t>
  </si>
  <si>
    <t>M46-062 Zemní práce prováděné při montážních pracích, Úprava terénu</t>
  </si>
  <si>
    <t>M46-065 Zemní práce prováděné při montážních pracích, Podkladové vrstvy a vozovky</t>
  </si>
  <si>
    <t>460920094R</t>
  </si>
  <si>
    <t>Geodetické zaměření skutečného provedení</t>
  </si>
  <si>
    <t>822-1 - Komunikace pozemní</t>
  </si>
  <si>
    <t>283 - Polotovary a některé jednoduché výrobky z plastů</t>
  </si>
  <si>
    <t>311 - Součásti spojovací (mimo šrouby)</t>
  </si>
  <si>
    <t>311000101R</t>
  </si>
  <si>
    <t>Spotřební materiál k montážním pracem</t>
  </si>
  <si>
    <t>316 - Výrobky trubkové</t>
  </si>
  <si>
    <t>341 - Kabely a vodiče</t>
  </si>
  <si>
    <t>341110030</t>
  </si>
  <si>
    <t>kabel silový s Cu jádrem 1 kV 3x1,5mm2, jádro s pletených žil, příležitostně ohebný</t>
  </si>
  <si>
    <t>345 - Materiál elektroinstalační silový</t>
  </si>
  <si>
    <t>345710398</t>
  </si>
  <si>
    <t>Rozvodka krabicová s víčkem 7121 B 119 x 119 mm</t>
  </si>
  <si>
    <t>345610140R</t>
  </si>
  <si>
    <t>Držák pro WAGO svorky DIN 4 x 3 x 0,2-4 mm</t>
  </si>
  <si>
    <t>345710141R</t>
  </si>
  <si>
    <t>Krabicová rozvodka 122x122 mm, IP 67, 4 vývody</t>
  </si>
  <si>
    <t>345000142R</t>
  </si>
  <si>
    <t>WAGO propojovací svorka 3 x 0,2-4 mm</t>
  </si>
  <si>
    <t>345620143R</t>
  </si>
  <si>
    <t>Odbočovací svorkovnice 25 mm2, 1-pólová</t>
  </si>
  <si>
    <t>345622300</t>
  </si>
  <si>
    <t>Svornice řadová RSA 16</t>
  </si>
  <si>
    <t>345616660</t>
  </si>
  <si>
    <t>Svornice řadová RSA PE 16</t>
  </si>
  <si>
    <t>358000146R</t>
  </si>
  <si>
    <t>Hodiny spínací Astro 1-kanálové, 16A</t>
  </si>
  <si>
    <t>286190147R</t>
  </si>
  <si>
    <t>Ochranná hadice z nerezu SSU25 průměr 25 mm dle specifikace souhrnné technické zprávy</t>
  </si>
  <si>
    <t>286190148R</t>
  </si>
  <si>
    <t>Úchyty hadice z nerezu FFC25 průměr 25 mm dle specifikace souhrnné technické zprávy</t>
  </si>
  <si>
    <t>286190149R</t>
  </si>
  <si>
    <t>Propojky hadice z nerezu FFC25 průměr 25 mm dle specifikace souhrnné technické zprávy</t>
  </si>
  <si>
    <t>286190145R</t>
  </si>
  <si>
    <t>Průchodky do konstrukce pro hadice z nerezu FCC25 průměr 25 mm dle specifikace souhrnné technické zprávy</t>
  </si>
  <si>
    <t>345670150R</t>
  </si>
  <si>
    <t>Oko kabelové příložkové 50xM10 7585-10</t>
  </si>
  <si>
    <t>345722510</t>
  </si>
  <si>
    <t>Lišta elektroinstalační nosná kovová holá DIN TS35</t>
  </si>
  <si>
    <t>562450120</t>
  </si>
  <si>
    <t>žlab kabelový s víkem ze směsových plastů 200x130mm dl 1,2m</t>
  </si>
  <si>
    <t>358220105</t>
  </si>
  <si>
    <t>jistič1pólový-charakteristika B 2A</t>
  </si>
  <si>
    <t>358220107</t>
  </si>
  <si>
    <t>jistič1pólový-charakteristika B 6A</t>
  </si>
  <si>
    <t>358220111</t>
  </si>
  <si>
    <t>jistič1pólový-charakteristika B 16A</t>
  </si>
  <si>
    <t>358220403</t>
  </si>
  <si>
    <t>jistič3pólový-charakteristika B 25A</t>
  </si>
  <si>
    <t>56245077R</t>
  </si>
  <si>
    <t>konektorový systém vodotěsný IP65 3-pólový, přímá kombinace samec samice vnější průměr kabelu 7 - 13 mm</t>
  </si>
  <si>
    <t>56245078R</t>
  </si>
  <si>
    <t>konektorový systém vodotěsný IP65 3-pólový, odbočovací kombinace s vidlicí Y samec samice 7 - 13 mm</t>
  </si>
  <si>
    <t>348 - Svítidla</t>
  </si>
  <si>
    <t>348380155R</t>
  </si>
  <si>
    <t>LED svítidlo průmyslové s krytím IP66, IK10 v souladu s ČSN EN 60598-1,2,3,ČSN EN 62031, ČSN EN 62471,ČSN EN 550155, ČSN EN6100,ČSN EN61547, 2700K, příkon 20W, kompletní soubor EULUMDAT, certifikace CZ/EU, rozměrové odpovídající požadavkům na montáž skrz otvor v zábradlí</t>
  </si>
  <si>
    <t>354 - Kondenzátory silové, součásti montážní rozvodů a hromosvodů</t>
  </si>
  <si>
    <t>354410996</t>
  </si>
  <si>
    <t>svorka odbočovací a spojovací pro spojování kruhových a páskových vodičů, FeZn</t>
  </si>
  <si>
    <t>354410720</t>
  </si>
  <si>
    <t>Drát zemnící 10 mm FeZn</t>
  </si>
  <si>
    <t>kg</t>
  </si>
  <si>
    <t>246170222</t>
  </si>
  <si>
    <t>Hmota nátěrová asfaltová krycí (email) na kovy</t>
  </si>
  <si>
    <t>357 - Rozváděče</t>
  </si>
  <si>
    <t>357000170R</t>
  </si>
  <si>
    <t>Rozvaděčová sestava (přípojková, elektroměrová a ovládací skříň) samostatně stojící s volnou DIN pro slaboproudou instalaci, specifikace v STZ</t>
  </si>
  <si>
    <t>357000171R</t>
  </si>
  <si>
    <t>Indikátor fází 3 pólový na DIN</t>
  </si>
  <si>
    <t>358 - Přístroje elektrické (bez měřicích)</t>
  </si>
  <si>
    <t>358211010</t>
  </si>
  <si>
    <t>Stykač vzduchový 3pólový C9.10 220-230V / 50Hz</t>
  </si>
  <si>
    <t>358210175R</t>
  </si>
  <si>
    <t>Kompenzační stykač</t>
  </si>
  <si>
    <t>583 - Kámen přírodní a štěrkopísky</t>
  </si>
  <si>
    <t>583373100</t>
  </si>
  <si>
    <t>štěrkopísek frakce 0-4 třída B</t>
  </si>
  <si>
    <t>t</t>
  </si>
  <si>
    <t>583438720</t>
  </si>
  <si>
    <t>Kamenivo drcené hrubé frakce 8-16</t>
  </si>
  <si>
    <t>589 - Polotovary technologické pomocné stavební výroby</t>
  </si>
  <si>
    <t>589329400</t>
  </si>
  <si>
    <t>směs pro beton třída C25-30 XF3 frakce do 8 mm</t>
  </si>
  <si>
    <t>žlab kabelový betonový k ochraně zemního drátovodného vedení 100x31x19 cm</t>
  </si>
  <si>
    <t>592 - Prefabrikáty železobet. pro želez.značkování</t>
  </si>
  <si>
    <t>946 Odvozy suti a vybouraných hmot</t>
  </si>
  <si>
    <t>Ostatní</t>
  </si>
  <si>
    <t>741810003</t>
  </si>
  <si>
    <t>Celková prohlídka elektrického rozvodu a zařízení do 1 milionu Kč</t>
  </si>
  <si>
    <t>341030000</t>
  </si>
  <si>
    <t>Zařízení staveniště zabezpečení staveniště oplocení staveniště</t>
  </si>
  <si>
    <t>951310100</t>
  </si>
  <si>
    <t>Opotřebení frézovacích nožů pro živičné povrchy</t>
  </si>
  <si>
    <t>951310300</t>
  </si>
  <si>
    <t>Opotřebení frézovacích nožů pro betonové povrchy</t>
  </si>
  <si>
    <t>119001402</t>
  </si>
  <si>
    <t>Dočasné zajištění potrubí ocelového nebo litinového DN do 500 mm</t>
  </si>
  <si>
    <t>119001406</t>
  </si>
  <si>
    <t>Dočasné zajištění potrubí z PE DN do 500 mm</t>
  </si>
  <si>
    <t>119001421</t>
  </si>
  <si>
    <t>Dočasné zajištění kabelů a kabelových tratí ze 3 volně ložených kabelů</t>
  </si>
  <si>
    <t>580102002</t>
  </si>
  <si>
    <t>Kontrola stavu v rozvodně nn do 3 výzbrojních jednotek rozvodných zařízení</t>
  </si>
  <si>
    <t>Vedlejší a ostatní náklady, BOZP</t>
  </si>
  <si>
    <t>913211113</t>
  </si>
  <si>
    <t>Montáž a demontáž dočasných dopravních zábran reflexních, šířky 3 m</t>
  </si>
  <si>
    <t>345030000</t>
  </si>
  <si>
    <t>Zařízení staveniště zabezpečení staveniště informační tabule</t>
  </si>
  <si>
    <t>952710102</t>
  </si>
  <si>
    <t>Nájem podstavce pro dopravní značku za 1 den/nad 7 dní</t>
  </si>
  <si>
    <t>952710110</t>
  </si>
  <si>
    <t>Nájem dopravní značky základní za 1 den/nad 7 dní</t>
  </si>
  <si>
    <t>952710125</t>
  </si>
  <si>
    <t>Nájem zábrany reflexní 1,5m za 1 den/do 7 dní</t>
  </si>
  <si>
    <t>952710144</t>
  </si>
  <si>
    <t>Nájem kužele reflexního 600mm za 1 den/nad 7 dní</t>
  </si>
  <si>
    <t>VRN</t>
  </si>
  <si>
    <t>491030000</t>
  </si>
  <si>
    <t>Inženýrská činnost inženýrská činnost ostatní náklady vzniklé v souvislosti s realizací stavby</t>
  </si>
  <si>
    <t>427030000</t>
  </si>
  <si>
    <t>Inženýrská činnost posudky technické požadavky na výrobky</t>
  </si>
  <si>
    <t>210280010</t>
  </si>
  <si>
    <t>Zkoušky a prohlídky elektrických rozvodů a zařízení celková prohlídka, zkoušení, měření a vyhotovení revizní zprávy pro objem montážních prací Příplatek k ceně -0003 za každých dalších i započatých 500 tisíc Kč přes 1000 tisíc Kč</t>
  </si>
  <si>
    <t>741810216R</t>
  </si>
  <si>
    <t>Revizní zpráva</t>
  </si>
  <si>
    <t>Celkem SO401 + VRN - projektové ceny ÚRS</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</si>
</sst>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0"/>
  </numFmts>
  <fonts count="53">
    <font>
      <sz val="10"/>
      <name val="Arial"/>
      <family val="0"/>
    </font>
    <font>
      <b/>
      <sz val="16"/>
      <color indexed="8"/>
      <name val="Arial"/>
      <family val="2"/>
    </font>
    <font>
      <b/>
      <sz val="16"/>
      <name val="Arial"/>
      <family val="2"/>
    </font>
    <font>
      <b/>
      <sz val="10"/>
      <name val="Arial"/>
      <family val="2"/>
    </font>
    <font>
      <sz val="10"/>
      <color indexed="9"/>
      <name val="Arial"/>
      <family val="2"/>
    </font>
    <font>
      <b/>
      <sz val="11"/>
      <name val="Arial"/>
      <family val="2"/>
    </font>
    <font>
      <i/>
      <sz val="10"/>
      <name val="Arial"/>
      <family val="2"/>
    </font>
    <font>
      <sz val="11"/>
      <name val="Arial"/>
      <family val="2"/>
    </font>
    <font>
      <sz val="8"/>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1"/>
      <color indexed="17"/>
      <name val="Arial"/>
      <family val="2"/>
    </font>
    <font>
      <sz val="11"/>
      <color indexed="20"/>
      <name val="Arial"/>
      <family val="2"/>
    </font>
    <font>
      <sz val="11"/>
      <color indexed="60"/>
      <name val="Arial"/>
      <family val="2"/>
    </font>
    <font>
      <sz val="11"/>
      <color indexed="62"/>
      <name val="Arial"/>
      <family val="2"/>
    </font>
    <font>
      <b/>
      <sz val="11"/>
      <color indexed="63"/>
      <name val="Arial"/>
      <family val="2"/>
    </font>
    <font>
      <b/>
      <sz val="11"/>
      <color indexed="52"/>
      <name val="Arial"/>
      <family val="2"/>
    </font>
    <font>
      <sz val="11"/>
      <color indexed="52"/>
      <name val="Arial"/>
      <family val="2"/>
    </font>
    <font>
      <b/>
      <sz val="11"/>
      <color indexed="9"/>
      <name val="Arial"/>
      <family val="2"/>
    </font>
    <font>
      <sz val="11"/>
      <color indexed="10"/>
      <name val="Arial"/>
      <family val="2"/>
    </font>
    <font>
      <i/>
      <sz val="11"/>
      <color indexed="23"/>
      <name val="Arial"/>
      <family val="2"/>
    </font>
    <font>
      <b/>
      <sz val="11"/>
      <color indexed="8"/>
      <name val="Arial"/>
      <family val="2"/>
    </font>
    <font>
      <sz val="11"/>
      <color indexed="9"/>
      <name val="Arial"/>
      <family val="2"/>
    </font>
    <font>
      <sz val="11"/>
      <color indexed="8"/>
      <name val="Arial"/>
      <family val="2"/>
    </font>
    <font>
      <sz val="10"/>
      <color indexed="8"/>
      <name val="Arial"/>
      <family val="2"/>
    </font>
    <font>
      <sz val="8"/>
      <color indexed="8"/>
      <name val="Arial"/>
      <family val="2"/>
    </font>
    <font>
      <sz val="11"/>
      <color indexed="8"/>
      <name val="Tahoma"/>
      <family val="2"/>
    </font>
    <font>
      <sz val="11"/>
      <color indexed="30"/>
      <name val="Arial"/>
      <family val="2"/>
    </font>
    <font>
      <sz val="11"/>
      <color theme="1"/>
      <name val="Arial"/>
      <family val="2"/>
    </font>
    <font>
      <sz val="11"/>
      <color theme="0"/>
      <name val="Arial"/>
      <family val="2"/>
    </font>
    <font>
      <b/>
      <sz val="11"/>
      <color theme="1"/>
      <name val="Arial"/>
      <family val="2"/>
    </font>
    <font>
      <sz val="11"/>
      <color rgb="FF9C0006"/>
      <name val="Arial"/>
      <family val="2"/>
    </font>
    <font>
      <b/>
      <sz val="11"/>
      <color theme="0"/>
      <name val="Arial"/>
      <family val="2"/>
    </font>
    <font>
      <b/>
      <sz val="15"/>
      <color theme="3"/>
      <name val="Arial"/>
      <family val="2"/>
    </font>
    <font>
      <b/>
      <sz val="13"/>
      <color theme="3"/>
      <name val="Arial"/>
      <family val="2"/>
    </font>
    <font>
      <b/>
      <sz val="11"/>
      <color theme="3"/>
      <name val="Arial"/>
      <family val="2"/>
    </font>
    <font>
      <sz val="18"/>
      <color theme="3"/>
      <name val="Calibri Light"/>
      <family val="2"/>
    </font>
    <font>
      <sz val="11"/>
      <color rgb="FF9C6500"/>
      <name val="Arial"/>
      <family val="2"/>
    </font>
    <font>
      <sz val="10"/>
      <color rgb="FF000000"/>
      <name val="Arial"/>
      <family val="2"/>
    </font>
    <font>
      <sz val="11"/>
      <color rgb="FFFA7D00"/>
      <name val="Arial"/>
      <family val="2"/>
    </font>
    <font>
      <sz val="11"/>
      <color rgb="FF006100"/>
      <name val="Arial"/>
      <family val="2"/>
    </font>
    <font>
      <sz val="11"/>
      <color rgb="FFFF0000"/>
      <name val="Arial"/>
      <family val="2"/>
    </font>
    <font>
      <sz val="11"/>
      <color rgb="FF3F3F76"/>
      <name val="Arial"/>
      <family val="2"/>
    </font>
    <font>
      <b/>
      <sz val="11"/>
      <color rgb="FFFA7D00"/>
      <name val="Arial"/>
      <family val="2"/>
    </font>
    <font>
      <b/>
      <sz val="11"/>
      <color rgb="FF3F3F3F"/>
      <name val="Arial"/>
      <family val="2"/>
    </font>
    <font>
      <i/>
      <sz val="11"/>
      <color rgb="FF7F7F7F"/>
      <name val="Arial"/>
      <family val="2"/>
    </font>
    <font>
      <b/>
      <sz val="11"/>
      <color rgb="FF000000"/>
      <name val="Arial"/>
      <family val="2"/>
    </font>
    <font>
      <sz val="11"/>
      <color rgb="FF000000"/>
      <name val="Tahoma"/>
      <family val="2"/>
    </font>
    <font>
      <sz val="11"/>
      <color rgb="FF000000"/>
      <name val="Arial"/>
      <family val="2"/>
    </font>
    <font>
      <sz val="11"/>
      <color rgb="FF0065CE"/>
      <name val="Arial"/>
      <family val="2"/>
    </font>
    <font>
      <sz val="8"/>
      <color rgb="FF00000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D9D9D9"/>
        <bgColor indexed="64"/>
      </patternFill>
    </fill>
    <fill>
      <patternFill patternType="solid">
        <fgColor rgb="FFCB441A"/>
        <bgColor indexed="64"/>
      </patternFill>
    </fill>
    <fill>
      <patternFill patternType="solid">
        <fgColor rgb="FFD3D3D3"/>
        <bgColor indexed="64"/>
      </patternFill>
    </fill>
    <fill>
      <patternFill patternType="solid">
        <fgColor rgb="FFFFFFFF"/>
        <bgColor indexed="64"/>
      </patternFill>
    </fill>
    <fill>
      <patternFill patternType="solid">
        <fgColor rgb="FFFFFFCC"/>
        <bgColor indexed="64"/>
      </patternFill>
    </fill>
  </fills>
  <borders count="3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border>
    <border>
      <left style="thick">
        <color rgb="FF000000"/>
      </left>
      <right style="thin">
        <color rgb="FF000000"/>
      </right>
      <top style="thick">
        <color rgb="FF000000"/>
      </top>
      <bottom style="thin">
        <color rgb="FF000000"/>
      </bottom>
    </border>
    <border>
      <left/>
      <right style="thin">
        <color rgb="FF000000"/>
      </right>
      <top style="thick">
        <color rgb="FF000000"/>
      </top>
      <bottom style="thin">
        <color rgb="FF000000"/>
      </bottom>
    </border>
    <border>
      <left style="thick">
        <color rgb="FF000000"/>
      </left>
      <right style="thin">
        <color rgb="FF000000"/>
      </right>
      <top/>
      <bottom style="thin">
        <color rgb="FF000000"/>
      </bottom>
    </border>
    <border>
      <left/>
      <right style="thin">
        <color rgb="FF000000"/>
      </right>
      <top/>
      <bottom style="thin">
        <color rgb="FF000000"/>
      </bottom>
    </border>
    <border>
      <left style="thick">
        <color rgb="FF000000"/>
      </left>
      <right style="thin">
        <color rgb="FF000000"/>
      </right>
      <top/>
      <bottom style="thick">
        <color rgb="FF000000"/>
      </bottom>
    </border>
    <border>
      <left/>
      <right style="thin">
        <color rgb="FF000000"/>
      </right>
      <top/>
      <bottom style="thick">
        <color rgb="FF000000"/>
      </bottom>
    </border>
    <border>
      <left/>
      <right style="thick">
        <color rgb="FF000000"/>
      </right>
      <top/>
      <bottom style="thin">
        <color rgb="FF000000"/>
      </bottom>
    </border>
    <border>
      <left style="thick">
        <color rgb="FF000000"/>
      </left>
      <right/>
      <top/>
      <bottom style="thin">
        <color rgb="FF000000"/>
      </bottom>
    </border>
    <border>
      <left/>
      <right/>
      <top/>
      <bottom style="thin">
        <color rgb="FF000000"/>
      </bottom>
    </border>
    <border>
      <left/>
      <right style="thin">
        <color rgb="FF000000"/>
      </right>
      <top/>
      <bottom/>
    </border>
    <border>
      <left style="thick">
        <color rgb="FF000000"/>
      </left>
      <right/>
      <top style="medium">
        <color rgb="FF000000"/>
      </top>
      <bottom/>
    </border>
    <border>
      <left/>
      <right/>
      <top style="medium">
        <color rgb="FF000000"/>
      </top>
      <bottom/>
    </border>
    <border>
      <left/>
      <right style="thick">
        <color rgb="FF000000"/>
      </right>
      <top style="medium">
        <color rgb="FF000000"/>
      </top>
      <bottom/>
    </border>
    <border>
      <left style="thick">
        <color rgb="FF000000"/>
      </left>
      <right/>
      <top/>
      <bottom style="thick">
        <color rgb="FF000000"/>
      </bottom>
    </border>
    <border>
      <left/>
      <right/>
      <top/>
      <bottom style="thick">
        <color rgb="FF000000"/>
      </bottom>
    </border>
    <border>
      <left/>
      <right style="thick">
        <color rgb="FF000000"/>
      </right>
      <top/>
      <bottom style="thick">
        <color rgb="FF000000"/>
      </bottom>
    </border>
    <border>
      <left/>
      <right/>
      <top style="thick">
        <color rgb="FF000000"/>
      </top>
      <bottom style="thin">
        <color rgb="FF000000"/>
      </bottom>
    </border>
    <border>
      <left/>
      <right style="thick">
        <color rgb="FF000000"/>
      </right>
      <top style="thick">
        <color rgb="FF000000"/>
      </top>
      <bottom/>
    </border>
    <border>
      <left/>
      <right style="thick">
        <color rgb="FF000000"/>
      </right>
      <top/>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0" applyNumberFormat="0" applyBorder="0" applyAlignment="0" applyProtection="0"/>
    <xf numFmtId="0" fontId="34"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2" borderId="0" applyNumberFormat="0" applyBorder="0" applyAlignment="0" applyProtection="0"/>
    <xf numFmtId="0" fontId="40" fillId="0" borderId="0">
      <alignment/>
      <protection/>
    </xf>
    <xf numFmtId="0" fontId="0" fillId="23" borderId="6" applyNumberFormat="0" applyFont="0" applyAlignment="0" applyProtection="0"/>
    <xf numFmtId="9" fontId="0" fillId="0" borderId="0" applyFont="0" applyFill="0" applyBorder="0" applyAlignment="0" applyProtection="0"/>
    <xf numFmtId="0" fontId="41" fillId="0" borderId="7" applyNumberFormat="0" applyFill="0" applyAlignment="0" applyProtection="0"/>
    <xf numFmtId="0" fontId="42" fillId="24" borderId="0" applyNumberFormat="0" applyBorder="0" applyAlignment="0" applyProtection="0"/>
    <xf numFmtId="0" fontId="43" fillId="0" borderId="0" applyNumberFormat="0" applyFill="0" applyBorder="0" applyAlignment="0" applyProtection="0"/>
    <xf numFmtId="0" fontId="44" fillId="25" borderId="8" applyNumberFormat="0" applyAlignment="0" applyProtection="0"/>
    <xf numFmtId="0" fontId="45" fillId="26" borderId="8" applyNumberFormat="0" applyAlignment="0" applyProtection="0"/>
    <xf numFmtId="0" fontId="46" fillId="26" borderId="9" applyNumberFormat="0" applyAlignment="0" applyProtection="0"/>
    <xf numFmtId="0" fontId="47"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6">
    <xf numFmtId="0" fontId="0" fillId="0" borderId="0" xfId="0" applyAlignment="1">
      <alignment vertical="center"/>
    </xf>
    <xf numFmtId="0" fontId="0" fillId="33" borderId="0" xfId="0" applyFill="1" applyAlignment="1">
      <alignment vertical="center"/>
    </xf>
    <xf numFmtId="0" fontId="1" fillId="33" borderId="0" xfId="0" applyFont="1" applyFill="1" applyAlignment="1">
      <alignment horizontal="center" vertical="center"/>
    </xf>
    <xf numFmtId="0" fontId="3" fillId="33" borderId="0" xfId="0" applyFont="1" applyFill="1" applyAlignment="1">
      <alignment horizontal="right" vertical="center"/>
    </xf>
    <xf numFmtId="0" fontId="4" fillId="34" borderId="10" xfId="0" applyFont="1" applyFill="1" applyBorder="1" applyAlignment="1">
      <alignment horizontal="center" vertical="center"/>
    </xf>
    <xf numFmtId="0" fontId="0" fillId="33" borderId="11" xfId="0" applyFill="1" applyBorder="1" applyAlignment="1">
      <alignment vertical="center"/>
    </xf>
    <xf numFmtId="4" fontId="3" fillId="33" borderId="0" xfId="0" applyNumberFormat="1" applyFont="1" applyFill="1" applyAlignment="1">
      <alignment horizontal="right" vertical="center"/>
    </xf>
    <xf numFmtId="0" fontId="0" fillId="33" borderId="10" xfId="0"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4" fillId="34" borderId="10" xfId="0" applyFont="1" applyFill="1" applyBorder="1" applyAlignment="1">
      <alignment horizontal="center" vertical="center" wrapText="1"/>
    </xf>
    <xf numFmtId="0" fontId="5" fillId="33" borderId="11" xfId="0" applyFont="1" applyFill="1" applyBorder="1" applyAlignment="1">
      <alignment vertical="center"/>
    </xf>
    <xf numFmtId="0" fontId="5" fillId="33" borderId="11" xfId="0" applyFont="1" applyFill="1" applyBorder="1" applyAlignment="1">
      <alignment horizontal="left" vertical="center"/>
    </xf>
    <xf numFmtId="0" fontId="0" fillId="0" borderId="10" xfId="0" applyBorder="1" applyAlignment="1">
      <alignment horizontal="left" vertical="center"/>
    </xf>
    <xf numFmtId="4" fontId="0" fillId="0" borderId="10" xfId="0" applyNumberFormat="1" applyBorder="1" applyAlignment="1">
      <alignment horizontal="right" vertical="center"/>
    </xf>
    <xf numFmtId="0" fontId="0" fillId="0" borderId="10" xfId="0" applyBorder="1" applyAlignment="1">
      <alignment vertical="center"/>
    </xf>
    <xf numFmtId="0" fontId="0" fillId="33" borderId="14" xfId="0" applyFill="1" applyBorder="1" applyAlignment="1">
      <alignment vertical="center"/>
    </xf>
    <xf numFmtId="0" fontId="3" fillId="33" borderId="14" xfId="0" applyFont="1" applyFill="1" applyBorder="1" applyAlignment="1">
      <alignment horizontal="right" vertical="center"/>
    </xf>
    <xf numFmtId="0" fontId="3" fillId="33" borderId="14" xfId="0" applyFont="1" applyFill="1" applyBorder="1" applyAlignment="1">
      <alignment vertical="center" wrapText="1"/>
    </xf>
    <xf numFmtId="4" fontId="3" fillId="33" borderId="14" xfId="0" applyNumberFormat="1" applyFont="1" applyFill="1" applyBorder="1" applyAlignment="1">
      <alignment horizontal="center" vertical="center"/>
    </xf>
    <xf numFmtId="0" fontId="0" fillId="0" borderId="10" xfId="0" applyBorder="1" applyAlignment="1">
      <alignment horizontal="right" vertical="center"/>
    </xf>
    <xf numFmtId="0" fontId="0" fillId="0" borderId="10" xfId="0" applyBorder="1" applyAlignment="1">
      <alignment vertical="center" wrapText="1"/>
    </xf>
    <xf numFmtId="0" fontId="0" fillId="0" borderId="10" xfId="0" applyBorder="1" applyAlignment="1">
      <alignment horizontal="center" vertical="center"/>
    </xf>
    <xf numFmtId="164" fontId="0" fillId="0" borderId="10" xfId="0" applyNumberFormat="1" applyBorder="1" applyAlignment="1">
      <alignment horizontal="center" vertical="center"/>
    </xf>
    <xf numFmtId="4" fontId="0" fillId="0" borderId="10" xfId="0" applyNumberFormat="1" applyBorder="1" applyAlignment="1">
      <alignment horizontal="center" vertical="center"/>
    </xf>
    <xf numFmtId="0" fontId="0" fillId="0" borderId="13" xfId="0" applyBorder="1" applyAlignment="1">
      <alignment vertical="top"/>
    </xf>
    <xf numFmtId="0" fontId="0" fillId="0" borderId="10" xfId="0" applyBorder="1" applyAlignment="1">
      <alignment horizontal="left" vertical="center" wrapText="1"/>
    </xf>
    <xf numFmtId="0" fontId="0" fillId="0" borderId="0" xfId="0" applyAlignment="1">
      <alignment vertical="top"/>
    </xf>
    <xf numFmtId="0" fontId="6" fillId="0" borderId="10" xfId="0" applyFont="1" applyBorder="1" applyAlignment="1">
      <alignment horizontal="left" vertical="center" wrapText="1"/>
    </xf>
    <xf numFmtId="4" fontId="0" fillId="33" borderId="10" xfId="0" applyNumberFormat="1" applyFill="1" applyBorder="1" applyAlignment="1">
      <alignment horizontal="center" vertical="center"/>
    </xf>
    <xf numFmtId="0" fontId="3" fillId="33" borderId="11" xfId="0" applyFont="1" applyFill="1" applyBorder="1" applyAlignment="1">
      <alignment horizontal="right" vertical="center"/>
    </xf>
    <xf numFmtId="4" fontId="3" fillId="33" borderId="11" xfId="0" applyNumberFormat="1" applyFont="1" applyFill="1" applyBorder="1" applyAlignment="1">
      <alignment horizontal="center" vertical="center"/>
    </xf>
    <xf numFmtId="0" fontId="30" fillId="0" borderId="15" xfId="46" applyFont="1" applyBorder="1">
      <alignment/>
      <protection/>
    </xf>
    <xf numFmtId="0" fontId="30" fillId="0" borderId="16" xfId="46" applyFont="1" applyBorder="1">
      <alignment/>
      <protection/>
    </xf>
    <xf numFmtId="0" fontId="30" fillId="0" borderId="16" xfId="46" applyFont="1" applyBorder="1" applyAlignment="1">
      <alignment horizontal="left"/>
      <protection/>
    </xf>
    <xf numFmtId="0" fontId="40" fillId="0" borderId="0" xfId="46" applyFont="1" applyAlignment="1">
      <alignment/>
      <protection/>
    </xf>
    <xf numFmtId="0" fontId="30" fillId="0" borderId="17" xfId="46" applyFont="1" applyBorder="1">
      <alignment/>
      <protection/>
    </xf>
    <xf numFmtId="0" fontId="30" fillId="0" borderId="18" xfId="46" applyFont="1" applyBorder="1">
      <alignment/>
      <protection/>
    </xf>
    <xf numFmtId="0" fontId="30" fillId="0" borderId="19" xfId="46" applyFont="1" applyBorder="1">
      <alignment/>
      <protection/>
    </xf>
    <xf numFmtId="0" fontId="30" fillId="0" borderId="20" xfId="46" applyFont="1" applyBorder="1">
      <alignment/>
      <protection/>
    </xf>
    <xf numFmtId="0" fontId="30" fillId="35" borderId="17" xfId="46" applyFont="1" applyFill="1" applyBorder="1">
      <alignment/>
      <protection/>
    </xf>
    <xf numFmtId="0" fontId="48" fillId="35" borderId="18" xfId="46" applyFont="1" applyFill="1" applyBorder="1" applyAlignment="1">
      <alignment horizontal="center" wrapText="1"/>
      <protection/>
    </xf>
    <xf numFmtId="49" fontId="49" fillId="35" borderId="18" xfId="46" applyNumberFormat="1" applyFont="1" applyFill="1" applyBorder="1" applyAlignment="1">
      <alignment horizontal="left" wrapText="1"/>
      <protection/>
    </xf>
    <xf numFmtId="49" fontId="49" fillId="35" borderId="18" xfId="46" applyNumberFormat="1" applyFont="1" applyFill="1" applyBorder="1" applyAlignment="1">
      <alignment horizontal="center" wrapText="1"/>
      <protection/>
    </xf>
    <xf numFmtId="4" fontId="48" fillId="35" borderId="18" xfId="46" applyNumberFormat="1" applyFont="1" applyFill="1" applyBorder="1" applyAlignment="1">
      <alignment horizontal="center" wrapText="1"/>
      <protection/>
    </xf>
    <xf numFmtId="4" fontId="48" fillId="35" borderId="21" xfId="46" applyNumberFormat="1" applyFont="1" applyFill="1" applyBorder="1" applyAlignment="1">
      <alignment horizontal="center" wrapText="1"/>
      <protection/>
    </xf>
    <xf numFmtId="0" fontId="48" fillId="35" borderId="22" xfId="46" applyFont="1" applyFill="1" applyBorder="1">
      <alignment/>
      <protection/>
    </xf>
    <xf numFmtId="0" fontId="30" fillId="35" borderId="23" xfId="46" applyFont="1" applyFill="1" applyBorder="1">
      <alignment/>
      <protection/>
    </xf>
    <xf numFmtId="0" fontId="30" fillId="35" borderId="23" xfId="46" applyFont="1" applyFill="1" applyBorder="1" applyAlignment="1">
      <alignment horizontal="left"/>
      <protection/>
    </xf>
    <xf numFmtId="0" fontId="30" fillId="35" borderId="23" xfId="46" applyFont="1" applyFill="1" applyBorder="1" applyAlignment="1">
      <alignment wrapText="1"/>
      <protection/>
    </xf>
    <xf numFmtId="0" fontId="30" fillId="35" borderId="21" xfId="46" applyFont="1" applyFill="1" applyBorder="1">
      <alignment/>
      <protection/>
    </xf>
    <xf numFmtId="0" fontId="30" fillId="36" borderId="17" xfId="46" applyFont="1" applyFill="1" applyBorder="1">
      <alignment/>
      <protection/>
    </xf>
    <xf numFmtId="0" fontId="50" fillId="36" borderId="18" xfId="46" applyFont="1" applyFill="1" applyBorder="1" applyAlignment="1">
      <alignment horizontal="center"/>
      <protection/>
    </xf>
    <xf numFmtId="0" fontId="50" fillId="36" borderId="18" xfId="46" applyFont="1" applyFill="1" applyBorder="1" applyAlignment="1">
      <alignment horizontal="left"/>
      <protection/>
    </xf>
    <xf numFmtId="0" fontId="50" fillId="37" borderId="18" xfId="46" applyFont="1" applyFill="1" applyBorder="1" applyAlignment="1">
      <alignment wrapText="1"/>
      <protection/>
    </xf>
    <xf numFmtId="0" fontId="50" fillId="37" borderId="18" xfId="46" applyFont="1" applyFill="1" applyBorder="1">
      <alignment/>
      <protection/>
    </xf>
    <xf numFmtId="164" fontId="43" fillId="37" borderId="18" xfId="46" applyNumberFormat="1" applyFont="1" applyFill="1" applyBorder="1" applyAlignment="1">
      <alignment horizontal="right"/>
      <protection/>
    </xf>
    <xf numFmtId="4" fontId="50" fillId="37" borderId="18" xfId="46" applyNumberFormat="1" applyFont="1" applyFill="1" applyBorder="1" applyAlignment="1">
      <alignment horizontal="right"/>
      <protection/>
    </xf>
    <xf numFmtId="4" fontId="50" fillId="37" borderId="21" xfId="46" applyNumberFormat="1" applyFont="1" applyFill="1" applyBorder="1" applyAlignment="1">
      <alignment horizontal="right"/>
      <protection/>
    </xf>
    <xf numFmtId="164" fontId="30" fillId="35" borderId="23" xfId="46" applyNumberFormat="1" applyFont="1" applyFill="1" applyBorder="1" applyAlignment="1">
      <alignment wrapText="1"/>
      <protection/>
    </xf>
    <xf numFmtId="4" fontId="30" fillId="35" borderId="23" xfId="46" applyNumberFormat="1" applyFont="1" applyFill="1" applyBorder="1" applyAlignment="1">
      <alignment wrapText="1"/>
      <protection/>
    </xf>
    <xf numFmtId="4" fontId="30" fillId="35" borderId="21" xfId="46" applyNumberFormat="1" applyFont="1" applyFill="1" applyBorder="1" applyAlignment="1">
      <alignment wrapText="1"/>
      <protection/>
    </xf>
    <xf numFmtId="164" fontId="30" fillId="35" borderId="23" xfId="46" applyNumberFormat="1" applyFont="1" applyFill="1" applyBorder="1">
      <alignment/>
      <protection/>
    </xf>
    <xf numFmtId="4" fontId="30" fillId="35" borderId="23" xfId="46" applyNumberFormat="1" applyFont="1" applyFill="1" applyBorder="1">
      <alignment/>
      <protection/>
    </xf>
    <xf numFmtId="4" fontId="30" fillId="35" borderId="21" xfId="46" applyNumberFormat="1" applyFont="1" applyFill="1" applyBorder="1">
      <alignment/>
      <protection/>
    </xf>
    <xf numFmtId="0" fontId="30" fillId="36" borderId="18" xfId="46" applyFont="1" applyFill="1" applyBorder="1" applyAlignment="1">
      <alignment horizontal="left"/>
      <protection/>
    </xf>
    <xf numFmtId="0" fontId="51" fillId="36" borderId="18" xfId="46" applyFont="1" applyFill="1" applyBorder="1" applyAlignment="1">
      <alignment horizontal="left"/>
      <protection/>
    </xf>
    <xf numFmtId="0" fontId="51" fillId="37" borderId="18" xfId="46" applyFont="1" applyFill="1" applyBorder="1" applyAlignment="1">
      <alignment wrapText="1"/>
      <protection/>
    </xf>
    <xf numFmtId="0" fontId="51" fillId="37" borderId="18" xfId="46" applyFont="1" applyFill="1" applyBorder="1">
      <alignment/>
      <protection/>
    </xf>
    <xf numFmtId="0" fontId="50" fillId="36" borderId="17" xfId="46" applyFont="1" applyFill="1" applyBorder="1" applyAlignment="1">
      <alignment/>
      <protection/>
    </xf>
    <xf numFmtId="0" fontId="30" fillId="36" borderId="22" xfId="46" applyFont="1" applyFill="1" applyBorder="1">
      <alignment/>
      <protection/>
    </xf>
    <xf numFmtId="0" fontId="50" fillId="36" borderId="24" xfId="46" applyFont="1" applyFill="1" applyBorder="1" applyAlignment="1">
      <alignment horizontal="center"/>
      <protection/>
    </xf>
    <xf numFmtId="0" fontId="50" fillId="36" borderId="24" xfId="46" applyFont="1" applyFill="1" applyBorder="1" applyAlignment="1">
      <alignment horizontal="left"/>
      <protection/>
    </xf>
    <xf numFmtId="0" fontId="50" fillId="37" borderId="24" xfId="46" applyFont="1" applyFill="1" applyBorder="1" applyAlignment="1">
      <alignment wrapText="1"/>
      <protection/>
    </xf>
    <xf numFmtId="0" fontId="50" fillId="37" borderId="24" xfId="46" applyFont="1" applyFill="1" applyBorder="1">
      <alignment/>
      <protection/>
    </xf>
    <xf numFmtId="164" fontId="43" fillId="37" borderId="24" xfId="46" applyNumberFormat="1" applyFont="1" applyFill="1" applyBorder="1" applyAlignment="1">
      <alignment horizontal="right"/>
      <protection/>
    </xf>
    <xf numFmtId="4" fontId="50" fillId="37" borderId="24" xfId="46" applyNumberFormat="1" applyFont="1" applyFill="1" applyBorder="1" applyAlignment="1">
      <alignment horizontal="right"/>
      <protection/>
    </xf>
    <xf numFmtId="0" fontId="30" fillId="0" borderId="25" xfId="46" applyFont="1" applyBorder="1">
      <alignment/>
      <protection/>
    </xf>
    <xf numFmtId="49" fontId="30" fillId="0" borderId="26" xfId="46" applyNumberFormat="1" applyFont="1" applyBorder="1">
      <alignment/>
      <protection/>
    </xf>
    <xf numFmtId="4" fontId="50" fillId="0" borderId="27" xfId="46" applyNumberFormat="1" applyFont="1" applyBorder="1" applyAlignment="1">
      <alignment horizontal="right"/>
      <protection/>
    </xf>
    <xf numFmtId="0" fontId="30" fillId="0" borderId="28" xfId="46" applyFont="1" applyBorder="1">
      <alignment/>
      <protection/>
    </xf>
    <xf numFmtId="49" fontId="30" fillId="0" borderId="29" xfId="46" applyNumberFormat="1" applyFont="1" applyBorder="1">
      <alignment/>
      <protection/>
    </xf>
    <xf numFmtId="4" fontId="48" fillId="0" borderId="30" xfId="46" applyNumberFormat="1" applyFont="1" applyBorder="1" applyAlignment="1">
      <alignment horizontal="right"/>
      <protection/>
    </xf>
    <xf numFmtId="0" fontId="0" fillId="33" borderId="0" xfId="0" applyFill="1" applyAlignment="1">
      <alignment vertical="center"/>
    </xf>
    <xf numFmtId="0" fontId="1" fillId="33" borderId="0" xfId="0" applyFont="1" applyFill="1" applyAlignment="1">
      <alignment horizontal="center" vertical="center"/>
    </xf>
    <xf numFmtId="0" fontId="2" fillId="33" borderId="0" xfId="0" applyFont="1" applyFill="1" applyAlignment="1">
      <alignment vertical="center"/>
    </xf>
    <xf numFmtId="0" fontId="4" fillId="34" borderId="10" xfId="0" applyFont="1" applyFill="1" applyBorder="1" applyAlignment="1">
      <alignment horizontal="center" vertical="center" wrapText="1"/>
    </xf>
    <xf numFmtId="0" fontId="5" fillId="33" borderId="0" xfId="0" applyFont="1" applyFill="1" applyAlignment="1">
      <alignment horizontal="right" vertical="center"/>
    </xf>
    <xf numFmtId="0" fontId="5" fillId="33" borderId="11" xfId="0" applyFont="1" applyFill="1" applyBorder="1" applyAlignment="1">
      <alignment horizontal="right" vertical="center"/>
    </xf>
    <xf numFmtId="0" fontId="0" fillId="33" borderId="11" xfId="0" applyFill="1" applyBorder="1" applyAlignment="1">
      <alignment vertical="center"/>
    </xf>
    <xf numFmtId="0" fontId="52" fillId="0" borderId="28" xfId="46" applyFont="1" applyBorder="1" applyAlignment="1">
      <alignment wrapText="1"/>
      <protection/>
    </xf>
    <xf numFmtId="0" fontId="8" fillId="0" borderId="29" xfId="46" applyFont="1" applyBorder="1">
      <alignment/>
      <protection/>
    </xf>
    <xf numFmtId="0" fontId="8" fillId="0" borderId="30" xfId="46" applyFont="1" applyBorder="1">
      <alignment/>
      <protection/>
    </xf>
    <xf numFmtId="0" fontId="48" fillId="35" borderId="22" xfId="46" applyFont="1" applyFill="1" applyBorder="1">
      <alignment/>
      <protection/>
    </xf>
    <xf numFmtId="0" fontId="7" fillId="0" borderId="23" xfId="46" applyFont="1" applyBorder="1">
      <alignment/>
      <protection/>
    </xf>
    <xf numFmtId="0" fontId="7" fillId="0" borderId="21" xfId="46" applyFont="1" applyBorder="1">
      <alignment/>
      <protection/>
    </xf>
    <xf numFmtId="49" fontId="50" fillId="0" borderId="26" xfId="46" applyNumberFormat="1" applyFont="1" applyBorder="1" applyAlignment="1">
      <alignment horizontal="left"/>
      <protection/>
    </xf>
    <xf numFmtId="0" fontId="7" fillId="0" borderId="26" xfId="46" applyFont="1" applyBorder="1">
      <alignment/>
      <protection/>
    </xf>
    <xf numFmtId="49" fontId="48" fillId="0" borderId="29" xfId="46" applyNumberFormat="1" applyFont="1" applyBorder="1" applyAlignment="1">
      <alignment horizontal="left"/>
      <protection/>
    </xf>
    <xf numFmtId="0" fontId="7" fillId="0" borderId="29" xfId="46" applyFont="1" applyBorder="1">
      <alignment/>
      <protection/>
    </xf>
    <xf numFmtId="49" fontId="40" fillId="0" borderId="0" xfId="46" applyNumberFormat="1" applyFont="1" applyAlignment="1">
      <alignment horizontal="left"/>
      <protection/>
    </xf>
    <xf numFmtId="0" fontId="40" fillId="0" borderId="0" xfId="46" applyFont="1" applyAlignment="1">
      <alignment/>
      <protection/>
    </xf>
    <xf numFmtId="0" fontId="40" fillId="0" borderId="0" xfId="46" applyFont="1">
      <alignment/>
      <protection/>
    </xf>
    <xf numFmtId="0" fontId="30" fillId="0" borderId="31" xfId="46" applyFont="1" applyBorder="1" applyAlignment="1">
      <alignment wrapText="1"/>
      <protection/>
    </xf>
    <xf numFmtId="0" fontId="7" fillId="0" borderId="31" xfId="46" applyFont="1" applyBorder="1">
      <alignment/>
      <protection/>
    </xf>
    <xf numFmtId="0" fontId="7" fillId="0" borderId="16" xfId="46" applyFont="1" applyBorder="1">
      <alignment/>
      <protection/>
    </xf>
    <xf numFmtId="0" fontId="30" fillId="0" borderId="32" xfId="46" applyFont="1" applyBorder="1" applyAlignment="1">
      <alignment horizontal="center" vertical="center"/>
      <protection/>
    </xf>
    <xf numFmtId="0" fontId="7" fillId="0" borderId="33" xfId="46" applyFont="1" applyBorder="1">
      <alignment/>
      <protection/>
    </xf>
    <xf numFmtId="0" fontId="7" fillId="0" borderId="30" xfId="46" applyFont="1" applyBorder="1">
      <alignment/>
      <protection/>
    </xf>
    <xf numFmtId="0" fontId="30" fillId="0" borderId="23" xfId="46" applyFont="1" applyBorder="1" applyAlignment="1">
      <alignment horizontal="left"/>
      <protection/>
    </xf>
    <xf numFmtId="0" fontId="7" fillId="0" borderId="18" xfId="46" applyFont="1" applyBorder="1">
      <alignment/>
      <protection/>
    </xf>
    <xf numFmtId="0" fontId="30" fillId="0" borderId="29" xfId="46" applyFont="1" applyBorder="1" applyAlignment="1">
      <alignment horizontal="left"/>
      <protection/>
    </xf>
    <xf numFmtId="0" fontId="7" fillId="0" borderId="20" xfId="46" applyFont="1" applyBorder="1">
      <alignment/>
      <protection/>
    </xf>
    <xf numFmtId="0" fontId="30" fillId="0" borderId="29" xfId="46" applyFont="1" applyBorder="1">
      <alignment/>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Chybně" xfId="36"/>
    <cellStyle name="Kontrolní buňka" xfId="37"/>
    <cellStyle name="Currency" xfId="38"/>
    <cellStyle name="Currency [0]" xfId="39"/>
    <cellStyle name="Nadpis 1" xfId="40"/>
    <cellStyle name="Nadpis 2" xfId="41"/>
    <cellStyle name="Nadpis 3" xfId="42"/>
    <cellStyle name="Nadpis 4" xfId="43"/>
    <cellStyle name="Název" xfId="44"/>
    <cellStyle name="Neutrální" xfId="45"/>
    <cellStyle name="Normální 2"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28575</xdr:rowOff>
    </xdr:from>
    <xdr:to>
      <xdr:col>0</xdr:col>
      <xdr:colOff>1390650</xdr:colOff>
      <xdr:row>3</xdr:row>
      <xdr:rowOff>28575</xdr:rowOff>
    </xdr:to>
    <xdr:pic>
      <xdr:nvPicPr>
        <xdr:cNvPr id="1" name="Picture 1"/>
        <xdr:cNvPicPr preferRelativeResize="1">
          <a:picLocks noChangeAspect="1"/>
        </xdr:cNvPicPr>
      </xdr:nvPicPr>
      <xdr:blipFill>
        <a:blip r:embed="rId1"/>
        <a:stretch>
          <a:fillRect/>
        </a:stretch>
      </xdr:blipFill>
      <xdr:spPr>
        <a:xfrm>
          <a:off x="57150" y="28575"/>
          <a:ext cx="1333500" cy="571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0</xdr:row>
      <xdr:rowOff>9525</xdr:rowOff>
    </xdr:from>
    <xdr:to>
      <xdr:col>2</xdr:col>
      <xdr:colOff>495300</xdr:colOff>
      <xdr:row>2</xdr:row>
      <xdr:rowOff>0</xdr:rowOff>
    </xdr:to>
    <xdr:pic>
      <xdr:nvPicPr>
        <xdr:cNvPr id="1" name="Picture 1"/>
        <xdr:cNvPicPr preferRelativeResize="1">
          <a:picLocks noChangeAspect="1"/>
        </xdr:cNvPicPr>
      </xdr:nvPicPr>
      <xdr:blipFill>
        <a:blip r:embed="rId1"/>
        <a:stretch>
          <a:fillRect/>
        </a:stretch>
      </xdr:blipFill>
      <xdr:spPr>
        <a:xfrm>
          <a:off x="0" y="9525"/>
          <a:ext cx="1276350"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pageSetUpPr fitToPage="1"/>
  </sheetPr>
  <dimension ref="A1:E13"/>
  <sheetViews>
    <sheetView zoomScalePageLayoutView="0" workbookViewId="0" topLeftCell="A1">
      <selection activeCell="A1" sqref="A1:A3"/>
    </sheetView>
  </sheetViews>
  <sheetFormatPr defaultColWidth="9.140625" defaultRowHeight="12.75" customHeight="1"/>
  <cols>
    <col min="1" max="1" width="25.7109375" style="0" customWidth="1"/>
    <col min="2" max="2" width="66.7109375" style="0" customWidth="1"/>
    <col min="3" max="5" width="20.7109375" style="0" customWidth="1"/>
  </cols>
  <sheetData>
    <row r="1" spans="1:5" ht="12.75" customHeight="1">
      <c r="A1" s="85"/>
      <c r="B1" s="1" t="s">
        <v>0</v>
      </c>
      <c r="C1" s="1"/>
      <c r="D1" s="1"/>
      <c r="E1" s="1"/>
    </row>
    <row r="2" spans="1:5" ht="12.75" customHeight="1">
      <c r="A2" s="85"/>
      <c r="B2" s="86" t="s">
        <v>1</v>
      </c>
      <c r="C2" s="1"/>
      <c r="D2" s="1"/>
      <c r="E2" s="1"/>
    </row>
    <row r="3" spans="1:5" ht="19.5" customHeight="1">
      <c r="A3" s="85"/>
      <c r="B3" s="85"/>
      <c r="C3" s="1"/>
      <c r="D3" s="1"/>
      <c r="E3" s="1"/>
    </row>
    <row r="4" spans="1:5" ht="19.5" customHeight="1">
      <c r="A4" s="1"/>
      <c r="B4" s="87" t="s">
        <v>2</v>
      </c>
      <c r="C4" s="85"/>
      <c r="D4" s="85"/>
      <c r="E4" s="1"/>
    </row>
    <row r="5" spans="1:5" ht="12.75" customHeight="1">
      <c r="A5" s="1"/>
      <c r="B5" s="85" t="s">
        <v>3</v>
      </c>
      <c r="C5" s="85"/>
      <c r="D5" s="85"/>
      <c r="E5" s="1"/>
    </row>
    <row r="6" spans="1:5" ht="12.75" customHeight="1">
      <c r="A6" s="1"/>
      <c r="B6" s="3" t="s">
        <v>4</v>
      </c>
      <c r="C6" s="6">
        <f>SUM(C10:C13)</f>
        <v>0</v>
      </c>
      <c r="D6" s="1"/>
      <c r="E6" s="1"/>
    </row>
    <row r="7" spans="1:5" ht="12.75" customHeight="1">
      <c r="A7" s="1"/>
      <c r="B7" s="3" t="s">
        <v>5</v>
      </c>
      <c r="C7" s="6">
        <f>SUM(E10:E13)</f>
        <v>0</v>
      </c>
      <c r="D7" s="1"/>
      <c r="E7" s="1"/>
    </row>
    <row r="8" spans="1:5" ht="12.75" customHeight="1">
      <c r="A8" s="5"/>
      <c r="B8" s="5"/>
      <c r="C8" s="5"/>
      <c r="D8" s="5"/>
      <c r="E8" s="5"/>
    </row>
    <row r="9" spans="1:5" ht="12.75" customHeight="1">
      <c r="A9" s="4" t="s">
        <v>6</v>
      </c>
      <c r="B9" s="4" t="s">
        <v>7</v>
      </c>
      <c r="C9" s="4" t="s">
        <v>8</v>
      </c>
      <c r="D9" s="4" t="s">
        <v>9</v>
      </c>
      <c r="E9" s="4" t="s">
        <v>10</v>
      </c>
    </row>
    <row r="10" spans="1:5" ht="12.75" customHeight="1">
      <c r="A10" s="15" t="s">
        <v>19</v>
      </c>
      <c r="B10" s="15" t="s">
        <v>20</v>
      </c>
      <c r="C10" s="16">
        <f>'SO 000_SO 000'!I3</f>
        <v>0</v>
      </c>
      <c r="D10" s="16">
        <f>'SO 000_SO 000'!O2</f>
        <v>0</v>
      </c>
      <c r="E10" s="16">
        <f>C10+D10</f>
        <v>0</v>
      </c>
    </row>
    <row r="11" spans="1:5" ht="12.75" customHeight="1">
      <c r="A11" s="15" t="s">
        <v>136</v>
      </c>
      <c r="B11" s="15" t="s">
        <v>137</v>
      </c>
      <c r="C11" s="16">
        <f>'SO 181_SO 181'!I3</f>
        <v>0</v>
      </c>
      <c r="D11" s="16">
        <f>'SO 181_SO 181'!O2</f>
        <v>0</v>
      </c>
      <c r="E11" s="16">
        <f>C11+D11</f>
        <v>0</v>
      </c>
    </row>
    <row r="12" spans="1:5" ht="12.75" customHeight="1">
      <c r="A12" s="15" t="s">
        <v>148</v>
      </c>
      <c r="B12" s="15" t="s">
        <v>149</v>
      </c>
      <c r="C12" s="16">
        <f>'SO 201_SO 201'!I3</f>
        <v>0</v>
      </c>
      <c r="D12" s="16">
        <f>'SO 201_SO 201'!O2</f>
        <v>0</v>
      </c>
      <c r="E12" s="16">
        <f>C12+D12</f>
        <v>0</v>
      </c>
    </row>
    <row r="13" spans="1:5" ht="12.75" customHeight="1">
      <c r="A13" s="15" t="s">
        <v>499</v>
      </c>
      <c r="B13" s="15" t="s">
        <v>500</v>
      </c>
      <c r="C13" s="16">
        <f>'SO 401_SO 401'!I3</f>
        <v>0</v>
      </c>
      <c r="D13" s="16">
        <f>'SO 401_SO 401'!O2</f>
        <v>0</v>
      </c>
      <c r="E13" s="16">
        <f>C13+D13</f>
        <v>0</v>
      </c>
    </row>
  </sheetData>
  <sheetProtection/>
  <mergeCells count="4">
    <mergeCell ref="A1:A3"/>
    <mergeCell ref="B2:B3"/>
    <mergeCell ref="B4:D4"/>
    <mergeCell ref="B5:D5"/>
  </mergeCells>
  <printOptions/>
  <pageMargins left="0.75" right="0.75" top="1" bottom="1" header="0.5" footer="0.5"/>
  <pageSetup fitToHeight="0" fitToWidth="1" horizontalDpi="300" verticalDpi="300" orientation="portrait" paperSize="9"/>
  <drawing r:id="rId1"/>
</worksheet>
</file>

<file path=xl/worksheets/sheet2.xml><?xml version="1.0" encoding="utf-8"?>
<worksheet xmlns="http://schemas.openxmlformats.org/spreadsheetml/2006/main" xmlns:r="http://schemas.openxmlformats.org/officeDocument/2006/relationships">
  <sheetPr>
    <pageSetUpPr fitToPage="1"/>
  </sheetPr>
  <dimension ref="A1:R97"/>
  <sheetViews>
    <sheetView tabSelected="1" zoomScalePageLayoutView="0" workbookViewId="0" topLeftCell="A1">
      <pane ySplit="8" topLeftCell="A36" activePane="bottomLeft" state="frozen"/>
      <selection pane="topLeft" activeCell="A1" sqref="A1"/>
      <selection pane="bottomLeft" activeCell="E37" sqref="E37"/>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f>
        <v>0</v>
      </c>
      <c r="P2" t="s">
        <v>26</v>
      </c>
    </row>
    <row r="3" spans="1:16" ht="15" customHeight="1">
      <c r="A3" t="s">
        <v>12</v>
      </c>
      <c r="B3" s="10" t="s">
        <v>14</v>
      </c>
      <c r="C3" s="89" t="s">
        <v>15</v>
      </c>
      <c r="D3" s="85"/>
      <c r="E3" s="11" t="s">
        <v>16</v>
      </c>
      <c r="F3" s="1"/>
      <c r="G3" s="8"/>
      <c r="H3" s="7" t="s">
        <v>19</v>
      </c>
      <c r="I3" s="31">
        <f>0+I9</f>
        <v>0</v>
      </c>
      <c r="O3" t="s">
        <v>23</v>
      </c>
      <c r="P3" t="s">
        <v>27</v>
      </c>
    </row>
    <row r="4" spans="1:16" ht="15" customHeight="1">
      <c r="A4" t="s">
        <v>17</v>
      </c>
      <c r="B4" s="10" t="s">
        <v>18</v>
      </c>
      <c r="C4" s="89" t="s">
        <v>19</v>
      </c>
      <c r="D4" s="85"/>
      <c r="E4" s="11" t="s">
        <v>20</v>
      </c>
      <c r="F4" s="1"/>
      <c r="G4" s="1"/>
      <c r="H4" s="9"/>
      <c r="I4" s="9"/>
      <c r="O4" t="s">
        <v>24</v>
      </c>
      <c r="P4" t="s">
        <v>27</v>
      </c>
    </row>
    <row r="5" spans="1:16" ht="12.75" customHeight="1">
      <c r="A5" t="s">
        <v>21</v>
      </c>
      <c r="B5" s="13" t="s">
        <v>22</v>
      </c>
      <c r="C5" s="90" t="s">
        <v>19</v>
      </c>
      <c r="D5" s="91"/>
      <c r="E5" s="14" t="s">
        <v>20</v>
      </c>
      <c r="F5" s="5"/>
      <c r="G5" s="5"/>
      <c r="H5" s="5"/>
      <c r="I5" s="5"/>
      <c r="O5" t="s">
        <v>25</v>
      </c>
      <c r="P5" t="s">
        <v>27</v>
      </c>
    </row>
    <row r="6" spans="1:9" ht="12.75" customHeight="1">
      <c r="A6" s="88" t="s">
        <v>28</v>
      </c>
      <c r="B6" s="88" t="s">
        <v>30</v>
      </c>
      <c r="C6" s="88" t="s">
        <v>32</v>
      </c>
      <c r="D6" s="88" t="s">
        <v>33</v>
      </c>
      <c r="E6" s="88" t="s">
        <v>34</v>
      </c>
      <c r="F6" s="88" t="s">
        <v>36</v>
      </c>
      <c r="G6" s="88" t="s">
        <v>38</v>
      </c>
      <c r="H6" s="88" t="s">
        <v>40</v>
      </c>
      <c r="I6" s="88"/>
    </row>
    <row r="7" spans="1:9" ht="12.75" customHeight="1">
      <c r="A7" s="88"/>
      <c r="B7" s="88"/>
      <c r="C7" s="88"/>
      <c r="D7" s="88"/>
      <c r="E7" s="88"/>
      <c r="F7" s="88"/>
      <c r="G7" s="88"/>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0+I10+I14+I18+I22+I26+I30+I34+I38+I42+I46+I50+I54+I58+I62+I66+I70+I74+I78+I82+I86+I90+I94</f>
        <v>0</v>
      </c>
      <c r="R9">
        <f>0+O10+O14+O18+O22+O26+O30+O34+O38+O42+O46+O50+O54+O58+O62+O66+O70+O74+O78+O82+O86+O90+O94</f>
        <v>0</v>
      </c>
    </row>
    <row r="10" spans="1:16" ht="12.75">
      <c r="A10" s="17" t="s">
        <v>47</v>
      </c>
      <c r="B10" s="22" t="s">
        <v>31</v>
      </c>
      <c r="C10" s="22" t="s">
        <v>48</v>
      </c>
      <c r="D10" s="17" t="s">
        <v>49</v>
      </c>
      <c r="E10" s="23" t="s">
        <v>50</v>
      </c>
      <c r="F10" s="24" t="s">
        <v>51</v>
      </c>
      <c r="G10" s="25">
        <v>1</v>
      </c>
      <c r="H10" s="26">
        <v>0</v>
      </c>
      <c r="I10" s="26">
        <f>ROUND(ROUND(H10,2)*ROUND(G10,3),2)</f>
        <v>0</v>
      </c>
      <c r="O10">
        <f>(I10*21)/100</f>
        <v>0</v>
      </c>
      <c r="P10" t="s">
        <v>27</v>
      </c>
    </row>
    <row r="11" spans="1:5" ht="216.75">
      <c r="A11" s="27" t="s">
        <v>52</v>
      </c>
      <c r="E11" s="28" t="s">
        <v>53</v>
      </c>
    </row>
    <row r="12" spans="1:5" ht="12.75">
      <c r="A12" s="29" t="s">
        <v>54</v>
      </c>
      <c r="E12" s="30" t="s">
        <v>49</v>
      </c>
    </row>
    <row r="13" spans="1:5" ht="12.75">
      <c r="A13" t="s">
        <v>55</v>
      </c>
      <c r="E13" s="28" t="s">
        <v>49</v>
      </c>
    </row>
    <row r="14" spans="1:16" ht="12.75">
      <c r="A14" s="17" t="s">
        <v>47</v>
      </c>
      <c r="B14" s="22" t="s">
        <v>27</v>
      </c>
      <c r="C14" s="22" t="s">
        <v>56</v>
      </c>
      <c r="D14" s="17" t="s">
        <v>49</v>
      </c>
      <c r="E14" s="23" t="s">
        <v>57</v>
      </c>
      <c r="F14" s="24" t="s">
        <v>51</v>
      </c>
      <c r="G14" s="25">
        <v>1</v>
      </c>
      <c r="H14" s="26">
        <v>0</v>
      </c>
      <c r="I14" s="26">
        <f>ROUND(ROUND(H14,2)*ROUND(G14,3),2)</f>
        <v>0</v>
      </c>
      <c r="O14">
        <f>(I14*21)/100</f>
        <v>0</v>
      </c>
      <c r="P14" t="s">
        <v>27</v>
      </c>
    </row>
    <row r="15" spans="1:5" ht="127.5">
      <c r="A15" s="27" t="s">
        <v>52</v>
      </c>
      <c r="E15" s="28" t="s">
        <v>58</v>
      </c>
    </row>
    <row r="16" spans="1:5" ht="12.75">
      <c r="A16" s="29" t="s">
        <v>54</v>
      </c>
      <c r="E16" s="30" t="s">
        <v>49</v>
      </c>
    </row>
    <row r="17" spans="1:5" ht="12.75">
      <c r="A17" t="s">
        <v>55</v>
      </c>
      <c r="E17" s="28" t="s">
        <v>49</v>
      </c>
    </row>
    <row r="18" spans="1:16" ht="12.75">
      <c r="A18" s="17" t="s">
        <v>47</v>
      </c>
      <c r="B18" s="22" t="s">
        <v>26</v>
      </c>
      <c r="C18" s="22" t="s">
        <v>59</v>
      </c>
      <c r="D18" s="17" t="s">
        <v>49</v>
      </c>
      <c r="E18" s="23" t="s">
        <v>60</v>
      </c>
      <c r="F18" s="24" t="s">
        <v>51</v>
      </c>
      <c r="G18" s="25">
        <v>1</v>
      </c>
      <c r="H18" s="26">
        <v>0</v>
      </c>
      <c r="I18" s="26">
        <f>ROUND(ROUND(H18,2)*ROUND(G18,3),2)</f>
        <v>0</v>
      </c>
      <c r="O18">
        <f>(I18*21)/100</f>
        <v>0</v>
      </c>
      <c r="P18" t="s">
        <v>27</v>
      </c>
    </row>
    <row r="19" spans="1:5" ht="12.75">
      <c r="A19" s="27" t="s">
        <v>52</v>
      </c>
      <c r="E19" s="28" t="s">
        <v>61</v>
      </c>
    </row>
    <row r="20" spans="1:5" ht="12.75">
      <c r="A20" s="29" t="s">
        <v>54</v>
      </c>
      <c r="E20" s="30" t="s">
        <v>49</v>
      </c>
    </row>
    <row r="21" spans="1:5" ht="12.75">
      <c r="A21" t="s">
        <v>55</v>
      </c>
      <c r="E21" s="28" t="s">
        <v>62</v>
      </c>
    </row>
    <row r="22" spans="1:16" ht="12.75">
      <c r="A22" s="17" t="s">
        <v>47</v>
      </c>
      <c r="B22" s="22" t="s">
        <v>35</v>
      </c>
      <c r="C22" s="22" t="s">
        <v>63</v>
      </c>
      <c r="D22" s="17" t="s">
        <v>49</v>
      </c>
      <c r="E22" s="23" t="s">
        <v>64</v>
      </c>
      <c r="F22" s="24" t="s">
        <v>51</v>
      </c>
      <c r="G22" s="25">
        <v>1</v>
      </c>
      <c r="H22" s="26">
        <v>0</v>
      </c>
      <c r="I22" s="26">
        <f>ROUND(ROUND(H22,2)*ROUND(G22,3),2)</f>
        <v>0</v>
      </c>
      <c r="O22">
        <f>(I22*21)/100</f>
        <v>0</v>
      </c>
      <c r="P22" t="s">
        <v>27</v>
      </c>
    </row>
    <row r="23" spans="1:5" ht="12.75">
      <c r="A23" s="27" t="s">
        <v>52</v>
      </c>
      <c r="E23" s="28" t="s">
        <v>65</v>
      </c>
    </row>
    <row r="24" spans="1:5" ht="12.75">
      <c r="A24" s="29" t="s">
        <v>54</v>
      </c>
      <c r="E24" s="30" t="s">
        <v>49</v>
      </c>
    </row>
    <row r="25" spans="1:5" ht="12.75">
      <c r="A25" t="s">
        <v>55</v>
      </c>
      <c r="E25" s="28" t="s">
        <v>66</v>
      </c>
    </row>
    <row r="26" spans="1:16" ht="12.75">
      <c r="A26" s="17" t="s">
        <v>47</v>
      </c>
      <c r="B26" s="22" t="s">
        <v>37</v>
      </c>
      <c r="C26" s="22" t="s">
        <v>67</v>
      </c>
      <c r="D26" s="17" t="s">
        <v>49</v>
      </c>
      <c r="E26" s="23" t="s">
        <v>68</v>
      </c>
      <c r="F26" s="24" t="s">
        <v>51</v>
      </c>
      <c r="G26" s="25">
        <v>1</v>
      </c>
      <c r="H26" s="26">
        <v>0</v>
      </c>
      <c r="I26" s="26">
        <f>ROUND(ROUND(H26,2)*ROUND(G26,3),2)</f>
        <v>0</v>
      </c>
      <c r="O26">
        <f>(I26*21)/100</f>
        <v>0</v>
      </c>
      <c r="P26" t="s">
        <v>27</v>
      </c>
    </row>
    <row r="27" spans="1:5" ht="25.5">
      <c r="A27" s="27" t="s">
        <v>52</v>
      </c>
      <c r="E27" s="28" t="s">
        <v>69</v>
      </c>
    </row>
    <row r="28" spans="1:5" ht="12.75">
      <c r="A28" s="29" t="s">
        <v>54</v>
      </c>
      <c r="E28" s="30" t="s">
        <v>49</v>
      </c>
    </row>
    <row r="29" spans="1:5" ht="12.75">
      <c r="A29" t="s">
        <v>55</v>
      </c>
      <c r="E29" s="28" t="s">
        <v>70</v>
      </c>
    </row>
    <row r="30" spans="1:16" ht="12.75">
      <c r="A30" s="17" t="s">
        <v>47</v>
      </c>
      <c r="B30" s="22" t="s">
        <v>39</v>
      </c>
      <c r="C30" s="22" t="s">
        <v>71</v>
      </c>
      <c r="D30" s="17" t="s">
        <v>72</v>
      </c>
      <c r="E30" s="23" t="s">
        <v>73</v>
      </c>
      <c r="F30" s="24" t="s">
        <v>51</v>
      </c>
      <c r="G30" s="25">
        <v>1</v>
      </c>
      <c r="H30" s="26">
        <v>0</v>
      </c>
      <c r="I30" s="26">
        <f>ROUND(ROUND(H30,2)*ROUND(G30,3),2)</f>
        <v>0</v>
      </c>
      <c r="O30">
        <f>(I30*21)/100</f>
        <v>0</v>
      </c>
      <c r="P30" t="s">
        <v>27</v>
      </c>
    </row>
    <row r="31" spans="1:5" ht="12.75">
      <c r="A31" s="27" t="s">
        <v>52</v>
      </c>
      <c r="E31" s="28" t="s">
        <v>74</v>
      </c>
    </row>
    <row r="32" spans="1:5" ht="12.75">
      <c r="A32" s="29" t="s">
        <v>54</v>
      </c>
      <c r="E32" s="30" t="s">
        <v>49</v>
      </c>
    </row>
    <row r="33" spans="1:5" ht="12.75">
      <c r="A33" t="s">
        <v>55</v>
      </c>
      <c r="E33" s="28"/>
    </row>
    <row r="34" spans="1:16" ht="12.75">
      <c r="A34" s="17" t="s">
        <v>47</v>
      </c>
      <c r="B34" s="22" t="s">
        <v>75</v>
      </c>
      <c r="C34" s="22" t="s">
        <v>71</v>
      </c>
      <c r="D34" s="17" t="s">
        <v>76</v>
      </c>
      <c r="E34" s="23" t="s">
        <v>73</v>
      </c>
      <c r="F34" s="24" t="s">
        <v>51</v>
      </c>
      <c r="G34" s="25">
        <v>1</v>
      </c>
      <c r="H34" s="26">
        <v>0</v>
      </c>
      <c r="I34" s="26">
        <f>ROUND(ROUND(H34,2)*ROUND(G34,3),2)</f>
        <v>0</v>
      </c>
      <c r="O34">
        <f>(I34*21)/100</f>
        <v>0</v>
      </c>
      <c r="P34" t="s">
        <v>27</v>
      </c>
    </row>
    <row r="35" spans="1:5" ht="12.75">
      <c r="A35" s="27" t="s">
        <v>52</v>
      </c>
      <c r="E35" s="28" t="s">
        <v>77</v>
      </c>
    </row>
    <row r="36" spans="1:5" ht="12.75">
      <c r="A36" s="29" t="s">
        <v>54</v>
      </c>
      <c r="E36" s="30" t="s">
        <v>49</v>
      </c>
    </row>
    <row r="37" spans="1:5" ht="12.75">
      <c r="A37" t="s">
        <v>55</v>
      </c>
      <c r="E37" s="28"/>
    </row>
    <row r="38" spans="1:16" ht="12.75">
      <c r="A38" s="17" t="s">
        <v>47</v>
      </c>
      <c r="B38" s="22" t="s">
        <v>78</v>
      </c>
      <c r="C38" s="22" t="s">
        <v>79</v>
      </c>
      <c r="D38" s="17" t="s">
        <v>49</v>
      </c>
      <c r="E38" s="23" t="s">
        <v>80</v>
      </c>
      <c r="F38" s="24" t="s">
        <v>81</v>
      </c>
      <c r="G38" s="25">
        <v>1</v>
      </c>
      <c r="H38" s="26">
        <v>0</v>
      </c>
      <c r="I38" s="26">
        <f>ROUND(ROUND(H38,2)*ROUND(G38,3),2)</f>
        <v>0</v>
      </c>
      <c r="O38">
        <f>(I38*21)/100</f>
        <v>0</v>
      </c>
      <c r="P38" t="s">
        <v>27</v>
      </c>
    </row>
    <row r="39" spans="1:5" ht="25.5">
      <c r="A39" s="27" t="s">
        <v>52</v>
      </c>
      <c r="E39" s="28" t="s">
        <v>82</v>
      </c>
    </row>
    <row r="40" spans="1:5" ht="12.75">
      <c r="A40" s="29" t="s">
        <v>54</v>
      </c>
      <c r="E40" s="30" t="s">
        <v>49</v>
      </c>
    </row>
    <row r="41" spans="1:5" ht="12.75">
      <c r="A41" t="s">
        <v>55</v>
      </c>
      <c r="E41" s="28" t="s">
        <v>70</v>
      </c>
    </row>
    <row r="42" spans="1:16" ht="12.75">
      <c r="A42" s="17" t="s">
        <v>47</v>
      </c>
      <c r="B42" s="22" t="s">
        <v>42</v>
      </c>
      <c r="C42" s="22" t="s">
        <v>83</v>
      </c>
      <c r="D42" s="17" t="s">
        <v>72</v>
      </c>
      <c r="E42" s="23" t="s">
        <v>84</v>
      </c>
      <c r="F42" s="24" t="s">
        <v>51</v>
      </c>
      <c r="G42" s="25">
        <v>1</v>
      </c>
      <c r="H42" s="26">
        <v>0</v>
      </c>
      <c r="I42" s="26">
        <f>ROUND(ROUND(H42,2)*ROUND(G42,3),2)</f>
        <v>0</v>
      </c>
      <c r="O42">
        <f>(I42*21)/100</f>
        <v>0</v>
      </c>
      <c r="P42" t="s">
        <v>27</v>
      </c>
    </row>
    <row r="43" spans="1:5" ht="12.75">
      <c r="A43" s="27" t="s">
        <v>52</v>
      </c>
      <c r="E43" s="28" t="s">
        <v>85</v>
      </c>
    </row>
    <row r="44" spans="1:5" ht="12.75">
      <c r="A44" s="29" t="s">
        <v>54</v>
      </c>
      <c r="E44" s="30" t="s">
        <v>49</v>
      </c>
    </row>
    <row r="45" spans="1:5" ht="12.75">
      <c r="A45" t="s">
        <v>55</v>
      </c>
      <c r="E45" s="28" t="s">
        <v>70</v>
      </c>
    </row>
    <row r="46" spans="1:16" ht="12.75">
      <c r="A46" s="17" t="s">
        <v>47</v>
      </c>
      <c r="B46" s="22" t="s">
        <v>44</v>
      </c>
      <c r="C46" s="22" t="s">
        <v>83</v>
      </c>
      <c r="D46" s="17" t="s">
        <v>76</v>
      </c>
      <c r="E46" s="23" t="s">
        <v>84</v>
      </c>
      <c r="F46" s="24" t="s">
        <v>51</v>
      </c>
      <c r="G46" s="25">
        <v>1</v>
      </c>
      <c r="H46" s="26">
        <v>0</v>
      </c>
      <c r="I46" s="26">
        <f>ROUND(ROUND(H46,2)*ROUND(G46,3),2)</f>
        <v>0</v>
      </c>
      <c r="O46">
        <f>(I46*21)/100</f>
        <v>0</v>
      </c>
      <c r="P46" t="s">
        <v>27</v>
      </c>
    </row>
    <row r="47" spans="1:5" ht="25.5">
      <c r="A47" s="27" t="s">
        <v>52</v>
      </c>
      <c r="E47" s="28" t="s">
        <v>86</v>
      </c>
    </row>
    <row r="48" spans="1:5" ht="12.75">
      <c r="A48" s="29" t="s">
        <v>54</v>
      </c>
      <c r="E48" s="30" t="s">
        <v>87</v>
      </c>
    </row>
    <row r="49" spans="1:5" ht="12.75">
      <c r="A49" t="s">
        <v>55</v>
      </c>
      <c r="E49" s="28" t="s">
        <v>70</v>
      </c>
    </row>
    <row r="50" spans="1:16" ht="12.75">
      <c r="A50" s="17" t="s">
        <v>47</v>
      </c>
      <c r="B50" s="22" t="s">
        <v>88</v>
      </c>
      <c r="C50" s="22" t="s">
        <v>83</v>
      </c>
      <c r="D50" s="17" t="s">
        <v>89</v>
      </c>
      <c r="E50" s="23" t="s">
        <v>84</v>
      </c>
      <c r="F50" s="24" t="s">
        <v>51</v>
      </c>
      <c r="G50" s="25">
        <v>1</v>
      </c>
      <c r="H50" s="26">
        <v>0</v>
      </c>
      <c r="I50" s="26">
        <f>ROUND(ROUND(H50,2)*ROUND(G50,3),2)</f>
        <v>0</v>
      </c>
      <c r="O50">
        <f>(I50*21)/100</f>
        <v>0</v>
      </c>
      <c r="P50" t="s">
        <v>27</v>
      </c>
    </row>
    <row r="51" spans="1:5" ht="12.75">
      <c r="A51" s="27" t="s">
        <v>52</v>
      </c>
      <c r="E51" s="28" t="s">
        <v>90</v>
      </c>
    </row>
    <row r="52" spans="1:5" ht="12.75">
      <c r="A52" s="29" t="s">
        <v>54</v>
      </c>
      <c r="E52" s="30" t="s">
        <v>49</v>
      </c>
    </row>
    <row r="53" spans="1:5" ht="12.75">
      <c r="A53" t="s">
        <v>55</v>
      </c>
      <c r="E53" s="28" t="s">
        <v>70</v>
      </c>
    </row>
    <row r="54" spans="1:16" ht="12.75">
      <c r="A54" s="17" t="s">
        <v>47</v>
      </c>
      <c r="B54" s="22" t="s">
        <v>91</v>
      </c>
      <c r="C54" s="22" t="s">
        <v>92</v>
      </c>
      <c r="D54" s="17" t="s">
        <v>49</v>
      </c>
      <c r="E54" s="23" t="s">
        <v>93</v>
      </c>
      <c r="F54" s="24" t="s">
        <v>51</v>
      </c>
      <c r="G54" s="25">
        <v>1</v>
      </c>
      <c r="H54" s="26">
        <v>0</v>
      </c>
      <c r="I54" s="26">
        <f>ROUND(ROUND(H54,2)*ROUND(G54,3),2)</f>
        <v>0</v>
      </c>
      <c r="O54">
        <f>(I54*21)/100</f>
        <v>0</v>
      </c>
      <c r="P54" t="s">
        <v>27</v>
      </c>
    </row>
    <row r="55" spans="1:5" ht="12.75">
      <c r="A55" s="27" t="s">
        <v>52</v>
      </c>
      <c r="E55" s="28" t="s">
        <v>94</v>
      </c>
    </row>
    <row r="56" spans="1:5" ht="12.75">
      <c r="A56" s="29" t="s">
        <v>54</v>
      </c>
      <c r="E56" s="30" t="s">
        <v>49</v>
      </c>
    </row>
    <row r="57" spans="1:5" ht="12.75">
      <c r="A57" t="s">
        <v>55</v>
      </c>
      <c r="E57" s="28" t="s">
        <v>49</v>
      </c>
    </row>
    <row r="58" spans="1:16" ht="12.75">
      <c r="A58" s="17" t="s">
        <v>47</v>
      </c>
      <c r="B58" s="22" t="s">
        <v>95</v>
      </c>
      <c r="C58" s="22" t="s">
        <v>96</v>
      </c>
      <c r="D58" s="17" t="s">
        <v>49</v>
      </c>
      <c r="E58" s="23" t="s">
        <v>97</v>
      </c>
      <c r="F58" s="24" t="s">
        <v>51</v>
      </c>
      <c r="G58" s="25">
        <v>1</v>
      </c>
      <c r="H58" s="26">
        <v>0</v>
      </c>
      <c r="I58" s="26">
        <f>ROUND(ROUND(H58,2)*ROUND(G58,3),2)</f>
        <v>0</v>
      </c>
      <c r="O58">
        <f>(I58*21)/100</f>
        <v>0</v>
      </c>
      <c r="P58" t="s">
        <v>27</v>
      </c>
    </row>
    <row r="59" spans="1:5" ht="12.75">
      <c r="A59" s="27" t="s">
        <v>52</v>
      </c>
      <c r="E59" s="28" t="s">
        <v>98</v>
      </c>
    </row>
    <row r="60" spans="1:5" ht="12.75">
      <c r="A60" s="29" t="s">
        <v>54</v>
      </c>
      <c r="E60" s="30" t="s">
        <v>49</v>
      </c>
    </row>
    <row r="61" spans="1:5" ht="12.75">
      <c r="A61" t="s">
        <v>55</v>
      </c>
      <c r="E61" s="28" t="s">
        <v>70</v>
      </c>
    </row>
    <row r="62" spans="1:16" ht="12.75">
      <c r="A62" s="17" t="s">
        <v>47</v>
      </c>
      <c r="B62" s="22" t="s">
        <v>99</v>
      </c>
      <c r="C62" s="22" t="s">
        <v>100</v>
      </c>
      <c r="D62" s="17" t="s">
        <v>49</v>
      </c>
      <c r="E62" s="23" t="s">
        <v>101</v>
      </c>
      <c r="F62" s="24" t="s">
        <v>51</v>
      </c>
      <c r="G62" s="25">
        <v>1</v>
      </c>
      <c r="H62" s="26">
        <v>0</v>
      </c>
      <c r="I62" s="26">
        <f>ROUND(ROUND(H62,2)*ROUND(G62,3),2)</f>
        <v>0</v>
      </c>
      <c r="O62">
        <f>(I62*21)/100</f>
        <v>0</v>
      </c>
      <c r="P62" t="s">
        <v>27</v>
      </c>
    </row>
    <row r="63" spans="1:5" ht="12.75">
      <c r="A63" s="27" t="s">
        <v>52</v>
      </c>
      <c r="E63" s="28" t="s">
        <v>102</v>
      </c>
    </row>
    <row r="64" spans="1:5" ht="12.75">
      <c r="A64" s="29" t="s">
        <v>54</v>
      </c>
      <c r="E64" s="30" t="s">
        <v>49</v>
      </c>
    </row>
    <row r="65" spans="1:5" ht="76.5">
      <c r="A65" t="s">
        <v>55</v>
      </c>
      <c r="E65" s="28" t="s">
        <v>103</v>
      </c>
    </row>
    <row r="66" spans="1:16" ht="12.75">
      <c r="A66" s="17" t="s">
        <v>47</v>
      </c>
      <c r="B66" s="22" t="s">
        <v>104</v>
      </c>
      <c r="C66" s="22" t="s">
        <v>105</v>
      </c>
      <c r="D66" s="17" t="s">
        <v>49</v>
      </c>
      <c r="E66" s="23" t="s">
        <v>106</v>
      </c>
      <c r="F66" s="24" t="s">
        <v>51</v>
      </c>
      <c r="G66" s="25">
        <v>1</v>
      </c>
      <c r="H66" s="26">
        <v>0</v>
      </c>
      <c r="I66" s="26">
        <f>ROUND(ROUND(H66,2)*ROUND(G66,3),2)</f>
        <v>0</v>
      </c>
      <c r="O66">
        <f>(I66*21)/100</f>
        <v>0</v>
      </c>
      <c r="P66" t="s">
        <v>27</v>
      </c>
    </row>
    <row r="67" spans="1:5" ht="25.5">
      <c r="A67" s="27" t="s">
        <v>52</v>
      </c>
      <c r="E67" s="28" t="s">
        <v>107</v>
      </c>
    </row>
    <row r="68" spans="1:5" ht="12.75">
      <c r="A68" s="29" t="s">
        <v>54</v>
      </c>
      <c r="E68" s="30" t="s">
        <v>49</v>
      </c>
    </row>
    <row r="69" spans="1:5" ht="63.75">
      <c r="A69" t="s">
        <v>55</v>
      </c>
      <c r="E69" s="28" t="s">
        <v>108</v>
      </c>
    </row>
    <row r="70" spans="1:16" ht="12.75">
      <c r="A70" s="17" t="s">
        <v>47</v>
      </c>
      <c r="B70" s="22" t="s">
        <v>109</v>
      </c>
      <c r="C70" s="22" t="s">
        <v>110</v>
      </c>
      <c r="D70" s="17" t="s">
        <v>49</v>
      </c>
      <c r="E70" s="23" t="s">
        <v>111</v>
      </c>
      <c r="F70" s="24" t="s">
        <v>51</v>
      </c>
      <c r="G70" s="25">
        <v>1</v>
      </c>
      <c r="H70" s="26">
        <v>0</v>
      </c>
      <c r="I70" s="26">
        <f>ROUND(ROUND(H70,2)*ROUND(G70,3),2)</f>
        <v>0</v>
      </c>
      <c r="O70">
        <f>(I70*21)/100</f>
        <v>0</v>
      </c>
      <c r="P70" t="s">
        <v>27</v>
      </c>
    </row>
    <row r="71" spans="1:5" ht="12.75">
      <c r="A71" s="27" t="s">
        <v>52</v>
      </c>
      <c r="E71" s="28" t="s">
        <v>112</v>
      </c>
    </row>
    <row r="72" spans="1:5" ht="12.75">
      <c r="A72" s="29" t="s">
        <v>54</v>
      </c>
      <c r="E72" s="30" t="s">
        <v>49</v>
      </c>
    </row>
    <row r="73" spans="1:5" ht="12.75">
      <c r="A73" t="s">
        <v>55</v>
      </c>
      <c r="E73" s="28" t="s">
        <v>70</v>
      </c>
    </row>
    <row r="74" spans="1:16" ht="12.75">
      <c r="A74" s="17" t="s">
        <v>47</v>
      </c>
      <c r="B74" s="22" t="s">
        <v>113</v>
      </c>
      <c r="C74" s="22" t="s">
        <v>114</v>
      </c>
      <c r="D74" s="17" t="s">
        <v>72</v>
      </c>
      <c r="E74" s="23" t="s">
        <v>115</v>
      </c>
      <c r="F74" s="24" t="s">
        <v>51</v>
      </c>
      <c r="G74" s="25">
        <v>1</v>
      </c>
      <c r="H74" s="26">
        <v>0</v>
      </c>
      <c r="I74" s="26">
        <f>ROUND(ROUND(H74,2)*ROUND(G74,3),2)</f>
        <v>0</v>
      </c>
      <c r="O74">
        <f>(I74*21)/100</f>
        <v>0</v>
      </c>
      <c r="P74" t="s">
        <v>27</v>
      </c>
    </row>
    <row r="75" spans="1:5" ht="12.75">
      <c r="A75" s="27" t="s">
        <v>52</v>
      </c>
      <c r="E75" s="28" t="s">
        <v>116</v>
      </c>
    </row>
    <row r="76" spans="1:5" ht="12.75">
      <c r="A76" s="29" t="s">
        <v>54</v>
      </c>
      <c r="E76" s="30" t="s">
        <v>49</v>
      </c>
    </row>
    <row r="77" spans="1:5" ht="12.75">
      <c r="A77" t="s">
        <v>55</v>
      </c>
      <c r="E77" s="28" t="s">
        <v>117</v>
      </c>
    </row>
    <row r="78" spans="1:16" ht="12.75">
      <c r="A78" s="17" t="s">
        <v>47</v>
      </c>
      <c r="B78" s="22" t="s">
        <v>118</v>
      </c>
      <c r="C78" s="22" t="s">
        <v>114</v>
      </c>
      <c r="D78" s="17" t="s">
        <v>76</v>
      </c>
      <c r="E78" s="23" t="s">
        <v>115</v>
      </c>
      <c r="F78" s="24" t="s">
        <v>51</v>
      </c>
      <c r="G78" s="25">
        <v>1</v>
      </c>
      <c r="H78" s="26">
        <v>0</v>
      </c>
      <c r="I78" s="26">
        <f>ROUND(ROUND(H78,2)*ROUND(G78,3),2)</f>
        <v>0</v>
      </c>
      <c r="O78">
        <f>(I78*21)/100</f>
        <v>0</v>
      </c>
      <c r="P78" t="s">
        <v>27</v>
      </c>
    </row>
    <row r="79" spans="1:5" ht="12.75">
      <c r="A79" s="27" t="s">
        <v>52</v>
      </c>
      <c r="E79" s="28" t="s">
        <v>119</v>
      </c>
    </row>
    <row r="80" spans="1:5" ht="12.75">
      <c r="A80" s="29" t="s">
        <v>54</v>
      </c>
      <c r="E80" s="30" t="s">
        <v>49</v>
      </c>
    </row>
    <row r="81" spans="1:5" ht="12.75">
      <c r="A81" t="s">
        <v>55</v>
      </c>
      <c r="E81" s="28" t="s">
        <v>117</v>
      </c>
    </row>
    <row r="82" spans="1:16" ht="12.75">
      <c r="A82" s="17" t="s">
        <v>47</v>
      </c>
      <c r="B82" s="22" t="s">
        <v>120</v>
      </c>
      <c r="C82" s="22" t="s">
        <v>114</v>
      </c>
      <c r="D82" s="17" t="s">
        <v>89</v>
      </c>
      <c r="E82" s="23" t="s">
        <v>115</v>
      </c>
      <c r="F82" s="24" t="s">
        <v>51</v>
      </c>
      <c r="G82" s="25">
        <v>1</v>
      </c>
      <c r="H82" s="26">
        <v>0</v>
      </c>
      <c r="I82" s="26">
        <f>ROUND(ROUND(H82,2)*ROUND(G82,3),2)</f>
        <v>0</v>
      </c>
      <c r="O82">
        <f>(I82*21)/100</f>
        <v>0</v>
      </c>
      <c r="P82" t="s">
        <v>27</v>
      </c>
    </row>
    <row r="83" spans="1:5" ht="12.75">
      <c r="A83" s="27" t="s">
        <v>52</v>
      </c>
      <c r="E83" s="28" t="s">
        <v>121</v>
      </c>
    </row>
    <row r="84" spans="1:5" ht="12.75">
      <c r="A84" s="29" t="s">
        <v>54</v>
      </c>
      <c r="E84" s="30" t="s">
        <v>49</v>
      </c>
    </row>
    <row r="85" spans="1:5" ht="12.75">
      <c r="A85" t="s">
        <v>55</v>
      </c>
      <c r="E85" s="28" t="s">
        <v>117</v>
      </c>
    </row>
    <row r="86" spans="1:16" ht="12.75">
      <c r="A86" s="17" t="s">
        <v>47</v>
      </c>
      <c r="B86" s="22" t="s">
        <v>122</v>
      </c>
      <c r="C86" s="22" t="s">
        <v>123</v>
      </c>
      <c r="D86" s="17" t="s">
        <v>49</v>
      </c>
      <c r="E86" s="23" t="s">
        <v>124</v>
      </c>
      <c r="F86" s="24" t="s">
        <v>81</v>
      </c>
      <c r="G86" s="25">
        <v>2</v>
      </c>
      <c r="H86" s="26">
        <v>0</v>
      </c>
      <c r="I86" s="26">
        <f>ROUND(ROUND(H86,2)*ROUND(G86,3),2)</f>
        <v>0</v>
      </c>
      <c r="O86">
        <f>(I86*21)/100</f>
        <v>0</v>
      </c>
      <c r="P86" t="s">
        <v>27</v>
      </c>
    </row>
    <row r="87" spans="1:5" ht="12.75">
      <c r="A87" s="27" t="s">
        <v>52</v>
      </c>
      <c r="E87" s="28" t="s">
        <v>125</v>
      </c>
    </row>
    <row r="88" spans="1:5" ht="12.75">
      <c r="A88" s="29" t="s">
        <v>54</v>
      </c>
      <c r="E88" s="30" t="s">
        <v>49</v>
      </c>
    </row>
    <row r="89" spans="1:5" ht="89.25">
      <c r="A89" t="s">
        <v>55</v>
      </c>
      <c r="E89" s="28" t="s">
        <v>126</v>
      </c>
    </row>
    <row r="90" spans="1:16" ht="12.75">
      <c r="A90" s="17" t="s">
        <v>47</v>
      </c>
      <c r="B90" s="22" t="s">
        <v>127</v>
      </c>
      <c r="C90" s="22" t="s">
        <v>128</v>
      </c>
      <c r="D90" s="17" t="s">
        <v>49</v>
      </c>
      <c r="E90" s="23" t="s">
        <v>129</v>
      </c>
      <c r="F90" s="24" t="s">
        <v>51</v>
      </c>
      <c r="G90" s="25">
        <v>1</v>
      </c>
      <c r="H90" s="26">
        <v>0</v>
      </c>
      <c r="I90" s="26">
        <f>ROUND(ROUND(H90,2)*ROUND(G90,3),2)</f>
        <v>0</v>
      </c>
      <c r="O90">
        <f>(I90*21)/100</f>
        <v>0</v>
      </c>
      <c r="P90" t="s">
        <v>27</v>
      </c>
    </row>
    <row r="91" spans="1:5" ht="63.75">
      <c r="A91" s="27" t="s">
        <v>52</v>
      </c>
      <c r="E91" s="28" t="s">
        <v>130</v>
      </c>
    </row>
    <row r="92" spans="1:5" ht="12.75">
      <c r="A92" s="29" t="s">
        <v>54</v>
      </c>
      <c r="E92" s="30" t="s">
        <v>49</v>
      </c>
    </row>
    <row r="93" spans="1:5" ht="25.5">
      <c r="A93" t="s">
        <v>55</v>
      </c>
      <c r="E93" s="28" t="s">
        <v>131</v>
      </c>
    </row>
    <row r="94" spans="1:16" ht="12.75">
      <c r="A94" s="17" t="s">
        <v>47</v>
      </c>
      <c r="B94" s="22" t="s">
        <v>132</v>
      </c>
      <c r="C94" s="22" t="s">
        <v>133</v>
      </c>
      <c r="D94" s="17" t="s">
        <v>49</v>
      </c>
      <c r="E94" s="23" t="s">
        <v>134</v>
      </c>
      <c r="F94" s="24" t="s">
        <v>51</v>
      </c>
      <c r="G94" s="25">
        <v>1</v>
      </c>
      <c r="H94" s="26">
        <v>0</v>
      </c>
      <c r="I94" s="26">
        <f>ROUND(ROUND(H94,2)*ROUND(G94,3),2)</f>
        <v>0</v>
      </c>
      <c r="O94">
        <f>(I94*21)/100</f>
        <v>0</v>
      </c>
      <c r="P94" t="s">
        <v>27</v>
      </c>
    </row>
    <row r="95" spans="1:5" ht="51">
      <c r="A95" s="27" t="s">
        <v>52</v>
      </c>
      <c r="E95" s="28" t="s">
        <v>135</v>
      </c>
    </row>
    <row r="96" spans="1:5" ht="12.75">
      <c r="A96" s="29" t="s">
        <v>54</v>
      </c>
      <c r="E96" s="30" t="s">
        <v>49</v>
      </c>
    </row>
    <row r="97" spans="1:5" ht="12.75">
      <c r="A97" t="s">
        <v>55</v>
      </c>
      <c r="E97" s="28" t="s">
        <v>49</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R18"/>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0+O9+O14</f>
        <v>0</v>
      </c>
      <c r="P2" t="s">
        <v>26</v>
      </c>
    </row>
    <row r="3" spans="1:16" ht="15" customHeight="1">
      <c r="A3" t="s">
        <v>12</v>
      </c>
      <c r="B3" s="10" t="s">
        <v>14</v>
      </c>
      <c r="C3" s="89" t="s">
        <v>15</v>
      </c>
      <c r="D3" s="85"/>
      <c r="E3" s="11" t="s">
        <v>16</v>
      </c>
      <c r="F3" s="1"/>
      <c r="G3" s="8"/>
      <c r="H3" s="7" t="s">
        <v>136</v>
      </c>
      <c r="I3" s="31">
        <f>0+I9+I14</f>
        <v>0</v>
      </c>
      <c r="O3" t="s">
        <v>23</v>
      </c>
      <c r="P3" t="s">
        <v>27</v>
      </c>
    </row>
    <row r="4" spans="1:16" ht="15" customHeight="1">
      <c r="A4" t="s">
        <v>17</v>
      </c>
      <c r="B4" s="10" t="s">
        <v>18</v>
      </c>
      <c r="C4" s="89" t="s">
        <v>136</v>
      </c>
      <c r="D4" s="85"/>
      <c r="E4" s="11" t="s">
        <v>137</v>
      </c>
      <c r="F4" s="1"/>
      <c r="G4" s="1"/>
      <c r="H4" s="9"/>
      <c r="I4" s="9"/>
      <c r="O4" t="s">
        <v>24</v>
      </c>
      <c r="P4" t="s">
        <v>27</v>
      </c>
    </row>
    <row r="5" spans="1:16" ht="12.75" customHeight="1">
      <c r="A5" t="s">
        <v>21</v>
      </c>
      <c r="B5" s="13" t="s">
        <v>22</v>
      </c>
      <c r="C5" s="90" t="s">
        <v>136</v>
      </c>
      <c r="D5" s="91"/>
      <c r="E5" s="14" t="s">
        <v>137</v>
      </c>
      <c r="F5" s="5"/>
      <c r="G5" s="5"/>
      <c r="H5" s="5"/>
      <c r="I5" s="5"/>
      <c r="O5" t="s">
        <v>25</v>
      </c>
      <c r="P5" t="s">
        <v>27</v>
      </c>
    </row>
    <row r="6" spans="1:9" ht="12.75" customHeight="1">
      <c r="A6" s="88" t="s">
        <v>28</v>
      </c>
      <c r="B6" s="88" t="s">
        <v>30</v>
      </c>
      <c r="C6" s="88" t="s">
        <v>32</v>
      </c>
      <c r="D6" s="88" t="s">
        <v>33</v>
      </c>
      <c r="E6" s="88" t="s">
        <v>34</v>
      </c>
      <c r="F6" s="88" t="s">
        <v>36</v>
      </c>
      <c r="G6" s="88" t="s">
        <v>38</v>
      </c>
      <c r="H6" s="88" t="s">
        <v>40</v>
      </c>
      <c r="I6" s="88"/>
    </row>
    <row r="7" spans="1:9" ht="12.75" customHeight="1">
      <c r="A7" s="88"/>
      <c r="B7" s="88"/>
      <c r="C7" s="88"/>
      <c r="D7" s="88"/>
      <c r="E7" s="88"/>
      <c r="F7" s="88"/>
      <c r="G7" s="88"/>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f>
        <v>0</v>
      </c>
      <c r="R9">
        <f>0+O10</f>
        <v>0</v>
      </c>
    </row>
    <row r="10" spans="1:16" ht="12.75">
      <c r="A10" s="17" t="s">
        <v>47</v>
      </c>
      <c r="B10" s="22" t="s">
        <v>31</v>
      </c>
      <c r="C10" s="22" t="s">
        <v>138</v>
      </c>
      <c r="D10" s="17" t="s">
        <v>49</v>
      </c>
      <c r="E10" s="23" t="s">
        <v>139</v>
      </c>
      <c r="F10" s="24" t="s">
        <v>51</v>
      </c>
      <c r="G10" s="25">
        <v>1</v>
      </c>
      <c r="H10" s="26">
        <v>0</v>
      </c>
      <c r="I10" s="26">
        <f>ROUND(ROUND(H10,2)*ROUND(G10,3),2)</f>
        <v>0</v>
      </c>
      <c r="O10">
        <f>(I10*21)/100</f>
        <v>0</v>
      </c>
      <c r="P10" t="s">
        <v>27</v>
      </c>
    </row>
    <row r="11" spans="1:5" ht="127.5">
      <c r="A11" s="27" t="s">
        <v>52</v>
      </c>
      <c r="E11" s="28" t="s">
        <v>140</v>
      </c>
    </row>
    <row r="12" spans="1:5" ht="12.75">
      <c r="A12" s="29" t="s">
        <v>54</v>
      </c>
      <c r="E12" s="30" t="s">
        <v>49</v>
      </c>
    </row>
    <row r="13" spans="1:5" ht="12.75">
      <c r="A13" t="s">
        <v>55</v>
      </c>
      <c r="E13" s="28" t="s">
        <v>66</v>
      </c>
    </row>
    <row r="14" spans="1:18" ht="12.75" customHeight="1">
      <c r="A14" s="5" t="s">
        <v>45</v>
      </c>
      <c r="B14" s="5"/>
      <c r="C14" s="32" t="s">
        <v>37</v>
      </c>
      <c r="D14" s="5"/>
      <c r="E14" s="20" t="s">
        <v>141</v>
      </c>
      <c r="F14" s="5"/>
      <c r="G14" s="5"/>
      <c r="H14" s="5"/>
      <c r="I14" s="33">
        <f>0+Q14</f>
        <v>0</v>
      </c>
      <c r="O14">
        <f>0+R14</f>
        <v>0</v>
      </c>
      <c r="Q14">
        <f>0+I15</f>
        <v>0</v>
      </c>
      <c r="R14">
        <f>0+O15</f>
        <v>0</v>
      </c>
    </row>
    <row r="15" spans="1:16" ht="12.75">
      <c r="A15" s="17" t="s">
        <v>47</v>
      </c>
      <c r="B15" s="22" t="s">
        <v>27</v>
      </c>
      <c r="C15" s="22" t="s">
        <v>142</v>
      </c>
      <c r="D15" s="17" t="s">
        <v>49</v>
      </c>
      <c r="E15" s="23" t="s">
        <v>143</v>
      </c>
      <c r="F15" s="24" t="s">
        <v>144</v>
      </c>
      <c r="G15" s="25">
        <v>20</v>
      </c>
      <c r="H15" s="26">
        <v>0</v>
      </c>
      <c r="I15" s="26">
        <f>ROUND(ROUND(H15,2)*ROUND(G15,3),2)</f>
        <v>0</v>
      </c>
      <c r="O15">
        <f>(I15*21)/100</f>
        <v>0</v>
      </c>
      <c r="P15" t="s">
        <v>27</v>
      </c>
    </row>
    <row r="16" spans="1:5" ht="38.25">
      <c r="A16" s="27" t="s">
        <v>52</v>
      </c>
      <c r="E16" s="28" t="s">
        <v>145</v>
      </c>
    </row>
    <row r="17" spans="1:5" ht="12.75">
      <c r="A17" s="29" t="s">
        <v>54</v>
      </c>
      <c r="E17" s="30" t="s">
        <v>146</v>
      </c>
    </row>
    <row r="18" spans="1:5" ht="76.5">
      <c r="A18" t="s">
        <v>55</v>
      </c>
      <c r="E18" s="28" t="s">
        <v>147</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4.xml><?xml version="1.0" encoding="utf-8"?>
<worksheet xmlns="http://schemas.openxmlformats.org/spreadsheetml/2006/main" xmlns:r="http://schemas.openxmlformats.org/officeDocument/2006/relationships">
  <sheetPr>
    <pageSetUpPr fitToPage="1"/>
  </sheetPr>
  <dimension ref="A1:R306"/>
  <sheetViews>
    <sheetView zoomScalePageLayoutView="0" workbookViewId="0" topLeftCell="A1">
      <pane ySplit="8" topLeftCell="A24"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0+O9+O42+O95+O116+O137+O158+O171+O192+O217+O222</f>
        <v>0</v>
      </c>
      <c r="P2" t="s">
        <v>26</v>
      </c>
    </row>
    <row r="3" spans="1:16" ht="15" customHeight="1">
      <c r="A3" t="s">
        <v>12</v>
      </c>
      <c r="B3" s="10" t="s">
        <v>14</v>
      </c>
      <c r="C3" s="89" t="s">
        <v>15</v>
      </c>
      <c r="D3" s="85"/>
      <c r="E3" s="11" t="s">
        <v>16</v>
      </c>
      <c r="F3" s="1"/>
      <c r="G3" s="8"/>
      <c r="H3" s="7" t="s">
        <v>148</v>
      </c>
      <c r="I3" s="31">
        <f>0+I9+I42+I95+I116+I137+I158+I171+I192+I217+I222</f>
        <v>0</v>
      </c>
      <c r="O3" t="s">
        <v>23</v>
      </c>
      <c r="P3" t="s">
        <v>27</v>
      </c>
    </row>
    <row r="4" spans="1:16" ht="15" customHeight="1">
      <c r="A4" t="s">
        <v>17</v>
      </c>
      <c r="B4" s="10" t="s">
        <v>18</v>
      </c>
      <c r="C4" s="89" t="s">
        <v>148</v>
      </c>
      <c r="D4" s="85"/>
      <c r="E4" s="11" t="s">
        <v>149</v>
      </c>
      <c r="F4" s="1"/>
      <c r="G4" s="1"/>
      <c r="H4" s="9"/>
      <c r="I4" s="9"/>
      <c r="O4" t="s">
        <v>24</v>
      </c>
      <c r="P4" t="s">
        <v>27</v>
      </c>
    </row>
    <row r="5" spans="1:16" ht="12.75" customHeight="1">
      <c r="A5" t="s">
        <v>21</v>
      </c>
      <c r="B5" s="13" t="s">
        <v>22</v>
      </c>
      <c r="C5" s="90" t="s">
        <v>148</v>
      </c>
      <c r="D5" s="91"/>
      <c r="E5" s="14" t="s">
        <v>149</v>
      </c>
      <c r="F5" s="5"/>
      <c r="G5" s="5"/>
      <c r="H5" s="5"/>
      <c r="I5" s="5"/>
      <c r="O5" t="s">
        <v>25</v>
      </c>
      <c r="P5" t="s">
        <v>27</v>
      </c>
    </row>
    <row r="6" spans="1:9" ht="12.75" customHeight="1">
      <c r="A6" s="88" t="s">
        <v>28</v>
      </c>
      <c r="B6" s="88" t="s">
        <v>30</v>
      </c>
      <c r="C6" s="88" t="s">
        <v>32</v>
      </c>
      <c r="D6" s="88" t="s">
        <v>33</v>
      </c>
      <c r="E6" s="88" t="s">
        <v>34</v>
      </c>
      <c r="F6" s="88" t="s">
        <v>36</v>
      </c>
      <c r="G6" s="88" t="s">
        <v>38</v>
      </c>
      <c r="H6" s="88" t="s">
        <v>40</v>
      </c>
      <c r="I6" s="88"/>
    </row>
    <row r="7" spans="1:9" ht="12.75" customHeight="1">
      <c r="A7" s="88"/>
      <c r="B7" s="88"/>
      <c r="C7" s="88"/>
      <c r="D7" s="88"/>
      <c r="E7" s="88"/>
      <c r="F7" s="88"/>
      <c r="G7" s="88"/>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0+I10+I14+I18+I22+I26+I30+I34+I38</f>
        <v>0</v>
      </c>
      <c r="R9">
        <f>0+O10+O14+O18+O22+O26+O30+O34+O38</f>
        <v>0</v>
      </c>
    </row>
    <row r="10" spans="1:16" ht="12.75">
      <c r="A10" s="17" t="s">
        <v>47</v>
      </c>
      <c r="B10" s="22" t="s">
        <v>31</v>
      </c>
      <c r="C10" s="22" t="s">
        <v>150</v>
      </c>
      <c r="D10" s="17" t="s">
        <v>49</v>
      </c>
      <c r="E10" s="23" t="s">
        <v>151</v>
      </c>
      <c r="F10" s="24" t="s">
        <v>144</v>
      </c>
      <c r="G10" s="25">
        <v>7</v>
      </c>
      <c r="H10" s="26">
        <v>0</v>
      </c>
      <c r="I10" s="26">
        <f>ROUND(ROUND(H10,2)*ROUND(G10,3),2)</f>
        <v>0</v>
      </c>
      <c r="O10">
        <f>(I10*21)/100</f>
        <v>0</v>
      </c>
      <c r="P10" t="s">
        <v>27</v>
      </c>
    </row>
    <row r="11" spans="1:5" ht="12.75">
      <c r="A11" s="27" t="s">
        <v>52</v>
      </c>
      <c r="E11" s="28" t="s">
        <v>152</v>
      </c>
    </row>
    <row r="12" spans="1:5" ht="12.75">
      <c r="A12" s="29" t="s">
        <v>54</v>
      </c>
      <c r="E12" s="30" t="s">
        <v>153</v>
      </c>
    </row>
    <row r="13" spans="1:5" ht="25.5">
      <c r="A13" t="s">
        <v>55</v>
      </c>
      <c r="E13" s="28" t="s">
        <v>154</v>
      </c>
    </row>
    <row r="14" spans="1:16" ht="25.5">
      <c r="A14" s="17" t="s">
        <v>47</v>
      </c>
      <c r="B14" s="22" t="s">
        <v>27</v>
      </c>
      <c r="C14" s="22" t="s">
        <v>155</v>
      </c>
      <c r="D14" s="17" t="s">
        <v>49</v>
      </c>
      <c r="E14" s="23" t="s">
        <v>156</v>
      </c>
      <c r="F14" s="24" t="s">
        <v>157</v>
      </c>
      <c r="G14" s="25">
        <v>24.32</v>
      </c>
      <c r="H14" s="26">
        <v>0</v>
      </c>
      <c r="I14" s="26">
        <f>ROUND(ROUND(H14,2)*ROUND(G14,3),2)</f>
        <v>0</v>
      </c>
      <c r="O14">
        <f>(I14*21)/100</f>
        <v>0</v>
      </c>
      <c r="P14" t="s">
        <v>27</v>
      </c>
    </row>
    <row r="15" spans="1:5" ht="12.75">
      <c r="A15" s="27" t="s">
        <v>52</v>
      </c>
      <c r="E15" s="28" t="s">
        <v>49</v>
      </c>
    </row>
    <row r="16" spans="1:5" ht="38.25">
      <c r="A16" s="29" t="s">
        <v>54</v>
      </c>
      <c r="E16" s="30" t="s">
        <v>158</v>
      </c>
    </row>
    <row r="17" spans="1:5" ht="140.25">
      <c r="A17" t="s">
        <v>55</v>
      </c>
      <c r="E17" s="28" t="s">
        <v>159</v>
      </c>
    </row>
    <row r="18" spans="1:16" ht="25.5">
      <c r="A18" s="17" t="s">
        <v>47</v>
      </c>
      <c r="B18" s="22" t="s">
        <v>26</v>
      </c>
      <c r="C18" s="22" t="s">
        <v>160</v>
      </c>
      <c r="D18" s="17" t="s">
        <v>49</v>
      </c>
      <c r="E18" s="23" t="s">
        <v>161</v>
      </c>
      <c r="F18" s="24" t="s">
        <v>157</v>
      </c>
      <c r="G18" s="25">
        <v>68.544</v>
      </c>
      <c r="H18" s="26">
        <v>0</v>
      </c>
      <c r="I18" s="26">
        <f>ROUND(ROUND(H18,2)*ROUND(G18,3),2)</f>
        <v>0</v>
      </c>
      <c r="O18">
        <f>(I18*21)/100</f>
        <v>0</v>
      </c>
      <c r="P18" t="s">
        <v>27</v>
      </c>
    </row>
    <row r="19" spans="1:5" ht="12.75">
      <c r="A19" s="27" t="s">
        <v>52</v>
      </c>
      <c r="E19" s="28" t="s">
        <v>49</v>
      </c>
    </row>
    <row r="20" spans="1:5" ht="38.25">
      <c r="A20" s="29" t="s">
        <v>54</v>
      </c>
      <c r="E20" s="30" t="s">
        <v>162</v>
      </c>
    </row>
    <row r="21" spans="1:5" ht="140.25">
      <c r="A21" t="s">
        <v>55</v>
      </c>
      <c r="E21" s="28" t="s">
        <v>159</v>
      </c>
    </row>
    <row r="22" spans="1:16" ht="25.5">
      <c r="A22" s="17" t="s">
        <v>47</v>
      </c>
      <c r="B22" s="22" t="s">
        <v>35</v>
      </c>
      <c r="C22" s="22" t="s">
        <v>163</v>
      </c>
      <c r="D22" s="17" t="s">
        <v>49</v>
      </c>
      <c r="E22" s="23" t="s">
        <v>164</v>
      </c>
      <c r="F22" s="24" t="s">
        <v>157</v>
      </c>
      <c r="G22" s="25">
        <v>186.846</v>
      </c>
      <c r="H22" s="26">
        <v>0</v>
      </c>
      <c r="I22" s="26">
        <f>ROUND(ROUND(H22,2)*ROUND(G22,3),2)</f>
        <v>0</v>
      </c>
      <c r="O22">
        <f>(I22*21)/100</f>
        <v>0</v>
      </c>
      <c r="P22" t="s">
        <v>27</v>
      </c>
    </row>
    <row r="23" spans="1:5" ht="12.75">
      <c r="A23" s="27" t="s">
        <v>52</v>
      </c>
      <c r="E23" s="28" t="s">
        <v>165</v>
      </c>
    </row>
    <row r="24" spans="1:5" ht="51">
      <c r="A24" s="29" t="s">
        <v>54</v>
      </c>
      <c r="E24" s="30" t="s">
        <v>166</v>
      </c>
    </row>
    <row r="25" spans="1:5" ht="140.25">
      <c r="A25" t="s">
        <v>55</v>
      </c>
      <c r="E25" s="28" t="s">
        <v>159</v>
      </c>
    </row>
    <row r="26" spans="1:16" ht="25.5">
      <c r="A26" s="17" t="s">
        <v>47</v>
      </c>
      <c r="B26" s="22" t="s">
        <v>37</v>
      </c>
      <c r="C26" s="22" t="s">
        <v>167</v>
      </c>
      <c r="D26" s="17" t="s">
        <v>49</v>
      </c>
      <c r="E26" s="23" t="s">
        <v>168</v>
      </c>
      <c r="F26" s="24" t="s">
        <v>157</v>
      </c>
      <c r="G26" s="25">
        <v>3.328</v>
      </c>
      <c r="H26" s="26">
        <v>0</v>
      </c>
      <c r="I26" s="26">
        <f>ROUND(ROUND(H26,2)*ROUND(G26,3),2)</f>
        <v>0</v>
      </c>
      <c r="O26">
        <f>(I26*21)/100</f>
        <v>0</v>
      </c>
      <c r="P26" t="s">
        <v>27</v>
      </c>
    </row>
    <row r="27" spans="1:5" ht="12.75">
      <c r="A27" s="27" t="s">
        <v>52</v>
      </c>
      <c r="E27" s="28" t="s">
        <v>49</v>
      </c>
    </row>
    <row r="28" spans="1:5" ht="25.5">
      <c r="A28" s="29" t="s">
        <v>54</v>
      </c>
      <c r="E28" s="30" t="s">
        <v>169</v>
      </c>
    </row>
    <row r="29" spans="1:5" ht="140.25">
      <c r="A29" t="s">
        <v>55</v>
      </c>
      <c r="E29" s="28" t="s">
        <v>159</v>
      </c>
    </row>
    <row r="30" spans="1:16" ht="25.5">
      <c r="A30" s="17" t="s">
        <v>47</v>
      </c>
      <c r="B30" s="22" t="s">
        <v>39</v>
      </c>
      <c r="C30" s="22" t="s">
        <v>170</v>
      </c>
      <c r="D30" s="17" t="s">
        <v>49</v>
      </c>
      <c r="E30" s="23" t="s">
        <v>171</v>
      </c>
      <c r="F30" s="24" t="s">
        <v>157</v>
      </c>
      <c r="G30" s="25">
        <v>4.631</v>
      </c>
      <c r="H30" s="26">
        <v>0</v>
      </c>
      <c r="I30" s="26">
        <f>ROUND(ROUND(H30,2)*ROUND(G30,3),2)</f>
        <v>0</v>
      </c>
      <c r="O30">
        <f>(I30*21)/100</f>
        <v>0</v>
      </c>
      <c r="P30" t="s">
        <v>27</v>
      </c>
    </row>
    <row r="31" spans="1:5" ht="12.75">
      <c r="A31" s="27" t="s">
        <v>52</v>
      </c>
      <c r="E31" s="28" t="s">
        <v>49</v>
      </c>
    </row>
    <row r="32" spans="1:5" ht="12.75">
      <c r="A32" s="29" t="s">
        <v>54</v>
      </c>
      <c r="E32" s="30" t="s">
        <v>172</v>
      </c>
    </row>
    <row r="33" spans="1:5" ht="140.25">
      <c r="A33" t="s">
        <v>55</v>
      </c>
      <c r="E33" s="28" t="s">
        <v>159</v>
      </c>
    </row>
    <row r="34" spans="1:16" ht="12.75">
      <c r="A34" s="17" t="s">
        <v>47</v>
      </c>
      <c r="B34" s="22" t="s">
        <v>75</v>
      </c>
      <c r="C34" s="22" t="s">
        <v>173</v>
      </c>
      <c r="D34" s="17" t="s">
        <v>49</v>
      </c>
      <c r="E34" s="23" t="s">
        <v>174</v>
      </c>
      <c r="F34" s="24" t="s">
        <v>81</v>
      </c>
      <c r="G34" s="25">
        <v>1</v>
      </c>
      <c r="H34" s="26">
        <v>0</v>
      </c>
      <c r="I34" s="26">
        <f>ROUND(ROUND(H34,2)*ROUND(G34,3),2)</f>
        <v>0</v>
      </c>
      <c r="O34">
        <f>(I34*21)/100</f>
        <v>0</v>
      </c>
      <c r="P34" t="s">
        <v>27</v>
      </c>
    </row>
    <row r="35" spans="1:5" ht="12.75">
      <c r="A35" s="27" t="s">
        <v>52</v>
      </c>
      <c r="E35" s="28" t="s">
        <v>49</v>
      </c>
    </row>
    <row r="36" spans="1:5" ht="12.75">
      <c r="A36" s="29" t="s">
        <v>54</v>
      </c>
      <c r="E36" s="30" t="s">
        <v>49</v>
      </c>
    </row>
    <row r="37" spans="1:5" ht="12.75">
      <c r="A37" t="s">
        <v>55</v>
      </c>
      <c r="E37" s="28" t="s">
        <v>70</v>
      </c>
    </row>
    <row r="38" spans="1:16" ht="12.75">
      <c r="A38" s="17" t="s">
        <v>47</v>
      </c>
      <c r="B38" s="22" t="s">
        <v>78</v>
      </c>
      <c r="C38" s="22" t="s">
        <v>175</v>
      </c>
      <c r="D38" s="17" t="s">
        <v>49</v>
      </c>
      <c r="E38" s="23" t="s">
        <v>176</v>
      </c>
      <c r="F38" s="24" t="s">
        <v>81</v>
      </c>
      <c r="G38" s="25">
        <v>1</v>
      </c>
      <c r="H38" s="26">
        <v>0</v>
      </c>
      <c r="I38" s="26">
        <f>ROUND(ROUND(H38,2)*ROUND(G38,3),2)</f>
        <v>0</v>
      </c>
      <c r="O38">
        <f>(I38*21)/100</f>
        <v>0</v>
      </c>
      <c r="P38" t="s">
        <v>27</v>
      </c>
    </row>
    <row r="39" spans="1:5" ht="12.75">
      <c r="A39" s="27" t="s">
        <v>52</v>
      </c>
      <c r="E39" s="28" t="s">
        <v>49</v>
      </c>
    </row>
    <row r="40" spans="1:5" ht="12.75">
      <c r="A40" s="29" t="s">
        <v>54</v>
      </c>
      <c r="E40" s="30" t="s">
        <v>49</v>
      </c>
    </row>
    <row r="41" spans="1:5" ht="51">
      <c r="A41" t="s">
        <v>55</v>
      </c>
      <c r="E41" s="28" t="s">
        <v>177</v>
      </c>
    </row>
    <row r="42" spans="1:18" ht="12.75" customHeight="1">
      <c r="A42" s="5" t="s">
        <v>45</v>
      </c>
      <c r="B42" s="5"/>
      <c r="C42" s="32" t="s">
        <v>31</v>
      </c>
      <c r="D42" s="5"/>
      <c r="E42" s="20" t="s">
        <v>178</v>
      </c>
      <c r="F42" s="5"/>
      <c r="G42" s="5"/>
      <c r="H42" s="5"/>
      <c r="I42" s="33">
        <f>0+Q42</f>
        <v>0</v>
      </c>
      <c r="O42">
        <f>0+R42</f>
        <v>0</v>
      </c>
      <c r="Q42">
        <f>0+I43+I47+I51+I55+I59+I63+I67+I71+I75+I79+I83+I87+I91</f>
        <v>0</v>
      </c>
      <c r="R42">
        <f>0+O43+O47+O51+O55+O59+O63+O67+O71+O75+O79+O83+O87+O91</f>
        <v>0</v>
      </c>
    </row>
    <row r="43" spans="1:16" ht="12.75">
      <c r="A43" s="17" t="s">
        <v>47</v>
      </c>
      <c r="B43" s="22" t="s">
        <v>42</v>
      </c>
      <c r="C43" s="22" t="s">
        <v>179</v>
      </c>
      <c r="D43" s="17" t="s">
        <v>49</v>
      </c>
      <c r="E43" s="23" t="s">
        <v>180</v>
      </c>
      <c r="F43" s="24" t="s">
        <v>181</v>
      </c>
      <c r="G43" s="25">
        <v>70</v>
      </c>
      <c r="H43" s="26">
        <v>0</v>
      </c>
      <c r="I43" s="26">
        <f>ROUND(ROUND(H43,2)*ROUND(G43,3),2)</f>
        <v>0</v>
      </c>
      <c r="O43">
        <f>(I43*21)/100</f>
        <v>0</v>
      </c>
      <c r="P43" t="s">
        <v>27</v>
      </c>
    </row>
    <row r="44" spans="1:5" ht="12.75">
      <c r="A44" s="27" t="s">
        <v>52</v>
      </c>
      <c r="E44" s="28" t="s">
        <v>182</v>
      </c>
    </row>
    <row r="45" spans="1:5" ht="12.75">
      <c r="A45" s="29" t="s">
        <v>54</v>
      </c>
      <c r="E45" s="30" t="s">
        <v>183</v>
      </c>
    </row>
    <row r="46" spans="1:5" ht="38.25">
      <c r="A46" t="s">
        <v>55</v>
      </c>
      <c r="E46" s="28" t="s">
        <v>184</v>
      </c>
    </row>
    <row r="47" spans="1:16" ht="25.5">
      <c r="A47" s="17" t="s">
        <v>47</v>
      </c>
      <c r="B47" s="22" t="s">
        <v>44</v>
      </c>
      <c r="C47" s="22" t="s">
        <v>185</v>
      </c>
      <c r="D47" s="17" t="s">
        <v>49</v>
      </c>
      <c r="E47" s="23" t="s">
        <v>186</v>
      </c>
      <c r="F47" s="24" t="s">
        <v>144</v>
      </c>
      <c r="G47" s="25">
        <v>24.12</v>
      </c>
      <c r="H47" s="26">
        <v>0</v>
      </c>
      <c r="I47" s="26">
        <f>ROUND(ROUND(H47,2)*ROUND(G47,3),2)</f>
        <v>0</v>
      </c>
      <c r="O47">
        <f>(I47*21)/100</f>
        <v>0</v>
      </c>
      <c r="P47" t="s">
        <v>27</v>
      </c>
    </row>
    <row r="48" spans="1:5" ht="12.75">
      <c r="A48" s="27" t="s">
        <v>52</v>
      </c>
      <c r="E48" s="28" t="s">
        <v>187</v>
      </c>
    </row>
    <row r="49" spans="1:5" ht="12.75">
      <c r="A49" s="29" t="s">
        <v>54</v>
      </c>
      <c r="E49" s="30" t="s">
        <v>188</v>
      </c>
    </row>
    <row r="50" spans="1:5" ht="63.75">
      <c r="A50" t="s">
        <v>55</v>
      </c>
      <c r="E50" s="28" t="s">
        <v>189</v>
      </c>
    </row>
    <row r="51" spans="1:16" ht="25.5">
      <c r="A51" s="17" t="s">
        <v>47</v>
      </c>
      <c r="B51" s="22" t="s">
        <v>88</v>
      </c>
      <c r="C51" s="22" t="s">
        <v>190</v>
      </c>
      <c r="D51" s="17" t="s">
        <v>49</v>
      </c>
      <c r="E51" s="23" t="s">
        <v>191</v>
      </c>
      <c r="F51" s="24" t="s">
        <v>144</v>
      </c>
      <c r="G51" s="25">
        <v>4.44</v>
      </c>
      <c r="H51" s="26">
        <v>0</v>
      </c>
      <c r="I51" s="26">
        <f>ROUND(ROUND(H51,2)*ROUND(G51,3),2)</f>
        <v>0</v>
      </c>
      <c r="O51">
        <f>(I51*21)/100</f>
        <v>0</v>
      </c>
      <c r="P51" t="s">
        <v>27</v>
      </c>
    </row>
    <row r="52" spans="1:5" ht="12.75">
      <c r="A52" s="27" t="s">
        <v>52</v>
      </c>
      <c r="E52" s="28" t="s">
        <v>187</v>
      </c>
    </row>
    <row r="53" spans="1:5" ht="51">
      <c r="A53" s="29" t="s">
        <v>54</v>
      </c>
      <c r="E53" s="30" t="s">
        <v>192</v>
      </c>
    </row>
    <row r="54" spans="1:5" ht="63.75">
      <c r="A54" t="s">
        <v>55</v>
      </c>
      <c r="E54" s="28" t="s">
        <v>189</v>
      </c>
    </row>
    <row r="55" spans="1:16" ht="12.75">
      <c r="A55" s="17" t="s">
        <v>47</v>
      </c>
      <c r="B55" s="22" t="s">
        <v>91</v>
      </c>
      <c r="C55" s="22" t="s">
        <v>193</v>
      </c>
      <c r="D55" s="17" t="s">
        <v>49</v>
      </c>
      <c r="E55" s="23" t="s">
        <v>194</v>
      </c>
      <c r="F55" s="24" t="s">
        <v>144</v>
      </c>
      <c r="G55" s="25">
        <v>2.96</v>
      </c>
      <c r="H55" s="26">
        <v>0</v>
      </c>
      <c r="I55" s="26">
        <f>ROUND(ROUND(H55,2)*ROUND(G55,3),2)</f>
        <v>0</v>
      </c>
      <c r="O55">
        <f>(I55*21)/100</f>
        <v>0</v>
      </c>
      <c r="P55" t="s">
        <v>27</v>
      </c>
    </row>
    <row r="56" spans="1:5" ht="12.75">
      <c r="A56" s="27" t="s">
        <v>52</v>
      </c>
      <c r="E56" s="28" t="s">
        <v>195</v>
      </c>
    </row>
    <row r="57" spans="1:5" ht="51">
      <c r="A57" s="29" t="s">
        <v>54</v>
      </c>
      <c r="E57" s="30" t="s">
        <v>196</v>
      </c>
    </row>
    <row r="58" spans="1:5" ht="63.75">
      <c r="A58" t="s">
        <v>55</v>
      </c>
      <c r="E58" s="28" t="s">
        <v>189</v>
      </c>
    </row>
    <row r="59" spans="1:16" ht="12.75">
      <c r="A59" s="17" t="s">
        <v>47</v>
      </c>
      <c r="B59" s="22" t="s">
        <v>95</v>
      </c>
      <c r="C59" s="22" t="s">
        <v>197</v>
      </c>
      <c r="D59" s="17" t="s">
        <v>49</v>
      </c>
      <c r="E59" s="23" t="s">
        <v>198</v>
      </c>
      <c r="F59" s="24" t="s">
        <v>144</v>
      </c>
      <c r="G59" s="25">
        <v>72.017</v>
      </c>
      <c r="H59" s="26">
        <v>0</v>
      </c>
      <c r="I59" s="26">
        <f>ROUND(ROUND(H59,2)*ROUND(G59,3),2)</f>
        <v>0</v>
      </c>
      <c r="O59">
        <f>(I59*21)/100</f>
        <v>0</v>
      </c>
      <c r="P59" t="s">
        <v>27</v>
      </c>
    </row>
    <row r="60" spans="1:5" ht="12.75">
      <c r="A60" s="27" t="s">
        <v>52</v>
      </c>
      <c r="E60" s="28" t="s">
        <v>199</v>
      </c>
    </row>
    <row r="61" spans="1:5" ht="12.75">
      <c r="A61" s="29" t="s">
        <v>54</v>
      </c>
      <c r="E61" s="30" t="s">
        <v>200</v>
      </c>
    </row>
    <row r="62" spans="1:5" ht="306">
      <c r="A62" t="s">
        <v>55</v>
      </c>
      <c r="E62" s="28" t="s">
        <v>201</v>
      </c>
    </row>
    <row r="63" spans="1:16" ht="12.75">
      <c r="A63" s="17" t="s">
        <v>47</v>
      </c>
      <c r="B63" s="22" t="s">
        <v>99</v>
      </c>
      <c r="C63" s="22" t="s">
        <v>202</v>
      </c>
      <c r="D63" s="17" t="s">
        <v>49</v>
      </c>
      <c r="E63" s="23" t="s">
        <v>203</v>
      </c>
      <c r="F63" s="24" t="s">
        <v>144</v>
      </c>
      <c r="G63" s="25">
        <v>72.017</v>
      </c>
      <c r="H63" s="26">
        <v>0</v>
      </c>
      <c r="I63" s="26">
        <f>ROUND(ROUND(H63,2)*ROUND(G63,3),2)</f>
        <v>0</v>
      </c>
      <c r="O63">
        <f>(I63*21)/100</f>
        <v>0</v>
      </c>
      <c r="P63" t="s">
        <v>27</v>
      </c>
    </row>
    <row r="64" spans="1:5" ht="12.75">
      <c r="A64" s="27" t="s">
        <v>52</v>
      </c>
      <c r="E64" s="28" t="s">
        <v>204</v>
      </c>
    </row>
    <row r="65" spans="1:5" ht="12.75">
      <c r="A65" s="29" t="s">
        <v>54</v>
      </c>
      <c r="E65" s="30" t="s">
        <v>200</v>
      </c>
    </row>
    <row r="66" spans="1:5" ht="318.75">
      <c r="A66" t="s">
        <v>55</v>
      </c>
      <c r="E66" s="28" t="s">
        <v>205</v>
      </c>
    </row>
    <row r="67" spans="1:16" ht="12.75">
      <c r="A67" s="17" t="s">
        <v>47</v>
      </c>
      <c r="B67" s="22" t="s">
        <v>104</v>
      </c>
      <c r="C67" s="22" t="s">
        <v>206</v>
      </c>
      <c r="D67" s="17" t="s">
        <v>49</v>
      </c>
      <c r="E67" s="23" t="s">
        <v>207</v>
      </c>
      <c r="F67" s="24" t="s">
        <v>144</v>
      </c>
      <c r="G67" s="25">
        <v>7.16</v>
      </c>
      <c r="H67" s="26">
        <v>0</v>
      </c>
      <c r="I67" s="26">
        <f>ROUND(ROUND(H67,2)*ROUND(G67,3),2)</f>
        <v>0</v>
      </c>
      <c r="O67">
        <f>(I67*21)/100</f>
        <v>0</v>
      </c>
      <c r="P67" t="s">
        <v>27</v>
      </c>
    </row>
    <row r="68" spans="1:5" ht="12.75">
      <c r="A68" s="27" t="s">
        <v>52</v>
      </c>
      <c r="E68" s="28" t="s">
        <v>208</v>
      </c>
    </row>
    <row r="69" spans="1:5" ht="76.5">
      <c r="A69" s="29" t="s">
        <v>54</v>
      </c>
      <c r="E69" s="30" t="s">
        <v>209</v>
      </c>
    </row>
    <row r="70" spans="1:5" ht="318.75">
      <c r="A70" t="s">
        <v>55</v>
      </c>
      <c r="E70" s="28" t="s">
        <v>205</v>
      </c>
    </row>
    <row r="71" spans="1:16" ht="12.75">
      <c r="A71" s="17" t="s">
        <v>47</v>
      </c>
      <c r="B71" s="22" t="s">
        <v>109</v>
      </c>
      <c r="C71" s="22" t="s">
        <v>210</v>
      </c>
      <c r="D71" s="17" t="s">
        <v>49</v>
      </c>
      <c r="E71" s="23" t="s">
        <v>211</v>
      </c>
      <c r="F71" s="24" t="s">
        <v>144</v>
      </c>
      <c r="G71" s="25">
        <v>5</v>
      </c>
      <c r="H71" s="26">
        <v>0</v>
      </c>
      <c r="I71" s="26">
        <f>ROUND(ROUND(H71,2)*ROUND(G71,3),2)</f>
        <v>0</v>
      </c>
      <c r="O71">
        <f>(I71*21)/100</f>
        <v>0</v>
      </c>
      <c r="P71" t="s">
        <v>27</v>
      </c>
    </row>
    <row r="72" spans="1:5" ht="12.75">
      <c r="A72" s="27" t="s">
        <v>52</v>
      </c>
      <c r="E72" s="28" t="s">
        <v>208</v>
      </c>
    </row>
    <row r="73" spans="1:5" ht="12.75">
      <c r="A73" s="29" t="s">
        <v>54</v>
      </c>
      <c r="E73" s="30" t="s">
        <v>212</v>
      </c>
    </row>
    <row r="74" spans="1:5" ht="318.75">
      <c r="A74" t="s">
        <v>55</v>
      </c>
      <c r="E74" s="28" t="s">
        <v>205</v>
      </c>
    </row>
    <row r="75" spans="1:16" ht="12.75">
      <c r="A75" s="17" t="s">
        <v>47</v>
      </c>
      <c r="B75" s="22" t="s">
        <v>113</v>
      </c>
      <c r="C75" s="22" t="s">
        <v>213</v>
      </c>
      <c r="D75" s="17" t="s">
        <v>49</v>
      </c>
      <c r="E75" s="23" t="s">
        <v>214</v>
      </c>
      <c r="F75" s="24" t="s">
        <v>144</v>
      </c>
      <c r="G75" s="25">
        <v>84.177</v>
      </c>
      <c r="H75" s="26">
        <v>0</v>
      </c>
      <c r="I75" s="26">
        <f>ROUND(ROUND(H75,2)*ROUND(G75,3),2)</f>
        <v>0</v>
      </c>
      <c r="O75">
        <f>(I75*21)/100</f>
        <v>0</v>
      </c>
      <c r="P75" t="s">
        <v>27</v>
      </c>
    </row>
    <row r="76" spans="1:5" ht="12.75">
      <c r="A76" s="27" t="s">
        <v>52</v>
      </c>
      <c r="E76" s="28" t="s">
        <v>49</v>
      </c>
    </row>
    <row r="77" spans="1:5" ht="12.75">
      <c r="A77" s="29" t="s">
        <v>54</v>
      </c>
      <c r="E77" s="30" t="s">
        <v>215</v>
      </c>
    </row>
    <row r="78" spans="1:5" ht="191.25">
      <c r="A78" t="s">
        <v>55</v>
      </c>
      <c r="E78" s="28" t="s">
        <v>216</v>
      </c>
    </row>
    <row r="79" spans="1:16" ht="12.75">
      <c r="A79" s="17" t="s">
        <v>47</v>
      </c>
      <c r="B79" s="22" t="s">
        <v>118</v>
      </c>
      <c r="C79" s="22" t="s">
        <v>217</v>
      </c>
      <c r="D79" s="17" t="s">
        <v>49</v>
      </c>
      <c r="E79" s="23" t="s">
        <v>218</v>
      </c>
      <c r="F79" s="24" t="s">
        <v>144</v>
      </c>
      <c r="G79" s="25">
        <v>72.017</v>
      </c>
      <c r="H79" s="26">
        <v>0</v>
      </c>
      <c r="I79" s="26">
        <f>ROUND(ROUND(H79,2)*ROUND(G79,3),2)</f>
        <v>0</v>
      </c>
      <c r="O79">
        <f>(I79*21)/100</f>
        <v>0</v>
      </c>
      <c r="P79" t="s">
        <v>27</v>
      </c>
    </row>
    <row r="80" spans="1:5" ht="12.75">
      <c r="A80" s="27" t="s">
        <v>52</v>
      </c>
      <c r="E80" s="28" t="s">
        <v>219</v>
      </c>
    </row>
    <row r="81" spans="1:5" ht="12.75">
      <c r="A81" s="29" t="s">
        <v>54</v>
      </c>
      <c r="E81" s="30" t="s">
        <v>220</v>
      </c>
    </row>
    <row r="82" spans="1:5" ht="229.5">
      <c r="A82" t="s">
        <v>55</v>
      </c>
      <c r="E82" s="28" t="s">
        <v>221</v>
      </c>
    </row>
    <row r="83" spans="1:16" ht="12.75">
      <c r="A83" s="17" t="s">
        <v>47</v>
      </c>
      <c r="B83" s="22" t="s">
        <v>120</v>
      </c>
      <c r="C83" s="22" t="s">
        <v>222</v>
      </c>
      <c r="D83" s="17" t="s">
        <v>49</v>
      </c>
      <c r="E83" s="23" t="s">
        <v>223</v>
      </c>
      <c r="F83" s="24" t="s">
        <v>144</v>
      </c>
      <c r="G83" s="25">
        <v>5</v>
      </c>
      <c r="H83" s="26">
        <v>0</v>
      </c>
      <c r="I83" s="26">
        <f>ROUND(ROUND(H83,2)*ROUND(G83,3),2)</f>
        <v>0</v>
      </c>
      <c r="O83">
        <f>(I83*21)/100</f>
        <v>0</v>
      </c>
      <c r="P83" t="s">
        <v>27</v>
      </c>
    </row>
    <row r="84" spans="1:5" ht="12.75">
      <c r="A84" s="27" t="s">
        <v>52</v>
      </c>
      <c r="E84" s="28" t="s">
        <v>49</v>
      </c>
    </row>
    <row r="85" spans="1:5" ht="12.75">
      <c r="A85" s="29" t="s">
        <v>54</v>
      </c>
      <c r="E85" s="30" t="s">
        <v>224</v>
      </c>
    </row>
    <row r="86" spans="1:5" ht="229.5">
      <c r="A86" t="s">
        <v>55</v>
      </c>
      <c r="E86" s="28" t="s">
        <v>225</v>
      </c>
    </row>
    <row r="87" spans="1:16" ht="12.75">
      <c r="A87" s="17" t="s">
        <v>47</v>
      </c>
      <c r="B87" s="22" t="s">
        <v>122</v>
      </c>
      <c r="C87" s="22" t="s">
        <v>226</v>
      </c>
      <c r="D87" s="17" t="s">
        <v>49</v>
      </c>
      <c r="E87" s="23" t="s">
        <v>227</v>
      </c>
      <c r="F87" s="24" t="s">
        <v>181</v>
      </c>
      <c r="G87" s="25">
        <v>70</v>
      </c>
      <c r="H87" s="26">
        <v>0</v>
      </c>
      <c r="I87" s="26">
        <f>ROUND(ROUND(H87,2)*ROUND(G87,3),2)</f>
        <v>0</v>
      </c>
      <c r="O87">
        <f>(I87*21)/100</f>
        <v>0</v>
      </c>
      <c r="P87" t="s">
        <v>27</v>
      </c>
    </row>
    <row r="88" spans="1:5" ht="12.75">
      <c r="A88" s="27" t="s">
        <v>52</v>
      </c>
      <c r="E88" s="28" t="s">
        <v>49</v>
      </c>
    </row>
    <row r="89" spans="1:5" ht="12.75">
      <c r="A89" s="29" t="s">
        <v>54</v>
      </c>
      <c r="E89" s="30" t="s">
        <v>228</v>
      </c>
    </row>
    <row r="90" spans="1:5" ht="38.25">
      <c r="A90" t="s">
        <v>55</v>
      </c>
      <c r="E90" s="28" t="s">
        <v>229</v>
      </c>
    </row>
    <row r="91" spans="1:16" ht="12.75">
      <c r="A91" s="17" t="s">
        <v>47</v>
      </c>
      <c r="B91" s="22" t="s">
        <v>127</v>
      </c>
      <c r="C91" s="22" t="s">
        <v>230</v>
      </c>
      <c r="D91" s="17" t="s">
        <v>49</v>
      </c>
      <c r="E91" s="23" t="s">
        <v>231</v>
      </c>
      <c r="F91" s="24" t="s">
        <v>181</v>
      </c>
      <c r="G91" s="25">
        <v>70</v>
      </c>
      <c r="H91" s="26">
        <v>0</v>
      </c>
      <c r="I91" s="26">
        <f>ROUND(ROUND(H91,2)*ROUND(G91,3),2)</f>
        <v>0</v>
      </c>
      <c r="O91">
        <f>(I91*21)/100</f>
        <v>0</v>
      </c>
      <c r="P91" t="s">
        <v>27</v>
      </c>
    </row>
    <row r="92" spans="1:5" ht="12.75">
      <c r="A92" s="27" t="s">
        <v>52</v>
      </c>
      <c r="E92" s="28" t="s">
        <v>49</v>
      </c>
    </row>
    <row r="93" spans="1:5" ht="12.75">
      <c r="A93" s="29" t="s">
        <v>54</v>
      </c>
      <c r="E93" s="30" t="s">
        <v>232</v>
      </c>
    </row>
    <row r="94" spans="1:5" ht="25.5">
      <c r="A94" t="s">
        <v>55</v>
      </c>
      <c r="E94" s="28" t="s">
        <v>233</v>
      </c>
    </row>
    <row r="95" spans="1:18" ht="12.75" customHeight="1">
      <c r="A95" s="5" t="s">
        <v>45</v>
      </c>
      <c r="B95" s="5"/>
      <c r="C95" s="32" t="s">
        <v>27</v>
      </c>
      <c r="D95" s="5"/>
      <c r="E95" s="20" t="s">
        <v>234</v>
      </c>
      <c r="F95" s="5"/>
      <c r="G95" s="5"/>
      <c r="H95" s="5"/>
      <c r="I95" s="33">
        <f>0+Q95</f>
        <v>0</v>
      </c>
      <c r="O95">
        <f>0+R95</f>
        <v>0</v>
      </c>
      <c r="Q95">
        <f>0+I96+I100+I104+I108+I112</f>
        <v>0</v>
      </c>
      <c r="R95">
        <f>0+O96+O100+O104+O108+O112</f>
        <v>0</v>
      </c>
    </row>
    <row r="96" spans="1:16" ht="25.5">
      <c r="A96" s="17" t="s">
        <v>47</v>
      </c>
      <c r="B96" s="22" t="s">
        <v>132</v>
      </c>
      <c r="C96" s="22" t="s">
        <v>235</v>
      </c>
      <c r="D96" s="17" t="s">
        <v>49</v>
      </c>
      <c r="E96" s="23" t="s">
        <v>236</v>
      </c>
      <c r="F96" s="24" t="s">
        <v>237</v>
      </c>
      <c r="G96" s="25">
        <v>3.95</v>
      </c>
      <c r="H96" s="26">
        <v>0</v>
      </c>
      <c r="I96" s="26">
        <f>ROUND(ROUND(H96,2)*ROUND(G96,3),2)</f>
        <v>0</v>
      </c>
      <c r="O96">
        <f>(I96*21)/100</f>
        <v>0</v>
      </c>
      <c r="P96" t="s">
        <v>27</v>
      </c>
    </row>
    <row r="97" spans="1:5" ht="12.75">
      <c r="A97" s="27" t="s">
        <v>52</v>
      </c>
      <c r="E97" s="28" t="s">
        <v>49</v>
      </c>
    </row>
    <row r="98" spans="1:5" ht="12.75">
      <c r="A98" s="29" t="s">
        <v>54</v>
      </c>
      <c r="E98" s="30" t="s">
        <v>238</v>
      </c>
    </row>
    <row r="99" spans="1:5" ht="63.75">
      <c r="A99" t="s">
        <v>55</v>
      </c>
      <c r="E99" s="28" t="s">
        <v>239</v>
      </c>
    </row>
    <row r="100" spans="1:16" ht="12.75">
      <c r="A100" s="17" t="s">
        <v>47</v>
      </c>
      <c r="B100" s="22" t="s">
        <v>240</v>
      </c>
      <c r="C100" s="22" t="s">
        <v>241</v>
      </c>
      <c r="D100" s="17" t="s">
        <v>49</v>
      </c>
      <c r="E100" s="23" t="s">
        <v>242</v>
      </c>
      <c r="F100" s="24" t="s">
        <v>144</v>
      </c>
      <c r="G100" s="25">
        <v>7.16</v>
      </c>
      <c r="H100" s="26">
        <v>0</v>
      </c>
      <c r="I100" s="26">
        <f>ROUND(ROUND(H100,2)*ROUND(G100,3),2)</f>
        <v>0</v>
      </c>
      <c r="O100">
        <f>(I100*21)/100</f>
        <v>0</v>
      </c>
      <c r="P100" t="s">
        <v>27</v>
      </c>
    </row>
    <row r="101" spans="1:5" ht="25.5">
      <c r="A101" s="27" t="s">
        <v>52</v>
      </c>
      <c r="E101" s="28" t="s">
        <v>243</v>
      </c>
    </row>
    <row r="102" spans="1:5" ht="38.25">
      <c r="A102" s="29" t="s">
        <v>54</v>
      </c>
      <c r="E102" s="30" t="s">
        <v>244</v>
      </c>
    </row>
    <row r="103" spans="1:5" ht="369.75">
      <c r="A103" t="s">
        <v>55</v>
      </c>
      <c r="E103" s="28" t="s">
        <v>245</v>
      </c>
    </row>
    <row r="104" spans="1:16" ht="12.75">
      <c r="A104" s="17" t="s">
        <v>47</v>
      </c>
      <c r="B104" s="22" t="s">
        <v>246</v>
      </c>
      <c r="C104" s="22" t="s">
        <v>247</v>
      </c>
      <c r="D104" s="17" t="s">
        <v>49</v>
      </c>
      <c r="E104" s="23" t="s">
        <v>248</v>
      </c>
      <c r="F104" s="24" t="s">
        <v>157</v>
      </c>
      <c r="G104" s="25">
        <v>1.146</v>
      </c>
      <c r="H104" s="26">
        <v>0</v>
      </c>
      <c r="I104" s="26">
        <f>ROUND(ROUND(H104,2)*ROUND(G104,3),2)</f>
        <v>0</v>
      </c>
      <c r="O104">
        <f>(I104*21)/100</f>
        <v>0</v>
      </c>
      <c r="P104" t="s">
        <v>27</v>
      </c>
    </row>
    <row r="105" spans="1:5" ht="12.75">
      <c r="A105" s="27" t="s">
        <v>52</v>
      </c>
      <c r="E105" s="28" t="s">
        <v>249</v>
      </c>
    </row>
    <row r="106" spans="1:5" ht="12.75">
      <c r="A106" s="29" t="s">
        <v>54</v>
      </c>
      <c r="E106" s="30" t="s">
        <v>250</v>
      </c>
    </row>
    <row r="107" spans="1:5" ht="267.75">
      <c r="A107" t="s">
        <v>55</v>
      </c>
      <c r="E107" s="28" t="s">
        <v>251</v>
      </c>
    </row>
    <row r="108" spans="1:16" ht="25.5">
      <c r="A108" s="17" t="s">
        <v>47</v>
      </c>
      <c r="B108" s="22" t="s">
        <v>252</v>
      </c>
      <c r="C108" s="22" t="s">
        <v>253</v>
      </c>
      <c r="D108" s="17" t="s">
        <v>49</v>
      </c>
      <c r="E108" s="23" t="s">
        <v>254</v>
      </c>
      <c r="F108" s="24" t="s">
        <v>81</v>
      </c>
      <c r="G108" s="25">
        <v>1922.64</v>
      </c>
      <c r="H108" s="26">
        <v>0</v>
      </c>
      <c r="I108" s="26">
        <f>ROUND(ROUND(H108,2)*ROUND(G108,3),2)</f>
        <v>0</v>
      </c>
      <c r="O108">
        <f>(I108*21)/100</f>
        <v>0</v>
      </c>
      <c r="P108" t="s">
        <v>27</v>
      </c>
    </row>
    <row r="109" spans="1:5" ht="38.25">
      <c r="A109" s="27" t="s">
        <v>52</v>
      </c>
      <c r="E109" s="28" t="s">
        <v>255</v>
      </c>
    </row>
    <row r="110" spans="1:5" ht="63.75">
      <c r="A110" s="29" t="s">
        <v>54</v>
      </c>
      <c r="E110" s="30" t="s">
        <v>256</v>
      </c>
    </row>
    <row r="111" spans="1:5" ht="63.75">
      <c r="A111" t="s">
        <v>55</v>
      </c>
      <c r="E111" s="28" t="s">
        <v>257</v>
      </c>
    </row>
    <row r="112" spans="1:16" ht="25.5">
      <c r="A112" s="17" t="s">
        <v>47</v>
      </c>
      <c r="B112" s="22" t="s">
        <v>258</v>
      </c>
      <c r="C112" s="22" t="s">
        <v>259</v>
      </c>
      <c r="D112" s="17" t="s">
        <v>49</v>
      </c>
      <c r="E112" s="23" t="s">
        <v>260</v>
      </c>
      <c r="F112" s="24" t="s">
        <v>81</v>
      </c>
      <c r="G112" s="25">
        <v>10</v>
      </c>
      <c r="H112" s="26">
        <v>0</v>
      </c>
      <c r="I112" s="26">
        <f>ROUND(ROUND(H112,2)*ROUND(G112,3),2)</f>
        <v>0</v>
      </c>
      <c r="O112">
        <f>(I112*21)/100</f>
        <v>0</v>
      </c>
      <c r="P112" t="s">
        <v>27</v>
      </c>
    </row>
    <row r="113" spans="1:5" ht="38.25">
      <c r="A113" s="27" t="s">
        <v>52</v>
      </c>
      <c r="E113" s="28" t="s">
        <v>261</v>
      </c>
    </row>
    <row r="114" spans="1:5" ht="12.75">
      <c r="A114" s="29" t="s">
        <v>54</v>
      </c>
      <c r="E114" s="30" t="s">
        <v>262</v>
      </c>
    </row>
    <row r="115" spans="1:5" ht="63.75">
      <c r="A115" t="s">
        <v>55</v>
      </c>
      <c r="E115" s="28" t="s">
        <v>257</v>
      </c>
    </row>
    <row r="116" spans="1:18" ht="12.75" customHeight="1">
      <c r="A116" s="5" t="s">
        <v>45</v>
      </c>
      <c r="B116" s="5"/>
      <c r="C116" s="32" t="s">
        <v>26</v>
      </c>
      <c r="D116" s="5"/>
      <c r="E116" s="20" t="s">
        <v>263</v>
      </c>
      <c r="F116" s="5"/>
      <c r="G116" s="5"/>
      <c r="H116" s="5"/>
      <c r="I116" s="33">
        <f>0+Q116</f>
        <v>0</v>
      </c>
      <c r="O116">
        <f>0+R116</f>
        <v>0</v>
      </c>
      <c r="Q116">
        <f>0+I117+I121+I125+I129+I133</f>
        <v>0</v>
      </c>
      <c r="R116">
        <f>0+O117+O121+O125+O129+O133</f>
        <v>0</v>
      </c>
    </row>
    <row r="117" spans="1:16" ht="12.75">
      <c r="A117" s="17" t="s">
        <v>47</v>
      </c>
      <c r="B117" s="22" t="s">
        <v>264</v>
      </c>
      <c r="C117" s="22" t="s">
        <v>265</v>
      </c>
      <c r="D117" s="17" t="s">
        <v>49</v>
      </c>
      <c r="E117" s="23" t="s">
        <v>266</v>
      </c>
      <c r="F117" s="24" t="s">
        <v>144</v>
      </c>
      <c r="G117" s="25">
        <v>7.752</v>
      </c>
      <c r="H117" s="26">
        <v>0</v>
      </c>
      <c r="I117" s="26">
        <f>ROUND(ROUND(H117,2)*ROUND(G117,3),2)</f>
        <v>0</v>
      </c>
      <c r="O117">
        <f>(I117*21)/100</f>
        <v>0</v>
      </c>
      <c r="P117" t="s">
        <v>27</v>
      </c>
    </row>
    <row r="118" spans="1:5" ht="12.75">
      <c r="A118" s="27" t="s">
        <v>52</v>
      </c>
      <c r="E118" s="28" t="s">
        <v>267</v>
      </c>
    </row>
    <row r="119" spans="1:5" ht="12.75">
      <c r="A119" s="29" t="s">
        <v>54</v>
      </c>
      <c r="E119" s="30" t="s">
        <v>268</v>
      </c>
    </row>
    <row r="120" spans="1:5" ht="229.5">
      <c r="A120" t="s">
        <v>55</v>
      </c>
      <c r="E120" s="28" t="s">
        <v>269</v>
      </c>
    </row>
    <row r="121" spans="1:16" ht="12.75">
      <c r="A121" s="17" t="s">
        <v>47</v>
      </c>
      <c r="B121" s="22" t="s">
        <v>270</v>
      </c>
      <c r="C121" s="22" t="s">
        <v>271</v>
      </c>
      <c r="D121" s="17" t="s">
        <v>72</v>
      </c>
      <c r="E121" s="23" t="s">
        <v>272</v>
      </c>
      <c r="F121" s="24" t="s">
        <v>144</v>
      </c>
      <c r="G121" s="25">
        <v>14.949</v>
      </c>
      <c r="H121" s="26">
        <v>0</v>
      </c>
      <c r="I121" s="26">
        <f>ROUND(ROUND(H121,2)*ROUND(G121,3),2)</f>
        <v>0</v>
      </c>
      <c r="O121">
        <f>(I121*21)/100</f>
        <v>0</v>
      </c>
      <c r="P121" t="s">
        <v>27</v>
      </c>
    </row>
    <row r="122" spans="1:5" ht="38.25">
      <c r="A122" s="27" t="s">
        <v>52</v>
      </c>
      <c r="E122" s="28" t="s">
        <v>273</v>
      </c>
    </row>
    <row r="123" spans="1:5" ht="25.5">
      <c r="A123" s="29" t="s">
        <v>54</v>
      </c>
      <c r="E123" s="30" t="s">
        <v>274</v>
      </c>
    </row>
    <row r="124" spans="1:5" ht="369.75">
      <c r="A124" t="s">
        <v>55</v>
      </c>
      <c r="E124" s="28" t="s">
        <v>275</v>
      </c>
    </row>
    <row r="125" spans="1:16" ht="12.75">
      <c r="A125" s="17" t="s">
        <v>47</v>
      </c>
      <c r="B125" s="22" t="s">
        <v>276</v>
      </c>
      <c r="C125" s="22" t="s">
        <v>271</v>
      </c>
      <c r="D125" s="17" t="s">
        <v>76</v>
      </c>
      <c r="E125" s="23" t="s">
        <v>272</v>
      </c>
      <c r="F125" s="24" t="s">
        <v>144</v>
      </c>
      <c r="G125" s="25">
        <v>3.663</v>
      </c>
      <c r="H125" s="26">
        <v>0</v>
      </c>
      <c r="I125" s="26">
        <f>ROUND(ROUND(H125,2)*ROUND(G125,3),2)</f>
        <v>0</v>
      </c>
      <c r="O125">
        <f>(I125*21)/100</f>
        <v>0</v>
      </c>
      <c r="P125" t="s">
        <v>27</v>
      </c>
    </row>
    <row r="126" spans="1:5" ht="25.5">
      <c r="A126" s="27" t="s">
        <v>52</v>
      </c>
      <c r="E126" s="28" t="s">
        <v>277</v>
      </c>
    </row>
    <row r="127" spans="1:5" ht="76.5">
      <c r="A127" s="29" t="s">
        <v>54</v>
      </c>
      <c r="E127" s="30" t="s">
        <v>278</v>
      </c>
    </row>
    <row r="128" spans="1:5" ht="369.75">
      <c r="A128" t="s">
        <v>55</v>
      </c>
      <c r="E128" s="28" t="s">
        <v>275</v>
      </c>
    </row>
    <row r="129" spans="1:16" ht="12.75">
      <c r="A129" s="17" t="s">
        <v>47</v>
      </c>
      <c r="B129" s="22" t="s">
        <v>279</v>
      </c>
      <c r="C129" s="22" t="s">
        <v>280</v>
      </c>
      <c r="D129" s="17" t="s">
        <v>49</v>
      </c>
      <c r="E129" s="23" t="s">
        <v>281</v>
      </c>
      <c r="F129" s="24" t="s">
        <v>157</v>
      </c>
      <c r="G129" s="25">
        <v>0.586</v>
      </c>
      <c r="H129" s="26">
        <v>0</v>
      </c>
      <c r="I129" s="26">
        <f>ROUND(ROUND(H129,2)*ROUND(G129,3),2)</f>
        <v>0</v>
      </c>
      <c r="O129">
        <f>(I129*21)/100</f>
        <v>0</v>
      </c>
      <c r="P129" t="s">
        <v>27</v>
      </c>
    </row>
    <row r="130" spans="1:5" ht="12.75">
      <c r="A130" s="27" t="s">
        <v>52</v>
      </c>
      <c r="E130" s="28" t="s">
        <v>282</v>
      </c>
    </row>
    <row r="131" spans="1:5" ht="12.75">
      <c r="A131" s="29" t="s">
        <v>54</v>
      </c>
      <c r="E131" s="30" t="s">
        <v>283</v>
      </c>
    </row>
    <row r="132" spans="1:5" ht="267.75">
      <c r="A132" t="s">
        <v>55</v>
      </c>
      <c r="E132" s="28" t="s">
        <v>251</v>
      </c>
    </row>
    <row r="133" spans="1:16" ht="12.75">
      <c r="A133" s="17" t="s">
        <v>47</v>
      </c>
      <c r="B133" s="22" t="s">
        <v>284</v>
      </c>
      <c r="C133" s="22" t="s">
        <v>285</v>
      </c>
      <c r="D133" s="17" t="s">
        <v>49</v>
      </c>
      <c r="E133" s="23" t="s">
        <v>286</v>
      </c>
      <c r="F133" s="24" t="s">
        <v>157</v>
      </c>
      <c r="G133" s="25">
        <v>2.4</v>
      </c>
      <c r="H133" s="26">
        <v>0</v>
      </c>
      <c r="I133" s="26">
        <f>ROUND(ROUND(H133,2)*ROUND(G133,3),2)</f>
        <v>0</v>
      </c>
      <c r="O133">
        <f>(I133*21)/100</f>
        <v>0</v>
      </c>
      <c r="P133" t="s">
        <v>27</v>
      </c>
    </row>
    <row r="134" spans="1:5" ht="12.75">
      <c r="A134" s="27" t="s">
        <v>52</v>
      </c>
      <c r="E134" s="28" t="s">
        <v>49</v>
      </c>
    </row>
    <row r="135" spans="1:5" ht="38.25">
      <c r="A135" s="29" t="s">
        <v>54</v>
      </c>
      <c r="E135" s="30" t="s">
        <v>287</v>
      </c>
    </row>
    <row r="136" spans="1:5" ht="267.75">
      <c r="A136" t="s">
        <v>55</v>
      </c>
      <c r="E136" s="28" t="s">
        <v>251</v>
      </c>
    </row>
    <row r="137" spans="1:18" ht="12.75" customHeight="1">
      <c r="A137" s="5" t="s">
        <v>45</v>
      </c>
      <c r="B137" s="5"/>
      <c r="C137" s="32" t="s">
        <v>35</v>
      </c>
      <c r="D137" s="5"/>
      <c r="E137" s="20" t="s">
        <v>288</v>
      </c>
      <c r="F137" s="5"/>
      <c r="G137" s="5"/>
      <c r="H137" s="5"/>
      <c r="I137" s="33">
        <f>0+Q137</f>
        <v>0</v>
      </c>
      <c r="O137">
        <f>0+R137</f>
        <v>0</v>
      </c>
      <c r="Q137">
        <f>0+I138+I142+I146+I150+I154</f>
        <v>0</v>
      </c>
      <c r="R137">
        <f>0+O138+O142+O146+O150+O154</f>
        <v>0</v>
      </c>
    </row>
    <row r="138" spans="1:16" ht="12.75">
      <c r="A138" s="17" t="s">
        <v>47</v>
      </c>
      <c r="B138" s="22" t="s">
        <v>289</v>
      </c>
      <c r="C138" s="22" t="s">
        <v>290</v>
      </c>
      <c r="D138" s="17" t="s">
        <v>49</v>
      </c>
      <c r="E138" s="23" t="s">
        <v>291</v>
      </c>
      <c r="F138" s="24" t="s">
        <v>144</v>
      </c>
      <c r="G138" s="25">
        <v>27.997</v>
      </c>
      <c r="H138" s="26">
        <v>0</v>
      </c>
      <c r="I138" s="26">
        <f>ROUND(ROUND(H138,2)*ROUND(G138,3),2)</f>
        <v>0</v>
      </c>
      <c r="O138">
        <f>(I138*21)/100</f>
        <v>0</v>
      </c>
      <c r="P138" t="s">
        <v>27</v>
      </c>
    </row>
    <row r="139" spans="1:5" ht="12.75">
      <c r="A139" s="27" t="s">
        <v>52</v>
      </c>
      <c r="E139" s="28" t="s">
        <v>292</v>
      </c>
    </row>
    <row r="140" spans="1:5" ht="51">
      <c r="A140" s="29" t="s">
        <v>54</v>
      </c>
      <c r="E140" s="30" t="s">
        <v>293</v>
      </c>
    </row>
    <row r="141" spans="1:5" ht="369.75">
      <c r="A141" t="s">
        <v>55</v>
      </c>
      <c r="E141" s="28" t="s">
        <v>275</v>
      </c>
    </row>
    <row r="142" spans="1:16" ht="12.75">
      <c r="A142" s="17" t="s">
        <v>47</v>
      </c>
      <c r="B142" s="22" t="s">
        <v>294</v>
      </c>
      <c r="C142" s="22" t="s">
        <v>295</v>
      </c>
      <c r="D142" s="17" t="s">
        <v>49</v>
      </c>
      <c r="E142" s="23" t="s">
        <v>296</v>
      </c>
      <c r="F142" s="24" t="s">
        <v>157</v>
      </c>
      <c r="G142" s="25">
        <v>2.987</v>
      </c>
      <c r="H142" s="26">
        <v>0</v>
      </c>
      <c r="I142" s="26">
        <f>ROUND(ROUND(H142,2)*ROUND(G142,3),2)</f>
        <v>0</v>
      </c>
      <c r="O142">
        <f>(I142*21)/100</f>
        <v>0</v>
      </c>
      <c r="P142" t="s">
        <v>27</v>
      </c>
    </row>
    <row r="143" spans="1:5" ht="12.75">
      <c r="A143" s="27" t="s">
        <v>52</v>
      </c>
      <c r="E143" s="28" t="s">
        <v>49</v>
      </c>
    </row>
    <row r="144" spans="1:5" ht="25.5">
      <c r="A144" s="29" t="s">
        <v>54</v>
      </c>
      <c r="E144" s="30" t="s">
        <v>297</v>
      </c>
    </row>
    <row r="145" spans="1:5" ht="267.75">
      <c r="A145" t="s">
        <v>55</v>
      </c>
      <c r="E145" s="28" t="s">
        <v>298</v>
      </c>
    </row>
    <row r="146" spans="1:16" ht="12.75">
      <c r="A146" s="17" t="s">
        <v>47</v>
      </c>
      <c r="B146" s="22" t="s">
        <v>299</v>
      </c>
      <c r="C146" s="22" t="s">
        <v>300</v>
      </c>
      <c r="D146" s="17" t="s">
        <v>49</v>
      </c>
      <c r="E146" s="23" t="s">
        <v>301</v>
      </c>
      <c r="F146" s="24" t="s">
        <v>144</v>
      </c>
      <c r="G146" s="25">
        <v>18.623</v>
      </c>
      <c r="H146" s="26">
        <v>0</v>
      </c>
      <c r="I146" s="26">
        <f>ROUND(ROUND(H146,2)*ROUND(G146,3),2)</f>
        <v>0</v>
      </c>
      <c r="O146">
        <f>(I146*21)/100</f>
        <v>0</v>
      </c>
      <c r="P146" t="s">
        <v>27</v>
      </c>
    </row>
    <row r="147" spans="1:5" ht="12.75">
      <c r="A147" s="27" t="s">
        <v>52</v>
      </c>
      <c r="E147" s="28" t="s">
        <v>49</v>
      </c>
    </row>
    <row r="148" spans="1:5" ht="38.25">
      <c r="A148" s="29" t="s">
        <v>54</v>
      </c>
      <c r="E148" s="30" t="s">
        <v>302</v>
      </c>
    </row>
    <row r="149" spans="1:5" ht="229.5">
      <c r="A149" t="s">
        <v>55</v>
      </c>
      <c r="E149" s="28" t="s">
        <v>303</v>
      </c>
    </row>
    <row r="150" spans="1:16" ht="12.75">
      <c r="A150" s="17" t="s">
        <v>47</v>
      </c>
      <c r="B150" s="22" t="s">
        <v>304</v>
      </c>
      <c r="C150" s="22" t="s">
        <v>305</v>
      </c>
      <c r="D150" s="17" t="s">
        <v>49</v>
      </c>
      <c r="E150" s="23" t="s">
        <v>306</v>
      </c>
      <c r="F150" s="24" t="s">
        <v>144</v>
      </c>
      <c r="G150" s="25">
        <v>5.033</v>
      </c>
      <c r="H150" s="26">
        <v>0</v>
      </c>
      <c r="I150" s="26">
        <f>ROUND(ROUND(H150,2)*ROUND(G150,3),2)</f>
        <v>0</v>
      </c>
      <c r="O150">
        <f>(I150*21)/100</f>
        <v>0</v>
      </c>
      <c r="P150" t="s">
        <v>27</v>
      </c>
    </row>
    <row r="151" spans="1:5" ht="25.5">
      <c r="A151" s="27" t="s">
        <v>52</v>
      </c>
      <c r="E151" s="28" t="s">
        <v>307</v>
      </c>
    </row>
    <row r="152" spans="1:5" ht="51">
      <c r="A152" s="29" t="s">
        <v>54</v>
      </c>
      <c r="E152" s="30" t="s">
        <v>308</v>
      </c>
    </row>
    <row r="153" spans="1:5" ht="369.75">
      <c r="A153" t="s">
        <v>55</v>
      </c>
      <c r="E153" s="28" t="s">
        <v>275</v>
      </c>
    </row>
    <row r="154" spans="1:16" ht="12.75">
      <c r="A154" s="17" t="s">
        <v>47</v>
      </c>
      <c r="B154" s="22" t="s">
        <v>309</v>
      </c>
      <c r="C154" s="22" t="s">
        <v>310</v>
      </c>
      <c r="D154" s="17" t="s">
        <v>49</v>
      </c>
      <c r="E154" s="23" t="s">
        <v>311</v>
      </c>
      <c r="F154" s="24" t="s">
        <v>157</v>
      </c>
      <c r="G154" s="25">
        <v>1.158</v>
      </c>
      <c r="H154" s="26">
        <v>0</v>
      </c>
      <c r="I154" s="26">
        <f>ROUND(ROUND(H154,2)*ROUND(G154,3),2)</f>
        <v>0</v>
      </c>
      <c r="O154">
        <f>(I154*21)/100</f>
        <v>0</v>
      </c>
      <c r="P154" t="s">
        <v>27</v>
      </c>
    </row>
    <row r="155" spans="1:5" ht="12.75">
      <c r="A155" s="27" t="s">
        <v>52</v>
      </c>
      <c r="E155" s="28" t="s">
        <v>312</v>
      </c>
    </row>
    <row r="156" spans="1:5" ht="12.75">
      <c r="A156" s="29" t="s">
        <v>54</v>
      </c>
      <c r="E156" s="30" t="s">
        <v>313</v>
      </c>
    </row>
    <row r="157" spans="1:5" ht="267.75">
      <c r="A157" t="s">
        <v>55</v>
      </c>
      <c r="E157" s="28" t="s">
        <v>251</v>
      </c>
    </row>
    <row r="158" spans="1:18" ht="12.75" customHeight="1">
      <c r="A158" s="5" t="s">
        <v>45</v>
      </c>
      <c r="B158" s="5"/>
      <c r="C158" s="32" t="s">
        <v>37</v>
      </c>
      <c r="D158" s="5"/>
      <c r="E158" s="20" t="s">
        <v>141</v>
      </c>
      <c r="F158" s="5"/>
      <c r="G158" s="5"/>
      <c r="H158" s="5"/>
      <c r="I158" s="33">
        <f>0+Q158</f>
        <v>0</v>
      </c>
      <c r="O158">
        <f>0+R158</f>
        <v>0</v>
      </c>
      <c r="Q158">
        <f>0+I159+I163+I167</f>
        <v>0</v>
      </c>
      <c r="R158">
        <f>0+O159+O163+O167</f>
        <v>0</v>
      </c>
    </row>
    <row r="159" spans="1:16" ht="12.75">
      <c r="A159" s="17" t="s">
        <v>47</v>
      </c>
      <c r="B159" s="22" t="s">
        <v>314</v>
      </c>
      <c r="C159" s="22" t="s">
        <v>315</v>
      </c>
      <c r="D159" s="17" t="s">
        <v>49</v>
      </c>
      <c r="E159" s="23" t="s">
        <v>316</v>
      </c>
      <c r="F159" s="24" t="s">
        <v>181</v>
      </c>
      <c r="G159" s="25">
        <v>13.75</v>
      </c>
      <c r="H159" s="26">
        <v>0</v>
      </c>
      <c r="I159" s="26">
        <f>ROUND(ROUND(H159,2)*ROUND(G159,3),2)</f>
        <v>0</v>
      </c>
      <c r="O159">
        <f>(I159*21)/100</f>
        <v>0</v>
      </c>
      <c r="P159" t="s">
        <v>27</v>
      </c>
    </row>
    <row r="160" spans="1:5" ht="12.75">
      <c r="A160" s="27" t="s">
        <v>52</v>
      </c>
      <c r="E160" s="28" t="s">
        <v>317</v>
      </c>
    </row>
    <row r="161" spans="1:5" ht="12.75">
      <c r="A161" s="29" t="s">
        <v>54</v>
      </c>
      <c r="E161" s="30" t="s">
        <v>318</v>
      </c>
    </row>
    <row r="162" spans="1:5" ht="51">
      <c r="A162" t="s">
        <v>55</v>
      </c>
      <c r="E162" s="28" t="s">
        <v>319</v>
      </c>
    </row>
    <row r="163" spans="1:16" ht="12.75">
      <c r="A163" s="17" t="s">
        <v>47</v>
      </c>
      <c r="B163" s="22" t="s">
        <v>320</v>
      </c>
      <c r="C163" s="22" t="s">
        <v>321</v>
      </c>
      <c r="D163" s="17" t="s">
        <v>49</v>
      </c>
      <c r="E163" s="23" t="s">
        <v>322</v>
      </c>
      <c r="F163" s="24" t="s">
        <v>181</v>
      </c>
      <c r="G163" s="25">
        <v>13.75</v>
      </c>
      <c r="H163" s="26">
        <v>0</v>
      </c>
      <c r="I163" s="26">
        <f>ROUND(ROUND(H163,2)*ROUND(G163,3),2)</f>
        <v>0</v>
      </c>
      <c r="O163">
        <f>(I163*21)/100</f>
        <v>0</v>
      </c>
      <c r="P163" t="s">
        <v>27</v>
      </c>
    </row>
    <row r="164" spans="1:5" ht="12.75">
      <c r="A164" s="27" t="s">
        <v>52</v>
      </c>
      <c r="E164" s="28" t="s">
        <v>323</v>
      </c>
    </row>
    <row r="165" spans="1:5" ht="12.75">
      <c r="A165" s="29" t="s">
        <v>54</v>
      </c>
      <c r="E165" s="30" t="s">
        <v>318</v>
      </c>
    </row>
    <row r="166" spans="1:5" ht="102">
      <c r="A166" t="s">
        <v>55</v>
      </c>
      <c r="E166" s="28" t="s">
        <v>324</v>
      </c>
    </row>
    <row r="167" spans="1:16" ht="12.75">
      <c r="A167" s="17" t="s">
        <v>47</v>
      </c>
      <c r="B167" s="22" t="s">
        <v>325</v>
      </c>
      <c r="C167" s="22" t="s">
        <v>326</v>
      </c>
      <c r="D167" s="17" t="s">
        <v>49</v>
      </c>
      <c r="E167" s="23" t="s">
        <v>327</v>
      </c>
      <c r="F167" s="24" t="s">
        <v>181</v>
      </c>
      <c r="G167" s="25">
        <v>13.75</v>
      </c>
      <c r="H167" s="26">
        <v>0</v>
      </c>
      <c r="I167" s="26">
        <f>ROUND(ROUND(H167,2)*ROUND(G167,3),2)</f>
        <v>0</v>
      </c>
      <c r="O167">
        <f>(I167*21)/100</f>
        <v>0</v>
      </c>
      <c r="P167" t="s">
        <v>27</v>
      </c>
    </row>
    <row r="168" spans="1:5" ht="12.75">
      <c r="A168" s="27" t="s">
        <v>52</v>
      </c>
      <c r="E168" s="28" t="s">
        <v>328</v>
      </c>
    </row>
    <row r="169" spans="1:5" ht="12.75">
      <c r="A169" s="29" t="s">
        <v>54</v>
      </c>
      <c r="E169" s="30" t="s">
        <v>318</v>
      </c>
    </row>
    <row r="170" spans="1:5" ht="140.25">
      <c r="A170" t="s">
        <v>55</v>
      </c>
      <c r="E170" s="28" t="s">
        <v>329</v>
      </c>
    </row>
    <row r="171" spans="1:18" ht="12.75" customHeight="1">
      <c r="A171" s="5" t="s">
        <v>45</v>
      </c>
      <c r="B171" s="5"/>
      <c r="C171" s="32" t="s">
        <v>39</v>
      </c>
      <c r="D171" s="5"/>
      <c r="E171" s="20" t="s">
        <v>330</v>
      </c>
      <c r="F171" s="5"/>
      <c r="G171" s="5"/>
      <c r="H171" s="5"/>
      <c r="I171" s="33">
        <f>0+Q171</f>
        <v>0</v>
      </c>
      <c r="O171">
        <f>0+R171</f>
        <v>0</v>
      </c>
      <c r="Q171">
        <f>0+I172+I176+I180+I184+I188</f>
        <v>0</v>
      </c>
      <c r="R171">
        <f>0+O172+O176+O180+O184+O188</f>
        <v>0</v>
      </c>
    </row>
    <row r="172" spans="1:16" ht="25.5">
      <c r="A172" s="17" t="s">
        <v>47</v>
      </c>
      <c r="B172" s="22" t="s">
        <v>331</v>
      </c>
      <c r="C172" s="22" t="s">
        <v>332</v>
      </c>
      <c r="D172" s="17" t="s">
        <v>49</v>
      </c>
      <c r="E172" s="23" t="s">
        <v>333</v>
      </c>
      <c r="F172" s="24" t="s">
        <v>181</v>
      </c>
      <c r="G172" s="25">
        <v>317.939</v>
      </c>
      <c r="H172" s="26">
        <v>0</v>
      </c>
      <c r="I172" s="26">
        <f>ROUND(ROUND(H172,2)*ROUND(G172,3),2)</f>
        <v>0</v>
      </c>
      <c r="O172">
        <f>(I172*21)/100</f>
        <v>0</v>
      </c>
      <c r="P172" t="s">
        <v>27</v>
      </c>
    </row>
    <row r="173" spans="1:5" ht="12.75">
      <c r="A173" s="27" t="s">
        <v>52</v>
      </c>
      <c r="E173" s="28" t="s">
        <v>49</v>
      </c>
    </row>
    <row r="174" spans="1:5" ht="76.5">
      <c r="A174" s="29" t="s">
        <v>54</v>
      </c>
      <c r="E174" s="30" t="s">
        <v>334</v>
      </c>
    </row>
    <row r="175" spans="1:5" ht="76.5">
      <c r="A175" t="s">
        <v>55</v>
      </c>
      <c r="E175" s="28" t="s">
        <v>335</v>
      </c>
    </row>
    <row r="176" spans="1:16" ht="25.5">
      <c r="A176" s="17" t="s">
        <v>47</v>
      </c>
      <c r="B176" s="22" t="s">
        <v>336</v>
      </c>
      <c r="C176" s="22" t="s">
        <v>337</v>
      </c>
      <c r="D176" s="17" t="s">
        <v>49</v>
      </c>
      <c r="E176" s="23" t="s">
        <v>338</v>
      </c>
      <c r="F176" s="24" t="s">
        <v>181</v>
      </c>
      <c r="G176" s="25">
        <v>20</v>
      </c>
      <c r="H176" s="26">
        <v>0</v>
      </c>
      <c r="I176" s="26">
        <f>ROUND(ROUND(H176,2)*ROUND(G176,3),2)</f>
        <v>0</v>
      </c>
      <c r="O176">
        <f>(I176*21)/100</f>
        <v>0</v>
      </c>
      <c r="P176" t="s">
        <v>27</v>
      </c>
    </row>
    <row r="177" spans="1:5" ht="12.75">
      <c r="A177" s="27" t="s">
        <v>52</v>
      </c>
      <c r="E177" s="28" t="s">
        <v>49</v>
      </c>
    </row>
    <row r="178" spans="1:5" ht="12.75">
      <c r="A178" s="29" t="s">
        <v>54</v>
      </c>
      <c r="E178" s="30" t="s">
        <v>339</v>
      </c>
    </row>
    <row r="179" spans="1:5" ht="76.5">
      <c r="A179" t="s">
        <v>55</v>
      </c>
      <c r="E179" s="28" t="s">
        <v>335</v>
      </c>
    </row>
    <row r="180" spans="1:16" ht="25.5">
      <c r="A180" s="17" t="s">
        <v>47</v>
      </c>
      <c r="B180" s="22" t="s">
        <v>340</v>
      </c>
      <c r="C180" s="22" t="s">
        <v>341</v>
      </c>
      <c r="D180" s="17" t="s">
        <v>49</v>
      </c>
      <c r="E180" s="23" t="s">
        <v>342</v>
      </c>
      <c r="F180" s="24" t="s">
        <v>181</v>
      </c>
      <c r="G180" s="25">
        <v>10</v>
      </c>
      <c r="H180" s="26">
        <v>0</v>
      </c>
      <c r="I180" s="26">
        <f>ROUND(ROUND(H180,2)*ROUND(G180,3),2)</f>
        <v>0</v>
      </c>
      <c r="O180">
        <f>(I180*21)/100</f>
        <v>0</v>
      </c>
      <c r="P180" t="s">
        <v>27</v>
      </c>
    </row>
    <row r="181" spans="1:5" ht="12.75">
      <c r="A181" s="27" t="s">
        <v>52</v>
      </c>
      <c r="E181" s="28" t="s">
        <v>49</v>
      </c>
    </row>
    <row r="182" spans="1:5" ht="12.75">
      <c r="A182" s="29" t="s">
        <v>54</v>
      </c>
      <c r="E182" s="30" t="s">
        <v>343</v>
      </c>
    </row>
    <row r="183" spans="1:5" ht="76.5">
      <c r="A183" t="s">
        <v>55</v>
      </c>
      <c r="E183" s="28" t="s">
        <v>335</v>
      </c>
    </row>
    <row r="184" spans="1:16" ht="12.75">
      <c r="A184" s="17" t="s">
        <v>47</v>
      </c>
      <c r="B184" s="22" t="s">
        <v>344</v>
      </c>
      <c r="C184" s="22" t="s">
        <v>345</v>
      </c>
      <c r="D184" s="17" t="s">
        <v>49</v>
      </c>
      <c r="E184" s="23" t="s">
        <v>346</v>
      </c>
      <c r="F184" s="24" t="s">
        <v>181</v>
      </c>
      <c r="G184" s="25">
        <v>497.429</v>
      </c>
      <c r="H184" s="26">
        <v>0</v>
      </c>
      <c r="I184" s="26">
        <f>ROUND(ROUND(H184,2)*ROUND(G184,3),2)</f>
        <v>0</v>
      </c>
      <c r="O184">
        <f>(I184*21)/100</f>
        <v>0</v>
      </c>
      <c r="P184" t="s">
        <v>27</v>
      </c>
    </row>
    <row r="185" spans="1:5" ht="12.75">
      <c r="A185" s="27" t="s">
        <v>52</v>
      </c>
      <c r="E185" s="28" t="s">
        <v>49</v>
      </c>
    </row>
    <row r="186" spans="1:5" ht="63.75">
      <c r="A186" s="29" t="s">
        <v>54</v>
      </c>
      <c r="E186" s="30" t="s">
        <v>347</v>
      </c>
    </row>
    <row r="187" spans="1:5" ht="76.5">
      <c r="A187" t="s">
        <v>55</v>
      </c>
      <c r="E187" s="28" t="s">
        <v>335</v>
      </c>
    </row>
    <row r="188" spans="1:16" ht="12.75">
      <c r="A188" s="17" t="s">
        <v>47</v>
      </c>
      <c r="B188" s="22" t="s">
        <v>348</v>
      </c>
      <c r="C188" s="22" t="s">
        <v>349</v>
      </c>
      <c r="D188" s="17" t="s">
        <v>49</v>
      </c>
      <c r="E188" s="23" t="s">
        <v>350</v>
      </c>
      <c r="F188" s="24" t="s">
        <v>181</v>
      </c>
      <c r="G188" s="25">
        <v>66.553</v>
      </c>
      <c r="H188" s="26">
        <v>0</v>
      </c>
      <c r="I188" s="26">
        <f>ROUND(ROUND(H188,2)*ROUND(G188,3),2)</f>
        <v>0</v>
      </c>
      <c r="O188">
        <f>(I188*21)/100</f>
        <v>0</v>
      </c>
      <c r="P188" t="s">
        <v>27</v>
      </c>
    </row>
    <row r="189" spans="1:5" ht="12.75">
      <c r="A189" s="27" t="s">
        <v>52</v>
      </c>
      <c r="E189" s="28" t="s">
        <v>49</v>
      </c>
    </row>
    <row r="190" spans="1:5" ht="12.75">
      <c r="A190" s="29" t="s">
        <v>54</v>
      </c>
      <c r="E190" s="30" t="s">
        <v>351</v>
      </c>
    </row>
    <row r="191" spans="1:5" ht="63.75">
      <c r="A191" t="s">
        <v>55</v>
      </c>
      <c r="E191" s="28" t="s">
        <v>352</v>
      </c>
    </row>
    <row r="192" spans="1:18" ht="12.75" customHeight="1">
      <c r="A192" s="5" t="s">
        <v>45</v>
      </c>
      <c r="B192" s="5"/>
      <c r="C192" s="32" t="s">
        <v>75</v>
      </c>
      <c r="D192" s="5"/>
      <c r="E192" s="20" t="s">
        <v>353</v>
      </c>
      <c r="F192" s="5"/>
      <c r="G192" s="5"/>
      <c r="H192" s="5"/>
      <c r="I192" s="33">
        <f>0+Q192</f>
        <v>0</v>
      </c>
      <c r="O192">
        <f>0+R192</f>
        <v>0</v>
      </c>
      <c r="Q192">
        <f>0+I193+I197+I201+I205+I209+I213</f>
        <v>0</v>
      </c>
      <c r="R192">
        <f>0+O193+O197+O201+O205+O209+O213</f>
        <v>0</v>
      </c>
    </row>
    <row r="193" spans="1:16" ht="12.75">
      <c r="A193" s="17" t="s">
        <v>47</v>
      </c>
      <c r="B193" s="22" t="s">
        <v>354</v>
      </c>
      <c r="C193" s="22" t="s">
        <v>355</v>
      </c>
      <c r="D193" s="17" t="s">
        <v>49</v>
      </c>
      <c r="E193" s="23" t="s">
        <v>356</v>
      </c>
      <c r="F193" s="24" t="s">
        <v>181</v>
      </c>
      <c r="G193" s="25">
        <v>215.363</v>
      </c>
      <c r="H193" s="26">
        <v>0</v>
      </c>
      <c r="I193" s="26">
        <f>ROUND(ROUND(H193,2)*ROUND(G193,3),2)</f>
        <v>0</v>
      </c>
      <c r="O193">
        <f>(I193*21)/100</f>
        <v>0</v>
      </c>
      <c r="P193" t="s">
        <v>27</v>
      </c>
    </row>
    <row r="194" spans="1:5" ht="12.75">
      <c r="A194" s="27" t="s">
        <v>52</v>
      </c>
      <c r="E194" s="28" t="s">
        <v>49</v>
      </c>
    </row>
    <row r="195" spans="1:5" ht="51">
      <c r="A195" s="29" t="s">
        <v>54</v>
      </c>
      <c r="E195" s="30" t="s">
        <v>357</v>
      </c>
    </row>
    <row r="196" spans="1:5" ht="216.75">
      <c r="A196" t="s">
        <v>55</v>
      </c>
      <c r="E196" s="28" t="s">
        <v>358</v>
      </c>
    </row>
    <row r="197" spans="1:16" ht="12.75">
      <c r="A197" s="17" t="s">
        <v>47</v>
      </c>
      <c r="B197" s="22" t="s">
        <v>359</v>
      </c>
      <c r="C197" s="22" t="s">
        <v>360</v>
      </c>
      <c r="D197" s="17" t="s">
        <v>49</v>
      </c>
      <c r="E197" s="23" t="s">
        <v>361</v>
      </c>
      <c r="F197" s="24" t="s">
        <v>81</v>
      </c>
      <c r="G197" s="25">
        <v>1</v>
      </c>
      <c r="H197" s="26">
        <v>0</v>
      </c>
      <c r="I197" s="26">
        <f>ROUND(ROUND(H197,2)*ROUND(G197,3),2)</f>
        <v>0</v>
      </c>
      <c r="O197">
        <f>(I197*21)/100</f>
        <v>0</v>
      </c>
      <c r="P197" t="s">
        <v>27</v>
      </c>
    </row>
    <row r="198" spans="1:5" ht="12.75">
      <c r="A198" s="27" t="s">
        <v>52</v>
      </c>
      <c r="E198" s="28" t="s">
        <v>362</v>
      </c>
    </row>
    <row r="199" spans="1:5" ht="12.75">
      <c r="A199" s="29" t="s">
        <v>54</v>
      </c>
      <c r="E199" s="30" t="s">
        <v>49</v>
      </c>
    </row>
    <row r="200" spans="1:5" ht="89.25">
      <c r="A200" t="s">
        <v>55</v>
      </c>
      <c r="E200" s="28" t="s">
        <v>363</v>
      </c>
    </row>
    <row r="201" spans="1:16" ht="12.75">
      <c r="A201" s="17" t="s">
        <v>47</v>
      </c>
      <c r="B201" s="22" t="s">
        <v>364</v>
      </c>
      <c r="C201" s="22" t="s">
        <v>365</v>
      </c>
      <c r="D201" s="17" t="s">
        <v>49</v>
      </c>
      <c r="E201" s="23" t="s">
        <v>366</v>
      </c>
      <c r="F201" s="24" t="s">
        <v>181</v>
      </c>
      <c r="G201" s="25">
        <v>2.25</v>
      </c>
      <c r="H201" s="26">
        <v>0</v>
      </c>
      <c r="I201" s="26">
        <f>ROUND(ROUND(H201,2)*ROUND(G201,3),2)</f>
        <v>0</v>
      </c>
      <c r="O201">
        <f>(I201*21)/100</f>
        <v>0</v>
      </c>
      <c r="P201" t="s">
        <v>27</v>
      </c>
    </row>
    <row r="202" spans="1:5" ht="12.75">
      <c r="A202" s="27" t="s">
        <v>52</v>
      </c>
      <c r="E202" s="28" t="s">
        <v>49</v>
      </c>
    </row>
    <row r="203" spans="1:5" ht="12.75">
      <c r="A203" s="29" t="s">
        <v>54</v>
      </c>
      <c r="E203" s="30" t="s">
        <v>367</v>
      </c>
    </row>
    <row r="204" spans="1:5" ht="102">
      <c r="A204" t="s">
        <v>55</v>
      </c>
      <c r="E204" s="28" t="s">
        <v>368</v>
      </c>
    </row>
    <row r="205" spans="1:16" ht="12.75">
      <c r="A205" s="17" t="s">
        <v>47</v>
      </c>
      <c r="B205" s="22" t="s">
        <v>369</v>
      </c>
      <c r="C205" s="22" t="s">
        <v>370</v>
      </c>
      <c r="D205" s="17" t="s">
        <v>49</v>
      </c>
      <c r="E205" s="23" t="s">
        <v>371</v>
      </c>
      <c r="F205" s="24" t="s">
        <v>181</v>
      </c>
      <c r="G205" s="25">
        <v>2</v>
      </c>
      <c r="H205" s="26">
        <v>0</v>
      </c>
      <c r="I205" s="26">
        <f>ROUND(ROUND(H205,2)*ROUND(G205,3),2)</f>
        <v>0</v>
      </c>
      <c r="O205">
        <f>(I205*21)/100</f>
        <v>0</v>
      </c>
      <c r="P205" t="s">
        <v>27</v>
      </c>
    </row>
    <row r="206" spans="1:5" ht="12.75">
      <c r="A206" s="27" t="s">
        <v>52</v>
      </c>
      <c r="E206" s="28" t="s">
        <v>49</v>
      </c>
    </row>
    <row r="207" spans="1:5" ht="12.75">
      <c r="A207" s="29" t="s">
        <v>54</v>
      </c>
      <c r="E207" s="30" t="s">
        <v>372</v>
      </c>
    </row>
    <row r="208" spans="1:5" ht="51">
      <c r="A208" t="s">
        <v>55</v>
      </c>
      <c r="E208" s="28" t="s">
        <v>373</v>
      </c>
    </row>
    <row r="209" spans="1:16" ht="12.75">
      <c r="A209" s="17" t="s">
        <v>47</v>
      </c>
      <c r="B209" s="22" t="s">
        <v>374</v>
      </c>
      <c r="C209" s="22" t="s">
        <v>375</v>
      </c>
      <c r="D209" s="17" t="s">
        <v>49</v>
      </c>
      <c r="E209" s="23" t="s">
        <v>376</v>
      </c>
      <c r="F209" s="24" t="s">
        <v>181</v>
      </c>
      <c r="G209" s="25">
        <v>497.429</v>
      </c>
      <c r="H209" s="26">
        <v>0</v>
      </c>
      <c r="I209" s="26">
        <f>ROUND(ROUND(H209,2)*ROUND(G209,3),2)</f>
        <v>0</v>
      </c>
      <c r="O209">
        <f>(I209*21)/100</f>
        <v>0</v>
      </c>
      <c r="P209" t="s">
        <v>27</v>
      </c>
    </row>
    <row r="210" spans="1:5" ht="12.75">
      <c r="A210" s="27" t="s">
        <v>52</v>
      </c>
      <c r="E210" s="28" t="s">
        <v>377</v>
      </c>
    </row>
    <row r="211" spans="1:5" ht="63.75">
      <c r="A211" s="29" t="s">
        <v>54</v>
      </c>
      <c r="E211" s="30" t="s">
        <v>347</v>
      </c>
    </row>
    <row r="212" spans="1:5" ht="51">
      <c r="A212" t="s">
        <v>55</v>
      </c>
      <c r="E212" s="28" t="s">
        <v>378</v>
      </c>
    </row>
    <row r="213" spans="1:16" ht="12.75">
      <c r="A213" s="17" t="s">
        <v>47</v>
      </c>
      <c r="B213" s="22" t="s">
        <v>379</v>
      </c>
      <c r="C213" s="22" t="s">
        <v>380</v>
      </c>
      <c r="D213" s="17" t="s">
        <v>49</v>
      </c>
      <c r="E213" s="23" t="s">
        <v>381</v>
      </c>
      <c r="F213" s="24" t="s">
        <v>181</v>
      </c>
      <c r="G213" s="25">
        <v>171.108</v>
      </c>
      <c r="H213" s="26">
        <v>0</v>
      </c>
      <c r="I213" s="26">
        <f>ROUND(ROUND(H213,2)*ROUND(G213,3),2)</f>
        <v>0</v>
      </c>
      <c r="O213">
        <f>(I213*21)/100</f>
        <v>0</v>
      </c>
      <c r="P213" t="s">
        <v>27</v>
      </c>
    </row>
    <row r="214" spans="1:5" ht="12.75">
      <c r="A214" s="27" t="s">
        <v>52</v>
      </c>
      <c r="E214" s="28" t="s">
        <v>49</v>
      </c>
    </row>
    <row r="215" spans="1:5" ht="51">
      <c r="A215" s="29" t="s">
        <v>54</v>
      </c>
      <c r="E215" s="30" t="s">
        <v>382</v>
      </c>
    </row>
    <row r="216" spans="1:5" ht="51">
      <c r="A216" t="s">
        <v>55</v>
      </c>
      <c r="E216" s="28" t="s">
        <v>378</v>
      </c>
    </row>
    <row r="217" spans="1:18" ht="12.75" customHeight="1">
      <c r="A217" s="5" t="s">
        <v>45</v>
      </c>
      <c r="B217" s="5"/>
      <c r="C217" s="32" t="s">
        <v>78</v>
      </c>
      <c r="D217" s="5"/>
      <c r="E217" s="20" t="s">
        <v>383</v>
      </c>
      <c r="F217" s="5"/>
      <c r="G217" s="5"/>
      <c r="H217" s="5"/>
      <c r="I217" s="33">
        <f>0+Q217</f>
        <v>0</v>
      </c>
      <c r="O217">
        <f>0+R217</f>
        <v>0</v>
      </c>
      <c r="Q217">
        <f>0+I218</f>
        <v>0</v>
      </c>
      <c r="R217">
        <f>0+O218</f>
        <v>0</v>
      </c>
    </row>
    <row r="218" spans="1:16" ht="12.75">
      <c r="A218" s="17" t="s">
        <v>47</v>
      </c>
      <c r="B218" s="22" t="s">
        <v>384</v>
      </c>
      <c r="C218" s="22" t="s">
        <v>385</v>
      </c>
      <c r="D218" s="17" t="s">
        <v>49</v>
      </c>
      <c r="E218" s="23" t="s">
        <v>386</v>
      </c>
      <c r="F218" s="24" t="s">
        <v>237</v>
      </c>
      <c r="G218" s="25">
        <v>33</v>
      </c>
      <c r="H218" s="26">
        <v>0</v>
      </c>
      <c r="I218" s="26">
        <f>ROUND(ROUND(H218,2)*ROUND(G218,3),2)</f>
        <v>0</v>
      </c>
      <c r="O218">
        <f>(I218*21)/100</f>
        <v>0</v>
      </c>
      <c r="P218" t="s">
        <v>27</v>
      </c>
    </row>
    <row r="219" spans="1:5" ht="12.75">
      <c r="A219" s="27" t="s">
        <v>52</v>
      </c>
      <c r="E219" s="28" t="s">
        <v>387</v>
      </c>
    </row>
    <row r="220" spans="1:5" ht="12.75">
      <c r="A220" s="29" t="s">
        <v>54</v>
      </c>
      <c r="E220" s="30" t="s">
        <v>388</v>
      </c>
    </row>
    <row r="221" spans="1:5" ht="178.5">
      <c r="A221" t="s">
        <v>55</v>
      </c>
      <c r="E221" s="28" t="s">
        <v>389</v>
      </c>
    </row>
    <row r="222" spans="1:18" ht="12.75" customHeight="1">
      <c r="A222" s="5" t="s">
        <v>45</v>
      </c>
      <c r="B222" s="5"/>
      <c r="C222" s="32" t="s">
        <v>42</v>
      </c>
      <c r="D222" s="5"/>
      <c r="E222" s="20" t="s">
        <v>390</v>
      </c>
      <c r="F222" s="5"/>
      <c r="G222" s="5"/>
      <c r="H222" s="5"/>
      <c r="I222" s="33">
        <f>0+Q222</f>
        <v>0</v>
      </c>
      <c r="O222">
        <f>0+R222</f>
        <v>0</v>
      </c>
      <c r="Q222">
        <f>0+I223+I227+I231+I235+I239+I243+I247+I251+I255+I259+I263+I267+I271+I275+I279+I283+I287+I291+I295+I299+I303</f>
        <v>0</v>
      </c>
      <c r="R222">
        <f>0+O223+O227+O231+O235+O239+O243+O247+O251+O255+O259+O263+O267+O271+O275+O279+O283+O287+O291+O295+O299+O303</f>
        <v>0</v>
      </c>
    </row>
    <row r="223" spans="1:16" ht="12.75">
      <c r="A223" s="17" t="s">
        <v>47</v>
      </c>
      <c r="B223" s="22" t="s">
        <v>391</v>
      </c>
      <c r="C223" s="22" t="s">
        <v>392</v>
      </c>
      <c r="D223" s="17" t="s">
        <v>49</v>
      </c>
      <c r="E223" s="23" t="s">
        <v>393</v>
      </c>
      <c r="F223" s="24" t="s">
        <v>237</v>
      </c>
      <c r="G223" s="25">
        <v>243.7</v>
      </c>
      <c r="H223" s="26">
        <v>0</v>
      </c>
      <c r="I223" s="26">
        <f>ROUND(ROUND(H223,2)*ROUND(G223,3),2)</f>
        <v>0</v>
      </c>
      <c r="O223">
        <f>(I223*21)/100</f>
        <v>0</v>
      </c>
      <c r="P223" t="s">
        <v>27</v>
      </c>
    </row>
    <row r="224" spans="1:5" ht="25.5">
      <c r="A224" s="27" t="s">
        <v>52</v>
      </c>
      <c r="E224" s="28" t="s">
        <v>394</v>
      </c>
    </row>
    <row r="225" spans="1:5" ht="38.25">
      <c r="A225" s="29" t="s">
        <v>54</v>
      </c>
      <c r="E225" s="30" t="s">
        <v>395</v>
      </c>
    </row>
    <row r="226" spans="1:5" ht="63.75">
      <c r="A226" t="s">
        <v>55</v>
      </c>
      <c r="E226" s="28" t="s">
        <v>396</v>
      </c>
    </row>
    <row r="227" spans="1:16" ht="12.75">
      <c r="A227" s="17" t="s">
        <v>47</v>
      </c>
      <c r="B227" s="22" t="s">
        <v>397</v>
      </c>
      <c r="C227" s="22" t="s">
        <v>398</v>
      </c>
      <c r="D227" s="17" t="s">
        <v>49</v>
      </c>
      <c r="E227" s="23" t="s">
        <v>399</v>
      </c>
      <c r="F227" s="24" t="s">
        <v>237</v>
      </c>
      <c r="G227" s="25">
        <v>212</v>
      </c>
      <c r="H227" s="26">
        <v>0</v>
      </c>
      <c r="I227" s="26">
        <f>ROUND(ROUND(H227,2)*ROUND(G227,3),2)</f>
        <v>0</v>
      </c>
      <c r="O227">
        <f>(I227*21)/100</f>
        <v>0</v>
      </c>
      <c r="P227" t="s">
        <v>27</v>
      </c>
    </row>
    <row r="228" spans="1:5" ht="12.75">
      <c r="A228" s="27" t="s">
        <v>52</v>
      </c>
      <c r="E228" s="28" t="s">
        <v>400</v>
      </c>
    </row>
    <row r="229" spans="1:5" ht="12.75">
      <c r="A229" s="29" t="s">
        <v>54</v>
      </c>
      <c r="E229" s="30" t="s">
        <v>401</v>
      </c>
    </row>
    <row r="230" spans="1:5" ht="38.25">
      <c r="A230" t="s">
        <v>55</v>
      </c>
      <c r="E230" s="28" t="s">
        <v>402</v>
      </c>
    </row>
    <row r="231" spans="1:16" ht="12.75">
      <c r="A231" s="17" t="s">
        <v>47</v>
      </c>
      <c r="B231" s="22" t="s">
        <v>403</v>
      </c>
      <c r="C231" s="22" t="s">
        <v>404</v>
      </c>
      <c r="D231" s="17" t="s">
        <v>49</v>
      </c>
      <c r="E231" s="23" t="s">
        <v>405</v>
      </c>
      <c r="F231" s="24" t="s">
        <v>81</v>
      </c>
      <c r="G231" s="25">
        <v>4</v>
      </c>
      <c r="H231" s="26">
        <v>0</v>
      </c>
      <c r="I231" s="26">
        <f>ROUND(ROUND(H231,2)*ROUND(G231,3),2)</f>
        <v>0</v>
      </c>
      <c r="O231">
        <f>(I231*21)/100</f>
        <v>0</v>
      </c>
      <c r="P231" t="s">
        <v>27</v>
      </c>
    </row>
    <row r="232" spans="1:5" ht="12.75">
      <c r="A232" s="27" t="s">
        <v>52</v>
      </c>
      <c r="E232" s="28" t="s">
        <v>406</v>
      </c>
    </row>
    <row r="233" spans="1:5" ht="12.75">
      <c r="A233" s="29" t="s">
        <v>54</v>
      </c>
      <c r="E233" s="30" t="s">
        <v>49</v>
      </c>
    </row>
    <row r="234" spans="1:5" ht="38.25">
      <c r="A234" t="s">
        <v>55</v>
      </c>
      <c r="E234" s="28" t="s">
        <v>407</v>
      </c>
    </row>
    <row r="235" spans="1:16" ht="12.75">
      <c r="A235" s="17" t="s">
        <v>47</v>
      </c>
      <c r="B235" s="22" t="s">
        <v>408</v>
      </c>
      <c r="C235" s="22" t="s">
        <v>409</v>
      </c>
      <c r="D235" s="17" t="s">
        <v>49</v>
      </c>
      <c r="E235" s="23" t="s">
        <v>410</v>
      </c>
      <c r="F235" s="24" t="s">
        <v>81</v>
      </c>
      <c r="G235" s="25">
        <v>36</v>
      </c>
      <c r="H235" s="26">
        <v>0</v>
      </c>
      <c r="I235" s="26">
        <f>ROUND(ROUND(H235,2)*ROUND(G235,3),2)</f>
        <v>0</v>
      </c>
      <c r="O235">
        <f>(I235*21)/100</f>
        <v>0</v>
      </c>
      <c r="P235" t="s">
        <v>27</v>
      </c>
    </row>
    <row r="236" spans="1:5" ht="12.75">
      <c r="A236" s="27" t="s">
        <v>52</v>
      </c>
      <c r="E236" s="28" t="s">
        <v>411</v>
      </c>
    </row>
    <row r="237" spans="1:5" ht="38.25">
      <c r="A237" s="29" t="s">
        <v>54</v>
      </c>
      <c r="E237" s="30" t="s">
        <v>412</v>
      </c>
    </row>
    <row r="238" spans="1:5" ht="38.25">
      <c r="A238" t="s">
        <v>55</v>
      </c>
      <c r="E238" s="28" t="s">
        <v>413</v>
      </c>
    </row>
    <row r="239" spans="1:16" ht="12.75">
      <c r="A239" s="17" t="s">
        <v>47</v>
      </c>
      <c r="B239" s="22" t="s">
        <v>414</v>
      </c>
      <c r="C239" s="22" t="s">
        <v>415</v>
      </c>
      <c r="D239" s="17" t="s">
        <v>49</v>
      </c>
      <c r="E239" s="23" t="s">
        <v>416</v>
      </c>
      <c r="F239" s="24" t="s">
        <v>237</v>
      </c>
      <c r="G239" s="25">
        <v>21</v>
      </c>
      <c r="H239" s="26">
        <v>0</v>
      </c>
      <c r="I239" s="26">
        <f>ROUND(ROUND(H239,2)*ROUND(G239,3),2)</f>
        <v>0</v>
      </c>
      <c r="O239">
        <f>(I239*21)/100</f>
        <v>0</v>
      </c>
      <c r="P239" t="s">
        <v>27</v>
      </c>
    </row>
    <row r="240" spans="1:5" ht="12.75">
      <c r="A240" s="27" t="s">
        <v>52</v>
      </c>
      <c r="E240" s="28" t="s">
        <v>417</v>
      </c>
    </row>
    <row r="241" spans="1:5" ht="38.25">
      <c r="A241" s="29" t="s">
        <v>54</v>
      </c>
      <c r="E241" s="30" t="s">
        <v>418</v>
      </c>
    </row>
    <row r="242" spans="1:5" ht="51">
      <c r="A242" t="s">
        <v>55</v>
      </c>
      <c r="E242" s="28" t="s">
        <v>419</v>
      </c>
    </row>
    <row r="243" spans="1:16" ht="12.75">
      <c r="A243" s="17" t="s">
        <v>47</v>
      </c>
      <c r="B243" s="22" t="s">
        <v>420</v>
      </c>
      <c r="C243" s="22" t="s">
        <v>421</v>
      </c>
      <c r="D243" s="17" t="s">
        <v>49</v>
      </c>
      <c r="E243" s="23" t="s">
        <v>422</v>
      </c>
      <c r="F243" s="24" t="s">
        <v>237</v>
      </c>
      <c r="G243" s="25">
        <v>19.7</v>
      </c>
      <c r="H243" s="26">
        <v>0</v>
      </c>
      <c r="I243" s="26">
        <f>ROUND(ROUND(H243,2)*ROUND(G243,3),2)</f>
        <v>0</v>
      </c>
      <c r="O243">
        <f>(I243*21)/100</f>
        <v>0</v>
      </c>
      <c r="P243" t="s">
        <v>27</v>
      </c>
    </row>
    <row r="244" spans="1:5" ht="12.75">
      <c r="A244" s="27" t="s">
        <v>52</v>
      </c>
      <c r="E244" s="28" t="s">
        <v>49</v>
      </c>
    </row>
    <row r="245" spans="1:5" ht="25.5">
      <c r="A245" s="29" t="s">
        <v>54</v>
      </c>
      <c r="E245" s="30" t="s">
        <v>423</v>
      </c>
    </row>
    <row r="246" spans="1:5" ht="25.5">
      <c r="A246" t="s">
        <v>55</v>
      </c>
      <c r="E246" s="28" t="s">
        <v>424</v>
      </c>
    </row>
    <row r="247" spans="1:16" ht="25.5">
      <c r="A247" s="17" t="s">
        <v>47</v>
      </c>
      <c r="B247" s="22" t="s">
        <v>425</v>
      </c>
      <c r="C247" s="22" t="s">
        <v>426</v>
      </c>
      <c r="D247" s="17" t="s">
        <v>49</v>
      </c>
      <c r="E247" s="23" t="s">
        <v>427</v>
      </c>
      <c r="F247" s="24" t="s">
        <v>237</v>
      </c>
      <c r="G247" s="25">
        <v>161.5</v>
      </c>
      <c r="H247" s="26">
        <v>0</v>
      </c>
      <c r="I247" s="26">
        <f>ROUND(ROUND(H247,2)*ROUND(G247,3),2)</f>
        <v>0</v>
      </c>
      <c r="O247">
        <f>(I247*21)/100</f>
        <v>0</v>
      </c>
      <c r="P247" t="s">
        <v>27</v>
      </c>
    </row>
    <row r="248" spans="1:5" ht="12.75">
      <c r="A248" s="27" t="s">
        <v>52</v>
      </c>
      <c r="E248" s="28" t="s">
        <v>49</v>
      </c>
    </row>
    <row r="249" spans="1:5" ht="12.75">
      <c r="A249" s="29" t="s">
        <v>54</v>
      </c>
      <c r="E249" s="30" t="s">
        <v>428</v>
      </c>
    </row>
    <row r="250" spans="1:5" ht="38.25">
      <c r="A250" t="s">
        <v>55</v>
      </c>
      <c r="E250" s="28" t="s">
        <v>429</v>
      </c>
    </row>
    <row r="251" spans="1:16" ht="12.75">
      <c r="A251" s="17" t="s">
        <v>47</v>
      </c>
      <c r="B251" s="22" t="s">
        <v>430</v>
      </c>
      <c r="C251" s="22" t="s">
        <v>431</v>
      </c>
      <c r="D251" s="17" t="s">
        <v>49</v>
      </c>
      <c r="E251" s="23" t="s">
        <v>432</v>
      </c>
      <c r="F251" s="24" t="s">
        <v>181</v>
      </c>
      <c r="G251" s="25">
        <v>32</v>
      </c>
      <c r="H251" s="26">
        <v>0</v>
      </c>
      <c r="I251" s="26">
        <f>ROUND(ROUND(H251,2)*ROUND(G251,3),2)</f>
        <v>0</v>
      </c>
      <c r="O251">
        <f>(I251*21)/100</f>
        <v>0</v>
      </c>
      <c r="P251" t="s">
        <v>27</v>
      </c>
    </row>
    <row r="252" spans="1:5" ht="12.75">
      <c r="A252" s="27" t="s">
        <v>52</v>
      </c>
      <c r="E252" s="28" t="s">
        <v>400</v>
      </c>
    </row>
    <row r="253" spans="1:5" ht="12.75">
      <c r="A253" s="29" t="s">
        <v>54</v>
      </c>
      <c r="E253" s="30" t="s">
        <v>433</v>
      </c>
    </row>
    <row r="254" spans="1:5" ht="102">
      <c r="A254" t="s">
        <v>55</v>
      </c>
      <c r="E254" s="28" t="s">
        <v>434</v>
      </c>
    </row>
    <row r="255" spans="1:16" ht="12.75">
      <c r="A255" s="17" t="s">
        <v>47</v>
      </c>
      <c r="B255" s="22" t="s">
        <v>435</v>
      </c>
      <c r="C255" s="22" t="s">
        <v>436</v>
      </c>
      <c r="D255" s="17" t="s">
        <v>49</v>
      </c>
      <c r="E255" s="23" t="s">
        <v>437</v>
      </c>
      <c r="F255" s="24" t="s">
        <v>181</v>
      </c>
      <c r="G255" s="25">
        <v>1.3</v>
      </c>
      <c r="H255" s="26">
        <v>0</v>
      </c>
      <c r="I255" s="26">
        <f>ROUND(ROUND(H255,2)*ROUND(G255,3),2)</f>
        <v>0</v>
      </c>
      <c r="O255">
        <f>(I255*21)/100</f>
        <v>0</v>
      </c>
      <c r="P255" t="s">
        <v>27</v>
      </c>
    </row>
    <row r="256" spans="1:5" ht="38.25">
      <c r="A256" s="27" t="s">
        <v>52</v>
      </c>
      <c r="E256" s="28" t="s">
        <v>438</v>
      </c>
    </row>
    <row r="257" spans="1:5" ht="12.75">
      <c r="A257" s="29" t="s">
        <v>54</v>
      </c>
      <c r="E257" s="30" t="s">
        <v>439</v>
      </c>
    </row>
    <row r="258" spans="1:5" ht="63.75">
      <c r="A258" t="s">
        <v>55</v>
      </c>
      <c r="E258" s="28" t="s">
        <v>440</v>
      </c>
    </row>
    <row r="259" spans="1:16" ht="25.5">
      <c r="A259" s="17" t="s">
        <v>47</v>
      </c>
      <c r="B259" s="22" t="s">
        <v>441</v>
      </c>
      <c r="C259" s="22" t="s">
        <v>442</v>
      </c>
      <c r="D259" s="17" t="s">
        <v>49</v>
      </c>
      <c r="E259" s="23" t="s">
        <v>443</v>
      </c>
      <c r="F259" s="24" t="s">
        <v>237</v>
      </c>
      <c r="G259" s="25">
        <v>12</v>
      </c>
      <c r="H259" s="26">
        <v>0</v>
      </c>
      <c r="I259" s="26">
        <f>ROUND(ROUND(H259,2)*ROUND(G259,3),2)</f>
        <v>0</v>
      </c>
      <c r="O259">
        <f>(I259*21)/100</f>
        <v>0</v>
      </c>
      <c r="P259" t="s">
        <v>27</v>
      </c>
    </row>
    <row r="260" spans="1:5" ht="12.75">
      <c r="A260" s="27" t="s">
        <v>52</v>
      </c>
      <c r="E260" s="28" t="s">
        <v>49</v>
      </c>
    </row>
    <row r="261" spans="1:5" ht="12.75">
      <c r="A261" s="29" t="s">
        <v>54</v>
      </c>
      <c r="E261" s="30" t="s">
        <v>444</v>
      </c>
    </row>
    <row r="262" spans="1:5" ht="89.25">
      <c r="A262" t="s">
        <v>55</v>
      </c>
      <c r="E262" s="28" t="s">
        <v>445</v>
      </c>
    </row>
    <row r="263" spans="1:16" ht="12.75">
      <c r="A263" s="17" t="s">
        <v>47</v>
      </c>
      <c r="B263" s="22" t="s">
        <v>446</v>
      </c>
      <c r="C263" s="22" t="s">
        <v>447</v>
      </c>
      <c r="D263" s="17" t="s">
        <v>49</v>
      </c>
      <c r="E263" s="23" t="s">
        <v>448</v>
      </c>
      <c r="F263" s="24" t="s">
        <v>81</v>
      </c>
      <c r="G263" s="25">
        <v>6</v>
      </c>
      <c r="H263" s="26">
        <v>0</v>
      </c>
      <c r="I263" s="26">
        <f>ROUND(ROUND(H263,2)*ROUND(G263,3),2)</f>
        <v>0</v>
      </c>
      <c r="O263">
        <f>(I263*21)/100</f>
        <v>0</v>
      </c>
      <c r="P263" t="s">
        <v>27</v>
      </c>
    </row>
    <row r="264" spans="1:5" ht="12.75">
      <c r="A264" s="27" t="s">
        <v>52</v>
      </c>
      <c r="E264" s="28" t="s">
        <v>449</v>
      </c>
    </row>
    <row r="265" spans="1:5" ht="12.75">
      <c r="A265" s="29" t="s">
        <v>54</v>
      </c>
      <c r="E265" s="30" t="s">
        <v>450</v>
      </c>
    </row>
    <row r="266" spans="1:5" ht="267.75">
      <c r="A266" t="s">
        <v>55</v>
      </c>
      <c r="E266" s="28" t="s">
        <v>451</v>
      </c>
    </row>
    <row r="267" spans="1:16" ht="12.75">
      <c r="A267" s="17" t="s">
        <v>47</v>
      </c>
      <c r="B267" s="22" t="s">
        <v>452</v>
      </c>
      <c r="C267" s="22" t="s">
        <v>453</v>
      </c>
      <c r="D267" s="17" t="s">
        <v>49</v>
      </c>
      <c r="E267" s="23" t="s">
        <v>454</v>
      </c>
      <c r="F267" s="24" t="s">
        <v>181</v>
      </c>
      <c r="G267" s="25">
        <v>666.454</v>
      </c>
      <c r="H267" s="26">
        <v>0</v>
      </c>
      <c r="I267" s="26">
        <f>ROUND(ROUND(H267,2)*ROUND(G267,3),2)</f>
        <v>0</v>
      </c>
      <c r="O267">
        <f>(I267*21)/100</f>
        <v>0</v>
      </c>
      <c r="P267" t="s">
        <v>27</v>
      </c>
    </row>
    <row r="268" spans="1:5" ht="12.75">
      <c r="A268" s="27" t="s">
        <v>52</v>
      </c>
      <c r="E268" s="28" t="s">
        <v>455</v>
      </c>
    </row>
    <row r="269" spans="1:5" ht="63.75">
      <c r="A269" s="29" t="s">
        <v>54</v>
      </c>
      <c r="E269" s="30" t="s">
        <v>456</v>
      </c>
    </row>
    <row r="270" spans="1:5" ht="25.5">
      <c r="A270" t="s">
        <v>55</v>
      </c>
      <c r="E270" s="28" t="s">
        <v>457</v>
      </c>
    </row>
    <row r="271" spans="1:16" ht="12.75">
      <c r="A271" s="17" t="s">
        <v>47</v>
      </c>
      <c r="B271" s="22" t="s">
        <v>458</v>
      </c>
      <c r="C271" s="22" t="s">
        <v>459</v>
      </c>
      <c r="D271" s="17" t="s">
        <v>49</v>
      </c>
      <c r="E271" s="23" t="s">
        <v>460</v>
      </c>
      <c r="F271" s="24" t="s">
        <v>181</v>
      </c>
      <c r="G271" s="25">
        <v>66.553</v>
      </c>
      <c r="H271" s="26">
        <v>0</v>
      </c>
      <c r="I271" s="26">
        <f>ROUND(ROUND(H271,2)*ROUND(G271,3),2)</f>
        <v>0</v>
      </c>
      <c r="O271">
        <f>(I271*21)/100</f>
        <v>0</v>
      </c>
      <c r="P271" t="s">
        <v>27</v>
      </c>
    </row>
    <row r="272" spans="1:5" ht="12.75">
      <c r="A272" s="27" t="s">
        <v>52</v>
      </c>
      <c r="E272" s="28" t="s">
        <v>461</v>
      </c>
    </row>
    <row r="273" spans="1:5" ht="89.25">
      <c r="A273" s="29" t="s">
        <v>54</v>
      </c>
      <c r="E273" s="30" t="s">
        <v>462</v>
      </c>
    </row>
    <row r="274" spans="1:5" ht="25.5">
      <c r="A274" t="s">
        <v>55</v>
      </c>
      <c r="E274" s="28" t="s">
        <v>457</v>
      </c>
    </row>
    <row r="275" spans="1:16" ht="12.75">
      <c r="A275" s="17" t="s">
        <v>47</v>
      </c>
      <c r="B275" s="22" t="s">
        <v>463</v>
      </c>
      <c r="C275" s="22" t="s">
        <v>464</v>
      </c>
      <c r="D275" s="17" t="s">
        <v>49</v>
      </c>
      <c r="E275" s="23" t="s">
        <v>465</v>
      </c>
      <c r="F275" s="24" t="s">
        <v>144</v>
      </c>
      <c r="G275" s="25">
        <v>13.766</v>
      </c>
      <c r="H275" s="26">
        <v>0</v>
      </c>
      <c r="I275" s="26">
        <f>ROUND(ROUND(H275,2)*ROUND(G275,3),2)</f>
        <v>0</v>
      </c>
      <c r="O275">
        <f>(I275*21)/100</f>
        <v>0</v>
      </c>
      <c r="P275" t="s">
        <v>27</v>
      </c>
    </row>
    <row r="276" spans="1:5" ht="12.75">
      <c r="A276" s="27" t="s">
        <v>52</v>
      </c>
      <c r="E276" s="28" t="s">
        <v>187</v>
      </c>
    </row>
    <row r="277" spans="1:5" ht="12.75">
      <c r="A277" s="29" t="s">
        <v>54</v>
      </c>
      <c r="E277" s="30" t="s">
        <v>466</v>
      </c>
    </row>
    <row r="278" spans="1:5" ht="114.75">
      <c r="A278" t="s">
        <v>55</v>
      </c>
      <c r="E278" s="28" t="s">
        <v>467</v>
      </c>
    </row>
    <row r="279" spans="1:16" ht="12.75">
      <c r="A279" s="17" t="s">
        <v>47</v>
      </c>
      <c r="B279" s="22" t="s">
        <v>468</v>
      </c>
      <c r="C279" s="22" t="s">
        <v>469</v>
      </c>
      <c r="D279" s="17" t="s">
        <v>49</v>
      </c>
      <c r="E279" s="23" t="s">
        <v>470</v>
      </c>
      <c r="F279" s="24" t="s">
        <v>144</v>
      </c>
      <c r="G279" s="25">
        <v>47.658</v>
      </c>
      <c r="H279" s="26">
        <v>0</v>
      </c>
      <c r="I279" s="26">
        <f>ROUND(ROUND(H279,2)*ROUND(G279,3),2)</f>
        <v>0</v>
      </c>
      <c r="O279">
        <f>(I279*21)/100</f>
        <v>0</v>
      </c>
      <c r="P279" t="s">
        <v>27</v>
      </c>
    </row>
    <row r="280" spans="1:5" ht="12.75">
      <c r="A280" s="27" t="s">
        <v>52</v>
      </c>
      <c r="E280" s="28" t="s">
        <v>187</v>
      </c>
    </row>
    <row r="281" spans="1:5" ht="51">
      <c r="A281" s="29" t="s">
        <v>54</v>
      </c>
      <c r="E281" s="30" t="s">
        <v>471</v>
      </c>
    </row>
    <row r="282" spans="1:5" ht="114.75">
      <c r="A282" t="s">
        <v>55</v>
      </c>
      <c r="E282" s="28" t="s">
        <v>467</v>
      </c>
    </row>
    <row r="283" spans="1:16" ht="12.75">
      <c r="A283" s="17" t="s">
        <v>47</v>
      </c>
      <c r="B283" s="22" t="s">
        <v>472</v>
      </c>
      <c r="C283" s="22" t="s">
        <v>473</v>
      </c>
      <c r="D283" s="17" t="s">
        <v>49</v>
      </c>
      <c r="E283" s="23" t="s">
        <v>474</v>
      </c>
      <c r="F283" s="24" t="s">
        <v>144</v>
      </c>
      <c r="G283" s="25">
        <v>0.01</v>
      </c>
      <c r="H283" s="26">
        <v>0</v>
      </c>
      <c r="I283" s="26">
        <f>ROUND(ROUND(H283,2)*ROUND(G283,3),2)</f>
        <v>0</v>
      </c>
      <c r="O283">
        <f>(I283*21)/100</f>
        <v>0</v>
      </c>
      <c r="P283" t="s">
        <v>27</v>
      </c>
    </row>
    <row r="284" spans="1:5" ht="12.75">
      <c r="A284" s="27" t="s">
        <v>52</v>
      </c>
      <c r="E284" s="28" t="s">
        <v>475</v>
      </c>
    </row>
    <row r="285" spans="1:5" ht="12.75">
      <c r="A285" s="29" t="s">
        <v>54</v>
      </c>
      <c r="E285" s="30" t="s">
        <v>476</v>
      </c>
    </row>
    <row r="286" spans="1:5" ht="114.75">
      <c r="A286" t="s">
        <v>55</v>
      </c>
      <c r="E286" s="28" t="s">
        <v>467</v>
      </c>
    </row>
    <row r="287" spans="1:16" ht="12.75">
      <c r="A287" s="17" t="s">
        <v>47</v>
      </c>
      <c r="B287" s="22" t="s">
        <v>477</v>
      </c>
      <c r="C287" s="22" t="s">
        <v>478</v>
      </c>
      <c r="D287" s="17" t="s">
        <v>49</v>
      </c>
      <c r="E287" s="23" t="s">
        <v>479</v>
      </c>
      <c r="F287" s="24" t="s">
        <v>157</v>
      </c>
      <c r="G287" s="25">
        <v>0.37</v>
      </c>
      <c r="H287" s="26">
        <v>0</v>
      </c>
      <c r="I287" s="26">
        <f>ROUND(ROUND(H287,2)*ROUND(G287,3),2)</f>
        <v>0</v>
      </c>
      <c r="O287">
        <f>(I287*21)/100</f>
        <v>0</v>
      </c>
      <c r="P287" t="s">
        <v>27</v>
      </c>
    </row>
    <row r="288" spans="1:5" ht="12.75">
      <c r="A288" s="27" t="s">
        <v>52</v>
      </c>
      <c r="E288" s="28" t="s">
        <v>400</v>
      </c>
    </row>
    <row r="289" spans="1:5" ht="38.25">
      <c r="A289" s="29" t="s">
        <v>54</v>
      </c>
      <c r="E289" s="30" t="s">
        <v>480</v>
      </c>
    </row>
    <row r="290" spans="1:5" ht="114.75">
      <c r="A290" t="s">
        <v>55</v>
      </c>
      <c r="E290" s="28" t="s">
        <v>481</v>
      </c>
    </row>
    <row r="291" spans="1:16" ht="12.75">
      <c r="A291" s="17" t="s">
        <v>47</v>
      </c>
      <c r="B291" s="22" t="s">
        <v>482</v>
      </c>
      <c r="C291" s="22" t="s">
        <v>483</v>
      </c>
      <c r="D291" s="17" t="s">
        <v>49</v>
      </c>
      <c r="E291" s="23" t="s">
        <v>484</v>
      </c>
      <c r="F291" s="24" t="s">
        <v>81</v>
      </c>
      <c r="G291" s="25">
        <v>2</v>
      </c>
      <c r="H291" s="26">
        <v>0</v>
      </c>
      <c r="I291" s="26">
        <f>ROUND(ROUND(H291,2)*ROUND(G291,3),2)</f>
        <v>0</v>
      </c>
      <c r="O291">
        <f>(I291*21)/100</f>
        <v>0</v>
      </c>
      <c r="P291" t="s">
        <v>27</v>
      </c>
    </row>
    <row r="292" spans="1:5" ht="12.75">
      <c r="A292" s="27" t="s">
        <v>52</v>
      </c>
      <c r="E292" s="28" t="s">
        <v>485</v>
      </c>
    </row>
    <row r="293" spans="1:5" ht="12.75">
      <c r="A293" s="29" t="s">
        <v>54</v>
      </c>
      <c r="E293" s="30" t="s">
        <v>49</v>
      </c>
    </row>
    <row r="294" spans="1:5" ht="89.25">
      <c r="A294" t="s">
        <v>55</v>
      </c>
      <c r="E294" s="28" t="s">
        <v>486</v>
      </c>
    </row>
    <row r="295" spans="1:16" ht="12.75">
      <c r="A295" s="17" t="s">
        <v>47</v>
      </c>
      <c r="B295" s="22" t="s">
        <v>487</v>
      </c>
      <c r="C295" s="22" t="s">
        <v>488</v>
      </c>
      <c r="D295" s="17" t="s">
        <v>49</v>
      </c>
      <c r="E295" s="23" t="s">
        <v>489</v>
      </c>
      <c r="F295" s="24" t="s">
        <v>237</v>
      </c>
      <c r="G295" s="25">
        <v>11</v>
      </c>
      <c r="H295" s="26">
        <v>0</v>
      </c>
      <c r="I295" s="26">
        <f>ROUND(ROUND(H295,2)*ROUND(G295,3),2)</f>
        <v>0</v>
      </c>
      <c r="O295">
        <f>(I295*21)/100</f>
        <v>0</v>
      </c>
      <c r="P295" t="s">
        <v>27</v>
      </c>
    </row>
    <row r="296" spans="1:5" ht="12.75">
      <c r="A296" s="27" t="s">
        <v>52</v>
      </c>
      <c r="E296" s="28" t="s">
        <v>485</v>
      </c>
    </row>
    <row r="297" spans="1:5" ht="12.75">
      <c r="A297" s="29" t="s">
        <v>54</v>
      </c>
      <c r="E297" s="30" t="s">
        <v>490</v>
      </c>
    </row>
    <row r="298" spans="1:5" ht="89.25">
      <c r="A298" t="s">
        <v>55</v>
      </c>
      <c r="E298" s="28" t="s">
        <v>486</v>
      </c>
    </row>
    <row r="299" spans="1:16" ht="12.75">
      <c r="A299" s="17" t="s">
        <v>47</v>
      </c>
      <c r="B299" s="22" t="s">
        <v>491</v>
      </c>
      <c r="C299" s="22" t="s">
        <v>492</v>
      </c>
      <c r="D299" s="17" t="s">
        <v>49</v>
      </c>
      <c r="E299" s="23" t="s">
        <v>493</v>
      </c>
      <c r="F299" s="24" t="s">
        <v>144</v>
      </c>
      <c r="G299" s="25">
        <v>14.472</v>
      </c>
      <c r="H299" s="26">
        <v>0</v>
      </c>
      <c r="I299" s="26">
        <f>ROUND(ROUND(H299,2)*ROUND(G299,3),2)</f>
        <v>0</v>
      </c>
      <c r="O299">
        <f>(I299*21)/100</f>
        <v>0</v>
      </c>
      <c r="P299" t="s">
        <v>27</v>
      </c>
    </row>
    <row r="300" spans="1:5" ht="12.75">
      <c r="A300" s="27" t="s">
        <v>52</v>
      </c>
      <c r="E300" s="28" t="s">
        <v>187</v>
      </c>
    </row>
    <row r="301" spans="1:5" ht="12.75">
      <c r="A301" s="29" t="s">
        <v>54</v>
      </c>
      <c r="E301" s="30" t="s">
        <v>494</v>
      </c>
    </row>
    <row r="302" spans="1:5" ht="89.25">
      <c r="A302" t="s">
        <v>55</v>
      </c>
      <c r="E302" s="28" t="s">
        <v>486</v>
      </c>
    </row>
    <row r="303" spans="1:16" ht="12.75">
      <c r="A303" s="17" t="s">
        <v>47</v>
      </c>
      <c r="B303" s="22" t="s">
        <v>495</v>
      </c>
      <c r="C303" s="22" t="s">
        <v>496</v>
      </c>
      <c r="D303" s="17" t="s">
        <v>49</v>
      </c>
      <c r="E303" s="23" t="s">
        <v>497</v>
      </c>
      <c r="F303" s="24" t="s">
        <v>181</v>
      </c>
      <c r="G303" s="25">
        <v>192.96</v>
      </c>
      <c r="H303" s="26">
        <v>0</v>
      </c>
      <c r="I303" s="26">
        <f>ROUND(ROUND(H303,2)*ROUND(G303,3),2)</f>
        <v>0</v>
      </c>
      <c r="O303">
        <f>(I303*21)/100</f>
        <v>0</v>
      </c>
      <c r="P303" t="s">
        <v>27</v>
      </c>
    </row>
    <row r="304" spans="1:5" ht="12.75">
      <c r="A304" s="27" t="s">
        <v>52</v>
      </c>
      <c r="E304" s="28" t="s">
        <v>187</v>
      </c>
    </row>
    <row r="305" spans="1:5" ht="12.75">
      <c r="A305" s="29" t="s">
        <v>54</v>
      </c>
      <c r="E305" s="30" t="s">
        <v>498</v>
      </c>
    </row>
    <row r="306" spans="1:5" ht="89.25">
      <c r="A306" t="s">
        <v>55</v>
      </c>
      <c r="E306" s="28" t="s">
        <v>486</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5.xml><?xml version="1.0" encoding="utf-8"?>
<worksheet xmlns="http://schemas.openxmlformats.org/spreadsheetml/2006/main" xmlns:r="http://schemas.openxmlformats.org/officeDocument/2006/relationships">
  <sheetPr>
    <pageSetUpPr fitToPage="1"/>
  </sheetPr>
  <dimension ref="A1:R13"/>
  <sheetViews>
    <sheetView zoomScalePageLayoutView="0" workbookViewId="0" topLeftCell="A1">
      <pane ySplit="8" topLeftCell="A9" activePane="bottomLeft" state="frozen"/>
      <selection pane="topLeft" activeCell="A1" sqref="A1"/>
      <selection pane="bottomLeft" activeCell="A9" sqref="A9"/>
    </sheetView>
  </sheetViews>
  <sheetFormatPr defaultColWidth="9.140625" defaultRowHeight="12.75" customHeight="1"/>
  <cols>
    <col min="1" max="1" width="9.140625" style="0" hidden="1" customWidth="1"/>
    <col min="2" max="2" width="11.7109375" style="0" customWidth="1"/>
    <col min="3" max="3" width="14.7109375" style="0" customWidth="1"/>
    <col min="4" max="4" width="9.7109375" style="0" customWidth="1"/>
    <col min="5" max="5" width="70.7109375" style="0" customWidth="1"/>
    <col min="6" max="6" width="11.7109375" style="0" customWidth="1"/>
    <col min="7" max="9" width="16.7109375" style="0" customWidth="1"/>
    <col min="15" max="18" width="9.140625" style="0" hidden="1" customWidth="1"/>
  </cols>
  <sheetData>
    <row r="1" spans="1:16" ht="12.75" customHeight="1">
      <c r="A1" t="s">
        <v>11</v>
      </c>
      <c r="B1" s="1"/>
      <c r="C1" s="1"/>
      <c r="D1" s="1"/>
      <c r="E1" s="1" t="s">
        <v>0</v>
      </c>
      <c r="F1" s="1"/>
      <c r="G1" s="1"/>
      <c r="H1" s="1"/>
      <c r="I1" s="1"/>
      <c r="P1" t="s">
        <v>26</v>
      </c>
    </row>
    <row r="2" spans="2:16" ht="24.75" customHeight="1">
      <c r="B2" s="1"/>
      <c r="C2" s="1"/>
      <c r="D2" s="1"/>
      <c r="E2" s="2" t="s">
        <v>13</v>
      </c>
      <c r="F2" s="1"/>
      <c r="G2" s="1"/>
      <c r="H2" s="5"/>
      <c r="I2" s="5"/>
      <c r="O2">
        <f>0+O9</f>
        <v>0</v>
      </c>
      <c r="P2" t="s">
        <v>26</v>
      </c>
    </row>
    <row r="3" spans="1:16" ht="15" customHeight="1">
      <c r="A3" t="s">
        <v>12</v>
      </c>
      <c r="B3" s="10" t="s">
        <v>14</v>
      </c>
      <c r="C3" s="89" t="s">
        <v>15</v>
      </c>
      <c r="D3" s="85"/>
      <c r="E3" s="11" t="s">
        <v>16</v>
      </c>
      <c r="F3" s="1"/>
      <c r="G3" s="8"/>
      <c r="H3" s="7" t="s">
        <v>499</v>
      </c>
      <c r="I3" s="31">
        <f>0+I9</f>
        <v>0</v>
      </c>
      <c r="O3" t="s">
        <v>23</v>
      </c>
      <c r="P3" t="s">
        <v>27</v>
      </c>
    </row>
    <row r="4" spans="1:16" ht="15" customHeight="1">
      <c r="A4" t="s">
        <v>17</v>
      </c>
      <c r="B4" s="10" t="s">
        <v>18</v>
      </c>
      <c r="C4" s="89" t="s">
        <v>499</v>
      </c>
      <c r="D4" s="85"/>
      <c r="E4" s="11" t="s">
        <v>500</v>
      </c>
      <c r="F4" s="1"/>
      <c r="G4" s="1"/>
      <c r="H4" s="9"/>
      <c r="I4" s="9"/>
      <c r="O4" t="s">
        <v>24</v>
      </c>
      <c r="P4" t="s">
        <v>27</v>
      </c>
    </row>
    <row r="5" spans="1:16" ht="12.75" customHeight="1">
      <c r="A5" t="s">
        <v>21</v>
      </c>
      <c r="B5" s="13" t="s">
        <v>22</v>
      </c>
      <c r="C5" s="90" t="s">
        <v>499</v>
      </c>
      <c r="D5" s="91"/>
      <c r="E5" s="14" t="s">
        <v>500</v>
      </c>
      <c r="F5" s="5"/>
      <c r="G5" s="5"/>
      <c r="H5" s="5"/>
      <c r="I5" s="5"/>
      <c r="O5" t="s">
        <v>25</v>
      </c>
      <c r="P5" t="s">
        <v>27</v>
      </c>
    </row>
    <row r="6" spans="1:9" ht="12.75" customHeight="1">
      <c r="A6" s="88" t="s">
        <v>28</v>
      </c>
      <c r="B6" s="88" t="s">
        <v>30</v>
      </c>
      <c r="C6" s="88" t="s">
        <v>32</v>
      </c>
      <c r="D6" s="88" t="s">
        <v>33</v>
      </c>
      <c r="E6" s="88" t="s">
        <v>34</v>
      </c>
      <c r="F6" s="88" t="s">
        <v>36</v>
      </c>
      <c r="G6" s="88" t="s">
        <v>38</v>
      </c>
      <c r="H6" s="88" t="s">
        <v>40</v>
      </c>
      <c r="I6" s="88"/>
    </row>
    <row r="7" spans="1:9" ht="12.75" customHeight="1">
      <c r="A7" s="88"/>
      <c r="B7" s="88"/>
      <c r="C7" s="88"/>
      <c r="D7" s="88"/>
      <c r="E7" s="88"/>
      <c r="F7" s="88"/>
      <c r="G7" s="88"/>
      <c r="H7" s="12" t="s">
        <v>41</v>
      </c>
      <c r="I7" s="12" t="s">
        <v>43</v>
      </c>
    </row>
    <row r="8" spans="1:9" ht="12.75" customHeight="1">
      <c r="A8" s="12" t="s">
        <v>29</v>
      </c>
      <c r="B8" s="12" t="s">
        <v>31</v>
      </c>
      <c r="C8" s="12" t="s">
        <v>27</v>
      </c>
      <c r="D8" s="12" t="s">
        <v>26</v>
      </c>
      <c r="E8" s="12" t="s">
        <v>35</v>
      </c>
      <c r="F8" s="12" t="s">
        <v>37</v>
      </c>
      <c r="G8" s="12" t="s">
        <v>39</v>
      </c>
      <c r="H8" s="12" t="s">
        <v>42</v>
      </c>
      <c r="I8" s="12" t="s">
        <v>44</v>
      </c>
    </row>
    <row r="9" spans="1:18" ht="12.75" customHeight="1">
      <c r="A9" s="18" t="s">
        <v>45</v>
      </c>
      <c r="B9" s="18"/>
      <c r="C9" s="19" t="s">
        <v>29</v>
      </c>
      <c r="D9" s="18"/>
      <c r="E9" s="20" t="s">
        <v>46</v>
      </c>
      <c r="F9" s="18"/>
      <c r="G9" s="18"/>
      <c r="H9" s="18"/>
      <c r="I9" s="21">
        <f>0+Q9</f>
        <v>0</v>
      </c>
      <c r="O9">
        <f>0+R9</f>
        <v>0</v>
      </c>
      <c r="Q9">
        <f>0+I10</f>
        <v>0</v>
      </c>
      <c r="R9">
        <f>0+O10</f>
        <v>0</v>
      </c>
    </row>
    <row r="10" spans="1:16" ht="12.75">
      <c r="A10" s="17" t="s">
        <v>47</v>
      </c>
      <c r="B10" s="22" t="s">
        <v>31</v>
      </c>
      <c r="C10" s="22" t="s">
        <v>501</v>
      </c>
      <c r="D10" s="17" t="s">
        <v>49</v>
      </c>
      <c r="E10" s="23" t="s">
        <v>502</v>
      </c>
      <c r="F10" s="24" t="s">
        <v>51</v>
      </c>
      <c r="G10" s="25">
        <v>1</v>
      </c>
      <c r="H10" s="26">
        <v>0</v>
      </c>
      <c r="I10" s="26">
        <f>ROUND(ROUND(H10,2)*ROUND(G10,3),2)</f>
        <v>0</v>
      </c>
      <c r="O10">
        <f>(I10*21)/100</f>
        <v>0</v>
      </c>
      <c r="P10" t="s">
        <v>27</v>
      </c>
    </row>
    <row r="11" spans="1:5" ht="12.75">
      <c r="A11" s="27" t="s">
        <v>52</v>
      </c>
      <c r="E11" s="28" t="s">
        <v>49</v>
      </c>
    </row>
    <row r="12" spans="1:5" ht="12.75">
      <c r="A12" s="29" t="s">
        <v>54</v>
      </c>
      <c r="E12" s="30" t="s">
        <v>49</v>
      </c>
    </row>
    <row r="13" spans="1:5" ht="12.75">
      <c r="A13" t="s">
        <v>55</v>
      </c>
      <c r="E13" s="28" t="s">
        <v>49</v>
      </c>
    </row>
  </sheetData>
  <sheetProtection/>
  <mergeCells count="11">
    <mergeCell ref="A6:A7"/>
    <mergeCell ref="B6:B7"/>
    <mergeCell ref="C6:C7"/>
    <mergeCell ref="D6:D7"/>
    <mergeCell ref="E6:E7"/>
    <mergeCell ref="F6:F7"/>
    <mergeCell ref="G6:G7"/>
    <mergeCell ref="H6:I6"/>
    <mergeCell ref="C3:D3"/>
    <mergeCell ref="C4:D4"/>
    <mergeCell ref="C5:D5"/>
  </mergeCells>
  <printOptions/>
  <pageMargins left="0.75" right="0.75" top="1" bottom="1" header="0.5" footer="0.5"/>
  <pageSetup fitToHeight="0" fitToWidth="1" horizontalDpi="300" verticalDpi="300" orientation="portrait" paperSize="9"/>
  <drawing r:id="rId1"/>
</worksheet>
</file>

<file path=xl/worksheets/sheet6.xml><?xml version="1.0" encoding="utf-8"?>
<worksheet xmlns="http://schemas.openxmlformats.org/spreadsheetml/2006/main" xmlns:r="http://schemas.openxmlformats.org/officeDocument/2006/relationships">
  <dimension ref="A1:H123"/>
  <sheetViews>
    <sheetView zoomScalePageLayoutView="0" workbookViewId="0" topLeftCell="A1">
      <selection activeCell="H1" sqref="H1:H3"/>
    </sheetView>
  </sheetViews>
  <sheetFormatPr defaultColWidth="14.421875" defaultRowHeight="12.75"/>
  <cols>
    <col min="1" max="1" width="5.140625" style="37" customWidth="1"/>
    <col min="2" max="2" width="10.57421875" style="37" customWidth="1"/>
    <col min="3" max="3" width="14.28125" style="37" customWidth="1"/>
    <col min="4" max="4" width="101.00390625" style="37" customWidth="1"/>
    <col min="5" max="5" width="6.140625" style="37" customWidth="1"/>
    <col min="6" max="6" width="10.28125" style="37" customWidth="1"/>
    <col min="7" max="7" width="11.140625" style="37" customWidth="1"/>
    <col min="8" max="16384" width="14.421875" style="37" customWidth="1"/>
  </cols>
  <sheetData>
    <row r="1" spans="1:8" ht="15.75" customHeight="1" thickTop="1">
      <c r="A1" s="34"/>
      <c r="B1" s="35"/>
      <c r="C1" s="36" t="s">
        <v>503</v>
      </c>
      <c r="D1" s="105" t="s">
        <v>504</v>
      </c>
      <c r="E1" s="106"/>
      <c r="F1" s="106"/>
      <c r="G1" s="107"/>
      <c r="H1" s="108"/>
    </row>
    <row r="2" spans="1:8" ht="15.75" customHeight="1">
      <c r="A2" s="38"/>
      <c r="B2" s="39"/>
      <c r="C2" s="111" t="s">
        <v>505</v>
      </c>
      <c r="D2" s="112"/>
      <c r="E2" s="111">
        <v>401</v>
      </c>
      <c r="F2" s="96"/>
      <c r="G2" s="112"/>
      <c r="H2" s="109"/>
    </row>
    <row r="3" spans="1:8" ht="15.75" customHeight="1" thickBot="1">
      <c r="A3" s="40"/>
      <c r="B3" s="41"/>
      <c r="C3" s="113" t="s">
        <v>506</v>
      </c>
      <c r="D3" s="114"/>
      <c r="E3" s="115" t="s">
        <v>507</v>
      </c>
      <c r="F3" s="101"/>
      <c r="G3" s="114"/>
      <c r="H3" s="110"/>
    </row>
    <row r="4" spans="1:8" ht="123.75" customHeight="1" thickBot="1" thickTop="1">
      <c r="A4" s="92" t="s">
        <v>508</v>
      </c>
      <c r="B4" s="93"/>
      <c r="C4" s="93"/>
      <c r="D4" s="93"/>
      <c r="E4" s="93"/>
      <c r="F4" s="93"/>
      <c r="G4" s="93"/>
      <c r="H4" s="94"/>
    </row>
    <row r="5" spans="1:8" ht="15.75" customHeight="1" thickTop="1">
      <c r="A5" s="42"/>
      <c r="B5" s="43" t="s">
        <v>32</v>
      </c>
      <c r="C5" s="44" t="s">
        <v>32</v>
      </c>
      <c r="D5" s="45" t="s">
        <v>509</v>
      </c>
      <c r="E5" s="45" t="s">
        <v>36</v>
      </c>
      <c r="F5" s="45" t="s">
        <v>38</v>
      </c>
      <c r="G5" s="46" t="s">
        <v>510</v>
      </c>
      <c r="H5" s="47" t="s">
        <v>511</v>
      </c>
    </row>
    <row r="6" spans="1:8" ht="15.75" customHeight="1">
      <c r="A6" s="95" t="s">
        <v>512</v>
      </c>
      <c r="B6" s="96"/>
      <c r="C6" s="96"/>
      <c r="D6" s="96"/>
      <c r="E6" s="96"/>
      <c r="F6" s="96"/>
      <c r="G6" s="96"/>
      <c r="H6" s="97"/>
    </row>
    <row r="7" spans="1:8" ht="15.75" customHeight="1">
      <c r="A7" s="48" t="s">
        <v>513</v>
      </c>
      <c r="B7" s="49"/>
      <c r="C7" s="50"/>
      <c r="D7" s="51"/>
      <c r="E7" s="49"/>
      <c r="F7" s="49"/>
      <c r="G7" s="49"/>
      <c r="H7" s="52"/>
    </row>
    <row r="8" spans="1:8" ht="15.75" customHeight="1">
      <c r="A8" s="48" t="s">
        <v>514</v>
      </c>
      <c r="B8" s="49"/>
      <c r="C8" s="50"/>
      <c r="D8" s="51"/>
      <c r="E8" s="49"/>
      <c r="F8" s="49"/>
      <c r="G8" s="49"/>
      <c r="H8" s="52"/>
    </row>
    <row r="9" spans="1:8" ht="28.5">
      <c r="A9" s="53">
        <v>1</v>
      </c>
      <c r="B9" s="54" t="s">
        <v>515</v>
      </c>
      <c r="C9" s="55" t="s">
        <v>516</v>
      </c>
      <c r="D9" s="56" t="s">
        <v>517</v>
      </c>
      <c r="E9" s="57" t="s">
        <v>518</v>
      </c>
      <c r="F9" s="58">
        <v>315</v>
      </c>
      <c r="G9" s="59"/>
      <c r="H9" s="60">
        <f>IF(F9&gt;0,F9*G9,)</f>
        <v>0</v>
      </c>
    </row>
    <row r="10" spans="1:8" ht="15">
      <c r="A10" s="48" t="s">
        <v>519</v>
      </c>
      <c r="B10" s="49"/>
      <c r="C10" s="50"/>
      <c r="D10" s="51"/>
      <c r="E10" s="51"/>
      <c r="F10" s="61"/>
      <c r="G10" s="62"/>
      <c r="H10" s="63"/>
    </row>
    <row r="11" spans="1:8" ht="57">
      <c r="A11" s="53">
        <v>2</v>
      </c>
      <c r="B11" s="54" t="s">
        <v>515</v>
      </c>
      <c r="C11" s="55" t="s">
        <v>520</v>
      </c>
      <c r="D11" s="56" t="s">
        <v>521</v>
      </c>
      <c r="E11" s="57" t="s">
        <v>518</v>
      </c>
      <c r="F11" s="58">
        <v>1</v>
      </c>
      <c r="G11" s="59"/>
      <c r="H11" s="60">
        <f aca="true" t="shared" si="0" ref="H11:H19">IF(F11&gt;0,F11*G11,)</f>
        <v>0</v>
      </c>
    </row>
    <row r="12" spans="1:8" ht="14.25">
      <c r="A12" s="53">
        <v>3</v>
      </c>
      <c r="B12" s="54" t="s">
        <v>515</v>
      </c>
      <c r="C12" s="55" t="s">
        <v>522</v>
      </c>
      <c r="D12" s="56" t="s">
        <v>523</v>
      </c>
      <c r="E12" s="57" t="s">
        <v>518</v>
      </c>
      <c r="F12" s="58">
        <v>1</v>
      </c>
      <c r="G12" s="59"/>
      <c r="H12" s="60">
        <f t="shared" si="0"/>
        <v>0</v>
      </c>
    </row>
    <row r="13" spans="1:8" ht="14.25">
      <c r="A13" s="53">
        <v>4</v>
      </c>
      <c r="B13" s="54" t="s">
        <v>515</v>
      </c>
      <c r="C13" s="55" t="s">
        <v>524</v>
      </c>
      <c r="D13" s="56" t="s">
        <v>525</v>
      </c>
      <c r="E13" s="57" t="s">
        <v>526</v>
      </c>
      <c r="F13" s="58">
        <v>3</v>
      </c>
      <c r="G13" s="59"/>
      <c r="H13" s="60">
        <f t="shared" si="0"/>
        <v>0</v>
      </c>
    </row>
    <row r="14" spans="1:8" ht="14.25">
      <c r="A14" s="53">
        <v>5</v>
      </c>
      <c r="B14" s="54" t="s">
        <v>515</v>
      </c>
      <c r="C14" s="55" t="s">
        <v>527</v>
      </c>
      <c r="D14" s="56" t="s">
        <v>528</v>
      </c>
      <c r="E14" s="57" t="s">
        <v>526</v>
      </c>
      <c r="F14" s="58">
        <v>3</v>
      </c>
      <c r="G14" s="59"/>
      <c r="H14" s="60">
        <f t="shared" si="0"/>
        <v>0</v>
      </c>
    </row>
    <row r="15" spans="1:8" ht="14.25">
      <c r="A15" s="53">
        <v>6</v>
      </c>
      <c r="B15" s="54" t="s">
        <v>515</v>
      </c>
      <c r="C15" s="55" t="s">
        <v>529</v>
      </c>
      <c r="D15" s="56" t="s">
        <v>530</v>
      </c>
      <c r="E15" s="57" t="s">
        <v>526</v>
      </c>
      <c r="F15" s="58">
        <v>1</v>
      </c>
      <c r="G15" s="59"/>
      <c r="H15" s="60">
        <f t="shared" si="0"/>
        <v>0</v>
      </c>
    </row>
    <row r="16" spans="1:8" ht="14.25">
      <c r="A16" s="53">
        <v>7</v>
      </c>
      <c r="B16" s="54" t="s">
        <v>515</v>
      </c>
      <c r="C16" s="55" t="s">
        <v>531</v>
      </c>
      <c r="D16" s="56" t="s">
        <v>532</v>
      </c>
      <c r="E16" s="57" t="s">
        <v>526</v>
      </c>
      <c r="F16" s="58">
        <v>1</v>
      </c>
      <c r="G16" s="59"/>
      <c r="H16" s="60">
        <f t="shared" si="0"/>
        <v>0</v>
      </c>
    </row>
    <row r="17" spans="1:8" ht="14.25">
      <c r="A17" s="53">
        <v>8</v>
      </c>
      <c r="B17" s="54" t="s">
        <v>515</v>
      </c>
      <c r="C17" s="55" t="s">
        <v>533</v>
      </c>
      <c r="D17" s="56" t="s">
        <v>534</v>
      </c>
      <c r="E17" s="57" t="s">
        <v>526</v>
      </c>
      <c r="F17" s="58">
        <v>1</v>
      </c>
      <c r="G17" s="59"/>
      <c r="H17" s="60">
        <f t="shared" si="0"/>
        <v>0</v>
      </c>
    </row>
    <row r="18" spans="1:8" ht="14.25">
      <c r="A18" s="53">
        <v>9</v>
      </c>
      <c r="B18" s="54" t="s">
        <v>515</v>
      </c>
      <c r="C18" s="55" t="s">
        <v>535</v>
      </c>
      <c r="D18" s="56" t="s">
        <v>536</v>
      </c>
      <c r="E18" s="57" t="s">
        <v>518</v>
      </c>
      <c r="F18" s="58">
        <v>1</v>
      </c>
      <c r="G18" s="59"/>
      <c r="H18" s="60">
        <f t="shared" si="0"/>
        <v>0</v>
      </c>
    </row>
    <row r="19" spans="1:8" ht="14.25">
      <c r="A19" s="53">
        <v>10</v>
      </c>
      <c r="B19" s="54" t="s">
        <v>515</v>
      </c>
      <c r="C19" s="55" t="s">
        <v>537</v>
      </c>
      <c r="D19" s="56" t="s">
        <v>538</v>
      </c>
      <c r="E19" s="57" t="s">
        <v>518</v>
      </c>
      <c r="F19" s="58">
        <v>1</v>
      </c>
      <c r="G19" s="59"/>
      <c r="H19" s="60">
        <f t="shared" si="0"/>
        <v>0</v>
      </c>
    </row>
    <row r="20" spans="1:8" ht="15">
      <c r="A20" s="48" t="s">
        <v>539</v>
      </c>
      <c r="B20" s="49"/>
      <c r="C20" s="50"/>
      <c r="D20" s="51"/>
      <c r="E20" s="49"/>
      <c r="F20" s="64"/>
      <c r="G20" s="65"/>
      <c r="H20" s="66"/>
    </row>
    <row r="21" spans="1:8" ht="14.25">
      <c r="A21" s="53">
        <v>14</v>
      </c>
      <c r="B21" s="54" t="s">
        <v>515</v>
      </c>
      <c r="C21" s="55" t="s">
        <v>540</v>
      </c>
      <c r="D21" s="56" t="s">
        <v>541</v>
      </c>
      <c r="E21" s="57" t="s">
        <v>518</v>
      </c>
      <c r="F21" s="58">
        <v>47</v>
      </c>
      <c r="G21" s="59"/>
      <c r="H21" s="60">
        <f>IF(F21&gt;0,F21*G21,)</f>
        <v>0</v>
      </c>
    </row>
    <row r="22" spans="1:8" ht="28.5">
      <c r="A22" s="53">
        <v>16</v>
      </c>
      <c r="B22" s="54" t="s">
        <v>515</v>
      </c>
      <c r="C22" s="55" t="s">
        <v>542</v>
      </c>
      <c r="D22" s="56" t="s">
        <v>543</v>
      </c>
      <c r="E22" s="57" t="s">
        <v>526</v>
      </c>
      <c r="F22" s="58">
        <v>47</v>
      </c>
      <c r="G22" s="59"/>
      <c r="H22" s="60">
        <f>IF(F22&gt;0,F22*G22,)</f>
        <v>0</v>
      </c>
    </row>
    <row r="23" spans="1:8" ht="15">
      <c r="A23" s="48" t="s">
        <v>544</v>
      </c>
      <c r="B23" s="49"/>
      <c r="C23" s="50"/>
      <c r="D23" s="51"/>
      <c r="E23" s="49"/>
      <c r="F23" s="64"/>
      <c r="G23" s="65"/>
      <c r="H23" s="66"/>
    </row>
    <row r="24" spans="1:8" ht="28.5">
      <c r="A24" s="53">
        <v>17</v>
      </c>
      <c r="B24" s="54" t="s">
        <v>515</v>
      </c>
      <c r="C24" s="55" t="s">
        <v>545</v>
      </c>
      <c r="D24" s="56" t="s">
        <v>546</v>
      </c>
      <c r="E24" s="57" t="s">
        <v>547</v>
      </c>
      <c r="F24" s="58">
        <v>6</v>
      </c>
      <c r="G24" s="59"/>
      <c r="H24" s="60">
        <f>IF(F24&gt;0,F24*G24,)</f>
        <v>0</v>
      </c>
    </row>
    <row r="25" spans="1:8" ht="15">
      <c r="A25" s="48" t="s">
        <v>548</v>
      </c>
      <c r="B25" s="49"/>
      <c r="C25" s="50"/>
      <c r="D25" s="51"/>
      <c r="E25" s="49"/>
      <c r="F25" s="64"/>
      <c r="G25" s="65"/>
      <c r="H25" s="66"/>
    </row>
    <row r="26" spans="1:8" ht="15">
      <c r="A26" s="48" t="s">
        <v>549</v>
      </c>
      <c r="B26" s="49"/>
      <c r="C26" s="50"/>
      <c r="D26" s="51"/>
      <c r="E26" s="49"/>
      <c r="F26" s="64"/>
      <c r="G26" s="65"/>
      <c r="H26" s="66"/>
    </row>
    <row r="27" spans="1:8" ht="14.25">
      <c r="A27" s="53">
        <v>22</v>
      </c>
      <c r="B27" s="54" t="s">
        <v>515</v>
      </c>
      <c r="C27" s="55" t="s">
        <v>550</v>
      </c>
      <c r="D27" s="56" t="s">
        <v>551</v>
      </c>
      <c r="E27" s="57" t="s">
        <v>552</v>
      </c>
      <c r="F27" s="58">
        <v>0.1</v>
      </c>
      <c r="G27" s="59"/>
      <c r="H27" s="60">
        <f>IF(F27&gt;0,F27*G27,)</f>
        <v>0</v>
      </c>
    </row>
    <row r="28" spans="1:8" ht="14.25">
      <c r="A28" s="53">
        <v>23</v>
      </c>
      <c r="B28" s="54" t="s">
        <v>515</v>
      </c>
      <c r="C28" s="55" t="s">
        <v>553</v>
      </c>
      <c r="D28" s="56" t="s">
        <v>554</v>
      </c>
      <c r="E28" s="57" t="s">
        <v>552</v>
      </c>
      <c r="F28" s="58">
        <v>0.01</v>
      </c>
      <c r="G28" s="59"/>
      <c r="H28" s="60">
        <f>IF(F28&gt;0,F28*G28,)</f>
        <v>0</v>
      </c>
    </row>
    <row r="29" spans="1:8" ht="15">
      <c r="A29" s="48" t="s">
        <v>555</v>
      </c>
      <c r="B29" s="49"/>
      <c r="C29" s="50"/>
      <c r="D29" s="51"/>
      <c r="E29" s="49"/>
      <c r="F29" s="64"/>
      <c r="G29" s="65"/>
      <c r="H29" s="66"/>
    </row>
    <row r="30" spans="1:8" ht="15">
      <c r="A30" s="48" t="s">
        <v>556</v>
      </c>
      <c r="B30" s="49"/>
      <c r="C30" s="50"/>
      <c r="D30" s="51"/>
      <c r="E30" s="49"/>
      <c r="F30" s="64"/>
      <c r="G30" s="65"/>
      <c r="H30" s="66"/>
    </row>
    <row r="31" spans="1:8" ht="14.25">
      <c r="A31" s="53">
        <v>37</v>
      </c>
      <c r="B31" s="54" t="s">
        <v>515</v>
      </c>
      <c r="C31" s="55" t="s">
        <v>557</v>
      </c>
      <c r="D31" s="56" t="s">
        <v>558</v>
      </c>
      <c r="E31" s="57" t="s">
        <v>518</v>
      </c>
      <c r="F31" s="58">
        <v>1</v>
      </c>
      <c r="G31" s="59"/>
      <c r="H31" s="60">
        <f>IF(F31&gt;0,F31*G31,)</f>
        <v>0</v>
      </c>
    </row>
    <row r="32" spans="1:8" ht="15">
      <c r="A32" s="48" t="s">
        <v>559</v>
      </c>
      <c r="B32" s="49"/>
      <c r="C32" s="50"/>
      <c r="D32" s="51"/>
      <c r="E32" s="49"/>
      <c r="F32" s="64"/>
      <c r="G32" s="65"/>
      <c r="H32" s="66"/>
    </row>
    <row r="33" spans="1:8" ht="14.25">
      <c r="A33" s="53">
        <v>39</v>
      </c>
      <c r="B33" s="54" t="s">
        <v>515</v>
      </c>
      <c r="C33" s="55" t="s">
        <v>560</v>
      </c>
      <c r="D33" s="56" t="s">
        <v>561</v>
      </c>
      <c r="E33" s="57" t="s">
        <v>562</v>
      </c>
      <c r="F33" s="58">
        <v>1</v>
      </c>
      <c r="G33" s="59"/>
      <c r="H33" s="60">
        <f>IF(F33&gt;0,F33*G33,)</f>
        <v>0</v>
      </c>
    </row>
    <row r="34" spans="1:8" ht="14.25">
      <c r="A34" s="53">
        <v>40</v>
      </c>
      <c r="B34" s="54" t="s">
        <v>515</v>
      </c>
      <c r="C34" s="55" t="s">
        <v>563</v>
      </c>
      <c r="D34" s="56" t="s">
        <v>564</v>
      </c>
      <c r="E34" s="57" t="s">
        <v>562</v>
      </c>
      <c r="F34" s="58">
        <v>10</v>
      </c>
      <c r="G34" s="59"/>
      <c r="H34" s="60">
        <f>IF(F34&gt;0,F34*G34,)</f>
        <v>0</v>
      </c>
    </row>
    <row r="35" spans="1:8" ht="15">
      <c r="A35" s="48" t="s">
        <v>565</v>
      </c>
      <c r="B35" s="49"/>
      <c r="C35" s="50"/>
      <c r="D35" s="51"/>
      <c r="E35" s="49"/>
      <c r="F35" s="64"/>
      <c r="G35" s="65"/>
      <c r="H35" s="66"/>
    </row>
    <row r="36" spans="1:8" ht="14.25">
      <c r="A36" s="53">
        <v>41</v>
      </c>
      <c r="B36" s="54" t="s">
        <v>515</v>
      </c>
      <c r="C36" s="55" t="s">
        <v>566</v>
      </c>
      <c r="D36" s="56" t="s">
        <v>567</v>
      </c>
      <c r="E36" s="57" t="s">
        <v>547</v>
      </c>
      <c r="F36" s="58">
        <v>10</v>
      </c>
      <c r="G36" s="59"/>
      <c r="H36" s="60">
        <f>IF(F36&gt;0,F36*G36,)</f>
        <v>0</v>
      </c>
    </row>
    <row r="37" spans="1:8" ht="14.25">
      <c r="A37" s="53">
        <v>42</v>
      </c>
      <c r="B37" s="54" t="s">
        <v>515</v>
      </c>
      <c r="C37" s="55" t="s">
        <v>568</v>
      </c>
      <c r="D37" s="56" t="s">
        <v>569</v>
      </c>
      <c r="E37" s="57" t="s">
        <v>547</v>
      </c>
      <c r="F37" s="58">
        <v>10</v>
      </c>
      <c r="G37" s="59"/>
      <c r="H37" s="60">
        <f>IF(F37&gt;0,F37*G37,)</f>
        <v>0</v>
      </c>
    </row>
    <row r="38" spans="1:8" ht="15">
      <c r="A38" s="48" t="s">
        <v>570</v>
      </c>
      <c r="B38" s="49"/>
      <c r="C38" s="50"/>
      <c r="D38" s="51"/>
      <c r="E38" s="49"/>
      <c r="F38" s="64"/>
      <c r="G38" s="65"/>
      <c r="H38" s="66"/>
    </row>
    <row r="39" spans="1:8" ht="14.25">
      <c r="A39" s="53">
        <v>45</v>
      </c>
      <c r="B39" s="54" t="s">
        <v>515</v>
      </c>
      <c r="C39" s="55" t="s">
        <v>571</v>
      </c>
      <c r="D39" s="56" t="s">
        <v>572</v>
      </c>
      <c r="E39" s="57" t="s">
        <v>518</v>
      </c>
      <c r="F39" s="58">
        <v>1</v>
      </c>
      <c r="G39" s="59"/>
      <c r="H39" s="60">
        <f>IF(F39&gt;0,F39*G39,)</f>
        <v>0</v>
      </c>
    </row>
    <row r="40" spans="1:8" ht="15">
      <c r="A40" s="48" t="s">
        <v>573</v>
      </c>
      <c r="B40" s="49"/>
      <c r="C40" s="50"/>
      <c r="D40" s="51"/>
      <c r="E40" s="49"/>
      <c r="F40" s="64"/>
      <c r="G40" s="65"/>
      <c r="H40" s="66"/>
    </row>
    <row r="41" spans="1:8" ht="14.25">
      <c r="A41" s="53">
        <v>46</v>
      </c>
      <c r="B41" s="54" t="s">
        <v>515</v>
      </c>
      <c r="C41" s="55" t="s">
        <v>574</v>
      </c>
      <c r="D41" s="56" t="s">
        <v>575</v>
      </c>
      <c r="E41" s="57" t="s">
        <v>547</v>
      </c>
      <c r="F41" s="58">
        <v>10</v>
      </c>
      <c r="G41" s="59"/>
      <c r="H41" s="60">
        <f>IF(F41&gt;0,F41*G41,)</f>
        <v>0</v>
      </c>
    </row>
    <row r="42" spans="1:8" ht="14.25">
      <c r="A42" s="53">
        <v>51</v>
      </c>
      <c r="B42" s="54" t="s">
        <v>515</v>
      </c>
      <c r="C42" s="55" t="s">
        <v>576</v>
      </c>
      <c r="D42" s="56" t="s">
        <v>577</v>
      </c>
      <c r="E42" s="57" t="s">
        <v>578</v>
      </c>
      <c r="F42" s="58">
        <v>1</v>
      </c>
      <c r="G42" s="59"/>
      <c r="H42" s="60">
        <f>IF(F42&gt;0,F42*G42,)</f>
        <v>0</v>
      </c>
    </row>
    <row r="43" spans="1:8" ht="15">
      <c r="A43" s="48" t="s">
        <v>579</v>
      </c>
      <c r="B43" s="49"/>
      <c r="C43" s="50"/>
      <c r="D43" s="51"/>
      <c r="E43" s="49"/>
      <c r="F43" s="64"/>
      <c r="G43" s="65"/>
      <c r="H43" s="66"/>
    </row>
    <row r="44" spans="1:8" ht="14.25">
      <c r="A44" s="53">
        <v>52</v>
      </c>
      <c r="B44" s="54" t="s">
        <v>515</v>
      </c>
      <c r="C44" s="55">
        <v>460420022</v>
      </c>
      <c r="D44" s="56" t="s">
        <v>580</v>
      </c>
      <c r="E44" s="57" t="s">
        <v>547</v>
      </c>
      <c r="F44" s="58">
        <v>10</v>
      </c>
      <c r="G44" s="59"/>
      <c r="H44" s="60">
        <f>IF(F44&gt;0,F44*G44,)</f>
        <v>0</v>
      </c>
    </row>
    <row r="45" spans="1:8" ht="15">
      <c r="A45" s="48" t="s">
        <v>581</v>
      </c>
      <c r="B45" s="49"/>
      <c r="C45" s="50"/>
      <c r="D45" s="51"/>
      <c r="E45" s="49"/>
      <c r="F45" s="64"/>
      <c r="G45" s="65"/>
      <c r="H45" s="66"/>
    </row>
    <row r="46" spans="1:8" ht="15">
      <c r="A46" s="48" t="s">
        <v>582</v>
      </c>
      <c r="B46" s="49"/>
      <c r="C46" s="50"/>
      <c r="D46" s="51"/>
      <c r="E46" s="49"/>
      <c r="F46" s="64"/>
      <c r="G46" s="65"/>
      <c r="H46" s="66"/>
    </row>
    <row r="47" spans="1:8" ht="15">
      <c r="A47" s="48" t="s">
        <v>583</v>
      </c>
      <c r="B47" s="49"/>
      <c r="C47" s="50"/>
      <c r="D47" s="51"/>
      <c r="E47" s="49"/>
      <c r="F47" s="64"/>
      <c r="G47" s="65"/>
      <c r="H47" s="66"/>
    </row>
    <row r="48" spans="1:8" ht="15">
      <c r="A48" s="48" t="s">
        <v>584</v>
      </c>
      <c r="B48" s="49"/>
      <c r="C48" s="50"/>
      <c r="D48" s="51"/>
      <c r="E48" s="49"/>
      <c r="F48" s="64"/>
      <c r="G48" s="65"/>
      <c r="H48" s="66"/>
    </row>
    <row r="49" spans="1:8" ht="14.25">
      <c r="A49" s="53">
        <v>68</v>
      </c>
      <c r="B49" s="54" t="s">
        <v>515</v>
      </c>
      <c r="C49" s="67" t="s">
        <v>585</v>
      </c>
      <c r="D49" s="56" t="s">
        <v>586</v>
      </c>
      <c r="E49" s="57" t="s">
        <v>518</v>
      </c>
      <c r="F49" s="58">
        <v>1</v>
      </c>
      <c r="G49" s="59"/>
      <c r="H49" s="60">
        <f>IF(F49&gt;0,F49*G49,)</f>
        <v>0</v>
      </c>
    </row>
    <row r="50" spans="1:8" ht="15">
      <c r="A50" s="48" t="s">
        <v>587</v>
      </c>
      <c r="B50" s="49"/>
      <c r="C50" s="50"/>
      <c r="D50" s="51"/>
      <c r="E50" s="49"/>
      <c r="F50" s="64"/>
      <c r="G50" s="65"/>
      <c r="H50" s="66"/>
    </row>
    <row r="51" spans="1:8" ht="15">
      <c r="A51" s="48" t="s">
        <v>588</v>
      </c>
      <c r="B51" s="49"/>
      <c r="C51" s="50"/>
      <c r="D51" s="51"/>
      <c r="E51" s="49"/>
      <c r="F51" s="64"/>
      <c r="G51" s="65"/>
      <c r="H51" s="66"/>
    </row>
    <row r="52" spans="1:8" ht="15">
      <c r="A52" s="48" t="s">
        <v>589</v>
      </c>
      <c r="B52" s="49"/>
      <c r="C52" s="50"/>
      <c r="D52" s="51"/>
      <c r="E52" s="49"/>
      <c r="F52" s="64"/>
      <c r="G52" s="65"/>
      <c r="H52" s="66"/>
    </row>
    <row r="53" spans="1:8" ht="14.25">
      <c r="A53" s="53">
        <v>71</v>
      </c>
      <c r="B53" s="54" t="s">
        <v>237</v>
      </c>
      <c r="C53" s="68" t="s">
        <v>590</v>
      </c>
      <c r="D53" s="69" t="s">
        <v>591</v>
      </c>
      <c r="E53" s="70" t="s">
        <v>518</v>
      </c>
      <c r="F53" s="58">
        <v>47</v>
      </c>
      <c r="G53" s="59"/>
      <c r="H53" s="60">
        <f>IF(F53&gt;0,F53*G53,)</f>
        <v>0</v>
      </c>
    </row>
    <row r="54" spans="1:8" ht="15">
      <c r="A54" s="48" t="s">
        <v>592</v>
      </c>
      <c r="B54" s="49"/>
      <c r="C54" s="50"/>
      <c r="D54" s="51"/>
      <c r="E54" s="49"/>
      <c r="F54" s="64"/>
      <c r="G54" s="65"/>
      <c r="H54" s="66"/>
    </row>
    <row r="55" spans="1:8" ht="15">
      <c r="A55" s="48" t="s">
        <v>593</v>
      </c>
      <c r="B55" s="49"/>
      <c r="C55" s="50"/>
      <c r="D55" s="51"/>
      <c r="E55" s="49"/>
      <c r="F55" s="61"/>
      <c r="G55" s="62"/>
      <c r="H55" s="63"/>
    </row>
    <row r="56" spans="1:8" ht="14.25">
      <c r="A56" s="53">
        <v>105</v>
      </c>
      <c r="B56" s="54" t="s">
        <v>237</v>
      </c>
      <c r="C56" s="68" t="s">
        <v>594</v>
      </c>
      <c r="D56" s="69" t="s">
        <v>595</v>
      </c>
      <c r="E56" s="70" t="s">
        <v>547</v>
      </c>
      <c r="F56" s="58">
        <v>450</v>
      </c>
      <c r="G56" s="59"/>
      <c r="H56" s="60">
        <f>IF(F56&gt;0,F56*G56,)</f>
        <v>0</v>
      </c>
    </row>
    <row r="57" spans="1:8" ht="15">
      <c r="A57" s="48" t="s">
        <v>596</v>
      </c>
      <c r="B57" s="49"/>
      <c r="C57" s="50"/>
      <c r="D57" s="51"/>
      <c r="E57" s="51"/>
      <c r="F57" s="61"/>
      <c r="G57" s="62"/>
      <c r="H57" s="63"/>
    </row>
    <row r="58" spans="1:8" ht="14.25">
      <c r="A58" s="53">
        <v>106</v>
      </c>
      <c r="B58" s="54" t="s">
        <v>237</v>
      </c>
      <c r="C58" s="68" t="s">
        <v>597</v>
      </c>
      <c r="D58" s="69" t="s">
        <v>598</v>
      </c>
      <c r="E58" s="70" t="s">
        <v>518</v>
      </c>
      <c r="F58" s="58">
        <v>10</v>
      </c>
      <c r="G58" s="59"/>
      <c r="H58" s="60">
        <f aca="true" t="shared" si="1" ref="H58:H78">IF(F58&gt;0,F58*G58,)</f>
        <v>0</v>
      </c>
    </row>
    <row r="59" spans="1:8" ht="14.25">
      <c r="A59" s="53">
        <v>107</v>
      </c>
      <c r="B59" s="54" t="s">
        <v>237</v>
      </c>
      <c r="C59" s="68" t="s">
        <v>599</v>
      </c>
      <c r="D59" s="69" t="s">
        <v>600</v>
      </c>
      <c r="E59" s="70" t="s">
        <v>518</v>
      </c>
      <c r="F59" s="58">
        <v>25</v>
      </c>
      <c r="G59" s="59"/>
      <c r="H59" s="60">
        <f t="shared" si="1"/>
        <v>0</v>
      </c>
    </row>
    <row r="60" spans="1:8" ht="14.25">
      <c r="A60" s="53">
        <v>108</v>
      </c>
      <c r="B60" s="54" t="s">
        <v>237</v>
      </c>
      <c r="C60" s="68" t="s">
        <v>601</v>
      </c>
      <c r="D60" s="69" t="s">
        <v>602</v>
      </c>
      <c r="E60" s="70" t="s">
        <v>518</v>
      </c>
      <c r="F60" s="58">
        <v>5</v>
      </c>
      <c r="G60" s="59"/>
      <c r="H60" s="60">
        <f t="shared" si="1"/>
        <v>0</v>
      </c>
    </row>
    <row r="61" spans="1:8" ht="14.25">
      <c r="A61" s="53">
        <v>109</v>
      </c>
      <c r="B61" s="54" t="s">
        <v>237</v>
      </c>
      <c r="C61" s="68" t="s">
        <v>603</v>
      </c>
      <c r="D61" s="69" t="s">
        <v>604</v>
      </c>
      <c r="E61" s="70" t="s">
        <v>518</v>
      </c>
      <c r="F61" s="58">
        <v>50</v>
      </c>
      <c r="G61" s="59"/>
      <c r="H61" s="60">
        <f t="shared" si="1"/>
        <v>0</v>
      </c>
    </row>
    <row r="62" spans="1:8" ht="14.25">
      <c r="A62" s="53">
        <v>110</v>
      </c>
      <c r="B62" s="54" t="s">
        <v>237</v>
      </c>
      <c r="C62" s="68" t="s">
        <v>605</v>
      </c>
      <c r="D62" s="69" t="s">
        <v>606</v>
      </c>
      <c r="E62" s="70" t="s">
        <v>518</v>
      </c>
      <c r="F62" s="58">
        <v>75</v>
      </c>
      <c r="G62" s="59"/>
      <c r="H62" s="60">
        <f t="shared" si="1"/>
        <v>0</v>
      </c>
    </row>
    <row r="63" spans="1:8" ht="14.25">
      <c r="A63" s="53">
        <v>111</v>
      </c>
      <c r="B63" s="54" t="s">
        <v>237</v>
      </c>
      <c r="C63" s="68" t="s">
        <v>607</v>
      </c>
      <c r="D63" s="69" t="s">
        <v>608</v>
      </c>
      <c r="E63" s="70" t="s">
        <v>518</v>
      </c>
      <c r="F63" s="58">
        <v>50</v>
      </c>
      <c r="G63" s="59"/>
      <c r="H63" s="60">
        <f t="shared" si="1"/>
        <v>0</v>
      </c>
    </row>
    <row r="64" spans="1:8" ht="14.25">
      <c r="A64" s="53">
        <v>112</v>
      </c>
      <c r="B64" s="54" t="s">
        <v>237</v>
      </c>
      <c r="C64" s="68" t="s">
        <v>609</v>
      </c>
      <c r="D64" s="69" t="s">
        <v>610</v>
      </c>
      <c r="E64" s="70" t="s">
        <v>518</v>
      </c>
      <c r="F64" s="58">
        <v>50</v>
      </c>
      <c r="G64" s="59"/>
      <c r="H64" s="60">
        <f t="shared" si="1"/>
        <v>0</v>
      </c>
    </row>
    <row r="65" spans="1:8" ht="14.25">
      <c r="A65" s="53">
        <v>113</v>
      </c>
      <c r="B65" s="54" t="s">
        <v>237</v>
      </c>
      <c r="C65" s="68" t="s">
        <v>611</v>
      </c>
      <c r="D65" s="69" t="s">
        <v>612</v>
      </c>
      <c r="E65" s="70" t="s">
        <v>518</v>
      </c>
      <c r="F65" s="58">
        <v>5</v>
      </c>
      <c r="G65" s="59"/>
      <c r="H65" s="60">
        <f t="shared" si="1"/>
        <v>0</v>
      </c>
    </row>
    <row r="66" spans="1:8" ht="14.25">
      <c r="A66" s="53">
        <v>114</v>
      </c>
      <c r="B66" s="54" t="s">
        <v>237</v>
      </c>
      <c r="C66" s="68" t="s">
        <v>613</v>
      </c>
      <c r="D66" s="69" t="s">
        <v>614</v>
      </c>
      <c r="E66" s="70" t="s">
        <v>547</v>
      </c>
      <c r="F66" s="58">
        <v>85</v>
      </c>
      <c r="G66" s="59"/>
      <c r="H66" s="60">
        <f t="shared" si="1"/>
        <v>0</v>
      </c>
    </row>
    <row r="67" spans="1:8" ht="14.25">
      <c r="A67" s="53">
        <v>114</v>
      </c>
      <c r="B67" s="54" t="s">
        <v>237</v>
      </c>
      <c r="C67" s="68" t="s">
        <v>615</v>
      </c>
      <c r="D67" s="69" t="s">
        <v>616</v>
      </c>
      <c r="E67" s="70" t="s">
        <v>518</v>
      </c>
      <c r="F67" s="58">
        <v>100</v>
      </c>
      <c r="G67" s="59"/>
      <c r="H67" s="60">
        <f t="shared" si="1"/>
        <v>0</v>
      </c>
    </row>
    <row r="68" spans="1:8" ht="14.25">
      <c r="A68" s="53">
        <v>114</v>
      </c>
      <c r="B68" s="54" t="s">
        <v>237</v>
      </c>
      <c r="C68" s="68" t="s">
        <v>617</v>
      </c>
      <c r="D68" s="69" t="s">
        <v>618</v>
      </c>
      <c r="E68" s="70" t="s">
        <v>518</v>
      </c>
      <c r="F68" s="58">
        <v>16</v>
      </c>
      <c r="G68" s="59"/>
      <c r="H68" s="60">
        <f t="shared" si="1"/>
        <v>0</v>
      </c>
    </row>
    <row r="69" spans="1:8" ht="28.5">
      <c r="A69" s="53">
        <v>114</v>
      </c>
      <c r="B69" s="54" t="s">
        <v>237</v>
      </c>
      <c r="C69" s="68" t="s">
        <v>619</v>
      </c>
      <c r="D69" s="69" t="s">
        <v>620</v>
      </c>
      <c r="E69" s="70" t="s">
        <v>518</v>
      </c>
      <c r="F69" s="58">
        <v>24</v>
      </c>
      <c r="G69" s="59"/>
      <c r="H69" s="60">
        <f t="shared" si="1"/>
        <v>0</v>
      </c>
    </row>
    <row r="70" spans="1:8" ht="14.25">
      <c r="A70" s="53">
        <v>117</v>
      </c>
      <c r="B70" s="54" t="s">
        <v>237</v>
      </c>
      <c r="C70" s="68" t="s">
        <v>621</v>
      </c>
      <c r="D70" s="69" t="s">
        <v>622</v>
      </c>
      <c r="E70" s="70" t="s">
        <v>518</v>
      </c>
      <c r="F70" s="58">
        <v>2</v>
      </c>
      <c r="G70" s="59"/>
      <c r="H70" s="60">
        <f t="shared" si="1"/>
        <v>0</v>
      </c>
    </row>
    <row r="71" spans="1:8" ht="14.25">
      <c r="A71" s="53">
        <v>118</v>
      </c>
      <c r="B71" s="54" t="s">
        <v>237</v>
      </c>
      <c r="C71" s="68" t="s">
        <v>623</v>
      </c>
      <c r="D71" s="69" t="s">
        <v>624</v>
      </c>
      <c r="E71" s="70" t="s">
        <v>547</v>
      </c>
      <c r="F71" s="58">
        <v>3</v>
      </c>
      <c r="G71" s="59"/>
      <c r="H71" s="60">
        <f t="shared" si="1"/>
        <v>0</v>
      </c>
    </row>
    <row r="72" spans="1:8" ht="14.25">
      <c r="A72" s="53">
        <v>120</v>
      </c>
      <c r="B72" s="54" t="s">
        <v>237</v>
      </c>
      <c r="C72" s="68" t="s">
        <v>625</v>
      </c>
      <c r="D72" s="69" t="s">
        <v>626</v>
      </c>
      <c r="E72" s="70" t="s">
        <v>526</v>
      </c>
      <c r="F72" s="58">
        <v>12</v>
      </c>
      <c r="G72" s="59"/>
      <c r="H72" s="60">
        <f t="shared" si="1"/>
        <v>0</v>
      </c>
    </row>
    <row r="73" spans="1:8" ht="14.25">
      <c r="A73" s="53">
        <v>121</v>
      </c>
      <c r="B73" s="54" t="s">
        <v>237</v>
      </c>
      <c r="C73" s="68" t="s">
        <v>627</v>
      </c>
      <c r="D73" s="69" t="s">
        <v>628</v>
      </c>
      <c r="E73" s="70" t="s">
        <v>526</v>
      </c>
      <c r="F73" s="58">
        <v>1</v>
      </c>
      <c r="G73" s="59"/>
      <c r="H73" s="60">
        <f t="shared" si="1"/>
        <v>0</v>
      </c>
    </row>
    <row r="74" spans="1:8" ht="14.25">
      <c r="A74" s="53">
        <v>122</v>
      </c>
      <c r="B74" s="54" t="s">
        <v>237</v>
      </c>
      <c r="C74" s="68" t="s">
        <v>629</v>
      </c>
      <c r="D74" s="69" t="s">
        <v>630</v>
      </c>
      <c r="E74" s="70" t="s">
        <v>526</v>
      </c>
      <c r="F74" s="58">
        <v>1</v>
      </c>
      <c r="G74" s="59"/>
      <c r="H74" s="60">
        <f t="shared" si="1"/>
        <v>0</v>
      </c>
    </row>
    <row r="75" spans="1:8" ht="14.25">
      <c r="A75" s="53">
        <v>125</v>
      </c>
      <c r="B75" s="54" t="s">
        <v>237</v>
      </c>
      <c r="C75" s="68" t="s">
        <v>631</v>
      </c>
      <c r="D75" s="69" t="s">
        <v>632</v>
      </c>
      <c r="E75" s="70" t="s">
        <v>526</v>
      </c>
      <c r="F75" s="58">
        <v>1</v>
      </c>
      <c r="G75" s="59"/>
      <c r="H75" s="60">
        <f t="shared" si="1"/>
        <v>0</v>
      </c>
    </row>
    <row r="76" spans="1:8" ht="14.25">
      <c r="A76" s="53">
        <v>127</v>
      </c>
      <c r="B76" s="54" t="s">
        <v>237</v>
      </c>
      <c r="C76" s="68" t="s">
        <v>633</v>
      </c>
      <c r="D76" s="69" t="s">
        <v>634</v>
      </c>
      <c r="E76" s="70" t="s">
        <v>526</v>
      </c>
      <c r="F76" s="58">
        <v>1</v>
      </c>
      <c r="G76" s="59"/>
      <c r="H76" s="60">
        <f t="shared" si="1"/>
        <v>0</v>
      </c>
    </row>
    <row r="77" spans="1:8" ht="28.5">
      <c r="A77" s="71">
        <v>130</v>
      </c>
      <c r="B77" s="54" t="s">
        <v>237</v>
      </c>
      <c r="C77" s="68" t="s">
        <v>635</v>
      </c>
      <c r="D77" s="69" t="s">
        <v>636</v>
      </c>
      <c r="E77" s="70" t="s">
        <v>526</v>
      </c>
      <c r="F77" s="58">
        <v>55</v>
      </c>
      <c r="G77" s="59"/>
      <c r="H77" s="60">
        <f t="shared" si="1"/>
        <v>0</v>
      </c>
    </row>
    <row r="78" spans="1:8" ht="28.5">
      <c r="A78" s="71">
        <v>131</v>
      </c>
      <c r="B78" s="54" t="s">
        <v>237</v>
      </c>
      <c r="C78" s="68" t="s">
        <v>637</v>
      </c>
      <c r="D78" s="69" t="s">
        <v>638</v>
      </c>
      <c r="E78" s="70" t="s">
        <v>526</v>
      </c>
      <c r="F78" s="58">
        <v>47</v>
      </c>
      <c r="G78" s="59"/>
      <c r="H78" s="60">
        <f t="shared" si="1"/>
        <v>0</v>
      </c>
    </row>
    <row r="79" spans="1:8" ht="15">
      <c r="A79" s="48" t="s">
        <v>639</v>
      </c>
      <c r="B79" s="49"/>
      <c r="C79" s="50" t="s">
        <v>49</v>
      </c>
      <c r="D79" s="51"/>
      <c r="E79" s="49"/>
      <c r="F79" s="64"/>
      <c r="G79" s="65"/>
      <c r="H79" s="66"/>
    </row>
    <row r="80" spans="1:8" ht="42.75">
      <c r="A80" s="53">
        <v>128</v>
      </c>
      <c r="B80" s="54" t="s">
        <v>237</v>
      </c>
      <c r="C80" s="68" t="s">
        <v>640</v>
      </c>
      <c r="D80" s="69" t="s">
        <v>641</v>
      </c>
      <c r="E80" s="70" t="s">
        <v>518</v>
      </c>
      <c r="F80" s="58">
        <v>47</v>
      </c>
      <c r="G80" s="59"/>
      <c r="H80" s="60">
        <f>IF(F80&gt;0,F80*G80,)</f>
        <v>0</v>
      </c>
    </row>
    <row r="81" spans="1:8" ht="15">
      <c r="A81" s="48" t="s">
        <v>642</v>
      </c>
      <c r="B81" s="49"/>
      <c r="C81" s="50"/>
      <c r="D81" s="51"/>
      <c r="E81" s="49"/>
      <c r="F81" s="61"/>
      <c r="G81" s="62"/>
      <c r="H81" s="63"/>
    </row>
    <row r="82" spans="1:8" ht="14.25">
      <c r="A82" s="53">
        <v>137</v>
      </c>
      <c r="B82" s="54" t="s">
        <v>237</v>
      </c>
      <c r="C82" s="68" t="s">
        <v>643</v>
      </c>
      <c r="D82" s="69" t="s">
        <v>644</v>
      </c>
      <c r="E82" s="70" t="s">
        <v>526</v>
      </c>
      <c r="F82" s="58">
        <v>2</v>
      </c>
      <c r="G82" s="59"/>
      <c r="H82" s="60">
        <f>IF(F82&gt;0,F82*G82,)</f>
        <v>0</v>
      </c>
    </row>
    <row r="83" spans="1:8" ht="14.25">
      <c r="A83" s="53">
        <v>138</v>
      </c>
      <c r="B83" s="54" t="s">
        <v>237</v>
      </c>
      <c r="C83" s="68" t="s">
        <v>645</v>
      </c>
      <c r="D83" s="69" t="s">
        <v>646</v>
      </c>
      <c r="E83" s="70" t="s">
        <v>647</v>
      </c>
      <c r="F83" s="58">
        <v>1</v>
      </c>
      <c r="G83" s="59"/>
      <c r="H83" s="60">
        <f>IF(F83&gt;0,F83*G83,)</f>
        <v>0</v>
      </c>
    </row>
    <row r="84" spans="1:8" ht="14.25">
      <c r="A84" s="72">
        <v>139</v>
      </c>
      <c r="B84" s="54" t="s">
        <v>237</v>
      </c>
      <c r="C84" s="68" t="s">
        <v>648</v>
      </c>
      <c r="D84" s="69" t="s">
        <v>649</v>
      </c>
      <c r="E84" s="70" t="s">
        <v>647</v>
      </c>
      <c r="F84" s="58">
        <v>1</v>
      </c>
      <c r="G84" s="59"/>
      <c r="H84" s="60">
        <f>IF(F84&gt;0,F84*G84,)</f>
        <v>0</v>
      </c>
    </row>
    <row r="85" spans="1:8" ht="15">
      <c r="A85" s="48" t="s">
        <v>650</v>
      </c>
      <c r="B85" s="49"/>
      <c r="C85" s="50" t="s">
        <v>49</v>
      </c>
      <c r="D85" s="51"/>
      <c r="E85" s="49"/>
      <c r="F85" s="64"/>
      <c r="G85" s="65"/>
      <c r="H85" s="66"/>
    </row>
    <row r="86" spans="1:8" ht="28.5">
      <c r="A86" s="53">
        <v>140</v>
      </c>
      <c r="B86" s="54" t="s">
        <v>237</v>
      </c>
      <c r="C86" s="68" t="s">
        <v>651</v>
      </c>
      <c r="D86" s="69" t="s">
        <v>652</v>
      </c>
      <c r="E86" s="70" t="s">
        <v>518</v>
      </c>
      <c r="F86" s="58">
        <v>1</v>
      </c>
      <c r="G86" s="59"/>
      <c r="H86" s="60">
        <f>IF(F86&gt;0,F86*G86,)</f>
        <v>0</v>
      </c>
    </row>
    <row r="87" spans="1:8" ht="14.25">
      <c r="A87" s="53">
        <v>141</v>
      </c>
      <c r="B87" s="54" t="s">
        <v>237</v>
      </c>
      <c r="C87" s="68" t="s">
        <v>653</v>
      </c>
      <c r="D87" s="69" t="s">
        <v>654</v>
      </c>
      <c r="E87" s="70" t="s">
        <v>518</v>
      </c>
      <c r="F87" s="58">
        <v>1</v>
      </c>
      <c r="G87" s="59"/>
      <c r="H87" s="60">
        <f>IF(F87&gt;0,F87*G87,)</f>
        <v>0</v>
      </c>
    </row>
    <row r="88" spans="1:8" ht="15">
      <c r="A88" s="48" t="s">
        <v>655</v>
      </c>
      <c r="B88" s="49"/>
      <c r="C88" s="50"/>
      <c r="D88" s="51"/>
      <c r="E88" s="49"/>
      <c r="F88" s="64"/>
      <c r="G88" s="65"/>
      <c r="H88" s="66"/>
    </row>
    <row r="89" spans="1:8" ht="14.25">
      <c r="A89" s="53">
        <v>142</v>
      </c>
      <c r="B89" s="54" t="s">
        <v>237</v>
      </c>
      <c r="C89" s="68" t="s">
        <v>656</v>
      </c>
      <c r="D89" s="69" t="s">
        <v>657</v>
      </c>
      <c r="E89" s="70" t="s">
        <v>518</v>
      </c>
      <c r="F89" s="58">
        <v>1</v>
      </c>
      <c r="G89" s="59"/>
      <c r="H89" s="60">
        <f>IF(F89&gt;0,F89*G89,)</f>
        <v>0</v>
      </c>
    </row>
    <row r="90" spans="1:8" ht="14.25">
      <c r="A90" s="53">
        <v>143</v>
      </c>
      <c r="B90" s="54" t="s">
        <v>237</v>
      </c>
      <c r="C90" s="68" t="s">
        <v>658</v>
      </c>
      <c r="D90" s="69" t="s">
        <v>659</v>
      </c>
      <c r="E90" s="70" t="s">
        <v>518</v>
      </c>
      <c r="F90" s="58">
        <v>1</v>
      </c>
      <c r="G90" s="59"/>
      <c r="H90" s="60">
        <f>IF(F90&gt;0,F90*G90,)</f>
        <v>0</v>
      </c>
    </row>
    <row r="91" spans="1:8" ht="15">
      <c r="A91" s="48" t="s">
        <v>660</v>
      </c>
      <c r="B91" s="49"/>
      <c r="C91" s="50"/>
      <c r="D91" s="51"/>
      <c r="E91" s="49"/>
      <c r="F91" s="61"/>
      <c r="G91" s="62"/>
      <c r="H91" s="63"/>
    </row>
    <row r="92" spans="1:8" ht="14.25">
      <c r="A92" s="53">
        <v>144</v>
      </c>
      <c r="B92" s="54" t="s">
        <v>237</v>
      </c>
      <c r="C92" s="68" t="s">
        <v>661</v>
      </c>
      <c r="D92" s="69" t="s">
        <v>662</v>
      </c>
      <c r="E92" s="70" t="s">
        <v>663</v>
      </c>
      <c r="F92" s="58">
        <v>0.1</v>
      </c>
      <c r="G92" s="59"/>
      <c r="H92" s="60">
        <f>IF(F92&gt;0,F92*G92,)</f>
        <v>0</v>
      </c>
    </row>
    <row r="93" spans="1:8" ht="14.25">
      <c r="A93" s="53">
        <v>145</v>
      </c>
      <c r="B93" s="54" t="s">
        <v>237</v>
      </c>
      <c r="C93" s="68" t="s">
        <v>664</v>
      </c>
      <c r="D93" s="69" t="s">
        <v>665</v>
      </c>
      <c r="E93" s="70" t="s">
        <v>663</v>
      </c>
      <c r="F93" s="58">
        <v>0.1</v>
      </c>
      <c r="G93" s="59"/>
      <c r="H93" s="60">
        <f>IF(F93&gt;0,F93*G93,)</f>
        <v>0</v>
      </c>
    </row>
    <row r="94" spans="1:8" ht="15">
      <c r="A94" s="48" t="s">
        <v>666</v>
      </c>
      <c r="B94" s="49"/>
      <c r="C94" s="50"/>
      <c r="D94" s="51"/>
      <c r="E94" s="49"/>
      <c r="F94" s="64"/>
      <c r="G94" s="65"/>
      <c r="H94" s="66"/>
    </row>
    <row r="95" spans="1:8" ht="14.25">
      <c r="A95" s="53">
        <v>148</v>
      </c>
      <c r="B95" s="54" t="s">
        <v>237</v>
      </c>
      <c r="C95" s="68" t="s">
        <v>667</v>
      </c>
      <c r="D95" s="69" t="s">
        <v>668</v>
      </c>
      <c r="E95" s="70" t="s">
        <v>562</v>
      </c>
      <c r="F95" s="58">
        <v>0.1</v>
      </c>
      <c r="G95" s="59"/>
      <c r="H95" s="60">
        <f>IF(F95&gt;0,F95*G95,)</f>
        <v>0</v>
      </c>
    </row>
    <row r="96" spans="1:8" ht="14.25">
      <c r="A96" s="53">
        <v>149</v>
      </c>
      <c r="B96" s="54" t="s">
        <v>237</v>
      </c>
      <c r="C96" s="68">
        <v>592134050</v>
      </c>
      <c r="D96" s="69" t="s">
        <v>669</v>
      </c>
      <c r="E96" s="70" t="s">
        <v>526</v>
      </c>
      <c r="F96" s="58">
        <v>12</v>
      </c>
      <c r="G96" s="59"/>
      <c r="H96" s="60">
        <f>IF(F96&gt;0,F96*G96,)</f>
        <v>0</v>
      </c>
    </row>
    <row r="97" spans="1:8" ht="15">
      <c r="A97" s="48" t="s">
        <v>670</v>
      </c>
      <c r="B97" s="49"/>
      <c r="C97" s="50"/>
      <c r="D97" s="51"/>
      <c r="E97" s="49"/>
      <c r="F97" s="64"/>
      <c r="G97" s="65"/>
      <c r="H97" s="66"/>
    </row>
    <row r="98" spans="1:8" ht="15">
      <c r="A98" s="48" t="s">
        <v>671</v>
      </c>
      <c r="B98" s="49"/>
      <c r="C98" s="50"/>
      <c r="D98" s="51"/>
      <c r="E98" s="51"/>
      <c r="F98" s="61"/>
      <c r="G98" s="62"/>
      <c r="H98" s="63"/>
    </row>
    <row r="99" spans="1:8" ht="15">
      <c r="A99" s="48" t="s">
        <v>672</v>
      </c>
      <c r="B99" s="49"/>
      <c r="C99" s="50"/>
      <c r="D99" s="51"/>
      <c r="E99" s="49"/>
      <c r="F99" s="64"/>
      <c r="G99" s="65"/>
      <c r="H99" s="66"/>
    </row>
    <row r="100" spans="1:8" ht="14.25">
      <c r="A100" s="53">
        <v>160</v>
      </c>
      <c r="B100" s="54" t="s">
        <v>515</v>
      </c>
      <c r="C100" s="55" t="s">
        <v>673</v>
      </c>
      <c r="D100" s="56" t="s">
        <v>674</v>
      </c>
      <c r="E100" s="57" t="s">
        <v>518</v>
      </c>
      <c r="F100" s="58">
        <v>1</v>
      </c>
      <c r="G100" s="59"/>
      <c r="H100" s="60">
        <f aca="true" t="shared" si="2" ref="H100:H107">IF(F100&gt;0,F100*G100,)</f>
        <v>0</v>
      </c>
    </row>
    <row r="101" spans="1:8" ht="14.25">
      <c r="A101" s="53">
        <v>161</v>
      </c>
      <c r="B101" s="54" t="s">
        <v>515</v>
      </c>
      <c r="C101" s="55" t="s">
        <v>675</v>
      </c>
      <c r="D101" s="56" t="s">
        <v>676</v>
      </c>
      <c r="E101" s="57" t="s">
        <v>518</v>
      </c>
      <c r="F101" s="58">
        <v>1</v>
      </c>
      <c r="G101" s="59"/>
      <c r="H101" s="60">
        <f t="shared" si="2"/>
        <v>0</v>
      </c>
    </row>
    <row r="102" spans="1:8" ht="14.25">
      <c r="A102" s="53">
        <v>162</v>
      </c>
      <c r="B102" s="54" t="s">
        <v>515</v>
      </c>
      <c r="C102" s="55" t="s">
        <v>677</v>
      </c>
      <c r="D102" s="56" t="s">
        <v>678</v>
      </c>
      <c r="E102" s="57" t="s">
        <v>647</v>
      </c>
      <c r="F102" s="58">
        <v>0.1</v>
      </c>
      <c r="G102" s="59"/>
      <c r="H102" s="60">
        <f t="shared" si="2"/>
        <v>0</v>
      </c>
    </row>
    <row r="103" spans="1:8" ht="14.25">
      <c r="A103" s="53">
        <v>163</v>
      </c>
      <c r="B103" s="54" t="s">
        <v>515</v>
      </c>
      <c r="C103" s="55" t="s">
        <v>679</v>
      </c>
      <c r="D103" s="56" t="s">
        <v>680</v>
      </c>
      <c r="E103" s="57" t="s">
        <v>647</v>
      </c>
      <c r="F103" s="58">
        <v>0.1</v>
      </c>
      <c r="G103" s="59"/>
      <c r="H103" s="60">
        <f t="shared" si="2"/>
        <v>0</v>
      </c>
    </row>
    <row r="104" spans="1:8" ht="14.25">
      <c r="A104" s="53">
        <v>164</v>
      </c>
      <c r="B104" s="54" t="s">
        <v>515</v>
      </c>
      <c r="C104" s="55" t="s">
        <v>681</v>
      </c>
      <c r="D104" s="56" t="s">
        <v>682</v>
      </c>
      <c r="E104" s="57" t="s">
        <v>547</v>
      </c>
      <c r="F104" s="58">
        <v>10</v>
      </c>
      <c r="G104" s="59"/>
      <c r="H104" s="60">
        <f t="shared" si="2"/>
        <v>0</v>
      </c>
    </row>
    <row r="105" spans="1:8" ht="14.25">
      <c r="A105" s="53">
        <v>165</v>
      </c>
      <c r="B105" s="54" t="s">
        <v>515</v>
      </c>
      <c r="C105" s="55" t="s">
        <v>683</v>
      </c>
      <c r="D105" s="56" t="s">
        <v>684</v>
      </c>
      <c r="E105" s="57" t="s">
        <v>547</v>
      </c>
      <c r="F105" s="58">
        <v>10</v>
      </c>
      <c r="G105" s="59"/>
      <c r="H105" s="60">
        <f t="shared" si="2"/>
        <v>0</v>
      </c>
    </row>
    <row r="106" spans="1:8" ht="14.25">
      <c r="A106" s="53">
        <v>166</v>
      </c>
      <c r="B106" s="54" t="s">
        <v>515</v>
      </c>
      <c r="C106" s="55" t="s">
        <v>685</v>
      </c>
      <c r="D106" s="56" t="s">
        <v>686</v>
      </c>
      <c r="E106" s="57" t="s">
        <v>547</v>
      </c>
      <c r="F106" s="58">
        <v>10</v>
      </c>
      <c r="G106" s="59"/>
      <c r="H106" s="60">
        <f t="shared" si="2"/>
        <v>0</v>
      </c>
    </row>
    <row r="107" spans="1:8" ht="14.25">
      <c r="A107" s="53">
        <v>167</v>
      </c>
      <c r="B107" s="54" t="s">
        <v>515</v>
      </c>
      <c r="C107" s="55" t="s">
        <v>687</v>
      </c>
      <c r="D107" s="56" t="s">
        <v>688</v>
      </c>
      <c r="E107" s="57" t="s">
        <v>526</v>
      </c>
      <c r="F107" s="58">
        <v>1</v>
      </c>
      <c r="G107" s="59"/>
      <c r="H107" s="60">
        <f t="shared" si="2"/>
        <v>0</v>
      </c>
    </row>
    <row r="108" spans="1:8" ht="15">
      <c r="A108" s="48" t="s">
        <v>689</v>
      </c>
      <c r="B108" s="49"/>
      <c r="C108" s="50"/>
      <c r="D108" s="51"/>
      <c r="E108" s="49"/>
      <c r="F108" s="64"/>
      <c r="G108" s="65"/>
      <c r="H108" s="66"/>
    </row>
    <row r="109" spans="1:8" ht="14.25">
      <c r="A109" s="53">
        <v>168</v>
      </c>
      <c r="B109" s="54" t="s">
        <v>515</v>
      </c>
      <c r="C109" s="55" t="s">
        <v>690</v>
      </c>
      <c r="D109" s="56" t="s">
        <v>691</v>
      </c>
      <c r="E109" s="57" t="s">
        <v>526</v>
      </c>
      <c r="F109" s="58">
        <v>10</v>
      </c>
      <c r="G109" s="59"/>
      <c r="H109" s="60">
        <f aca="true" t="shared" si="3" ref="H109:H114">IF(F109&gt;0,F109*G109,)</f>
        <v>0</v>
      </c>
    </row>
    <row r="110" spans="1:8" ht="14.25">
      <c r="A110" s="53">
        <v>169</v>
      </c>
      <c r="B110" s="54" t="s">
        <v>515</v>
      </c>
      <c r="C110" s="55" t="s">
        <v>692</v>
      </c>
      <c r="D110" s="56" t="s">
        <v>693</v>
      </c>
      <c r="E110" s="57" t="s">
        <v>518</v>
      </c>
      <c r="F110" s="58">
        <v>1</v>
      </c>
      <c r="G110" s="59"/>
      <c r="H110" s="60">
        <f t="shared" si="3"/>
        <v>0</v>
      </c>
    </row>
    <row r="111" spans="1:8" ht="14.25">
      <c r="A111" s="53">
        <v>170</v>
      </c>
      <c r="B111" s="54" t="s">
        <v>515</v>
      </c>
      <c r="C111" s="55" t="s">
        <v>694</v>
      </c>
      <c r="D111" s="56" t="s">
        <v>695</v>
      </c>
      <c r="E111" s="57" t="s">
        <v>526</v>
      </c>
      <c r="F111" s="58">
        <v>10</v>
      </c>
      <c r="G111" s="59"/>
      <c r="H111" s="60">
        <f t="shared" si="3"/>
        <v>0</v>
      </c>
    </row>
    <row r="112" spans="1:8" ht="14.25">
      <c r="A112" s="53">
        <v>171</v>
      </c>
      <c r="B112" s="54" t="s">
        <v>515</v>
      </c>
      <c r="C112" s="55" t="s">
        <v>696</v>
      </c>
      <c r="D112" s="56" t="s">
        <v>697</v>
      </c>
      <c r="E112" s="57" t="s">
        <v>526</v>
      </c>
      <c r="F112" s="58">
        <v>10</v>
      </c>
      <c r="G112" s="59"/>
      <c r="H112" s="60">
        <f t="shared" si="3"/>
        <v>0</v>
      </c>
    </row>
    <row r="113" spans="1:8" ht="14.25">
      <c r="A113" s="53">
        <v>172</v>
      </c>
      <c r="B113" s="54" t="s">
        <v>515</v>
      </c>
      <c r="C113" s="55" t="s">
        <v>698</v>
      </c>
      <c r="D113" s="56" t="s">
        <v>699</v>
      </c>
      <c r="E113" s="57" t="s">
        <v>526</v>
      </c>
      <c r="F113" s="58">
        <v>10</v>
      </c>
      <c r="G113" s="59"/>
      <c r="H113" s="60">
        <f t="shared" si="3"/>
        <v>0</v>
      </c>
    </row>
    <row r="114" spans="1:8" ht="14.25">
      <c r="A114" s="53">
        <v>173</v>
      </c>
      <c r="B114" s="54" t="s">
        <v>515</v>
      </c>
      <c r="C114" s="55" t="s">
        <v>700</v>
      </c>
      <c r="D114" s="56" t="s">
        <v>701</v>
      </c>
      <c r="E114" s="57" t="s">
        <v>526</v>
      </c>
      <c r="F114" s="58">
        <v>30</v>
      </c>
      <c r="G114" s="59"/>
      <c r="H114" s="60">
        <f t="shared" si="3"/>
        <v>0</v>
      </c>
    </row>
    <row r="115" spans="1:8" ht="15">
      <c r="A115" s="48" t="s">
        <v>702</v>
      </c>
      <c r="B115" s="49"/>
      <c r="C115" s="50"/>
      <c r="D115" s="51"/>
      <c r="E115" s="49"/>
      <c r="F115" s="64"/>
      <c r="G115" s="65"/>
      <c r="H115" s="66"/>
    </row>
    <row r="116" spans="1:8" ht="14.25">
      <c r="A116" s="53">
        <v>174</v>
      </c>
      <c r="B116" s="54" t="s">
        <v>515</v>
      </c>
      <c r="C116" s="55" t="s">
        <v>703</v>
      </c>
      <c r="D116" s="56" t="s">
        <v>704</v>
      </c>
      <c r="E116" s="57" t="s">
        <v>518</v>
      </c>
      <c r="F116" s="58">
        <v>1</v>
      </c>
      <c r="G116" s="59"/>
      <c r="H116" s="60">
        <f>IF(F116&gt;0,F116*G116,)</f>
        <v>0</v>
      </c>
    </row>
    <row r="117" spans="1:8" ht="14.25">
      <c r="A117" s="53">
        <v>175</v>
      </c>
      <c r="B117" s="54" t="s">
        <v>515</v>
      </c>
      <c r="C117" s="55" t="s">
        <v>705</v>
      </c>
      <c r="D117" s="56" t="s">
        <v>706</v>
      </c>
      <c r="E117" s="57" t="s">
        <v>518</v>
      </c>
      <c r="F117" s="58">
        <v>1</v>
      </c>
      <c r="G117" s="59"/>
      <c r="H117" s="60">
        <f>IF(F117&gt;0,F117*G117,)</f>
        <v>0</v>
      </c>
    </row>
    <row r="118" spans="1:8" ht="42.75">
      <c r="A118" s="53">
        <v>177</v>
      </c>
      <c r="B118" s="54" t="s">
        <v>515</v>
      </c>
      <c r="C118" s="55" t="s">
        <v>707</v>
      </c>
      <c r="D118" s="56" t="s">
        <v>708</v>
      </c>
      <c r="E118" s="57" t="s">
        <v>518</v>
      </c>
      <c r="F118" s="58">
        <v>1</v>
      </c>
      <c r="G118" s="59"/>
      <c r="H118" s="60">
        <f>IF(F118&gt;0,F118*G118,)</f>
        <v>0</v>
      </c>
    </row>
    <row r="119" spans="1:8" ht="15" thickBot="1">
      <c r="A119" s="53">
        <v>178</v>
      </c>
      <c r="B119" s="73" t="s">
        <v>515</v>
      </c>
      <c r="C119" s="74" t="s">
        <v>709</v>
      </c>
      <c r="D119" s="75" t="s">
        <v>710</v>
      </c>
      <c r="E119" s="76" t="s">
        <v>518</v>
      </c>
      <c r="F119" s="77">
        <v>1</v>
      </c>
      <c r="G119" s="78"/>
      <c r="H119" s="60">
        <f>IF(F119&gt;0,F119*G119,)</f>
        <v>0</v>
      </c>
    </row>
    <row r="120" spans="1:8" ht="15.75" customHeight="1">
      <c r="A120" s="79"/>
      <c r="B120" s="80"/>
      <c r="C120" s="98" t="s">
        <v>702</v>
      </c>
      <c r="D120" s="99"/>
      <c r="E120" s="99"/>
      <c r="F120" s="99"/>
      <c r="G120" s="99"/>
      <c r="H120" s="81">
        <f>SUM(H116:H119)</f>
        <v>0</v>
      </c>
    </row>
    <row r="121" spans="1:8" ht="36.75" customHeight="1" thickBot="1">
      <c r="A121" s="82"/>
      <c r="B121" s="83"/>
      <c r="C121" s="100" t="s">
        <v>711</v>
      </c>
      <c r="D121" s="101"/>
      <c r="E121" s="101"/>
      <c r="F121" s="101"/>
      <c r="G121" s="101"/>
      <c r="H121" s="84">
        <f>SUM(H9:H119)</f>
        <v>0</v>
      </c>
    </row>
    <row r="122" spans="3:7" ht="34.5" customHeight="1" thickTop="1">
      <c r="C122" s="102"/>
      <c r="D122" s="103"/>
      <c r="E122" s="103"/>
      <c r="F122" s="103"/>
      <c r="G122" s="103"/>
    </row>
    <row r="123" spans="3:7" ht="15.75" customHeight="1">
      <c r="C123" s="104"/>
      <c r="D123" s="103"/>
      <c r="E123" s="103"/>
      <c r="F123" s="103"/>
      <c r="G123" s="103"/>
    </row>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sheetData>
  <sheetProtection/>
  <mergeCells count="12">
    <mergeCell ref="D1:G1"/>
    <mergeCell ref="H1:H3"/>
    <mergeCell ref="C2:D2"/>
    <mergeCell ref="E2:G2"/>
    <mergeCell ref="C3:D3"/>
    <mergeCell ref="E3:G3"/>
    <mergeCell ref="A4:H4"/>
    <mergeCell ref="A6:H6"/>
    <mergeCell ref="C120:G120"/>
    <mergeCell ref="C121:G121"/>
    <mergeCell ref="C122:G122"/>
    <mergeCell ref="C123:G123"/>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Macherová Monika</cp:lastModifiedBy>
  <dcterms:modified xsi:type="dcterms:W3CDTF">2020-02-24T13:31:01Z</dcterms:modified>
  <cp:category/>
  <cp:version/>
  <cp:contentType/>
  <cp:contentStatus/>
</cp:coreProperties>
</file>