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1"/>
  </bookViews>
  <sheets>
    <sheet name="Rozdělení" sheetId="1" r:id="rId1"/>
    <sheet name="Rekapitulace_rozpočet" sheetId="2" r:id="rId2"/>
    <sheet name="Soupis položek_rozpočet" sheetId="3" r:id="rId3"/>
  </sheets>
  <definedNames>
    <definedName name="_xlnm.Print_Titles" localSheetId="2">'Soupis položek_rozpočet'!$4:$4</definedName>
    <definedName name="_xlnm.Print_Area" localSheetId="1">'Rekapitulace_rozpočet'!$A$1:$F$29</definedName>
  </definedNames>
  <calcPr fullCalcOnLoad="1" fullPrecision="0"/>
</workbook>
</file>

<file path=xl/sharedStrings.xml><?xml version="1.0" encoding="utf-8"?>
<sst xmlns="http://schemas.openxmlformats.org/spreadsheetml/2006/main" count="1246" uniqueCount="218">
  <si>
    <t>DE</t>
  </si>
  <si>
    <t>ks</t>
  </si>
  <si>
    <t>S</t>
  </si>
  <si>
    <t>*</t>
  </si>
  <si>
    <t>stožár osvětlov bezpatic K5-133/89/60Z žárZn</t>
  </si>
  <si>
    <t>stožár osvětlov bezpatic K6-133/89/60Z žárZn</t>
  </si>
  <si>
    <t>stožár osvětlov přechodový PB6-133/108/89Z žárZn</t>
  </si>
  <si>
    <t>stožár osvětlov bezpatic U9-159/133/114Z žárZn</t>
  </si>
  <si>
    <t>stožár osvětlov bezpatic U10-159/133/114Z žárZn</t>
  </si>
  <si>
    <t>stožár osvětlov bezpatic U11-159/133/114Z žárZn</t>
  </si>
  <si>
    <t>výložník osvětlovací lomený SK1-500Z žárZn</t>
  </si>
  <si>
    <t>výložník osvětlov přechodový PDB1-500Z žárZn</t>
  </si>
  <si>
    <t>výložník osvětlov přechodový PDB1-1000Z žárZn</t>
  </si>
  <si>
    <t>výložník osvětlov přechodový PDB1-2000Z žárZn</t>
  </si>
  <si>
    <t>výložník osvětlov přechodový PDB1-ATYP</t>
  </si>
  <si>
    <t>výložník osvětlovací rovný UD1-500Z žárZn</t>
  </si>
  <si>
    <t>výložník osvětlovací rovný UD1-1000Z žárZn</t>
  </si>
  <si>
    <t>výložník osvětlovací rovný UD1-1500Z žárZn</t>
  </si>
  <si>
    <t>výložník osvětlovací rovný UD1-2000Z žárZn</t>
  </si>
  <si>
    <t>výložník osvětlovací rovný UD1-2500Z žárZn</t>
  </si>
  <si>
    <t>výložník osvětlovací rovný UD2-500/160Z žárZn</t>
  </si>
  <si>
    <t>výložník osvětlovací rovný UD2-1500/180Z žárZn</t>
  </si>
  <si>
    <t>výložník osvětlovací rovný UD2-500+1500/120Z žárZn</t>
  </si>
  <si>
    <t>zapínací bod RVO58</t>
  </si>
  <si>
    <t>Z</t>
  </si>
  <si>
    <t>/zapínací bod VO/ podstavec pod 2D plast    390039</t>
  </si>
  <si>
    <t>zapínací bod RVO61</t>
  </si>
  <si>
    <t>ME</t>
  </si>
  <si>
    <t>elvýzbroj stožáru SR721-27Al 1xE27/4xM8/35mm2</t>
  </si>
  <si>
    <t>/elvýzbroj stožáru/ kryt řady 721-724 IP20</t>
  </si>
  <si>
    <t>elvýzbroj stožáru SR722-27Al 2xE27/4xM8/35mm2</t>
  </si>
  <si>
    <t>kabel 1kV CYKY 4x25</t>
  </si>
  <si>
    <t>m</t>
  </si>
  <si>
    <t>kabel CYKY 5x2,5</t>
  </si>
  <si>
    <t>šňůra CGSG 3x1,0</t>
  </si>
  <si>
    <t>smršťovací trubice KZ4X/16-50(4x25)</t>
  </si>
  <si>
    <t>štítek kabelový 40x15mm střední</t>
  </si>
  <si>
    <t>vedení FeZn 30/4 (0,96kg/m)</t>
  </si>
  <si>
    <t>vedení FeZn/PVC pr.10/13mm(0,70kg/m)</t>
  </si>
  <si>
    <t>svorka pásku zemnící SR2b 4šrouby FeZn</t>
  </si>
  <si>
    <t>svorka pásku drátu zemnící SR3b 4šrouby FeZn</t>
  </si>
  <si>
    <t>smršťovací trubice RPK 50/16</t>
  </si>
  <si>
    <t>kabel 1kV CYKY 3x35+25</t>
  </si>
  <si>
    <t>smršťovací trubice KZ4X/16-50(4x35)</t>
  </si>
  <si>
    <t>kabelové oko Cu lisovací 35x8 KU</t>
  </si>
  <si>
    <t>MZ</t>
  </si>
  <si>
    <t>výstražná fólie šířka 0,34m</t>
  </si>
  <si>
    <t>roura korugovaná KOPODUR KD09063 pr.63/52mm</t>
  </si>
  <si>
    <t>/roura korugovaná 09063/ spojka 02063</t>
  </si>
  <si>
    <t>beton B10</t>
  </si>
  <si>
    <t>m3</t>
  </si>
  <si>
    <t>roura PE pr.63mm</t>
  </si>
  <si>
    <t>beton B13,5</t>
  </si>
  <si>
    <t>stožárové pouzdro plast SP250/1000</t>
  </si>
  <si>
    <t>stožárové pouzdro plast SP315/1000</t>
  </si>
  <si>
    <t>stožárové pouzdro plast SP315/1500</t>
  </si>
  <si>
    <t>stožárové pouzdro plast SP400/1500</t>
  </si>
  <si>
    <t>CE</t>
  </si>
  <si>
    <t>svítidlo V1 venkovní na výložník</t>
  </si>
  <si>
    <t>svítidlo V2 venkovní na výložník</t>
  </si>
  <si>
    <t>svítidlo V3 venkovní na výložník</t>
  </si>
  <si>
    <t>svítidlo V4 venkovní na výložník</t>
  </si>
  <si>
    <t>svítidlo V5 venkovní na výložník</t>
  </si>
  <si>
    <t>svítidlo V6 venkovní na výložník</t>
  </si>
  <si>
    <t>svítidlo V7 venkovní na výložník</t>
  </si>
  <si>
    <t>stožár osvětlovací sadový ocelový</t>
  </si>
  <si>
    <t>stožár osvětlovací ocelový do 12m</t>
  </si>
  <si>
    <t>výložník na stožár 1-ramenný do 35kg</t>
  </si>
  <si>
    <t>výložník na stožár 1-ramenný nad 35kg</t>
  </si>
  <si>
    <t>výložník na stožár 2-ramenný do 70kg</t>
  </si>
  <si>
    <t>elektrovýzbroj stožárů pro 1 okruh</t>
  </si>
  <si>
    <t>elektrovýzbroj stožárů pro 2 okruhy</t>
  </si>
  <si>
    <t>kabel Cu(-1kV CYKY) volně uložený do 3x35/4x25</t>
  </si>
  <si>
    <t>kabel(-CYKY) volně uložený do 3x6/4x4/7x2,5</t>
  </si>
  <si>
    <t>šňůra střední volně ulož.do 2x6/4x4/5x2,5/7x1,5</t>
  </si>
  <si>
    <t>ukončení kabelu smršťovací trubicí do 4x25</t>
  </si>
  <si>
    <t>ukončení šňůry do 3x4</t>
  </si>
  <si>
    <t>označovací štítek na kabel</t>
  </si>
  <si>
    <t>uzemň.vedení v zemi/město úplná mtž FeZn do 120mm2</t>
  </si>
  <si>
    <t>svod bez podpěr drát do pr.10mm</t>
  </si>
  <si>
    <t>ochrana zemní svorky smršťovací trubicí 50/16mm</t>
  </si>
  <si>
    <t>skříň osvětlení RVO /osazení bez ukončení vodičů</t>
  </si>
  <si>
    <t>kabel Cu(-1kV CYKY)volně uložený do 3x70/4x50/5x35</t>
  </si>
  <si>
    <t>CD</t>
  </si>
  <si>
    <t>elektrovýzbroj stožárů pro 1 okruh           /dmtž</t>
  </si>
  <si>
    <t>stožár do 12m                         /dmtž</t>
  </si>
  <si>
    <t>svítidlo výbojkové venkovní       /dmtž</t>
  </si>
  <si>
    <t>rozvaděč do 200kg  /dmtž</t>
  </si>
  <si>
    <t>CZ</t>
  </si>
  <si>
    <t>výkop kabel.rýhy šířka 35/hloubka 70cm tz.3/ko1.0</t>
  </si>
  <si>
    <t>výstražná fólie šířka nad 30cm</t>
  </si>
  <si>
    <t>kabelový prostup z ohebné roury plast pr.110mm</t>
  </si>
  <si>
    <t>zához kabelové rýhy šířka 35/hloubka 70cm tz.3</t>
  </si>
  <si>
    <t>odvoz zeminy do 10km vč.poplatku za skládku</t>
  </si>
  <si>
    <t>provizorní úprava terénu třída zeminy 3</t>
  </si>
  <si>
    <t>m2</t>
  </si>
  <si>
    <t>výkop kabel.rýhy šířka 35/hloubka 80cm tz.3/ko1.0</t>
  </si>
  <si>
    <t>bourání živičných povrchů 3-5cm</t>
  </si>
  <si>
    <t>řezání spáry v betonu do 10cm</t>
  </si>
  <si>
    <t>bourání betonu tl.10cm</t>
  </si>
  <si>
    <t>zához kabelové rýhy šířka 35/hloubka 80cm tz.3</t>
  </si>
  <si>
    <t>betonová vozovka vrstva 10cm vč.materiálu</t>
  </si>
  <si>
    <t>litý asfalt tl.4cm vč.materiálu</t>
  </si>
  <si>
    <t>výkop kabel.rýhy šířka 35/hloubka 90cm tz.3/ko1.0</t>
  </si>
  <si>
    <t>zához kabelové rýhy šířka 35/hloubka 90cm tz.3</t>
  </si>
  <si>
    <t>podklad a obetonování chrániček</t>
  </si>
  <si>
    <t>protlačování do pr.63mm/PE chránička tz.3/ko1.0</t>
  </si>
  <si>
    <t>doprava protlačovacího zařízení</t>
  </si>
  <si>
    <t>km</t>
  </si>
  <si>
    <t>statovací jáma tř.zeminy 3</t>
  </si>
  <si>
    <t>pouzdrový základ VO mimo trasu kabelu pr.0,25/1,5m</t>
  </si>
  <si>
    <t>výkop jámy do 2m3 pro stožár VO ruční tz.3/ko1.0</t>
  </si>
  <si>
    <t>pouzdrový základ VO mimo trasu kabelu pr.0,3/1,5m</t>
  </si>
  <si>
    <t>pouzdrový základ VO mimo trasu kabelu pr.0,5/2,0m</t>
  </si>
  <si>
    <t>vytyčení tras ČEZ,GASNET,TELCO,SČVAK v zastavěném</t>
  </si>
  <si>
    <t>prostoru vč.mat</t>
  </si>
  <si>
    <t>&amp;</t>
  </si>
  <si>
    <t>geodetické zaměření skutečné polohy-členitá trasa</t>
  </si>
  <si>
    <t>ON</t>
  </si>
  <si>
    <t>poplatek za recyklaci svítidla</t>
  </si>
  <si>
    <t>montážní plošina MP10 do 10m výšky</t>
  </si>
  <si>
    <t>hod</t>
  </si>
  <si>
    <t>přesun montážní plošiny MP10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</si>
  <si>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</si>
  <si>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</si>
  <si>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</si>
  <si>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</si>
  <si>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</si>
  <si>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</si>
  <si>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</si>
  <si>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</si>
  <si>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</si>
  <si>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</si>
  <si>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</si>
  <si>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</si>
  <si>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</si>
  <si>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název akce: VO Lipská</t>
  </si>
  <si>
    <t>Dodávky zařízení</t>
  </si>
  <si>
    <t>součet</t>
  </si>
  <si>
    <t>Materiál elektromontážní</t>
  </si>
  <si>
    <t>Materiál zemní+stavební</t>
  </si>
  <si>
    <t>Elektromontáže</t>
  </si>
  <si>
    <t>Demontáže</t>
  </si>
  <si>
    <t>Zemní práce</t>
  </si>
  <si>
    <t>Ostatní náklady</t>
  </si>
  <si>
    <t>Soupis položek</t>
  </si>
  <si>
    <t xml:space="preserve">Vypracoval: 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</si>
  <si>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</si>
  <si>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</si>
  <si>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</si>
  <si>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</si>
  <si>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</si>
  <si>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</si>
  <si>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</si>
  <si>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</si>
  <si>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</si>
  <si>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</si>
  <si>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zemní+stavební</t>
  </si>
  <si>
    <t>elektromontáže</t>
  </si>
  <si>
    <t>demontáže</t>
  </si>
  <si>
    <t>zemní práce</t>
  </si>
  <si>
    <t>PPV pro elektromontáže</t>
  </si>
  <si>
    <t>PPV pro zemní práce</t>
  </si>
  <si>
    <t>dodávky celkem</t>
  </si>
  <si>
    <t>materiál+výkony celkem</t>
  </si>
  <si>
    <t>ostatní náklady</t>
  </si>
  <si>
    <t>cena bez DPH</t>
  </si>
  <si>
    <t>R.Coufal</t>
  </si>
  <si>
    <t>popis: D.2.1.3_Rozpočet</t>
  </si>
  <si>
    <t>Položka</t>
  </si>
  <si>
    <t>Počet</t>
  </si>
  <si>
    <t>MJ</t>
  </si>
  <si>
    <t>Kč/MJ</t>
  </si>
  <si>
    <t>Osvětlovací soustava</t>
  </si>
  <si>
    <t>Řídící systém</t>
  </si>
  <si>
    <t>Uznatelné</t>
  </si>
  <si>
    <t>Neuznatelné</t>
  </si>
  <si>
    <t>Náklady v Kč bez DPH</t>
  </si>
  <si>
    <t>svítidlo V8 venkovní na výložník</t>
  </si>
  <si>
    <t>kpl</t>
  </si>
  <si>
    <t>PČ</t>
  </si>
  <si>
    <t>Celkem</t>
  </si>
  <si>
    <t>Celkem za kapitoly</t>
  </si>
  <si>
    <t>popis: D.2.1.3_Rozdělení na uznatelné a neuznatelné náklady</t>
  </si>
  <si>
    <t>Rekapitulace</t>
  </si>
  <si>
    <t>Podíl</t>
  </si>
  <si>
    <t>bez DPH</t>
  </si>
  <si>
    <t>Celkové náklady</t>
  </si>
  <si>
    <t>DPH (21%)</t>
  </si>
  <si>
    <t>s DPH</t>
  </si>
  <si>
    <t>z toho uznatelné náklady</t>
  </si>
  <si>
    <t>z toho neuznatelné náklady</t>
  </si>
  <si>
    <t>Uznatelné náklady</t>
  </si>
  <si>
    <t>z toho náklady na osvětlovací soustavu</t>
  </si>
  <si>
    <t>z toho náklady na řídící systém</t>
  </si>
  <si>
    <t>Vypracoval: R.Coufal</t>
  </si>
  <si>
    <t>řídící systém s LTE router do RVO</t>
  </si>
  <si>
    <t>instalace a oživení bezdrátového systému stmívání</t>
  </si>
  <si>
    <t>instalace software pro řs</t>
  </si>
  <si>
    <t>iniciální konfigurace profilu stmívání, testování, zaučení</t>
  </si>
  <si>
    <t>V1-LED svítidlo,20W,kabel,konektory,bezdrátový komunikační a ovládací modul</t>
  </si>
  <si>
    <t>V2-LED svítidlo,80W,kabel,konektory,bezdrátový komunikační a ovládací modul</t>
  </si>
  <si>
    <t>V3-LED svítidlo,70W,kabel,konektory,bezdrátový komunikační a ovládací modul</t>
  </si>
  <si>
    <t>V4-LED svítidlo,50W,kabel,konektory,bezdrátový komunikační a ovládací modul</t>
  </si>
  <si>
    <t>V5-LED svítidlo,70W,kabel,konektory,bezdrátový komunikační a ovládací modul</t>
  </si>
  <si>
    <t>V6-LED svítidlo,30W,kabel,konektory,bezdrátový komunikační a ovládací modul</t>
  </si>
  <si>
    <t>V7-LED svítidlo,60W,kabel,konektory,bezdrátový komunikační a ovládací modul</t>
  </si>
  <si>
    <t>V8-LED svítidlo,40W,kabel,konektory,bezdrátový komunikační a ovládací modul</t>
  </si>
  <si>
    <t>Datum: 23.10.2019</t>
  </si>
  <si>
    <t>provozní vlivy, DIO, dopravní značení, zábory</t>
  </si>
  <si>
    <t>projekty skutečného stavu, předávací dokumentace</t>
  </si>
  <si>
    <t>zařízení staveniště, ostraha, bezpečnostní opatření, úklid</t>
  </si>
  <si>
    <t>revize, měření osvětlení, nastavení systému</t>
  </si>
  <si>
    <t>1kpl</t>
  </si>
  <si>
    <t>zemní tlustostěnné mikrotrubičky 14/10 včetně spojek, koncovek</t>
  </si>
  <si>
    <t>kabelová komora zemní</t>
  </si>
  <si>
    <t>venkovní optický sloupek</t>
  </si>
  <si>
    <t xml:space="preserve">Vedlejší rozpočtové náklady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</si>
</sst>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000"/>
    <numFmt numFmtId="168" formatCode="000"/>
    <numFmt numFmtId="169" formatCode="000000000"/>
    <numFmt numFmtId="170" formatCode="#\ ###\ ###"/>
    <numFmt numFmtId="171" formatCode="0.000;0.000;"/>
    <numFmt numFmtId="172" formatCode="0.00;0.00;"/>
    <numFmt numFmtId="173" formatCode="#\ ###\ ##0;#\ ###\ ##0;"/>
    <numFmt numFmtId="174" formatCode="##\ ###\ ##0;##\ ###\ ##0;"/>
    <numFmt numFmtId="175" formatCode="_-* #,##0.00\ [$Kč-405]_-;\-* #,##0.00\ [$Kč-405]_-;_-* &quot;-&quot;??\ [$Kč-405]_-;_-@_-"/>
    <numFmt numFmtId="176" formatCode="#,##0.00\ &quot;Kč&quot;"/>
    <numFmt numFmtId="177" formatCode="[$-405]dddd\ 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 quotePrefix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4" fillId="0" borderId="0" xfId="0" applyFont="1" applyAlignment="1">
      <alignment/>
    </xf>
    <xf numFmtId="173" fontId="42" fillId="0" borderId="0" xfId="0" applyNumberFormat="1" applyFont="1" applyAlignment="1">
      <alignment/>
    </xf>
    <xf numFmtId="174" fontId="42" fillId="0" borderId="0" xfId="0" applyNumberFormat="1" applyFont="1" applyAlignment="1">
      <alignment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2" fontId="43" fillId="33" borderId="11" xfId="0" applyNumberFormat="1" applyFont="1" applyFill="1" applyBorder="1" applyAlignment="1">
      <alignment vertical="center"/>
    </xf>
    <xf numFmtId="173" fontId="43" fillId="33" borderId="11" xfId="0" applyNumberFormat="1" applyFont="1" applyFill="1" applyBorder="1" applyAlignment="1">
      <alignment vertical="center"/>
    </xf>
    <xf numFmtId="174" fontId="43" fillId="33" borderId="12" xfId="0" applyNumberFormat="1" applyFont="1" applyFill="1" applyBorder="1" applyAlignment="1">
      <alignment vertical="center"/>
    </xf>
    <xf numFmtId="0" fontId="44" fillId="0" borderId="13" xfId="0" applyFont="1" applyBorder="1" applyAlignment="1">
      <alignment horizontal="right"/>
    </xf>
    <xf numFmtId="0" fontId="44" fillId="0" borderId="14" xfId="0" applyFont="1" applyBorder="1" applyAlignment="1">
      <alignment horizontal="right"/>
    </xf>
    <xf numFmtId="2" fontId="44" fillId="0" borderId="14" xfId="0" applyNumberFormat="1" applyFont="1" applyBorder="1" applyAlignment="1">
      <alignment horizontal="right"/>
    </xf>
    <xf numFmtId="173" fontId="44" fillId="0" borderId="14" xfId="0" applyNumberFormat="1" applyFont="1" applyBorder="1" applyAlignment="1">
      <alignment horizontal="right"/>
    </xf>
    <xf numFmtId="174" fontId="44" fillId="0" borderId="15" xfId="0" applyNumberFormat="1" applyFont="1" applyBorder="1" applyAlignment="1">
      <alignment horizontal="right"/>
    </xf>
    <xf numFmtId="0" fontId="44" fillId="0" borderId="16" xfId="0" applyFont="1" applyBorder="1" applyAlignment="1">
      <alignment/>
    </xf>
    <xf numFmtId="49" fontId="44" fillId="0" borderId="17" xfId="0" applyNumberFormat="1" applyFont="1" applyBorder="1" applyAlignment="1">
      <alignment/>
    </xf>
    <xf numFmtId="2" fontId="44" fillId="0" borderId="18" xfId="0" applyNumberFormat="1" applyFont="1" applyBorder="1" applyAlignment="1">
      <alignment/>
    </xf>
    <xf numFmtId="173" fontId="44" fillId="0" borderId="18" xfId="0" applyNumberFormat="1" applyFont="1" applyBorder="1" applyAlignment="1">
      <alignment/>
    </xf>
    <xf numFmtId="0" fontId="44" fillId="0" borderId="19" xfId="0" applyFont="1" applyBorder="1" applyAlignment="1">
      <alignment/>
    </xf>
    <xf numFmtId="49" fontId="44" fillId="0" borderId="20" xfId="0" applyNumberFormat="1" applyFont="1" applyBorder="1" applyAlignment="1">
      <alignment/>
    </xf>
    <xf numFmtId="2" fontId="44" fillId="0" borderId="21" xfId="0" applyNumberFormat="1" applyFont="1" applyBorder="1" applyAlignment="1">
      <alignment/>
    </xf>
    <xf numFmtId="173" fontId="44" fillId="0" borderId="21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2" fontId="45" fillId="0" borderId="0" xfId="0" applyNumberFormat="1" applyFont="1" applyAlignment="1">
      <alignment/>
    </xf>
    <xf numFmtId="173" fontId="45" fillId="0" borderId="0" xfId="0" applyNumberFormat="1" applyFont="1" applyAlignment="1">
      <alignment/>
    </xf>
    <xf numFmtId="174" fontId="45" fillId="0" borderId="0" xfId="0" applyNumberFormat="1" applyFont="1" applyAlignment="1">
      <alignment/>
    </xf>
    <xf numFmtId="174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173" fontId="44" fillId="0" borderId="0" xfId="0" applyNumberFormat="1" applyFont="1" applyAlignment="1">
      <alignment/>
    </xf>
    <xf numFmtId="0" fontId="44" fillId="0" borderId="13" xfId="0" applyFont="1" applyBorder="1" applyAlignment="1">
      <alignment/>
    </xf>
    <xf numFmtId="169" fontId="44" fillId="0" borderId="14" xfId="0" applyNumberFormat="1" applyFont="1" applyBorder="1" applyAlignment="1">
      <alignment/>
    </xf>
    <xf numFmtId="0" fontId="44" fillId="0" borderId="14" xfId="0" applyFont="1" applyBorder="1" applyAlignment="1">
      <alignment/>
    </xf>
    <xf numFmtId="2" fontId="44" fillId="0" borderId="14" xfId="0" applyNumberFormat="1" applyFont="1" applyBorder="1" applyAlignment="1">
      <alignment/>
    </xf>
    <xf numFmtId="170" fontId="44" fillId="0" borderId="14" xfId="0" applyNumberFormat="1" applyFont="1" applyBorder="1" applyAlignment="1">
      <alignment/>
    </xf>
    <xf numFmtId="171" fontId="44" fillId="0" borderId="14" xfId="0" applyNumberFormat="1" applyFont="1" applyBorder="1" applyAlignment="1">
      <alignment/>
    </xf>
    <xf numFmtId="172" fontId="44" fillId="0" borderId="14" xfId="0" applyNumberFormat="1" applyFont="1" applyBorder="1" applyAlignment="1">
      <alignment/>
    </xf>
    <xf numFmtId="0" fontId="44" fillId="0" borderId="15" xfId="0" applyFont="1" applyBorder="1" applyAlignment="1">
      <alignment horizontal="center"/>
    </xf>
    <xf numFmtId="0" fontId="41" fillId="0" borderId="22" xfId="0" applyFont="1" applyBorder="1" applyAlignment="1">
      <alignment/>
    </xf>
    <xf numFmtId="169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Border="1" applyAlignment="1">
      <alignment/>
    </xf>
    <xf numFmtId="170" fontId="41" fillId="0" borderId="0" xfId="0" applyNumberFormat="1" applyFont="1" applyBorder="1" applyAlignment="1">
      <alignment/>
    </xf>
    <xf numFmtId="171" fontId="41" fillId="0" borderId="0" xfId="0" applyNumberFormat="1" applyFont="1" applyBorder="1" applyAlignment="1">
      <alignment/>
    </xf>
    <xf numFmtId="172" fontId="41" fillId="0" borderId="0" xfId="0" applyNumberFormat="1" applyFont="1" applyBorder="1" applyAlignment="1">
      <alignment/>
    </xf>
    <xf numFmtId="0" fontId="41" fillId="0" borderId="23" xfId="0" applyFont="1" applyBorder="1" applyAlignment="1">
      <alignment horizontal="center"/>
    </xf>
    <xf numFmtId="169" fontId="44" fillId="0" borderId="18" xfId="0" applyNumberFormat="1" applyFont="1" applyBorder="1" applyAlignment="1">
      <alignment/>
    </xf>
    <xf numFmtId="49" fontId="44" fillId="0" borderId="18" xfId="0" applyNumberFormat="1" applyFont="1" applyBorder="1" applyAlignment="1">
      <alignment/>
    </xf>
    <xf numFmtId="171" fontId="44" fillId="0" borderId="18" xfId="0" applyNumberFormat="1" applyFont="1" applyBorder="1" applyAlignment="1">
      <alignment/>
    </xf>
    <xf numFmtId="172" fontId="44" fillId="0" borderId="18" xfId="0" applyNumberFormat="1" applyFont="1" applyBorder="1" applyAlignment="1">
      <alignment/>
    </xf>
    <xf numFmtId="49" fontId="44" fillId="0" borderId="24" xfId="0" applyNumberFormat="1" applyFont="1" applyBorder="1" applyAlignment="1">
      <alignment horizontal="center"/>
    </xf>
    <xf numFmtId="49" fontId="44" fillId="0" borderId="0" xfId="0" applyNumberFormat="1" applyFont="1" applyAlignment="1">
      <alignment/>
    </xf>
    <xf numFmtId="0" fontId="41" fillId="33" borderId="22" xfId="0" applyFont="1" applyFill="1" applyBorder="1" applyAlignment="1">
      <alignment/>
    </xf>
    <xf numFmtId="169" fontId="41" fillId="33" borderId="0" xfId="0" applyNumberFormat="1" applyFont="1" applyFill="1" applyBorder="1" applyAlignment="1">
      <alignment/>
    </xf>
    <xf numFmtId="49" fontId="41" fillId="33" borderId="0" xfId="0" applyNumberFormat="1" applyFont="1" applyFill="1" applyBorder="1" applyAlignment="1">
      <alignment/>
    </xf>
    <xf numFmtId="2" fontId="41" fillId="33" borderId="0" xfId="0" applyNumberFormat="1" applyFont="1" applyFill="1" applyBorder="1" applyAlignment="1">
      <alignment/>
    </xf>
    <xf numFmtId="171" fontId="41" fillId="33" borderId="0" xfId="0" applyNumberFormat="1" applyFont="1" applyFill="1" applyBorder="1" applyAlignment="1">
      <alignment/>
    </xf>
    <xf numFmtId="172" fontId="41" fillId="33" borderId="0" xfId="0" applyNumberFormat="1" applyFont="1" applyFill="1" applyBorder="1" applyAlignment="1">
      <alignment/>
    </xf>
    <xf numFmtId="49" fontId="41" fillId="33" borderId="23" xfId="0" applyNumberFormat="1" applyFont="1" applyFill="1" applyBorder="1" applyAlignment="1">
      <alignment horizontal="center"/>
    </xf>
    <xf numFmtId="49" fontId="41" fillId="0" borderId="0" xfId="0" applyNumberFormat="1" applyFont="1" applyAlignment="1">
      <alignment/>
    </xf>
    <xf numFmtId="0" fontId="41" fillId="0" borderId="25" xfId="0" applyFont="1" applyBorder="1" applyAlignment="1">
      <alignment/>
    </xf>
    <xf numFmtId="169" fontId="41" fillId="0" borderId="26" xfId="0" applyNumberFormat="1" applyFont="1" applyBorder="1" applyAlignment="1">
      <alignment/>
    </xf>
    <xf numFmtId="49" fontId="41" fillId="0" borderId="26" xfId="0" applyNumberFormat="1" applyFont="1" applyBorder="1" applyAlignment="1">
      <alignment/>
    </xf>
    <xf numFmtId="2" fontId="41" fillId="0" borderId="26" xfId="0" applyNumberFormat="1" applyFont="1" applyBorder="1" applyAlignment="1">
      <alignment/>
    </xf>
    <xf numFmtId="171" fontId="41" fillId="0" borderId="26" xfId="0" applyNumberFormat="1" applyFont="1" applyBorder="1" applyAlignment="1">
      <alignment/>
    </xf>
    <xf numFmtId="172" fontId="41" fillId="0" borderId="26" xfId="0" applyNumberFormat="1" applyFont="1" applyBorder="1" applyAlignment="1">
      <alignment/>
    </xf>
    <xf numFmtId="49" fontId="41" fillId="0" borderId="27" xfId="0" applyNumberFormat="1" applyFont="1" applyBorder="1" applyAlignment="1">
      <alignment horizontal="center"/>
    </xf>
    <xf numFmtId="0" fontId="41" fillId="33" borderId="28" xfId="0" applyFont="1" applyFill="1" applyBorder="1" applyAlignment="1">
      <alignment/>
    </xf>
    <xf numFmtId="169" fontId="41" fillId="33" borderId="29" xfId="0" applyNumberFormat="1" applyFont="1" applyFill="1" applyBorder="1" applyAlignment="1">
      <alignment/>
    </xf>
    <xf numFmtId="0" fontId="41" fillId="33" borderId="29" xfId="0" applyFont="1" applyFill="1" applyBorder="1" applyAlignment="1">
      <alignment/>
    </xf>
    <xf numFmtId="2" fontId="41" fillId="33" borderId="29" xfId="0" applyNumberFormat="1" applyFont="1" applyFill="1" applyBorder="1" applyAlignment="1">
      <alignment/>
    </xf>
    <xf numFmtId="171" fontId="41" fillId="33" borderId="29" xfId="0" applyNumberFormat="1" applyFont="1" applyFill="1" applyBorder="1" applyAlignment="1">
      <alignment/>
    </xf>
    <xf numFmtId="172" fontId="41" fillId="33" borderId="29" xfId="0" applyNumberFormat="1" applyFont="1" applyFill="1" applyBorder="1" applyAlignment="1">
      <alignment/>
    </xf>
    <xf numFmtId="0" fontId="41" fillId="33" borderId="30" xfId="0" applyFont="1" applyFill="1" applyBorder="1" applyAlignment="1">
      <alignment horizontal="center"/>
    </xf>
    <xf numFmtId="169" fontId="44" fillId="0" borderId="0" xfId="0" applyNumberFormat="1" applyFont="1" applyAlignment="1">
      <alignment/>
    </xf>
    <xf numFmtId="170" fontId="44" fillId="0" borderId="0" xfId="0" applyNumberFormat="1" applyFont="1" applyAlignment="1">
      <alignment/>
    </xf>
    <xf numFmtId="171" fontId="44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176" fontId="45" fillId="0" borderId="0" xfId="0" applyNumberFormat="1" applyFont="1" applyAlignment="1">
      <alignment/>
    </xf>
    <xf numFmtId="176" fontId="42" fillId="0" borderId="0" xfId="0" applyNumberFormat="1" applyFont="1" applyAlignment="1">
      <alignment/>
    </xf>
    <xf numFmtId="0" fontId="41" fillId="0" borderId="31" xfId="0" applyFont="1" applyBorder="1" applyAlignment="1">
      <alignment/>
    </xf>
    <xf numFmtId="49" fontId="44" fillId="0" borderId="31" xfId="0" applyNumberFormat="1" applyFont="1" applyBorder="1" applyAlignment="1">
      <alignment/>
    </xf>
    <xf numFmtId="176" fontId="44" fillId="0" borderId="31" xfId="0" applyNumberFormat="1" applyFont="1" applyBorder="1" applyAlignment="1">
      <alignment/>
    </xf>
    <xf numFmtId="176" fontId="47" fillId="34" borderId="32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/>
    </xf>
    <xf numFmtId="49" fontId="44" fillId="0" borderId="33" xfId="0" applyNumberFormat="1" applyFont="1" applyBorder="1" applyAlignment="1">
      <alignment/>
    </xf>
    <xf numFmtId="2" fontId="44" fillId="0" borderId="33" xfId="0" applyNumberFormat="1" applyFont="1" applyBorder="1" applyAlignment="1">
      <alignment/>
    </xf>
    <xf numFmtId="176" fontId="42" fillId="0" borderId="33" xfId="0" applyNumberFormat="1" applyFont="1" applyBorder="1" applyAlignment="1">
      <alignment/>
    </xf>
    <xf numFmtId="176" fontId="42" fillId="0" borderId="34" xfId="0" applyNumberFormat="1" applyFont="1" applyBorder="1" applyAlignment="1">
      <alignment/>
    </xf>
    <xf numFmtId="176" fontId="44" fillId="0" borderId="35" xfId="0" applyNumberFormat="1" applyFont="1" applyBorder="1" applyAlignment="1">
      <alignment/>
    </xf>
    <xf numFmtId="0" fontId="41" fillId="0" borderId="32" xfId="0" applyFont="1" applyBorder="1" applyAlignment="1">
      <alignment/>
    </xf>
    <xf numFmtId="176" fontId="41" fillId="0" borderId="32" xfId="0" applyNumberFormat="1" applyFont="1" applyBorder="1" applyAlignment="1">
      <alignment/>
    </xf>
    <xf numFmtId="176" fontId="41" fillId="0" borderId="33" xfId="0" applyNumberFormat="1" applyFont="1" applyBorder="1" applyAlignment="1">
      <alignment/>
    </xf>
    <xf numFmtId="176" fontId="41" fillId="0" borderId="34" xfId="0" applyNumberFormat="1" applyFont="1" applyBorder="1" applyAlignment="1">
      <alignment/>
    </xf>
    <xf numFmtId="0" fontId="44" fillId="0" borderId="3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176" fontId="41" fillId="34" borderId="39" xfId="0" applyNumberFormat="1" applyFont="1" applyFill="1" applyBorder="1" applyAlignment="1">
      <alignment horizontal="center" vertical="center" wrapText="1"/>
    </xf>
    <xf numFmtId="176" fontId="47" fillId="34" borderId="40" xfId="0" applyNumberFormat="1" applyFont="1" applyFill="1" applyBorder="1" applyAlignment="1">
      <alignment horizontal="center" vertical="center" wrapText="1"/>
    </xf>
    <xf numFmtId="176" fontId="47" fillId="34" borderId="41" xfId="0" applyNumberFormat="1" applyFont="1" applyFill="1" applyBorder="1" applyAlignment="1">
      <alignment horizontal="center" vertical="center" wrapText="1"/>
    </xf>
    <xf numFmtId="176" fontId="44" fillId="0" borderId="33" xfId="0" applyNumberFormat="1" applyFont="1" applyBorder="1" applyAlignment="1">
      <alignment/>
    </xf>
    <xf numFmtId="176" fontId="44" fillId="0" borderId="34" xfId="0" applyNumberFormat="1" applyFont="1" applyBorder="1" applyAlignment="1">
      <alignment/>
    </xf>
    <xf numFmtId="0" fontId="44" fillId="0" borderId="38" xfId="0" applyFont="1" applyBorder="1" applyAlignment="1">
      <alignment horizontal="center"/>
    </xf>
    <xf numFmtId="49" fontId="44" fillId="0" borderId="32" xfId="0" applyNumberFormat="1" applyFont="1" applyBorder="1" applyAlignment="1">
      <alignment/>
    </xf>
    <xf numFmtId="176" fontId="44" fillId="0" borderId="32" xfId="0" applyNumberFormat="1" applyFont="1" applyBorder="1" applyAlignment="1">
      <alignment/>
    </xf>
    <xf numFmtId="176" fontId="44" fillId="0" borderId="42" xfId="0" applyNumberFormat="1" applyFont="1" applyBorder="1" applyAlignment="1">
      <alignment/>
    </xf>
    <xf numFmtId="0" fontId="46" fillId="0" borderId="0" xfId="0" applyFont="1" applyAlignment="1" quotePrefix="1">
      <alignment horizontal="center"/>
    </xf>
    <xf numFmtId="173" fontId="45" fillId="0" borderId="0" xfId="0" applyNumberFormat="1" applyFont="1" applyAlignment="1">
      <alignment horizontal="center"/>
    </xf>
    <xf numFmtId="0" fontId="41" fillId="0" borderId="0" xfId="0" applyFont="1" applyAlignment="1" quotePrefix="1">
      <alignment horizontal="center"/>
    </xf>
    <xf numFmtId="173" fontId="42" fillId="0" borderId="0" xfId="0" applyNumberFormat="1" applyFont="1" applyAlignment="1">
      <alignment horizontal="center"/>
    </xf>
    <xf numFmtId="49" fontId="44" fillId="0" borderId="33" xfId="0" applyNumberFormat="1" applyFont="1" applyBorder="1" applyAlignment="1">
      <alignment horizontal="center"/>
    </xf>
    <xf numFmtId="173" fontId="44" fillId="0" borderId="33" xfId="0" applyNumberFormat="1" applyFont="1" applyBorder="1" applyAlignment="1">
      <alignment horizontal="center"/>
    </xf>
    <xf numFmtId="49" fontId="44" fillId="0" borderId="31" xfId="0" applyNumberFormat="1" applyFont="1" applyBorder="1" applyAlignment="1">
      <alignment horizontal="center"/>
    </xf>
    <xf numFmtId="173" fontId="44" fillId="0" borderId="31" xfId="0" applyNumberFormat="1" applyFont="1" applyBorder="1" applyAlignment="1">
      <alignment horizontal="center"/>
    </xf>
    <xf numFmtId="173" fontId="42" fillId="0" borderId="31" xfId="0" applyNumberFormat="1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173" fontId="47" fillId="0" borderId="33" xfId="0" applyNumberFormat="1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173" fontId="47" fillId="0" borderId="32" xfId="0" applyNumberFormat="1" applyFont="1" applyBorder="1" applyAlignment="1">
      <alignment horizontal="center"/>
    </xf>
    <xf numFmtId="9" fontId="44" fillId="0" borderId="33" xfId="46" applyFont="1" applyBorder="1" applyAlignment="1">
      <alignment horizontal="center"/>
    </xf>
    <xf numFmtId="9" fontId="44" fillId="0" borderId="31" xfId="46" applyFont="1" applyBorder="1" applyAlignment="1">
      <alignment horizontal="center"/>
    </xf>
    <xf numFmtId="49" fontId="44" fillId="0" borderId="32" xfId="0" applyNumberFormat="1" applyFont="1" applyBorder="1" applyAlignment="1">
      <alignment horizontal="center"/>
    </xf>
    <xf numFmtId="9" fontId="44" fillId="0" borderId="32" xfId="46" applyFont="1" applyBorder="1" applyAlignment="1">
      <alignment horizontal="center"/>
    </xf>
    <xf numFmtId="49" fontId="44" fillId="0" borderId="31" xfId="0" applyNumberFormat="1" applyFont="1" applyBorder="1" applyAlignment="1">
      <alignment wrapText="1"/>
    </xf>
    <xf numFmtId="49" fontId="44" fillId="0" borderId="18" xfId="0" applyNumberFormat="1" applyFont="1" applyBorder="1" applyAlignment="1">
      <alignment wrapText="1"/>
    </xf>
    <xf numFmtId="49" fontId="44" fillId="0" borderId="43" xfId="0" applyNumberFormat="1" applyFont="1" applyBorder="1" applyAlignment="1">
      <alignment/>
    </xf>
    <xf numFmtId="173" fontId="44" fillId="0" borderId="14" xfId="0" applyNumberFormat="1" applyFont="1" applyBorder="1" applyAlignment="1">
      <alignment/>
    </xf>
    <xf numFmtId="173" fontId="44" fillId="0" borderId="18" xfId="0" applyNumberFormat="1" applyFont="1" applyBorder="1" applyAlignment="1">
      <alignment horizontal="center"/>
    </xf>
    <xf numFmtId="49" fontId="44" fillId="0" borderId="44" xfId="0" applyNumberFormat="1" applyFont="1" applyBorder="1" applyAlignment="1">
      <alignment/>
    </xf>
    <xf numFmtId="49" fontId="41" fillId="0" borderId="31" xfId="0" applyNumberFormat="1" applyFont="1" applyBorder="1" applyAlignment="1">
      <alignment/>
    </xf>
    <xf numFmtId="4" fontId="44" fillId="0" borderId="18" xfId="0" applyNumberFormat="1" applyFont="1" applyBorder="1" applyAlignment="1">
      <alignment/>
    </xf>
    <xf numFmtId="4" fontId="44" fillId="0" borderId="24" xfId="0" applyNumberFormat="1" applyFont="1" applyBorder="1" applyAlignment="1">
      <alignment/>
    </xf>
    <xf numFmtId="4" fontId="44" fillId="0" borderId="45" xfId="0" applyNumberFormat="1" applyFont="1" applyBorder="1" applyAlignment="1">
      <alignment/>
    </xf>
    <xf numFmtId="4" fontId="44" fillId="0" borderId="15" xfId="0" applyNumberFormat="1" applyFont="1" applyBorder="1" applyAlignment="1">
      <alignment/>
    </xf>
    <xf numFmtId="4" fontId="41" fillId="33" borderId="0" xfId="0" applyNumberFormat="1" applyFont="1" applyFill="1" applyBorder="1" applyAlignment="1">
      <alignment/>
    </xf>
    <xf numFmtId="4" fontId="41" fillId="0" borderId="26" xfId="0" applyNumberFormat="1" applyFont="1" applyBorder="1" applyAlignment="1">
      <alignment/>
    </xf>
    <xf numFmtId="4" fontId="41" fillId="33" borderId="29" xfId="0" applyNumberFormat="1" applyFont="1" applyFill="1" applyBorder="1" applyAlignment="1">
      <alignment/>
    </xf>
    <xf numFmtId="174" fontId="44" fillId="0" borderId="0" xfId="0" applyNumberFormat="1" applyFont="1" applyAlignment="1" applyProtection="1">
      <alignment/>
      <protection locked="0"/>
    </xf>
    <xf numFmtId="2" fontId="44" fillId="35" borderId="18" xfId="0" applyNumberFormat="1" applyFont="1" applyFill="1" applyBorder="1" applyAlignment="1" applyProtection="1">
      <alignment/>
      <protection locked="0"/>
    </xf>
    <xf numFmtId="4" fontId="44" fillId="35" borderId="24" xfId="0" applyNumberFormat="1" applyFont="1" applyFill="1" applyBorder="1" applyAlignment="1" applyProtection="1">
      <alignment/>
      <protection locked="0"/>
    </xf>
    <xf numFmtId="2" fontId="44" fillId="0" borderId="18" xfId="0" applyNumberFormat="1" applyFont="1" applyBorder="1" applyAlignment="1">
      <alignment/>
    </xf>
    <xf numFmtId="2" fontId="44" fillId="0" borderId="31" xfId="0" applyNumberFormat="1" applyFont="1" applyBorder="1" applyAlignment="1">
      <alignment horizontal="center"/>
    </xf>
    <xf numFmtId="2" fontId="42" fillId="0" borderId="31" xfId="0" applyNumberFormat="1" applyFont="1" applyBorder="1" applyAlignment="1">
      <alignment horizontal="center"/>
    </xf>
    <xf numFmtId="2" fontId="44" fillId="0" borderId="18" xfId="0" applyNumberFormat="1" applyFont="1" applyBorder="1" applyAlignment="1">
      <alignment/>
    </xf>
    <xf numFmtId="4" fontId="41" fillId="33" borderId="0" xfId="0" applyNumberFormat="1" applyFont="1" applyFill="1" applyBorder="1" applyAlignment="1">
      <alignment/>
    </xf>
    <xf numFmtId="4" fontId="41" fillId="0" borderId="26" xfId="0" applyNumberFormat="1" applyFont="1" applyBorder="1" applyAlignment="1">
      <alignment/>
    </xf>
    <xf numFmtId="4" fontId="44" fillId="35" borderId="18" xfId="0" applyNumberFormat="1" applyFont="1" applyFill="1" applyBorder="1" applyAlignment="1">
      <alignment/>
    </xf>
    <xf numFmtId="0" fontId="41" fillId="34" borderId="36" xfId="0" applyFont="1" applyFill="1" applyBorder="1" applyAlignment="1">
      <alignment horizontal="center" vertical="center"/>
    </xf>
    <xf numFmtId="0" fontId="41" fillId="34" borderId="37" xfId="0" applyFont="1" applyFill="1" applyBorder="1" applyAlignment="1">
      <alignment horizontal="center" vertical="center"/>
    </xf>
    <xf numFmtId="0" fontId="41" fillId="34" borderId="38" xfId="0" applyFont="1" applyFill="1" applyBorder="1" applyAlignment="1">
      <alignment horizontal="center" vertical="center"/>
    </xf>
    <xf numFmtId="176" fontId="47" fillId="34" borderId="31" xfId="0" applyNumberFormat="1" applyFont="1" applyFill="1" applyBorder="1" applyAlignment="1">
      <alignment horizontal="center" vertical="center"/>
    </xf>
    <xf numFmtId="176" fontId="47" fillId="34" borderId="32" xfId="0" applyNumberFormat="1" applyFont="1" applyFill="1" applyBorder="1" applyAlignment="1">
      <alignment horizontal="center" vertical="center"/>
    </xf>
    <xf numFmtId="176" fontId="41" fillId="0" borderId="46" xfId="0" applyNumberFormat="1" applyFont="1" applyBorder="1" applyAlignment="1">
      <alignment horizontal="center"/>
    </xf>
    <xf numFmtId="176" fontId="41" fillId="0" borderId="47" xfId="0" applyNumberFormat="1" applyFont="1" applyBorder="1" applyAlignment="1">
      <alignment horizontal="center"/>
    </xf>
    <xf numFmtId="176" fontId="41" fillId="0" borderId="48" xfId="0" applyNumberFormat="1" applyFont="1" applyBorder="1" applyAlignment="1">
      <alignment horizontal="center"/>
    </xf>
    <xf numFmtId="176" fontId="47" fillId="34" borderId="35" xfId="0" applyNumberFormat="1" applyFont="1" applyFill="1" applyBorder="1" applyAlignment="1">
      <alignment horizontal="center" vertical="center"/>
    </xf>
    <xf numFmtId="176" fontId="47" fillId="34" borderId="42" xfId="0" applyNumberFormat="1" applyFont="1" applyFill="1" applyBorder="1" applyAlignment="1">
      <alignment horizontal="center" vertical="center"/>
    </xf>
    <xf numFmtId="176" fontId="47" fillId="34" borderId="33" xfId="0" applyNumberFormat="1" applyFont="1" applyFill="1" applyBorder="1" applyAlignment="1">
      <alignment horizontal="center" vertical="center"/>
    </xf>
    <xf numFmtId="176" fontId="47" fillId="34" borderId="34" xfId="0" applyNumberFormat="1" applyFont="1" applyFill="1" applyBorder="1" applyAlignment="1">
      <alignment horizontal="center" vertical="center"/>
    </xf>
    <xf numFmtId="0" fontId="47" fillId="34" borderId="33" xfId="0" applyFont="1" applyFill="1" applyBorder="1" applyAlignment="1">
      <alignment horizontal="center" vertical="center"/>
    </xf>
    <xf numFmtId="0" fontId="47" fillId="34" borderId="31" xfId="0" applyFont="1" applyFill="1" applyBorder="1" applyAlignment="1">
      <alignment horizontal="center" vertical="center"/>
    </xf>
    <xf numFmtId="0" fontId="47" fillId="34" borderId="3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view="pageBreakPreview" zoomScaleNormal="115" zoomScaleSheetLayoutView="100" zoomScalePageLayoutView="0" workbookViewId="0" topLeftCell="A181">
      <selection activeCell="B212" sqref="B212"/>
    </sheetView>
  </sheetViews>
  <sheetFormatPr defaultColWidth="9.140625" defaultRowHeight="15"/>
  <cols>
    <col min="1" max="1" width="4.7109375" style="87" customWidth="1"/>
    <col min="2" max="2" width="55.00390625" style="4" customWidth="1"/>
    <col min="3" max="3" width="7.57421875" style="9" bestFit="1" customWidth="1"/>
    <col min="4" max="4" width="6.28125" style="120" bestFit="1" customWidth="1"/>
    <col min="5" max="5" width="14.57421875" style="89" bestFit="1" customWidth="1"/>
    <col min="6" max="8" width="19.140625" style="89" customWidth="1"/>
    <col min="9" max="9" width="9.140625" style="4" customWidth="1"/>
    <col min="10" max="10" width="16.28125" style="4" bestFit="1" customWidth="1"/>
    <col min="11" max="11" width="14.421875" style="4" bestFit="1" customWidth="1"/>
    <col min="12" max="16384" width="9.140625" style="4" customWidth="1"/>
  </cols>
  <sheetData>
    <row r="1" spans="1:8" s="31" customFormat="1" ht="15.75">
      <c r="A1" s="87"/>
      <c r="B1" s="32" t="s">
        <v>136</v>
      </c>
      <c r="C1" s="117"/>
      <c r="D1" s="118"/>
      <c r="E1" s="88"/>
      <c r="F1" s="88"/>
      <c r="G1" s="88"/>
      <c r="H1" s="88"/>
    </row>
    <row r="2" spans="1:8" s="31" customFormat="1" ht="15.75">
      <c r="A2" s="87"/>
      <c r="B2" s="32" t="s">
        <v>183</v>
      </c>
      <c r="C2" s="117"/>
      <c r="D2" s="118"/>
      <c r="E2" s="88"/>
      <c r="F2" s="88"/>
      <c r="G2" s="88"/>
      <c r="H2" s="88"/>
    </row>
    <row r="3" spans="2:3" ht="14.25">
      <c r="B3" s="2"/>
      <c r="C3" s="119"/>
    </row>
    <row r="4" spans="2:3" ht="15" thickBot="1">
      <c r="B4" s="2"/>
      <c r="C4" s="119"/>
    </row>
    <row r="5" spans="1:8" ht="15">
      <c r="A5" s="158" t="s">
        <v>180</v>
      </c>
      <c r="B5" s="170" t="s">
        <v>169</v>
      </c>
      <c r="C5" s="170" t="s">
        <v>170</v>
      </c>
      <c r="D5" s="170" t="s">
        <v>171</v>
      </c>
      <c r="E5" s="168" t="s">
        <v>177</v>
      </c>
      <c r="F5" s="168"/>
      <c r="G5" s="168"/>
      <c r="H5" s="169"/>
    </row>
    <row r="6" spans="1:8" s="7" customFormat="1" ht="20.25">
      <c r="A6" s="159"/>
      <c r="B6" s="171"/>
      <c r="C6" s="171"/>
      <c r="D6" s="171"/>
      <c r="E6" s="161" t="s">
        <v>172</v>
      </c>
      <c r="F6" s="161" t="s">
        <v>175</v>
      </c>
      <c r="G6" s="161"/>
      <c r="H6" s="166" t="s">
        <v>176</v>
      </c>
    </row>
    <row r="7" spans="1:8" s="10" customFormat="1" ht="30.75" thickBot="1">
      <c r="A7" s="160"/>
      <c r="B7" s="172"/>
      <c r="C7" s="172"/>
      <c r="D7" s="172"/>
      <c r="E7" s="162"/>
      <c r="F7" s="93" t="s">
        <v>173</v>
      </c>
      <c r="G7" s="93" t="s">
        <v>174</v>
      </c>
      <c r="H7" s="167"/>
    </row>
    <row r="8" spans="1:8" ht="14.25">
      <c r="A8" s="104">
        <v>1</v>
      </c>
      <c r="B8" s="94" t="s">
        <v>137</v>
      </c>
      <c r="C8" s="121"/>
      <c r="D8" s="122"/>
      <c r="E8" s="96"/>
      <c r="F8" s="97"/>
      <c r="G8" s="97"/>
      <c r="H8" s="98"/>
    </row>
    <row r="9" spans="1:8" s="10" customFormat="1" ht="25.5">
      <c r="A9" s="105"/>
      <c r="B9" s="134" t="s">
        <v>200</v>
      </c>
      <c r="C9" s="152">
        <v>12</v>
      </c>
      <c r="D9" s="124" t="s">
        <v>1</v>
      </c>
      <c r="E9" s="92">
        <f>'Soupis položek_rozpočet'!F7</f>
        <v>0</v>
      </c>
      <c r="F9" s="92">
        <f>E9*C9</f>
        <v>0</v>
      </c>
      <c r="G9" s="92"/>
      <c r="H9" s="99"/>
    </row>
    <row r="10" spans="1:8" s="10" customFormat="1" ht="25.5">
      <c r="A10" s="105"/>
      <c r="B10" s="134" t="s">
        <v>201</v>
      </c>
      <c r="C10" s="152">
        <v>92</v>
      </c>
      <c r="D10" s="124" t="s">
        <v>1</v>
      </c>
      <c r="E10" s="92">
        <f>'Soupis položek_rozpočet'!F8</f>
        <v>0</v>
      </c>
      <c r="F10" s="92">
        <f aca="true" t="shared" si="0" ref="F10:F16">E10*C10</f>
        <v>0</v>
      </c>
      <c r="G10" s="92"/>
      <c r="H10" s="99"/>
    </row>
    <row r="11" spans="1:8" ht="25.5">
      <c r="A11" s="105"/>
      <c r="B11" s="134" t="s">
        <v>202</v>
      </c>
      <c r="C11" s="152">
        <v>6</v>
      </c>
      <c r="D11" s="124" t="s">
        <v>1</v>
      </c>
      <c r="E11" s="92">
        <f>'Soupis položek_rozpočet'!F9</f>
        <v>0</v>
      </c>
      <c r="F11" s="92">
        <f t="shared" si="0"/>
        <v>0</v>
      </c>
      <c r="G11" s="92"/>
      <c r="H11" s="99"/>
    </row>
    <row r="12" spans="1:8" ht="25.5">
      <c r="A12" s="105"/>
      <c r="B12" s="134" t="s">
        <v>203</v>
      </c>
      <c r="C12" s="152">
        <v>2</v>
      </c>
      <c r="D12" s="124" t="s">
        <v>1</v>
      </c>
      <c r="E12" s="92">
        <f>'Soupis položek_rozpočet'!F10</f>
        <v>0</v>
      </c>
      <c r="F12" s="92">
        <f t="shared" si="0"/>
        <v>0</v>
      </c>
      <c r="G12" s="92"/>
      <c r="H12" s="99"/>
    </row>
    <row r="13" spans="1:8" ht="25.5">
      <c r="A13" s="105"/>
      <c r="B13" s="134" t="s">
        <v>204</v>
      </c>
      <c r="C13" s="152">
        <v>11</v>
      </c>
      <c r="D13" s="124" t="s">
        <v>1</v>
      </c>
      <c r="E13" s="92">
        <f>'Soupis položek_rozpočet'!F11</f>
        <v>0</v>
      </c>
      <c r="F13" s="92">
        <f t="shared" si="0"/>
        <v>0</v>
      </c>
      <c r="G13" s="92"/>
      <c r="H13" s="99"/>
    </row>
    <row r="14" spans="1:8" ht="25.5">
      <c r="A14" s="105"/>
      <c r="B14" s="134" t="s">
        <v>205</v>
      </c>
      <c r="C14" s="152">
        <v>2</v>
      </c>
      <c r="D14" s="124" t="s">
        <v>1</v>
      </c>
      <c r="E14" s="92">
        <f>'Soupis položek_rozpočet'!F12</f>
        <v>0</v>
      </c>
      <c r="F14" s="92">
        <f t="shared" si="0"/>
        <v>0</v>
      </c>
      <c r="G14" s="92"/>
      <c r="H14" s="99"/>
    </row>
    <row r="15" spans="1:8" ht="25.5">
      <c r="A15" s="105"/>
      <c r="B15" s="134" t="s">
        <v>206</v>
      </c>
      <c r="C15" s="152">
        <v>1</v>
      </c>
      <c r="D15" s="124" t="s">
        <v>1</v>
      </c>
      <c r="E15" s="92">
        <f>'Soupis položek_rozpočet'!F13</f>
        <v>0</v>
      </c>
      <c r="F15" s="92">
        <f t="shared" si="0"/>
        <v>0</v>
      </c>
      <c r="G15" s="92"/>
      <c r="H15" s="99"/>
    </row>
    <row r="16" spans="1:8" ht="25.5">
      <c r="A16" s="105"/>
      <c r="B16" s="134" t="s">
        <v>207</v>
      </c>
      <c r="C16" s="152">
        <v>1</v>
      </c>
      <c r="D16" s="124" t="s">
        <v>1</v>
      </c>
      <c r="E16" s="92">
        <f>'Soupis položek_rozpočet'!F14</f>
        <v>0</v>
      </c>
      <c r="F16" s="92">
        <f t="shared" si="0"/>
        <v>0</v>
      </c>
      <c r="G16" s="92"/>
      <c r="H16" s="99"/>
    </row>
    <row r="17" spans="1:8" ht="14.25">
      <c r="A17" s="105"/>
      <c r="B17" s="91" t="s">
        <v>4</v>
      </c>
      <c r="C17" s="152">
        <v>2</v>
      </c>
      <c r="D17" s="124" t="s">
        <v>1</v>
      </c>
      <c r="E17" s="92">
        <f>'Soupis položek_rozpočet'!F15</f>
        <v>0</v>
      </c>
      <c r="F17" s="92"/>
      <c r="G17" s="92"/>
      <c r="H17" s="99">
        <f>E17*C17</f>
        <v>0</v>
      </c>
    </row>
    <row r="18" spans="1:8" ht="14.25">
      <c r="A18" s="105"/>
      <c r="B18" s="91" t="s">
        <v>5</v>
      </c>
      <c r="C18" s="152">
        <v>12</v>
      </c>
      <c r="D18" s="124" t="s">
        <v>1</v>
      </c>
      <c r="E18" s="92">
        <f>'Soupis položek_rozpočet'!F16</f>
        <v>0</v>
      </c>
      <c r="F18" s="92"/>
      <c r="G18" s="92"/>
      <c r="H18" s="99">
        <f aca="true" t="shared" si="1" ref="H18:H35">E18*C18</f>
        <v>0</v>
      </c>
    </row>
    <row r="19" spans="1:8" ht="14.25">
      <c r="A19" s="105"/>
      <c r="B19" s="91" t="s">
        <v>6</v>
      </c>
      <c r="C19" s="152">
        <v>8</v>
      </c>
      <c r="D19" s="124" t="s">
        <v>1</v>
      </c>
      <c r="E19" s="92">
        <f>'Soupis položek_rozpočet'!F17</f>
        <v>0</v>
      </c>
      <c r="F19" s="92"/>
      <c r="G19" s="92"/>
      <c r="H19" s="99">
        <f t="shared" si="1"/>
        <v>0</v>
      </c>
    </row>
    <row r="20" spans="1:8" ht="14.25">
      <c r="A20" s="105"/>
      <c r="B20" s="91" t="s">
        <v>7</v>
      </c>
      <c r="C20" s="152">
        <v>1</v>
      </c>
      <c r="D20" s="124" t="s">
        <v>1</v>
      </c>
      <c r="E20" s="92">
        <f>'Soupis položek_rozpočet'!F18</f>
        <v>0</v>
      </c>
      <c r="F20" s="92"/>
      <c r="G20" s="92"/>
      <c r="H20" s="99">
        <f t="shared" si="1"/>
        <v>0</v>
      </c>
    </row>
    <row r="21" spans="1:8" ht="14.25">
      <c r="A21" s="105"/>
      <c r="B21" s="91" t="s">
        <v>8</v>
      </c>
      <c r="C21" s="152">
        <v>1</v>
      </c>
      <c r="D21" s="124" t="s">
        <v>1</v>
      </c>
      <c r="E21" s="92">
        <f>'Soupis položek_rozpočet'!F19</f>
        <v>0</v>
      </c>
      <c r="F21" s="92"/>
      <c r="G21" s="92"/>
      <c r="H21" s="99">
        <f t="shared" si="1"/>
        <v>0</v>
      </c>
    </row>
    <row r="22" spans="1:8" ht="14.25">
      <c r="A22" s="105"/>
      <c r="B22" s="91" t="s">
        <v>9</v>
      </c>
      <c r="C22" s="152">
        <v>94</v>
      </c>
      <c r="D22" s="124" t="s">
        <v>1</v>
      </c>
      <c r="E22" s="92">
        <f>'Soupis položek_rozpočet'!F20</f>
        <v>0</v>
      </c>
      <c r="F22" s="92"/>
      <c r="G22" s="92"/>
      <c r="H22" s="99">
        <f t="shared" si="1"/>
        <v>0</v>
      </c>
    </row>
    <row r="23" spans="1:8" ht="14.25">
      <c r="A23" s="105"/>
      <c r="B23" s="91" t="s">
        <v>10</v>
      </c>
      <c r="C23" s="152">
        <v>14</v>
      </c>
      <c r="D23" s="124" t="s">
        <v>1</v>
      </c>
      <c r="E23" s="92">
        <f>'Soupis položek_rozpočet'!F21</f>
        <v>0</v>
      </c>
      <c r="F23" s="92"/>
      <c r="G23" s="92"/>
      <c r="H23" s="99">
        <f t="shared" si="1"/>
        <v>0</v>
      </c>
    </row>
    <row r="24" spans="1:8" ht="14.25">
      <c r="A24" s="105"/>
      <c r="B24" s="91" t="s">
        <v>11</v>
      </c>
      <c r="C24" s="152">
        <v>4</v>
      </c>
      <c r="D24" s="124" t="s">
        <v>1</v>
      </c>
      <c r="E24" s="92">
        <f>'Soupis položek_rozpočet'!F22</f>
        <v>0</v>
      </c>
      <c r="F24" s="92"/>
      <c r="G24" s="92"/>
      <c r="H24" s="99">
        <f t="shared" si="1"/>
        <v>0</v>
      </c>
    </row>
    <row r="25" spans="1:8" ht="14.25">
      <c r="A25" s="105"/>
      <c r="B25" s="91" t="s">
        <v>12</v>
      </c>
      <c r="C25" s="152">
        <v>2</v>
      </c>
      <c r="D25" s="124" t="s">
        <v>1</v>
      </c>
      <c r="E25" s="92">
        <f>'Soupis položek_rozpočet'!F23</f>
        <v>0</v>
      </c>
      <c r="F25" s="92"/>
      <c r="G25" s="92"/>
      <c r="H25" s="99">
        <f t="shared" si="1"/>
        <v>0</v>
      </c>
    </row>
    <row r="26" spans="1:8" ht="14.25">
      <c r="A26" s="105"/>
      <c r="B26" s="91" t="s">
        <v>13</v>
      </c>
      <c r="C26" s="152">
        <v>1</v>
      </c>
      <c r="D26" s="124" t="s">
        <v>1</v>
      </c>
      <c r="E26" s="92">
        <f>'Soupis položek_rozpočet'!F24</f>
        <v>0</v>
      </c>
      <c r="F26" s="92"/>
      <c r="G26" s="92"/>
      <c r="H26" s="99">
        <f t="shared" si="1"/>
        <v>0</v>
      </c>
    </row>
    <row r="27" spans="1:8" ht="14.25">
      <c r="A27" s="105"/>
      <c r="B27" s="91" t="s">
        <v>14</v>
      </c>
      <c r="C27" s="152">
        <v>1</v>
      </c>
      <c r="D27" s="124" t="s">
        <v>1</v>
      </c>
      <c r="E27" s="92">
        <f>'Soupis položek_rozpočet'!F25</f>
        <v>0</v>
      </c>
      <c r="F27" s="92"/>
      <c r="G27" s="92"/>
      <c r="H27" s="99">
        <f t="shared" si="1"/>
        <v>0</v>
      </c>
    </row>
    <row r="28" spans="1:8" ht="14.25">
      <c r="A28" s="105"/>
      <c r="B28" s="91" t="s">
        <v>15</v>
      </c>
      <c r="C28" s="152">
        <v>84</v>
      </c>
      <c r="D28" s="124" t="s">
        <v>1</v>
      </c>
      <c r="E28" s="92">
        <f>'Soupis položek_rozpočet'!F26</f>
        <v>0</v>
      </c>
      <c r="F28" s="92"/>
      <c r="G28" s="92"/>
      <c r="H28" s="99">
        <f t="shared" si="1"/>
        <v>0</v>
      </c>
    </row>
    <row r="29" spans="1:8" ht="14.25">
      <c r="A29" s="105"/>
      <c r="B29" s="91" t="s">
        <v>16</v>
      </c>
      <c r="C29" s="152">
        <v>10</v>
      </c>
      <c r="D29" s="124" t="s">
        <v>1</v>
      </c>
      <c r="E29" s="92">
        <f>'Soupis položek_rozpočet'!F27</f>
        <v>0</v>
      </c>
      <c r="F29" s="92"/>
      <c r="G29" s="92"/>
      <c r="H29" s="99">
        <f t="shared" si="1"/>
        <v>0</v>
      </c>
    </row>
    <row r="30" spans="1:8" ht="14.25">
      <c r="A30" s="105"/>
      <c r="B30" s="91" t="s">
        <v>17</v>
      </c>
      <c r="C30" s="152">
        <v>3</v>
      </c>
      <c r="D30" s="124" t="s">
        <v>1</v>
      </c>
      <c r="E30" s="92">
        <f>'Soupis položek_rozpočet'!F28</f>
        <v>0</v>
      </c>
      <c r="F30" s="92"/>
      <c r="G30" s="92"/>
      <c r="H30" s="99">
        <f t="shared" si="1"/>
        <v>0</v>
      </c>
    </row>
    <row r="31" spans="1:8" ht="14.25">
      <c r="A31" s="105"/>
      <c r="B31" s="91" t="s">
        <v>18</v>
      </c>
      <c r="C31" s="152">
        <v>1</v>
      </c>
      <c r="D31" s="124" t="s">
        <v>1</v>
      </c>
      <c r="E31" s="92">
        <f>'Soupis položek_rozpočet'!F29</f>
        <v>0</v>
      </c>
      <c r="F31" s="92"/>
      <c r="G31" s="92"/>
      <c r="H31" s="99">
        <f t="shared" si="1"/>
        <v>0</v>
      </c>
    </row>
    <row r="32" spans="1:8" ht="14.25">
      <c r="A32" s="105"/>
      <c r="B32" s="91" t="s">
        <v>19</v>
      </c>
      <c r="C32" s="152">
        <v>1</v>
      </c>
      <c r="D32" s="124" t="s">
        <v>1</v>
      </c>
      <c r="E32" s="92">
        <f>'Soupis položek_rozpočet'!F30</f>
        <v>0</v>
      </c>
      <c r="F32" s="92"/>
      <c r="G32" s="92"/>
      <c r="H32" s="99">
        <f t="shared" si="1"/>
        <v>0</v>
      </c>
    </row>
    <row r="33" spans="1:8" ht="14.25">
      <c r="A33" s="105"/>
      <c r="B33" s="91" t="s">
        <v>20</v>
      </c>
      <c r="C33" s="152">
        <v>1</v>
      </c>
      <c r="D33" s="124" t="s">
        <v>1</v>
      </c>
      <c r="E33" s="92">
        <f>'Soupis položek_rozpočet'!F31</f>
        <v>0</v>
      </c>
      <c r="F33" s="92"/>
      <c r="G33" s="92"/>
      <c r="H33" s="99">
        <f t="shared" si="1"/>
        <v>0</v>
      </c>
    </row>
    <row r="34" spans="1:8" ht="14.25">
      <c r="A34" s="105"/>
      <c r="B34" s="91" t="s">
        <v>21</v>
      </c>
      <c r="C34" s="152">
        <v>1</v>
      </c>
      <c r="D34" s="124" t="s">
        <v>1</v>
      </c>
      <c r="E34" s="92">
        <f>'Soupis položek_rozpočet'!F32</f>
        <v>0</v>
      </c>
      <c r="F34" s="92"/>
      <c r="G34" s="92"/>
      <c r="H34" s="99">
        <f t="shared" si="1"/>
        <v>0</v>
      </c>
    </row>
    <row r="35" spans="1:8" ht="14.25">
      <c r="A35" s="105"/>
      <c r="B35" s="91" t="s">
        <v>22</v>
      </c>
      <c r="C35" s="152">
        <v>1</v>
      </c>
      <c r="D35" s="124" t="s">
        <v>1</v>
      </c>
      <c r="E35" s="92">
        <f>'Soupis položek_rozpočet'!F33</f>
        <v>0</v>
      </c>
      <c r="F35" s="92"/>
      <c r="G35" s="92"/>
      <c r="H35" s="99">
        <f t="shared" si="1"/>
        <v>0</v>
      </c>
    </row>
    <row r="36" spans="1:8" ht="14.25">
      <c r="A36" s="105"/>
      <c r="B36" s="91" t="s">
        <v>23</v>
      </c>
      <c r="C36" s="152">
        <v>1</v>
      </c>
      <c r="D36" s="124" t="s">
        <v>1</v>
      </c>
      <c r="E36" s="92">
        <f>'Soupis položek_rozpočet'!F34</f>
        <v>0</v>
      </c>
      <c r="F36" s="92"/>
      <c r="G36" s="92">
        <f>E36*C36</f>
        <v>0</v>
      </c>
      <c r="H36" s="99"/>
    </row>
    <row r="37" spans="1:8" ht="14.25">
      <c r="A37" s="105"/>
      <c r="B37" s="91" t="s">
        <v>25</v>
      </c>
      <c r="C37" s="152">
        <v>1</v>
      </c>
      <c r="D37" s="124" t="s">
        <v>1</v>
      </c>
      <c r="E37" s="92">
        <f>'Soupis položek_rozpočet'!F35</f>
        <v>0</v>
      </c>
      <c r="F37" s="92"/>
      <c r="G37" s="92">
        <f>E37*C37</f>
        <v>0</v>
      </c>
      <c r="H37" s="99"/>
    </row>
    <row r="38" spans="1:8" ht="14.25">
      <c r="A38" s="105"/>
      <c r="B38" s="91" t="s">
        <v>26</v>
      </c>
      <c r="C38" s="152">
        <v>1</v>
      </c>
      <c r="D38" s="124" t="s">
        <v>1</v>
      </c>
      <c r="E38" s="92">
        <f>'Soupis položek_rozpočet'!F36</f>
        <v>0</v>
      </c>
      <c r="F38" s="92"/>
      <c r="G38" s="92">
        <f>E38*C38</f>
        <v>0</v>
      </c>
      <c r="H38" s="99"/>
    </row>
    <row r="39" spans="1:8" ht="14.25">
      <c r="A39" s="105"/>
      <c r="B39" s="91" t="s">
        <v>25</v>
      </c>
      <c r="C39" s="152">
        <v>1</v>
      </c>
      <c r="D39" s="124" t="s">
        <v>1</v>
      </c>
      <c r="E39" s="92">
        <f>'Soupis položek_rozpočet'!F37</f>
        <v>0</v>
      </c>
      <c r="F39" s="92"/>
      <c r="G39" s="92">
        <f>E39*C39</f>
        <v>0</v>
      </c>
      <c r="H39" s="99"/>
    </row>
    <row r="40" spans="1:8" ht="14.25">
      <c r="A40" s="105"/>
      <c r="B40" s="91" t="s">
        <v>215</v>
      </c>
      <c r="C40" s="152">
        <v>2</v>
      </c>
      <c r="D40" s="124" t="s">
        <v>1</v>
      </c>
      <c r="E40" s="92">
        <f>'Soupis položek_rozpočet'!F38</f>
        <v>0</v>
      </c>
      <c r="F40" s="92"/>
      <c r="G40" s="92"/>
      <c r="H40" s="99">
        <f>E40*C40</f>
        <v>0</v>
      </c>
    </row>
    <row r="41" spans="1:8" ht="14.25">
      <c r="A41" s="105"/>
      <c r="B41" s="91" t="s">
        <v>216</v>
      </c>
      <c r="C41" s="152">
        <v>1</v>
      </c>
      <c r="D41" s="124" t="s">
        <v>1</v>
      </c>
      <c r="E41" s="92">
        <f>'Soupis položek_rozpočet'!F39</f>
        <v>0</v>
      </c>
      <c r="F41" s="92"/>
      <c r="G41" s="92"/>
      <c r="H41" s="99">
        <f>E41*C41</f>
        <v>0</v>
      </c>
    </row>
    <row r="42" spans="1:8" ht="14.25">
      <c r="A42" s="105"/>
      <c r="B42" s="91" t="s">
        <v>196</v>
      </c>
      <c r="C42" s="152">
        <v>4</v>
      </c>
      <c r="D42" s="124" t="s">
        <v>1</v>
      </c>
      <c r="E42" s="92">
        <f>'Soupis položek_rozpočet'!F40</f>
        <v>0</v>
      </c>
      <c r="F42" s="92"/>
      <c r="G42" s="92">
        <f>E42*C42</f>
        <v>0</v>
      </c>
      <c r="H42" s="99"/>
    </row>
    <row r="43" spans="1:8" ht="14.25">
      <c r="A43" s="105"/>
      <c r="B43" s="90" t="s">
        <v>139</v>
      </c>
      <c r="C43" s="152"/>
      <c r="D43" s="124"/>
      <c r="E43" s="92"/>
      <c r="F43" s="92"/>
      <c r="G43" s="92"/>
      <c r="H43" s="99"/>
    </row>
    <row r="44" spans="1:8" ht="14.25">
      <c r="A44" s="105"/>
      <c r="B44" s="91" t="s">
        <v>28</v>
      </c>
      <c r="C44" s="152">
        <v>115</v>
      </c>
      <c r="D44" s="124" t="s">
        <v>1</v>
      </c>
      <c r="E44" s="92">
        <f>'Soupis položek_rozpočet'!F43</f>
        <v>0</v>
      </c>
      <c r="F44" s="92">
        <f>E44*C44</f>
        <v>0</v>
      </c>
      <c r="G44" s="92"/>
      <c r="H44" s="99"/>
    </row>
    <row r="45" spans="1:8" ht="14.25">
      <c r="A45" s="105"/>
      <c r="B45" s="91" t="s">
        <v>29</v>
      </c>
      <c r="C45" s="152">
        <v>115</v>
      </c>
      <c r="D45" s="124" t="s">
        <v>1</v>
      </c>
      <c r="E45" s="92">
        <f>'Soupis položek_rozpočet'!F44</f>
        <v>0</v>
      </c>
      <c r="F45" s="92">
        <f>E45*C45</f>
        <v>0</v>
      </c>
      <c r="G45" s="92"/>
      <c r="H45" s="99"/>
    </row>
    <row r="46" spans="1:8" ht="14.25">
      <c r="A46" s="105"/>
      <c r="B46" s="91" t="s">
        <v>30</v>
      </c>
      <c r="C46" s="152">
        <v>3</v>
      </c>
      <c r="D46" s="124" t="s">
        <v>1</v>
      </c>
      <c r="E46" s="92">
        <f>'Soupis položek_rozpočet'!F45</f>
        <v>0</v>
      </c>
      <c r="F46" s="92">
        <f>E46*C46</f>
        <v>0</v>
      </c>
      <c r="G46" s="92"/>
      <c r="H46" s="99"/>
    </row>
    <row r="47" spans="1:8" ht="14.25">
      <c r="A47" s="105"/>
      <c r="B47" s="91" t="s">
        <v>29</v>
      </c>
      <c r="C47" s="152">
        <v>3</v>
      </c>
      <c r="D47" s="124" t="s">
        <v>1</v>
      </c>
      <c r="E47" s="92">
        <f>'Soupis položek_rozpočet'!F46</f>
        <v>0</v>
      </c>
      <c r="F47" s="92">
        <f>E47*C47</f>
        <v>0</v>
      </c>
      <c r="G47" s="92"/>
      <c r="H47" s="99"/>
    </row>
    <row r="48" spans="1:8" ht="14.25">
      <c r="A48" s="105"/>
      <c r="B48" s="91" t="s">
        <v>31</v>
      </c>
      <c r="C48" s="152">
        <v>4000</v>
      </c>
      <c r="D48" s="124" t="s">
        <v>32</v>
      </c>
      <c r="E48" s="92">
        <f>'Soupis položek_rozpočet'!F47</f>
        <v>0</v>
      </c>
      <c r="F48" s="92"/>
      <c r="G48" s="92"/>
      <c r="H48" s="99">
        <f>E48*C48</f>
        <v>0</v>
      </c>
    </row>
    <row r="49" spans="1:8" ht="14.25">
      <c r="A49" s="105"/>
      <c r="B49" s="91" t="s">
        <v>33</v>
      </c>
      <c r="C49" s="152">
        <v>50</v>
      </c>
      <c r="D49" s="124" t="s">
        <v>32</v>
      </c>
      <c r="E49" s="92">
        <f>'Soupis položek_rozpočet'!F48</f>
        <v>0</v>
      </c>
      <c r="F49" s="92"/>
      <c r="G49" s="92"/>
      <c r="H49" s="99">
        <f>E49*C49</f>
        <v>0</v>
      </c>
    </row>
    <row r="50" spans="1:8" ht="14.25">
      <c r="A50" s="105"/>
      <c r="B50" s="91" t="s">
        <v>34</v>
      </c>
      <c r="C50" s="152">
        <v>1500</v>
      </c>
      <c r="D50" s="124" t="s">
        <v>32</v>
      </c>
      <c r="E50" s="92">
        <f>'Soupis položek_rozpočet'!F49</f>
        <v>0</v>
      </c>
      <c r="F50" s="92">
        <f>C50*E50</f>
        <v>0</v>
      </c>
      <c r="G50" s="92"/>
      <c r="H50" s="99"/>
    </row>
    <row r="51" spans="1:8" ht="14.25">
      <c r="A51" s="105"/>
      <c r="B51" s="91" t="s">
        <v>35</v>
      </c>
      <c r="C51" s="152">
        <v>242</v>
      </c>
      <c r="D51" s="124" t="s">
        <v>1</v>
      </c>
      <c r="E51" s="92">
        <f>'Soupis položek_rozpočet'!F50</f>
        <v>0</v>
      </c>
      <c r="F51" s="92">
        <f>C51*E51</f>
        <v>0</v>
      </c>
      <c r="G51" s="92"/>
      <c r="H51" s="99"/>
    </row>
    <row r="52" spans="1:8" ht="14.25">
      <c r="A52" s="105"/>
      <c r="B52" s="91" t="s">
        <v>36</v>
      </c>
      <c r="C52" s="152">
        <v>242</v>
      </c>
      <c r="D52" s="124" t="s">
        <v>1</v>
      </c>
      <c r="E52" s="92">
        <f>'Soupis položek_rozpočet'!F51</f>
        <v>0</v>
      </c>
      <c r="F52" s="92">
        <f>C52*E52</f>
        <v>0</v>
      </c>
      <c r="G52" s="92"/>
      <c r="H52" s="99"/>
    </row>
    <row r="53" spans="1:8" ht="14.25">
      <c r="A53" s="105"/>
      <c r="B53" s="91" t="s">
        <v>37</v>
      </c>
      <c r="C53" s="152">
        <v>3600</v>
      </c>
      <c r="D53" s="124" t="s">
        <v>32</v>
      </c>
      <c r="E53" s="92">
        <f>'Soupis položek_rozpočet'!F52</f>
        <v>0</v>
      </c>
      <c r="F53" s="92"/>
      <c r="G53" s="92"/>
      <c r="H53" s="99">
        <f aca="true" t="shared" si="2" ref="H53:H58">E53*C53</f>
        <v>0</v>
      </c>
    </row>
    <row r="54" spans="1:8" ht="14.25">
      <c r="A54" s="105"/>
      <c r="B54" s="91" t="s">
        <v>38</v>
      </c>
      <c r="C54" s="152">
        <v>363</v>
      </c>
      <c r="D54" s="124" t="s">
        <v>32</v>
      </c>
      <c r="E54" s="92">
        <f>'Soupis položek_rozpočet'!F53</f>
        <v>0</v>
      </c>
      <c r="F54" s="92"/>
      <c r="G54" s="92"/>
      <c r="H54" s="99">
        <f t="shared" si="2"/>
        <v>0</v>
      </c>
    </row>
    <row r="55" spans="1:8" ht="14.25">
      <c r="A55" s="105"/>
      <c r="B55" s="91" t="s">
        <v>39</v>
      </c>
      <c r="C55" s="152">
        <v>100</v>
      </c>
      <c r="D55" s="124" t="s">
        <v>1</v>
      </c>
      <c r="E55" s="92">
        <f>'Soupis položek_rozpočet'!F54</f>
        <v>0</v>
      </c>
      <c r="F55" s="92"/>
      <c r="G55" s="92"/>
      <c r="H55" s="99">
        <f t="shared" si="2"/>
        <v>0</v>
      </c>
    </row>
    <row r="56" spans="1:8" ht="14.25">
      <c r="A56" s="105"/>
      <c r="B56" s="91" t="s">
        <v>40</v>
      </c>
      <c r="C56" s="152">
        <v>140</v>
      </c>
      <c r="D56" s="124" t="s">
        <v>1</v>
      </c>
      <c r="E56" s="92">
        <f>'Soupis položek_rozpočet'!F55</f>
        <v>0</v>
      </c>
      <c r="F56" s="92"/>
      <c r="G56" s="92"/>
      <c r="H56" s="99">
        <f t="shared" si="2"/>
        <v>0</v>
      </c>
    </row>
    <row r="57" spans="1:8" ht="14.25">
      <c r="A57" s="105"/>
      <c r="B57" s="91" t="s">
        <v>41</v>
      </c>
      <c r="C57" s="152">
        <v>44.2</v>
      </c>
      <c r="D57" s="124" t="s">
        <v>32</v>
      </c>
      <c r="E57" s="92">
        <f>'Soupis položek_rozpočet'!F56</f>
        <v>0</v>
      </c>
      <c r="F57" s="92"/>
      <c r="G57" s="92"/>
      <c r="H57" s="99">
        <f t="shared" si="2"/>
        <v>0</v>
      </c>
    </row>
    <row r="58" spans="1:8" ht="14.25">
      <c r="A58" s="105"/>
      <c r="B58" s="91" t="s">
        <v>42</v>
      </c>
      <c r="C58" s="152">
        <v>20</v>
      </c>
      <c r="D58" s="124" t="s">
        <v>32</v>
      </c>
      <c r="E58" s="92">
        <f>'Soupis položek_rozpočet'!F57</f>
        <v>0</v>
      </c>
      <c r="F58" s="92"/>
      <c r="G58" s="92"/>
      <c r="H58" s="99">
        <f t="shared" si="2"/>
        <v>0</v>
      </c>
    </row>
    <row r="59" spans="1:8" ht="14.25">
      <c r="A59" s="105"/>
      <c r="B59" s="91" t="s">
        <v>43</v>
      </c>
      <c r="C59" s="152">
        <v>4</v>
      </c>
      <c r="D59" s="124" t="s">
        <v>1</v>
      </c>
      <c r="E59" s="92">
        <f>'Soupis položek_rozpočet'!F58</f>
        <v>0</v>
      </c>
      <c r="F59" s="92">
        <f>E59*C59</f>
        <v>0</v>
      </c>
      <c r="G59" s="92"/>
      <c r="H59" s="99"/>
    </row>
    <row r="60" spans="1:8" ht="14.25">
      <c r="A60" s="105"/>
      <c r="B60" s="91" t="s">
        <v>44</v>
      </c>
      <c r="C60" s="152">
        <v>16</v>
      </c>
      <c r="D60" s="124" t="s">
        <v>1</v>
      </c>
      <c r="E60" s="92">
        <f>'Soupis položek_rozpočet'!F59</f>
        <v>0</v>
      </c>
      <c r="F60" s="92">
        <f>E60*C60</f>
        <v>0</v>
      </c>
      <c r="G60" s="92"/>
      <c r="H60" s="99"/>
    </row>
    <row r="61" spans="1:8" ht="14.25">
      <c r="A61" s="105"/>
      <c r="B61" s="91" t="s">
        <v>214</v>
      </c>
      <c r="C61" s="152">
        <v>8914</v>
      </c>
      <c r="D61" s="124" t="s">
        <v>32</v>
      </c>
      <c r="E61" s="92">
        <f>'Soupis položek_rozpočet'!F60</f>
        <v>0</v>
      </c>
      <c r="F61" s="92"/>
      <c r="G61" s="92"/>
      <c r="H61" s="99">
        <f>E61*C61</f>
        <v>0</v>
      </c>
    </row>
    <row r="62" spans="1:8" ht="14.25">
      <c r="A62" s="105"/>
      <c r="B62" s="90" t="s">
        <v>140</v>
      </c>
      <c r="C62" s="153"/>
      <c r="D62" s="125"/>
      <c r="E62" s="92"/>
      <c r="F62" s="92"/>
      <c r="G62" s="92"/>
      <c r="H62" s="99"/>
    </row>
    <row r="63" spans="1:8" ht="14.25">
      <c r="A63" s="105"/>
      <c r="B63" s="91" t="s">
        <v>46</v>
      </c>
      <c r="C63" s="152">
        <v>1800</v>
      </c>
      <c r="D63" s="124" t="s">
        <v>32</v>
      </c>
      <c r="E63" s="92">
        <f>'Soupis položek_rozpočet'!F63</f>
        <v>0</v>
      </c>
      <c r="F63" s="92"/>
      <c r="G63" s="92"/>
      <c r="H63" s="99">
        <f>E63*C63</f>
        <v>0</v>
      </c>
    </row>
    <row r="64" spans="1:8" ht="14.25">
      <c r="A64" s="105"/>
      <c r="B64" s="91" t="s">
        <v>47</v>
      </c>
      <c r="C64" s="152">
        <v>1800</v>
      </c>
      <c r="D64" s="124" t="s">
        <v>32</v>
      </c>
      <c r="E64" s="92">
        <f>'Soupis položek_rozpočet'!F64</f>
        <v>0</v>
      </c>
      <c r="F64" s="92"/>
      <c r="G64" s="92"/>
      <c r="H64" s="99">
        <f aca="true" t="shared" si="3" ref="H64:H81">E64*C64</f>
        <v>0</v>
      </c>
    </row>
    <row r="65" spans="1:8" ht="14.25">
      <c r="A65" s="105"/>
      <c r="B65" s="91" t="s">
        <v>48</v>
      </c>
      <c r="C65" s="152">
        <v>301</v>
      </c>
      <c r="D65" s="124" t="s">
        <v>1</v>
      </c>
      <c r="E65" s="92">
        <f>'Soupis položek_rozpočet'!F65</f>
        <v>0</v>
      </c>
      <c r="F65" s="92"/>
      <c r="G65" s="92"/>
      <c r="H65" s="99">
        <f t="shared" si="3"/>
        <v>0</v>
      </c>
    </row>
    <row r="66" spans="1:8" ht="14.25">
      <c r="A66" s="105"/>
      <c r="B66" s="91" t="s">
        <v>46</v>
      </c>
      <c r="C66" s="152">
        <v>1450</v>
      </c>
      <c r="D66" s="124" t="s">
        <v>32</v>
      </c>
      <c r="E66" s="92">
        <f>'Soupis položek_rozpočet'!F66</f>
        <v>0</v>
      </c>
      <c r="F66" s="92"/>
      <c r="G66" s="92"/>
      <c r="H66" s="99">
        <f t="shared" si="3"/>
        <v>0</v>
      </c>
    </row>
    <row r="67" spans="1:8" ht="14.25">
      <c r="A67" s="105"/>
      <c r="B67" s="91" t="s">
        <v>47</v>
      </c>
      <c r="C67" s="152">
        <v>1450</v>
      </c>
      <c r="D67" s="124" t="s">
        <v>32</v>
      </c>
      <c r="E67" s="92">
        <f>'Soupis položek_rozpočet'!F67</f>
        <v>0</v>
      </c>
      <c r="F67" s="92"/>
      <c r="G67" s="92"/>
      <c r="H67" s="99">
        <f t="shared" si="3"/>
        <v>0</v>
      </c>
    </row>
    <row r="68" spans="1:8" ht="14.25">
      <c r="A68" s="105"/>
      <c r="B68" s="91" t="s">
        <v>48</v>
      </c>
      <c r="C68" s="152">
        <v>242</v>
      </c>
      <c r="D68" s="124" t="s">
        <v>1</v>
      </c>
      <c r="E68" s="92">
        <f>'Soupis položek_rozpočet'!F68</f>
        <v>0</v>
      </c>
      <c r="F68" s="92"/>
      <c r="G68" s="92"/>
      <c r="H68" s="99">
        <f t="shared" si="3"/>
        <v>0</v>
      </c>
    </row>
    <row r="69" spans="1:8" ht="14.25">
      <c r="A69" s="105"/>
      <c r="B69" s="91" t="s">
        <v>49</v>
      </c>
      <c r="C69" s="152">
        <v>7.12</v>
      </c>
      <c r="D69" s="124" t="s">
        <v>50</v>
      </c>
      <c r="E69" s="92">
        <f>'Soupis položek_rozpočet'!F69</f>
        <v>0</v>
      </c>
      <c r="F69" s="92"/>
      <c r="G69" s="92"/>
      <c r="H69" s="99">
        <f t="shared" si="3"/>
        <v>0</v>
      </c>
    </row>
    <row r="70" spans="1:8" ht="14.25">
      <c r="A70" s="105"/>
      <c r="B70" s="91" t="s">
        <v>46</v>
      </c>
      <c r="C70" s="152">
        <v>100</v>
      </c>
      <c r="D70" s="124" t="s">
        <v>32</v>
      </c>
      <c r="E70" s="92">
        <f>'Soupis položek_rozpočet'!F70</f>
        <v>0</v>
      </c>
      <c r="F70" s="92"/>
      <c r="G70" s="92"/>
      <c r="H70" s="99">
        <f t="shared" si="3"/>
        <v>0</v>
      </c>
    </row>
    <row r="71" spans="1:8" ht="14.25">
      <c r="A71" s="105"/>
      <c r="B71" s="91" t="s">
        <v>47</v>
      </c>
      <c r="C71" s="152">
        <v>100</v>
      </c>
      <c r="D71" s="124" t="s">
        <v>32</v>
      </c>
      <c r="E71" s="92">
        <f>'Soupis položek_rozpočet'!F71</f>
        <v>0</v>
      </c>
      <c r="F71" s="92"/>
      <c r="G71" s="92"/>
      <c r="H71" s="99">
        <f t="shared" si="3"/>
        <v>0</v>
      </c>
    </row>
    <row r="72" spans="1:8" ht="14.25">
      <c r="A72" s="105"/>
      <c r="B72" s="91" t="s">
        <v>48</v>
      </c>
      <c r="C72" s="152">
        <v>17</v>
      </c>
      <c r="D72" s="124" t="s">
        <v>1</v>
      </c>
      <c r="E72" s="92">
        <f>'Soupis položek_rozpočet'!F72</f>
        <v>0</v>
      </c>
      <c r="F72" s="92"/>
      <c r="G72" s="92"/>
      <c r="H72" s="99">
        <f t="shared" si="3"/>
        <v>0</v>
      </c>
    </row>
    <row r="73" spans="1:8" ht="14.25">
      <c r="A73" s="105"/>
      <c r="B73" s="91" t="s">
        <v>51</v>
      </c>
      <c r="C73" s="152">
        <v>240</v>
      </c>
      <c r="D73" s="124" t="s">
        <v>32</v>
      </c>
      <c r="E73" s="92">
        <f>'Soupis položek_rozpočet'!F73</f>
        <v>0</v>
      </c>
      <c r="F73" s="92"/>
      <c r="G73" s="92"/>
      <c r="H73" s="99">
        <f t="shared" si="3"/>
        <v>0</v>
      </c>
    </row>
    <row r="74" spans="1:8" ht="14.25">
      <c r="A74" s="105"/>
      <c r="B74" s="91" t="s">
        <v>52</v>
      </c>
      <c r="C74" s="152">
        <v>0.42</v>
      </c>
      <c r="D74" s="124" t="s">
        <v>50</v>
      </c>
      <c r="E74" s="92">
        <f>'Soupis položek_rozpočet'!F74</f>
        <v>0</v>
      </c>
      <c r="F74" s="92"/>
      <c r="G74" s="92"/>
      <c r="H74" s="99">
        <f t="shared" si="3"/>
        <v>0</v>
      </c>
    </row>
    <row r="75" spans="1:8" ht="14.25">
      <c r="A75" s="105"/>
      <c r="B75" s="91" t="s">
        <v>53</v>
      </c>
      <c r="C75" s="152">
        <v>2</v>
      </c>
      <c r="D75" s="124" t="s">
        <v>1</v>
      </c>
      <c r="E75" s="92">
        <f>'Soupis položek_rozpočet'!F75</f>
        <v>0</v>
      </c>
      <c r="F75" s="92"/>
      <c r="G75" s="92"/>
      <c r="H75" s="99">
        <f t="shared" si="3"/>
        <v>0</v>
      </c>
    </row>
    <row r="76" spans="1:8" ht="14.25">
      <c r="A76" s="105"/>
      <c r="B76" s="91" t="s">
        <v>52</v>
      </c>
      <c r="C76" s="152">
        <v>6.8</v>
      </c>
      <c r="D76" s="124" t="s">
        <v>50</v>
      </c>
      <c r="E76" s="92">
        <f>'Soupis položek_rozpočet'!F76</f>
        <v>0</v>
      </c>
      <c r="F76" s="92"/>
      <c r="G76" s="92"/>
      <c r="H76" s="99">
        <f t="shared" si="3"/>
        <v>0</v>
      </c>
    </row>
    <row r="77" spans="1:8" ht="14.25">
      <c r="A77" s="105"/>
      <c r="B77" s="91" t="s">
        <v>54</v>
      </c>
      <c r="C77" s="152">
        <v>20</v>
      </c>
      <c r="D77" s="124" t="s">
        <v>1</v>
      </c>
      <c r="E77" s="92">
        <f>'Soupis položek_rozpočet'!F77</f>
        <v>0</v>
      </c>
      <c r="F77" s="92"/>
      <c r="G77" s="92"/>
      <c r="H77" s="99">
        <f t="shared" si="3"/>
        <v>0</v>
      </c>
    </row>
    <row r="78" spans="1:8" ht="14.25">
      <c r="A78" s="105"/>
      <c r="B78" s="91" t="s">
        <v>52</v>
      </c>
      <c r="C78" s="152">
        <v>2.82</v>
      </c>
      <c r="D78" s="124" t="s">
        <v>50</v>
      </c>
      <c r="E78" s="92">
        <f>'Soupis položek_rozpočet'!F78</f>
        <v>0</v>
      </c>
      <c r="F78" s="92"/>
      <c r="G78" s="92"/>
      <c r="H78" s="99">
        <f t="shared" si="3"/>
        <v>0</v>
      </c>
    </row>
    <row r="79" spans="1:8" ht="14.25">
      <c r="A79" s="105"/>
      <c r="B79" s="91" t="s">
        <v>55</v>
      </c>
      <c r="C79" s="152">
        <v>2</v>
      </c>
      <c r="D79" s="124" t="s">
        <v>1</v>
      </c>
      <c r="E79" s="92">
        <f>'Soupis položek_rozpočet'!F79</f>
        <v>0</v>
      </c>
      <c r="F79" s="92"/>
      <c r="G79" s="92"/>
      <c r="H79" s="99">
        <f t="shared" si="3"/>
        <v>0</v>
      </c>
    </row>
    <row r="80" spans="1:8" ht="14.25">
      <c r="A80" s="105"/>
      <c r="B80" s="91" t="s">
        <v>52</v>
      </c>
      <c r="C80" s="152">
        <v>160.74</v>
      </c>
      <c r="D80" s="124" t="s">
        <v>50</v>
      </c>
      <c r="E80" s="92">
        <f>'Soupis položek_rozpočet'!F80</f>
        <v>0</v>
      </c>
      <c r="F80" s="92"/>
      <c r="G80" s="92"/>
      <c r="H80" s="99">
        <f t="shared" si="3"/>
        <v>0</v>
      </c>
    </row>
    <row r="81" spans="1:8" ht="14.25">
      <c r="A81" s="105"/>
      <c r="B81" s="91" t="s">
        <v>56</v>
      </c>
      <c r="C81" s="152">
        <v>94</v>
      </c>
      <c r="D81" s="124" t="s">
        <v>1</v>
      </c>
      <c r="E81" s="92">
        <f>'Soupis položek_rozpočet'!F81</f>
        <v>0</v>
      </c>
      <c r="F81" s="92"/>
      <c r="G81" s="92"/>
      <c r="H81" s="99">
        <f t="shared" si="3"/>
        <v>0</v>
      </c>
    </row>
    <row r="82" spans="1:8" ht="14.25">
      <c r="A82" s="105"/>
      <c r="B82" s="90" t="s">
        <v>141</v>
      </c>
      <c r="C82" s="152"/>
      <c r="D82" s="124"/>
      <c r="E82" s="92"/>
      <c r="F82" s="92"/>
      <c r="G82" s="92"/>
      <c r="H82" s="99"/>
    </row>
    <row r="83" spans="1:8" ht="14.25">
      <c r="A83" s="105"/>
      <c r="B83" s="91" t="s">
        <v>58</v>
      </c>
      <c r="C83" s="152">
        <v>12</v>
      </c>
      <c r="D83" s="124" t="s">
        <v>1</v>
      </c>
      <c r="E83" s="92">
        <f>'Soupis položek_rozpočet'!F84</f>
        <v>0</v>
      </c>
      <c r="F83" s="92">
        <f>E83*C83</f>
        <v>0</v>
      </c>
      <c r="G83" s="92"/>
      <c r="H83" s="99"/>
    </row>
    <row r="84" spans="1:8" ht="14.25">
      <c r="A84" s="105"/>
      <c r="B84" s="91" t="s">
        <v>59</v>
      </c>
      <c r="C84" s="152">
        <v>92</v>
      </c>
      <c r="D84" s="124" t="s">
        <v>1</v>
      </c>
      <c r="E84" s="92">
        <f>'Soupis položek_rozpočet'!F85</f>
        <v>0</v>
      </c>
      <c r="F84" s="92">
        <f aca="true" t="shared" si="4" ref="F84:F90">E84*C84</f>
        <v>0</v>
      </c>
      <c r="G84" s="92"/>
      <c r="H84" s="99"/>
    </row>
    <row r="85" spans="1:8" ht="14.25">
      <c r="A85" s="105"/>
      <c r="B85" s="91" t="s">
        <v>60</v>
      </c>
      <c r="C85" s="152">
        <v>6</v>
      </c>
      <c r="D85" s="124" t="s">
        <v>1</v>
      </c>
      <c r="E85" s="92">
        <f>'Soupis položek_rozpočet'!F86</f>
        <v>0</v>
      </c>
      <c r="F85" s="92">
        <f t="shared" si="4"/>
        <v>0</v>
      </c>
      <c r="G85" s="92"/>
      <c r="H85" s="99"/>
    </row>
    <row r="86" spans="1:8" ht="14.25">
      <c r="A86" s="105"/>
      <c r="B86" s="91" t="s">
        <v>61</v>
      </c>
      <c r="C86" s="152">
        <v>2</v>
      </c>
      <c r="D86" s="124" t="s">
        <v>1</v>
      </c>
      <c r="E86" s="92">
        <f>'Soupis položek_rozpočet'!F87</f>
        <v>0</v>
      </c>
      <c r="F86" s="92">
        <f t="shared" si="4"/>
        <v>0</v>
      </c>
      <c r="G86" s="92"/>
      <c r="H86" s="99"/>
    </row>
    <row r="87" spans="1:8" ht="14.25">
      <c r="A87" s="105"/>
      <c r="B87" s="91" t="s">
        <v>62</v>
      </c>
      <c r="C87" s="152">
        <v>11</v>
      </c>
      <c r="D87" s="124" t="s">
        <v>1</v>
      </c>
      <c r="E87" s="92">
        <f>'Soupis položek_rozpočet'!F88</f>
        <v>0</v>
      </c>
      <c r="F87" s="92">
        <f t="shared" si="4"/>
        <v>0</v>
      </c>
      <c r="G87" s="92"/>
      <c r="H87" s="99"/>
    </row>
    <row r="88" spans="1:8" ht="14.25">
      <c r="A88" s="105"/>
      <c r="B88" s="91" t="s">
        <v>63</v>
      </c>
      <c r="C88" s="152">
        <v>2</v>
      </c>
      <c r="D88" s="124" t="s">
        <v>1</v>
      </c>
      <c r="E88" s="92">
        <f>'Soupis položek_rozpočet'!F89</f>
        <v>0</v>
      </c>
      <c r="F88" s="92">
        <f t="shared" si="4"/>
        <v>0</v>
      </c>
      <c r="G88" s="92"/>
      <c r="H88" s="99"/>
    </row>
    <row r="89" spans="1:8" ht="14.25">
      <c r="A89" s="105"/>
      <c r="B89" s="91" t="s">
        <v>64</v>
      </c>
      <c r="C89" s="152">
        <v>1</v>
      </c>
      <c r="D89" s="124" t="s">
        <v>1</v>
      </c>
      <c r="E89" s="92">
        <f>'Soupis položek_rozpočet'!F90</f>
        <v>0</v>
      </c>
      <c r="F89" s="92">
        <f t="shared" si="4"/>
        <v>0</v>
      </c>
      <c r="G89" s="92"/>
      <c r="H89" s="99"/>
    </row>
    <row r="90" spans="1:8" ht="14.25">
      <c r="A90" s="105"/>
      <c r="B90" s="91" t="s">
        <v>178</v>
      </c>
      <c r="C90" s="152">
        <v>1</v>
      </c>
      <c r="D90" s="124" t="s">
        <v>1</v>
      </c>
      <c r="E90" s="92">
        <f>'Soupis položek_rozpočet'!F91</f>
        <v>0</v>
      </c>
      <c r="F90" s="92">
        <f t="shared" si="4"/>
        <v>0</v>
      </c>
      <c r="G90" s="92"/>
      <c r="H90" s="99"/>
    </row>
    <row r="91" spans="1:8" ht="14.25">
      <c r="A91" s="105"/>
      <c r="B91" s="91" t="s">
        <v>65</v>
      </c>
      <c r="C91" s="152">
        <v>2</v>
      </c>
      <c r="D91" s="124" t="s">
        <v>1</v>
      </c>
      <c r="E91" s="92">
        <f>'Soupis položek_rozpočet'!F92</f>
        <v>0</v>
      </c>
      <c r="F91" s="92"/>
      <c r="G91" s="92"/>
      <c r="H91" s="99">
        <f>E91*C91</f>
        <v>0</v>
      </c>
    </row>
    <row r="92" spans="1:8" ht="14.25">
      <c r="A92" s="105"/>
      <c r="B92" s="91" t="s">
        <v>65</v>
      </c>
      <c r="C92" s="152">
        <v>12</v>
      </c>
      <c r="D92" s="124" t="s">
        <v>1</v>
      </c>
      <c r="E92" s="92">
        <f>'Soupis položek_rozpočet'!F93</f>
        <v>0</v>
      </c>
      <c r="F92" s="92"/>
      <c r="G92" s="92"/>
      <c r="H92" s="99">
        <f aca="true" t="shared" si="5" ref="H92:H109">E92*C92</f>
        <v>0</v>
      </c>
    </row>
    <row r="93" spans="1:8" ht="14.25">
      <c r="A93" s="105"/>
      <c r="B93" s="91" t="s">
        <v>65</v>
      </c>
      <c r="C93" s="152">
        <v>8</v>
      </c>
      <c r="D93" s="124" t="s">
        <v>1</v>
      </c>
      <c r="E93" s="92">
        <f>'Soupis položek_rozpočet'!F94</f>
        <v>0</v>
      </c>
      <c r="F93" s="92"/>
      <c r="G93" s="92"/>
      <c r="H93" s="99">
        <f t="shared" si="5"/>
        <v>0</v>
      </c>
    </row>
    <row r="94" spans="1:8" ht="14.25">
      <c r="A94" s="105"/>
      <c r="B94" s="91" t="s">
        <v>66</v>
      </c>
      <c r="C94" s="152">
        <v>1</v>
      </c>
      <c r="D94" s="124" t="s">
        <v>1</v>
      </c>
      <c r="E94" s="92">
        <f>'Soupis položek_rozpočet'!F95</f>
        <v>0</v>
      </c>
      <c r="F94" s="92"/>
      <c r="G94" s="92"/>
      <c r="H94" s="99">
        <f t="shared" si="5"/>
        <v>0</v>
      </c>
    </row>
    <row r="95" spans="1:8" ht="14.25">
      <c r="A95" s="105"/>
      <c r="B95" s="91" t="s">
        <v>66</v>
      </c>
      <c r="C95" s="152">
        <v>1</v>
      </c>
      <c r="D95" s="124" t="s">
        <v>1</v>
      </c>
      <c r="E95" s="92">
        <f>'Soupis položek_rozpočet'!F96</f>
        <v>0</v>
      </c>
      <c r="F95" s="92"/>
      <c r="G95" s="92"/>
      <c r="H95" s="99">
        <f t="shared" si="5"/>
        <v>0</v>
      </c>
    </row>
    <row r="96" spans="1:8" ht="14.25">
      <c r="A96" s="105"/>
      <c r="B96" s="91" t="s">
        <v>66</v>
      </c>
      <c r="C96" s="152">
        <v>94</v>
      </c>
      <c r="D96" s="124" t="s">
        <v>1</v>
      </c>
      <c r="E96" s="92">
        <f>'Soupis položek_rozpočet'!F97</f>
        <v>0</v>
      </c>
      <c r="F96" s="92"/>
      <c r="G96" s="92"/>
      <c r="H96" s="99">
        <f t="shared" si="5"/>
        <v>0</v>
      </c>
    </row>
    <row r="97" spans="1:8" ht="14.25">
      <c r="A97" s="105"/>
      <c r="B97" s="91" t="s">
        <v>67</v>
      </c>
      <c r="C97" s="152">
        <v>14</v>
      </c>
      <c r="D97" s="124" t="s">
        <v>1</v>
      </c>
      <c r="E97" s="92">
        <f>'Soupis položek_rozpočet'!F98</f>
        <v>0</v>
      </c>
      <c r="F97" s="92"/>
      <c r="G97" s="92"/>
      <c r="H97" s="99">
        <f t="shared" si="5"/>
        <v>0</v>
      </c>
    </row>
    <row r="98" spans="1:8" ht="14.25">
      <c r="A98" s="105"/>
      <c r="B98" s="91" t="s">
        <v>67</v>
      </c>
      <c r="C98" s="152">
        <v>4</v>
      </c>
      <c r="D98" s="124" t="s">
        <v>1</v>
      </c>
      <c r="E98" s="92">
        <f>'Soupis položek_rozpočet'!F99</f>
        <v>0</v>
      </c>
      <c r="F98" s="92"/>
      <c r="G98" s="92"/>
      <c r="H98" s="99">
        <f t="shared" si="5"/>
        <v>0</v>
      </c>
    </row>
    <row r="99" spans="1:8" ht="14.25">
      <c r="A99" s="105"/>
      <c r="B99" s="91" t="s">
        <v>67</v>
      </c>
      <c r="C99" s="152">
        <v>2</v>
      </c>
      <c r="D99" s="124" t="s">
        <v>1</v>
      </c>
      <c r="E99" s="92">
        <f>'Soupis položek_rozpočet'!F100</f>
        <v>0</v>
      </c>
      <c r="F99" s="92"/>
      <c r="G99" s="92"/>
      <c r="H99" s="99">
        <f t="shared" si="5"/>
        <v>0</v>
      </c>
    </row>
    <row r="100" spans="1:8" ht="14.25">
      <c r="A100" s="105"/>
      <c r="B100" s="91" t="s">
        <v>67</v>
      </c>
      <c r="C100" s="152">
        <v>1</v>
      </c>
      <c r="D100" s="124" t="s">
        <v>1</v>
      </c>
      <c r="E100" s="92">
        <f>'Soupis položek_rozpočet'!F101</f>
        <v>0</v>
      </c>
      <c r="F100" s="92"/>
      <c r="G100" s="92"/>
      <c r="H100" s="99">
        <f t="shared" si="5"/>
        <v>0</v>
      </c>
    </row>
    <row r="101" spans="1:8" ht="14.25">
      <c r="A101" s="105"/>
      <c r="B101" s="91" t="s">
        <v>68</v>
      </c>
      <c r="C101" s="152">
        <v>1</v>
      </c>
      <c r="D101" s="124" t="s">
        <v>1</v>
      </c>
      <c r="E101" s="92">
        <f>'Soupis položek_rozpočet'!F102</f>
        <v>0</v>
      </c>
      <c r="F101" s="92"/>
      <c r="G101" s="92"/>
      <c r="H101" s="99">
        <f t="shared" si="5"/>
        <v>0</v>
      </c>
    </row>
    <row r="102" spans="1:8" ht="14.25">
      <c r="A102" s="105"/>
      <c r="B102" s="91" t="s">
        <v>67</v>
      </c>
      <c r="C102" s="152">
        <v>84</v>
      </c>
      <c r="D102" s="124" t="s">
        <v>1</v>
      </c>
      <c r="E102" s="92">
        <f>'Soupis položek_rozpočet'!F103</f>
        <v>0</v>
      </c>
      <c r="F102" s="92"/>
      <c r="G102" s="92"/>
      <c r="H102" s="99">
        <f t="shared" si="5"/>
        <v>0</v>
      </c>
    </row>
    <row r="103" spans="1:8" ht="14.25">
      <c r="A103" s="105"/>
      <c r="B103" s="91" t="s">
        <v>67</v>
      </c>
      <c r="C103" s="152">
        <v>10</v>
      </c>
      <c r="D103" s="124" t="s">
        <v>1</v>
      </c>
      <c r="E103" s="92">
        <f>'Soupis položek_rozpočet'!F104</f>
        <v>0</v>
      </c>
      <c r="F103" s="92"/>
      <c r="G103" s="92"/>
      <c r="H103" s="99">
        <f t="shared" si="5"/>
        <v>0</v>
      </c>
    </row>
    <row r="104" spans="1:8" ht="14.25">
      <c r="A104" s="105"/>
      <c r="B104" s="91" t="s">
        <v>67</v>
      </c>
      <c r="C104" s="152">
        <v>3</v>
      </c>
      <c r="D104" s="124" t="s">
        <v>1</v>
      </c>
      <c r="E104" s="92">
        <f>'Soupis položek_rozpočet'!F105</f>
        <v>0</v>
      </c>
      <c r="F104" s="92"/>
      <c r="G104" s="92"/>
      <c r="H104" s="99">
        <f t="shared" si="5"/>
        <v>0</v>
      </c>
    </row>
    <row r="105" spans="1:8" ht="14.25">
      <c r="A105" s="105"/>
      <c r="B105" s="91" t="s">
        <v>67</v>
      </c>
      <c r="C105" s="152">
        <v>1</v>
      </c>
      <c r="D105" s="124" t="s">
        <v>1</v>
      </c>
      <c r="E105" s="92">
        <f>'Soupis položek_rozpočet'!F106</f>
        <v>0</v>
      </c>
      <c r="F105" s="92"/>
      <c r="G105" s="92"/>
      <c r="H105" s="99">
        <f t="shared" si="5"/>
        <v>0</v>
      </c>
    </row>
    <row r="106" spans="1:8" ht="14.25">
      <c r="A106" s="105"/>
      <c r="B106" s="91" t="s">
        <v>67</v>
      </c>
      <c r="C106" s="152">
        <v>1</v>
      </c>
      <c r="D106" s="124" t="s">
        <v>1</v>
      </c>
      <c r="E106" s="92">
        <f>'Soupis položek_rozpočet'!F107</f>
        <v>0</v>
      </c>
      <c r="F106" s="92"/>
      <c r="G106" s="92"/>
      <c r="H106" s="99">
        <f t="shared" si="5"/>
        <v>0</v>
      </c>
    </row>
    <row r="107" spans="1:8" ht="14.25">
      <c r="A107" s="105"/>
      <c r="B107" s="91" t="s">
        <v>69</v>
      </c>
      <c r="C107" s="152">
        <v>1</v>
      </c>
      <c r="D107" s="124" t="s">
        <v>1</v>
      </c>
      <c r="E107" s="92">
        <f>'Soupis položek_rozpočet'!F108</f>
        <v>0</v>
      </c>
      <c r="F107" s="92"/>
      <c r="G107" s="92"/>
      <c r="H107" s="99">
        <f t="shared" si="5"/>
        <v>0</v>
      </c>
    </row>
    <row r="108" spans="1:8" ht="14.25">
      <c r="A108" s="105"/>
      <c r="B108" s="91" t="s">
        <v>69</v>
      </c>
      <c r="C108" s="152">
        <v>1</v>
      </c>
      <c r="D108" s="124" t="s">
        <v>1</v>
      </c>
      <c r="E108" s="92">
        <f>'Soupis položek_rozpočet'!F109</f>
        <v>0</v>
      </c>
      <c r="F108" s="92"/>
      <c r="G108" s="92"/>
      <c r="H108" s="99">
        <f t="shared" si="5"/>
        <v>0</v>
      </c>
    </row>
    <row r="109" spans="1:8" ht="14.25">
      <c r="A109" s="105"/>
      <c r="B109" s="91" t="s">
        <v>69</v>
      </c>
      <c r="C109" s="152">
        <v>1</v>
      </c>
      <c r="D109" s="124" t="s">
        <v>1</v>
      </c>
      <c r="E109" s="92">
        <f>'Soupis položek_rozpočet'!F110</f>
        <v>0</v>
      </c>
      <c r="F109" s="92"/>
      <c r="G109" s="92"/>
      <c r="H109" s="99">
        <f t="shared" si="5"/>
        <v>0</v>
      </c>
    </row>
    <row r="110" spans="1:8" ht="14.25">
      <c r="A110" s="105"/>
      <c r="B110" s="91" t="s">
        <v>70</v>
      </c>
      <c r="C110" s="152">
        <v>115</v>
      </c>
      <c r="D110" s="124" t="s">
        <v>1</v>
      </c>
      <c r="E110" s="92">
        <f>'Soupis položek_rozpočet'!F111</f>
        <v>0</v>
      </c>
      <c r="F110" s="92">
        <f>C110*E110</f>
        <v>0</v>
      </c>
      <c r="G110" s="92"/>
      <c r="H110" s="99"/>
    </row>
    <row r="111" spans="1:8" ht="14.25">
      <c r="A111" s="105"/>
      <c r="B111" s="91" t="s">
        <v>71</v>
      </c>
      <c r="C111" s="152">
        <v>3</v>
      </c>
      <c r="D111" s="124" t="s">
        <v>1</v>
      </c>
      <c r="E111" s="92">
        <f>'Soupis položek_rozpočet'!F112</f>
        <v>0</v>
      </c>
      <c r="F111" s="92">
        <f>C111*E111</f>
        <v>0</v>
      </c>
      <c r="G111" s="92"/>
      <c r="H111" s="99"/>
    </row>
    <row r="112" spans="1:8" ht="14.25">
      <c r="A112" s="105"/>
      <c r="B112" s="91" t="s">
        <v>72</v>
      </c>
      <c r="C112" s="152">
        <v>4000</v>
      </c>
      <c r="D112" s="124" t="s">
        <v>32</v>
      </c>
      <c r="E112" s="92">
        <f>'Soupis položek_rozpočet'!F113</f>
        <v>0</v>
      </c>
      <c r="F112" s="92"/>
      <c r="G112" s="92"/>
      <c r="H112" s="99">
        <f>E112*C112</f>
        <v>0</v>
      </c>
    </row>
    <row r="113" spans="1:8" ht="14.25">
      <c r="A113" s="105"/>
      <c r="B113" s="91" t="s">
        <v>73</v>
      </c>
      <c r="C113" s="152">
        <v>50</v>
      </c>
      <c r="D113" s="124" t="s">
        <v>32</v>
      </c>
      <c r="E113" s="92">
        <f>'Soupis položek_rozpočet'!F114</f>
        <v>0</v>
      </c>
      <c r="F113" s="92"/>
      <c r="G113" s="92"/>
      <c r="H113" s="99">
        <f>E113*C113</f>
        <v>0</v>
      </c>
    </row>
    <row r="114" spans="1:8" ht="14.25">
      <c r="A114" s="105"/>
      <c r="B114" s="91" t="s">
        <v>74</v>
      </c>
      <c r="C114" s="152">
        <v>1500</v>
      </c>
      <c r="D114" s="124" t="s">
        <v>32</v>
      </c>
      <c r="E114" s="92">
        <f>'Soupis položek_rozpočet'!F115</f>
        <v>0</v>
      </c>
      <c r="F114" s="92">
        <f>E114*C114</f>
        <v>0</v>
      </c>
      <c r="G114" s="92"/>
      <c r="H114" s="99"/>
    </row>
    <row r="115" spans="1:8" ht="14.25">
      <c r="A115" s="105"/>
      <c r="B115" s="91" t="s">
        <v>75</v>
      </c>
      <c r="C115" s="152">
        <v>242</v>
      </c>
      <c r="D115" s="124" t="s">
        <v>1</v>
      </c>
      <c r="E115" s="92">
        <f>'Soupis položek_rozpočet'!F116</f>
        <v>0</v>
      </c>
      <c r="F115" s="92">
        <f>E115*C115</f>
        <v>0</v>
      </c>
      <c r="G115" s="92"/>
      <c r="H115" s="99"/>
    </row>
    <row r="116" spans="1:8" ht="14.25">
      <c r="A116" s="105"/>
      <c r="B116" s="91" t="s">
        <v>76</v>
      </c>
      <c r="C116" s="152">
        <v>242</v>
      </c>
      <c r="D116" s="124" t="s">
        <v>1</v>
      </c>
      <c r="E116" s="92">
        <f>'Soupis položek_rozpočet'!F117</f>
        <v>0</v>
      </c>
      <c r="F116" s="92">
        <f>C116*E116</f>
        <v>0</v>
      </c>
      <c r="G116" s="92"/>
      <c r="H116" s="99"/>
    </row>
    <row r="117" spans="1:8" ht="14.25">
      <c r="A117" s="105"/>
      <c r="B117" s="91" t="s">
        <v>77</v>
      </c>
      <c r="C117" s="152">
        <v>242</v>
      </c>
      <c r="D117" s="124" t="s">
        <v>1</v>
      </c>
      <c r="E117" s="92">
        <f>'Soupis položek_rozpočet'!F118</f>
        <v>0</v>
      </c>
      <c r="F117" s="92">
        <f>C117*E117</f>
        <v>0</v>
      </c>
      <c r="G117" s="92"/>
      <c r="H117" s="99"/>
    </row>
    <row r="118" spans="1:8" ht="14.25">
      <c r="A118" s="105"/>
      <c r="B118" s="91" t="s">
        <v>78</v>
      </c>
      <c r="C118" s="152">
        <v>3600</v>
      </c>
      <c r="D118" s="124" t="s">
        <v>32</v>
      </c>
      <c r="E118" s="92">
        <f>'Soupis položek_rozpočet'!F119</f>
        <v>0</v>
      </c>
      <c r="F118" s="92"/>
      <c r="G118" s="92"/>
      <c r="H118" s="99">
        <f>E118*C118</f>
        <v>0</v>
      </c>
    </row>
    <row r="119" spans="1:8" ht="14.25">
      <c r="A119" s="105"/>
      <c r="B119" s="91" t="s">
        <v>79</v>
      </c>
      <c r="C119" s="152">
        <v>363</v>
      </c>
      <c r="D119" s="124" t="s">
        <v>32</v>
      </c>
      <c r="E119" s="92">
        <f>'Soupis položek_rozpočet'!F120</f>
        <v>0</v>
      </c>
      <c r="F119" s="92"/>
      <c r="G119" s="92"/>
      <c r="H119" s="99">
        <f>E119*C119</f>
        <v>0</v>
      </c>
    </row>
    <row r="120" spans="1:8" ht="14.25">
      <c r="A120" s="105"/>
      <c r="B120" s="91" t="s">
        <v>80</v>
      </c>
      <c r="C120" s="152">
        <v>221</v>
      </c>
      <c r="D120" s="124" t="s">
        <v>1</v>
      </c>
      <c r="E120" s="92">
        <f>'Soupis položek_rozpočet'!F121</f>
        <v>0</v>
      </c>
      <c r="F120" s="92"/>
      <c r="G120" s="92"/>
      <c r="H120" s="99">
        <f>E120*C120</f>
        <v>0</v>
      </c>
    </row>
    <row r="121" spans="1:8" ht="14.25">
      <c r="A121" s="105"/>
      <c r="B121" s="91" t="s">
        <v>81</v>
      </c>
      <c r="C121" s="152">
        <v>2</v>
      </c>
      <c r="D121" s="124" t="s">
        <v>1</v>
      </c>
      <c r="E121" s="92">
        <f>'Soupis položek_rozpočet'!F122</f>
        <v>0</v>
      </c>
      <c r="F121" s="92">
        <f>E121*C121</f>
        <v>0</v>
      </c>
      <c r="G121" s="92"/>
      <c r="H121" s="99"/>
    </row>
    <row r="122" spans="1:8" ht="14.25">
      <c r="A122" s="105"/>
      <c r="B122" s="91" t="s">
        <v>81</v>
      </c>
      <c r="C122" s="152">
        <v>2</v>
      </c>
      <c r="D122" s="124" t="s">
        <v>1</v>
      </c>
      <c r="E122" s="92">
        <f>'Soupis položek_rozpočet'!F123</f>
        <v>0</v>
      </c>
      <c r="F122" s="92">
        <f>E122*C122</f>
        <v>0</v>
      </c>
      <c r="G122" s="92"/>
      <c r="H122" s="99"/>
    </row>
    <row r="123" spans="1:8" ht="14.25">
      <c r="A123" s="105"/>
      <c r="B123" s="91" t="s">
        <v>197</v>
      </c>
      <c r="C123" s="152">
        <v>1</v>
      </c>
      <c r="D123" s="124" t="s">
        <v>1</v>
      </c>
      <c r="E123" s="92">
        <f>'Soupis položek_rozpočet'!F124</f>
        <v>0</v>
      </c>
      <c r="F123" s="92"/>
      <c r="G123" s="92">
        <f>E123*C123</f>
        <v>0</v>
      </c>
      <c r="H123" s="99"/>
    </row>
    <row r="124" spans="1:8" ht="14.25">
      <c r="A124" s="105"/>
      <c r="B124" s="91" t="s">
        <v>198</v>
      </c>
      <c r="C124" s="152">
        <v>1</v>
      </c>
      <c r="D124" s="124" t="s">
        <v>1</v>
      </c>
      <c r="E124" s="92">
        <f>'Soupis položek_rozpočet'!F125</f>
        <v>0</v>
      </c>
      <c r="F124" s="92"/>
      <c r="G124" s="92">
        <f>E124*C124</f>
        <v>0</v>
      </c>
      <c r="H124" s="99"/>
    </row>
    <row r="125" spans="1:8" ht="14.25">
      <c r="A125" s="105"/>
      <c r="B125" s="91" t="s">
        <v>199</v>
      </c>
      <c r="C125" s="152">
        <v>1</v>
      </c>
      <c r="D125" s="124" t="s">
        <v>1</v>
      </c>
      <c r="E125" s="92">
        <f>'Soupis položek_rozpočet'!F126</f>
        <v>0</v>
      </c>
      <c r="F125" s="92"/>
      <c r="G125" s="92">
        <f>E125*C125</f>
        <v>0</v>
      </c>
      <c r="H125" s="99"/>
    </row>
    <row r="126" spans="1:8" ht="14.25">
      <c r="A126" s="105"/>
      <c r="B126" s="91" t="s">
        <v>82</v>
      </c>
      <c r="C126" s="152">
        <v>20</v>
      </c>
      <c r="D126" s="124" t="s">
        <v>32</v>
      </c>
      <c r="E126" s="92">
        <f>'Soupis položek_rozpočet'!F127</f>
        <v>0</v>
      </c>
      <c r="F126" s="92"/>
      <c r="G126" s="92"/>
      <c r="H126" s="99">
        <f>E126*C126</f>
        <v>0</v>
      </c>
    </row>
    <row r="127" spans="1:8" ht="14.25">
      <c r="A127" s="105"/>
      <c r="B127" s="91" t="s">
        <v>215</v>
      </c>
      <c r="C127" s="152">
        <v>2</v>
      </c>
      <c r="D127" s="124" t="s">
        <v>1</v>
      </c>
      <c r="E127" s="92">
        <f>'Soupis položek_rozpočet'!F128</f>
        <v>0</v>
      </c>
      <c r="F127" s="92"/>
      <c r="G127" s="92"/>
      <c r="H127" s="99">
        <f>E127*C127</f>
        <v>0</v>
      </c>
    </row>
    <row r="128" spans="1:8" ht="14.25">
      <c r="A128" s="105"/>
      <c r="B128" s="91" t="s">
        <v>216</v>
      </c>
      <c r="C128" s="152">
        <v>1</v>
      </c>
      <c r="D128" s="124" t="s">
        <v>1</v>
      </c>
      <c r="E128" s="92">
        <f>'Soupis položek_rozpočet'!F129</f>
        <v>0</v>
      </c>
      <c r="F128" s="92"/>
      <c r="G128" s="92"/>
      <c r="H128" s="99">
        <f>E128*C128</f>
        <v>0</v>
      </c>
    </row>
    <row r="129" spans="1:8" ht="14.25">
      <c r="A129" s="105"/>
      <c r="B129" s="91" t="s">
        <v>214</v>
      </c>
      <c r="C129" s="152">
        <f>1964*4+529*2</f>
        <v>8914</v>
      </c>
      <c r="D129" s="124" t="s">
        <v>32</v>
      </c>
      <c r="E129" s="92">
        <f>'Soupis položek_rozpočet'!F130</f>
        <v>0</v>
      </c>
      <c r="F129" s="92"/>
      <c r="G129" s="92"/>
      <c r="H129" s="99">
        <f>E129*C129</f>
        <v>0</v>
      </c>
    </row>
    <row r="130" spans="1:8" ht="14.25">
      <c r="A130" s="105"/>
      <c r="B130" s="90" t="s">
        <v>142</v>
      </c>
      <c r="C130" s="153"/>
      <c r="D130" s="125"/>
      <c r="E130" s="92"/>
      <c r="F130" s="92"/>
      <c r="G130" s="92"/>
      <c r="H130" s="99"/>
    </row>
    <row r="131" spans="1:8" ht="14.25">
      <c r="A131" s="105"/>
      <c r="B131" s="91" t="s">
        <v>84</v>
      </c>
      <c r="C131" s="152">
        <v>99</v>
      </c>
      <c r="D131" s="124" t="s">
        <v>1</v>
      </c>
      <c r="E131" s="92">
        <f>'Soupis položek_rozpočet'!F133</f>
        <v>0</v>
      </c>
      <c r="F131" s="92"/>
      <c r="G131" s="92"/>
      <c r="H131" s="99">
        <f>E131*C131</f>
        <v>0</v>
      </c>
    </row>
    <row r="132" spans="1:8" ht="14.25">
      <c r="A132" s="105"/>
      <c r="B132" s="91" t="s">
        <v>85</v>
      </c>
      <c r="C132" s="152">
        <v>99</v>
      </c>
      <c r="D132" s="124" t="s">
        <v>1</v>
      </c>
      <c r="E132" s="92">
        <f>'Soupis položek_rozpočet'!F134</f>
        <v>0</v>
      </c>
      <c r="F132" s="92"/>
      <c r="G132" s="92"/>
      <c r="H132" s="99">
        <f>E132*C132</f>
        <v>0</v>
      </c>
    </row>
    <row r="133" spans="1:8" ht="14.25">
      <c r="A133" s="105"/>
      <c r="B133" s="91" t="s">
        <v>86</v>
      </c>
      <c r="C133" s="152">
        <v>99</v>
      </c>
      <c r="D133" s="124" t="s">
        <v>1</v>
      </c>
      <c r="E133" s="92">
        <f>'Soupis položek_rozpočet'!F135</f>
        <v>0</v>
      </c>
      <c r="F133" s="92">
        <f>E133*C133</f>
        <v>0</v>
      </c>
      <c r="G133" s="92"/>
      <c r="H133" s="99"/>
    </row>
    <row r="134" spans="1:8" ht="14.25">
      <c r="A134" s="105"/>
      <c r="B134" s="91" t="s">
        <v>87</v>
      </c>
      <c r="C134" s="152">
        <v>2</v>
      </c>
      <c r="D134" s="124" t="s">
        <v>1</v>
      </c>
      <c r="E134" s="92">
        <f>'Soupis položek_rozpočet'!F136</f>
        <v>0</v>
      </c>
      <c r="F134" s="92"/>
      <c r="G134" s="92"/>
      <c r="H134" s="99">
        <f>E134*C134</f>
        <v>0</v>
      </c>
    </row>
    <row r="135" spans="1:8" ht="14.25">
      <c r="A135" s="105"/>
      <c r="B135" s="90" t="s">
        <v>143</v>
      </c>
      <c r="C135" s="153"/>
      <c r="D135" s="125"/>
      <c r="E135" s="92"/>
      <c r="F135" s="92"/>
      <c r="G135" s="92"/>
      <c r="H135" s="99"/>
    </row>
    <row r="136" spans="1:8" ht="14.25">
      <c r="A136" s="105"/>
      <c r="B136" s="91" t="s">
        <v>89</v>
      </c>
      <c r="C136" s="151">
        <v>1800</v>
      </c>
      <c r="D136" s="124" t="s">
        <v>32</v>
      </c>
      <c r="E136" s="92">
        <f>'Soupis položek_rozpočet'!F139</f>
        <v>0</v>
      </c>
      <c r="F136" s="92"/>
      <c r="G136" s="92"/>
      <c r="H136" s="99">
        <f>E136*C136</f>
        <v>0</v>
      </c>
    </row>
    <row r="137" spans="1:8" ht="14.25">
      <c r="A137" s="105"/>
      <c r="B137" s="91" t="s">
        <v>90</v>
      </c>
      <c r="C137" s="151">
        <v>1800</v>
      </c>
      <c r="D137" s="124" t="s">
        <v>32</v>
      </c>
      <c r="E137" s="92">
        <f>'Soupis položek_rozpočet'!F140</f>
        <v>0</v>
      </c>
      <c r="F137" s="92"/>
      <c r="G137" s="92"/>
      <c r="H137" s="99">
        <f aca="true" t="shared" si="6" ref="H137:H180">E137*C137</f>
        <v>0</v>
      </c>
    </row>
    <row r="138" spans="1:8" ht="14.25">
      <c r="A138" s="105"/>
      <c r="B138" s="91" t="s">
        <v>91</v>
      </c>
      <c r="C138" s="151">
        <v>1800</v>
      </c>
      <c r="D138" s="124" t="s">
        <v>32</v>
      </c>
      <c r="E138" s="92">
        <f>'Soupis položek_rozpočet'!F141</f>
        <v>0</v>
      </c>
      <c r="F138" s="92"/>
      <c r="G138" s="92"/>
      <c r="H138" s="99">
        <f t="shared" si="6"/>
        <v>0</v>
      </c>
    </row>
    <row r="139" spans="1:8" ht="14.25">
      <c r="A139" s="105"/>
      <c r="B139" s="91" t="s">
        <v>92</v>
      </c>
      <c r="C139" s="151">
        <v>1800</v>
      </c>
      <c r="D139" s="124" t="s">
        <v>32</v>
      </c>
      <c r="E139" s="92">
        <f>'Soupis položek_rozpočet'!F142</f>
        <v>0</v>
      </c>
      <c r="F139" s="92"/>
      <c r="G139" s="92"/>
      <c r="H139" s="99">
        <f t="shared" si="6"/>
        <v>0</v>
      </c>
    </row>
    <row r="140" spans="1:8" ht="14.25">
      <c r="A140" s="105"/>
      <c r="B140" s="91" t="s">
        <v>93</v>
      </c>
      <c r="C140" s="151">
        <v>5.4</v>
      </c>
      <c r="D140" s="124" t="s">
        <v>50</v>
      </c>
      <c r="E140" s="92">
        <f>'Soupis položek_rozpočet'!F143</f>
        <v>0</v>
      </c>
      <c r="F140" s="92"/>
      <c r="G140" s="92"/>
      <c r="H140" s="99">
        <f t="shared" si="6"/>
        <v>0</v>
      </c>
    </row>
    <row r="141" spans="1:8" ht="14.25">
      <c r="A141" s="105"/>
      <c r="B141" s="91" t="s">
        <v>94</v>
      </c>
      <c r="C141" s="151">
        <v>630</v>
      </c>
      <c r="D141" s="124" t="s">
        <v>95</v>
      </c>
      <c r="E141" s="92">
        <f>'Soupis položek_rozpočet'!F144</f>
        <v>0</v>
      </c>
      <c r="F141" s="92"/>
      <c r="G141" s="92"/>
      <c r="H141" s="99">
        <f t="shared" si="6"/>
        <v>0</v>
      </c>
    </row>
    <row r="142" spans="1:8" ht="14.25">
      <c r="A142" s="105"/>
      <c r="B142" s="91" t="s">
        <v>96</v>
      </c>
      <c r="C142" s="151">
        <v>1450</v>
      </c>
      <c r="D142" s="124" t="s">
        <v>32</v>
      </c>
      <c r="E142" s="92">
        <f>'Soupis položek_rozpočet'!F145</f>
        <v>0</v>
      </c>
      <c r="F142" s="92"/>
      <c r="G142" s="92"/>
      <c r="H142" s="99">
        <f t="shared" si="6"/>
        <v>0</v>
      </c>
    </row>
    <row r="143" spans="1:8" ht="14.25">
      <c r="A143" s="105"/>
      <c r="B143" s="91" t="s">
        <v>97</v>
      </c>
      <c r="C143" s="151">
        <v>507.5</v>
      </c>
      <c r="D143" s="124" t="s">
        <v>95</v>
      </c>
      <c r="E143" s="92">
        <f>'Soupis položek_rozpočet'!F146</f>
        <v>0</v>
      </c>
      <c r="F143" s="92"/>
      <c r="G143" s="92"/>
      <c r="H143" s="99">
        <f t="shared" si="6"/>
        <v>0</v>
      </c>
    </row>
    <row r="144" spans="1:8" ht="14.25">
      <c r="A144" s="105"/>
      <c r="B144" s="91" t="s">
        <v>98</v>
      </c>
      <c r="C144" s="151">
        <v>2900</v>
      </c>
      <c r="D144" s="124" t="s">
        <v>32</v>
      </c>
      <c r="E144" s="92">
        <f>'Soupis položek_rozpočet'!F147</f>
        <v>0</v>
      </c>
      <c r="F144" s="92"/>
      <c r="G144" s="92"/>
      <c r="H144" s="99">
        <f t="shared" si="6"/>
        <v>0</v>
      </c>
    </row>
    <row r="145" spans="1:8" ht="14.25">
      <c r="A145" s="105"/>
      <c r="B145" s="91" t="s">
        <v>99</v>
      </c>
      <c r="C145" s="151">
        <v>507.5</v>
      </c>
      <c r="D145" s="124" t="s">
        <v>95</v>
      </c>
      <c r="E145" s="92">
        <f>'Soupis položek_rozpočet'!F148</f>
        <v>0</v>
      </c>
      <c r="F145" s="92"/>
      <c r="G145" s="92"/>
      <c r="H145" s="99">
        <f t="shared" si="6"/>
        <v>0</v>
      </c>
    </row>
    <row r="146" spans="1:8" ht="14.25">
      <c r="A146" s="105"/>
      <c r="B146" s="91" t="s">
        <v>90</v>
      </c>
      <c r="C146" s="151">
        <v>1450</v>
      </c>
      <c r="D146" s="124" t="s">
        <v>32</v>
      </c>
      <c r="E146" s="92">
        <f>'Soupis položek_rozpočet'!F149</f>
        <v>0</v>
      </c>
      <c r="F146" s="92"/>
      <c r="G146" s="92"/>
      <c r="H146" s="99">
        <f t="shared" si="6"/>
        <v>0</v>
      </c>
    </row>
    <row r="147" spans="1:8" ht="14.25">
      <c r="A147" s="105"/>
      <c r="B147" s="91" t="s">
        <v>91</v>
      </c>
      <c r="C147" s="151">
        <v>1450</v>
      </c>
      <c r="D147" s="124" t="s">
        <v>32</v>
      </c>
      <c r="E147" s="92">
        <f>'Soupis položek_rozpočet'!F150</f>
        <v>0</v>
      </c>
      <c r="F147" s="92"/>
      <c r="G147" s="92"/>
      <c r="H147" s="99">
        <f t="shared" si="6"/>
        <v>0</v>
      </c>
    </row>
    <row r="148" spans="1:8" ht="14.25">
      <c r="A148" s="105"/>
      <c r="B148" s="91" t="s">
        <v>100</v>
      </c>
      <c r="C148" s="151">
        <v>1450</v>
      </c>
      <c r="D148" s="124" t="s">
        <v>32</v>
      </c>
      <c r="E148" s="92">
        <f>'Soupis položek_rozpočet'!F151</f>
        <v>0</v>
      </c>
      <c r="F148" s="92"/>
      <c r="G148" s="92"/>
      <c r="H148" s="99">
        <f t="shared" si="6"/>
        <v>0</v>
      </c>
    </row>
    <row r="149" spans="1:8" ht="14.25">
      <c r="A149" s="105"/>
      <c r="B149" s="91" t="s">
        <v>93</v>
      </c>
      <c r="C149" s="151">
        <v>126.23</v>
      </c>
      <c r="D149" s="124" t="s">
        <v>50</v>
      </c>
      <c r="E149" s="92">
        <f>'Soupis položek_rozpočet'!F152</f>
        <v>0</v>
      </c>
      <c r="F149" s="92"/>
      <c r="G149" s="92"/>
      <c r="H149" s="99">
        <f t="shared" si="6"/>
        <v>0</v>
      </c>
    </row>
    <row r="150" spans="1:8" ht="14.25">
      <c r="A150" s="105"/>
      <c r="B150" s="91" t="s">
        <v>101</v>
      </c>
      <c r="C150" s="151">
        <v>507.5</v>
      </c>
      <c r="D150" s="124" t="s">
        <v>95</v>
      </c>
      <c r="E150" s="92">
        <f>'Soupis položek_rozpočet'!F153</f>
        <v>0</v>
      </c>
      <c r="F150" s="92"/>
      <c r="G150" s="92"/>
      <c r="H150" s="99">
        <f t="shared" si="6"/>
        <v>0</v>
      </c>
    </row>
    <row r="151" spans="1:8" ht="14.25">
      <c r="A151" s="105"/>
      <c r="B151" s="91" t="s">
        <v>102</v>
      </c>
      <c r="C151" s="151">
        <v>507.5</v>
      </c>
      <c r="D151" s="124" t="s">
        <v>95</v>
      </c>
      <c r="E151" s="92">
        <f>'Soupis položek_rozpočet'!F154</f>
        <v>0</v>
      </c>
      <c r="F151" s="92"/>
      <c r="G151" s="92"/>
      <c r="H151" s="99">
        <f t="shared" si="6"/>
        <v>0</v>
      </c>
    </row>
    <row r="152" spans="1:8" ht="14.25">
      <c r="A152" s="105"/>
      <c r="B152" s="91" t="s">
        <v>103</v>
      </c>
      <c r="C152" s="151">
        <v>100</v>
      </c>
      <c r="D152" s="124" t="s">
        <v>32</v>
      </c>
      <c r="E152" s="92">
        <f>'Soupis položek_rozpočet'!F155</f>
        <v>0</v>
      </c>
      <c r="F152" s="92"/>
      <c r="G152" s="92"/>
      <c r="H152" s="99">
        <f t="shared" si="6"/>
        <v>0</v>
      </c>
    </row>
    <row r="153" spans="1:8" s="8" customFormat="1" ht="14.25">
      <c r="A153" s="105"/>
      <c r="B153" s="91" t="s">
        <v>97</v>
      </c>
      <c r="C153" s="151">
        <v>35</v>
      </c>
      <c r="D153" s="124" t="s">
        <v>95</v>
      </c>
      <c r="E153" s="92">
        <f>'Soupis položek_rozpočet'!F156</f>
        <v>0</v>
      </c>
      <c r="F153" s="92"/>
      <c r="G153" s="92"/>
      <c r="H153" s="99">
        <f t="shared" si="6"/>
        <v>0</v>
      </c>
    </row>
    <row r="154" spans="1:8" ht="14.25">
      <c r="A154" s="105"/>
      <c r="B154" s="91" t="s">
        <v>98</v>
      </c>
      <c r="C154" s="151">
        <v>200</v>
      </c>
      <c r="D154" s="124" t="s">
        <v>32</v>
      </c>
      <c r="E154" s="92">
        <f>'Soupis položek_rozpočet'!F157</f>
        <v>0</v>
      </c>
      <c r="F154" s="92"/>
      <c r="G154" s="92"/>
      <c r="H154" s="99">
        <f t="shared" si="6"/>
        <v>0</v>
      </c>
    </row>
    <row r="155" spans="1:8" ht="14.25">
      <c r="A155" s="105"/>
      <c r="B155" s="91" t="s">
        <v>99</v>
      </c>
      <c r="C155" s="151">
        <v>35</v>
      </c>
      <c r="D155" s="124" t="s">
        <v>95</v>
      </c>
      <c r="E155" s="92">
        <f>'Soupis položek_rozpočet'!F158</f>
        <v>0</v>
      </c>
      <c r="F155" s="92"/>
      <c r="G155" s="92"/>
      <c r="H155" s="99">
        <f t="shared" si="6"/>
        <v>0</v>
      </c>
    </row>
    <row r="156" spans="1:8" ht="14.25">
      <c r="A156" s="105"/>
      <c r="B156" s="91" t="s">
        <v>90</v>
      </c>
      <c r="C156" s="151">
        <v>100</v>
      </c>
      <c r="D156" s="124" t="s">
        <v>32</v>
      </c>
      <c r="E156" s="92">
        <f>'Soupis položek_rozpočet'!F159</f>
        <v>0</v>
      </c>
      <c r="F156" s="92"/>
      <c r="G156" s="92"/>
      <c r="H156" s="99">
        <f t="shared" si="6"/>
        <v>0</v>
      </c>
    </row>
    <row r="157" spans="1:8" ht="14.25">
      <c r="A157" s="105"/>
      <c r="B157" s="91" t="s">
        <v>91</v>
      </c>
      <c r="C157" s="151">
        <v>100</v>
      </c>
      <c r="D157" s="124" t="s">
        <v>32</v>
      </c>
      <c r="E157" s="92">
        <f>'Soupis položek_rozpočet'!F160</f>
        <v>0</v>
      </c>
      <c r="F157" s="92"/>
      <c r="G157" s="92"/>
      <c r="H157" s="99">
        <f t="shared" si="6"/>
        <v>0</v>
      </c>
    </row>
    <row r="158" spans="1:8" ht="14.25">
      <c r="A158" s="105"/>
      <c r="B158" s="91" t="s">
        <v>104</v>
      </c>
      <c r="C158" s="151">
        <v>100</v>
      </c>
      <c r="D158" s="124" t="s">
        <v>32</v>
      </c>
      <c r="E158" s="92">
        <f>'Soupis položek_rozpočet'!F161</f>
        <v>0</v>
      </c>
      <c r="F158" s="92"/>
      <c r="G158" s="92"/>
      <c r="H158" s="99">
        <f t="shared" si="6"/>
        <v>0</v>
      </c>
    </row>
    <row r="159" spans="1:8" ht="14.25">
      <c r="A159" s="105"/>
      <c r="B159" s="91" t="s">
        <v>93</v>
      </c>
      <c r="C159" s="151">
        <v>16.17</v>
      </c>
      <c r="D159" s="124" t="s">
        <v>50</v>
      </c>
      <c r="E159" s="92">
        <f>'Soupis položek_rozpočet'!F162</f>
        <v>0</v>
      </c>
      <c r="F159" s="92"/>
      <c r="G159" s="92"/>
      <c r="H159" s="99">
        <f t="shared" si="6"/>
        <v>0</v>
      </c>
    </row>
    <row r="160" spans="1:8" ht="14.25">
      <c r="A160" s="105"/>
      <c r="B160" s="91" t="s">
        <v>105</v>
      </c>
      <c r="C160" s="151">
        <v>7.12</v>
      </c>
      <c r="D160" s="124" t="s">
        <v>50</v>
      </c>
      <c r="E160" s="92">
        <f>'Soupis položek_rozpočet'!F163</f>
        <v>0</v>
      </c>
      <c r="F160" s="92"/>
      <c r="G160" s="92"/>
      <c r="H160" s="99">
        <f t="shared" si="6"/>
        <v>0</v>
      </c>
    </row>
    <row r="161" spans="1:8" ht="14.25">
      <c r="A161" s="105"/>
      <c r="B161" s="91" t="s">
        <v>101</v>
      </c>
      <c r="C161" s="151">
        <v>35</v>
      </c>
      <c r="D161" s="124" t="s">
        <v>95</v>
      </c>
      <c r="E161" s="92">
        <f>'Soupis položek_rozpočet'!F164</f>
        <v>0</v>
      </c>
      <c r="F161" s="92"/>
      <c r="G161" s="92"/>
      <c r="H161" s="99">
        <f t="shared" si="6"/>
        <v>0</v>
      </c>
    </row>
    <row r="162" spans="1:8" ht="14.25">
      <c r="A162" s="105"/>
      <c r="B162" s="91" t="s">
        <v>102</v>
      </c>
      <c r="C162" s="151">
        <v>35</v>
      </c>
      <c r="D162" s="124" t="s">
        <v>95</v>
      </c>
      <c r="E162" s="92">
        <f>'Soupis položek_rozpočet'!F165</f>
        <v>0</v>
      </c>
      <c r="F162" s="92"/>
      <c r="G162" s="92"/>
      <c r="H162" s="99">
        <f t="shared" si="6"/>
        <v>0</v>
      </c>
    </row>
    <row r="163" spans="1:8" ht="14.25">
      <c r="A163" s="105"/>
      <c r="B163" s="91" t="s">
        <v>106</v>
      </c>
      <c r="C163" s="151">
        <v>240</v>
      </c>
      <c r="D163" s="124" t="s">
        <v>32</v>
      </c>
      <c r="E163" s="92">
        <f>'Soupis položek_rozpočet'!F166</f>
        <v>0</v>
      </c>
      <c r="F163" s="92"/>
      <c r="G163" s="92"/>
      <c r="H163" s="99">
        <f t="shared" si="6"/>
        <v>0</v>
      </c>
    </row>
    <row r="164" spans="1:8" ht="14.25">
      <c r="A164" s="105"/>
      <c r="B164" s="91" t="s">
        <v>107</v>
      </c>
      <c r="C164" s="151">
        <v>800</v>
      </c>
      <c r="D164" s="124" t="s">
        <v>108</v>
      </c>
      <c r="E164" s="92">
        <f>'Soupis položek_rozpočet'!F167</f>
        <v>0</v>
      </c>
      <c r="F164" s="92"/>
      <c r="G164" s="92"/>
      <c r="H164" s="99">
        <f t="shared" si="6"/>
        <v>0</v>
      </c>
    </row>
    <row r="165" spans="1:8" ht="14.25">
      <c r="A165" s="105"/>
      <c r="B165" s="91" t="s">
        <v>109</v>
      </c>
      <c r="C165" s="151">
        <v>26</v>
      </c>
      <c r="D165" s="124" t="s">
        <v>1</v>
      </c>
      <c r="E165" s="92">
        <f>'Soupis položek_rozpočet'!F168</f>
        <v>0</v>
      </c>
      <c r="F165" s="92"/>
      <c r="G165" s="92"/>
      <c r="H165" s="99">
        <f t="shared" si="6"/>
        <v>0</v>
      </c>
    </row>
    <row r="166" spans="1:8" ht="14.25">
      <c r="A166" s="105"/>
      <c r="B166" s="91" t="s">
        <v>110</v>
      </c>
      <c r="C166" s="151">
        <v>2</v>
      </c>
      <c r="D166" s="124" t="s">
        <v>1</v>
      </c>
      <c r="E166" s="92">
        <f>'Soupis položek_rozpočet'!F169</f>
        <v>0</v>
      </c>
      <c r="F166" s="92"/>
      <c r="G166" s="92"/>
      <c r="H166" s="99">
        <f t="shared" si="6"/>
        <v>0</v>
      </c>
    </row>
    <row r="167" spans="1:8" ht="14.25">
      <c r="A167" s="105"/>
      <c r="B167" s="91" t="s">
        <v>111</v>
      </c>
      <c r="C167" s="151">
        <v>0.5</v>
      </c>
      <c r="D167" s="124" t="s">
        <v>50</v>
      </c>
      <c r="E167" s="92">
        <f>'Soupis položek_rozpočet'!F170</f>
        <v>0</v>
      </c>
      <c r="F167" s="92"/>
      <c r="G167" s="92"/>
      <c r="H167" s="99">
        <f t="shared" si="6"/>
        <v>0</v>
      </c>
    </row>
    <row r="168" spans="1:8" ht="14.25">
      <c r="A168" s="105"/>
      <c r="B168" s="91" t="s">
        <v>93</v>
      </c>
      <c r="C168" s="151">
        <v>0.5</v>
      </c>
      <c r="D168" s="124" t="s">
        <v>50</v>
      </c>
      <c r="E168" s="92">
        <f>'Soupis položek_rozpočet'!F171</f>
        <v>0</v>
      </c>
      <c r="F168" s="92"/>
      <c r="G168" s="92"/>
      <c r="H168" s="99">
        <f t="shared" si="6"/>
        <v>0</v>
      </c>
    </row>
    <row r="169" spans="1:8" ht="14.25">
      <c r="A169" s="105"/>
      <c r="B169" s="91" t="s">
        <v>112</v>
      </c>
      <c r="C169" s="151">
        <v>20</v>
      </c>
      <c r="D169" s="124" t="s">
        <v>1</v>
      </c>
      <c r="E169" s="92">
        <f>'Soupis položek_rozpočet'!F172</f>
        <v>0</v>
      </c>
      <c r="F169" s="92"/>
      <c r="G169" s="92"/>
      <c r="H169" s="99">
        <f t="shared" si="6"/>
        <v>0</v>
      </c>
    </row>
    <row r="170" spans="1:8" ht="14.25">
      <c r="A170" s="105"/>
      <c r="B170" s="91" t="s">
        <v>111</v>
      </c>
      <c r="C170" s="151">
        <v>8</v>
      </c>
      <c r="D170" s="124" t="s">
        <v>50</v>
      </c>
      <c r="E170" s="92">
        <f>'Soupis položek_rozpočet'!F173</f>
        <v>0</v>
      </c>
      <c r="F170" s="92"/>
      <c r="G170" s="92"/>
      <c r="H170" s="99">
        <f t="shared" si="6"/>
        <v>0</v>
      </c>
    </row>
    <row r="171" spans="1:8" ht="14.25">
      <c r="A171" s="105"/>
      <c r="B171" s="91" t="s">
        <v>93</v>
      </c>
      <c r="C171" s="151">
        <v>8</v>
      </c>
      <c r="D171" s="124" t="s">
        <v>50</v>
      </c>
      <c r="E171" s="92">
        <f>'Soupis položek_rozpočet'!F174</f>
        <v>0</v>
      </c>
      <c r="F171" s="92"/>
      <c r="G171" s="92"/>
      <c r="H171" s="99">
        <f t="shared" si="6"/>
        <v>0</v>
      </c>
    </row>
    <row r="172" spans="1:8" ht="14.25">
      <c r="A172" s="105"/>
      <c r="B172" s="91" t="s">
        <v>112</v>
      </c>
      <c r="C172" s="151">
        <v>2</v>
      </c>
      <c r="D172" s="124" t="s">
        <v>1</v>
      </c>
      <c r="E172" s="92">
        <f>'Soupis položek_rozpočet'!F175</f>
        <v>0</v>
      </c>
      <c r="F172" s="92"/>
      <c r="G172" s="92"/>
      <c r="H172" s="99">
        <f t="shared" si="6"/>
        <v>0</v>
      </c>
    </row>
    <row r="173" spans="1:8" ht="14.25">
      <c r="A173" s="105"/>
      <c r="B173" s="91" t="s">
        <v>111</v>
      </c>
      <c r="C173" s="151">
        <v>3</v>
      </c>
      <c r="D173" s="124" t="s">
        <v>50</v>
      </c>
      <c r="E173" s="92">
        <f>'Soupis položek_rozpočet'!F176</f>
        <v>0</v>
      </c>
      <c r="F173" s="92"/>
      <c r="G173" s="92"/>
      <c r="H173" s="99">
        <f t="shared" si="6"/>
        <v>0</v>
      </c>
    </row>
    <row r="174" spans="1:8" ht="14.25">
      <c r="A174" s="105"/>
      <c r="B174" s="91" t="s">
        <v>93</v>
      </c>
      <c r="C174" s="151">
        <v>3</v>
      </c>
      <c r="D174" s="124" t="s">
        <v>50</v>
      </c>
      <c r="E174" s="92">
        <f>'Soupis položek_rozpočet'!F177</f>
        <v>0</v>
      </c>
      <c r="F174" s="92"/>
      <c r="G174" s="92"/>
      <c r="H174" s="99">
        <f t="shared" si="6"/>
        <v>0</v>
      </c>
    </row>
    <row r="175" spans="1:8" ht="14.25">
      <c r="A175" s="105"/>
      <c r="B175" s="91" t="s">
        <v>113</v>
      </c>
      <c r="C175" s="151">
        <v>94</v>
      </c>
      <c r="D175" s="124" t="s">
        <v>1</v>
      </c>
      <c r="E175" s="92">
        <f>'Soupis položek_rozpočet'!F178</f>
        <v>0</v>
      </c>
      <c r="F175" s="92"/>
      <c r="G175" s="92"/>
      <c r="H175" s="99">
        <f t="shared" si="6"/>
        <v>0</v>
      </c>
    </row>
    <row r="176" spans="1:8" ht="14.25">
      <c r="A176" s="105"/>
      <c r="B176" s="91" t="s">
        <v>111</v>
      </c>
      <c r="C176" s="151">
        <v>178.6</v>
      </c>
      <c r="D176" s="124" t="s">
        <v>50</v>
      </c>
      <c r="E176" s="92">
        <f>'Soupis položek_rozpočet'!F179</f>
        <v>0</v>
      </c>
      <c r="F176" s="92"/>
      <c r="G176" s="92"/>
      <c r="H176" s="99">
        <f t="shared" si="6"/>
        <v>0</v>
      </c>
    </row>
    <row r="177" spans="1:8" ht="14.25">
      <c r="A177" s="105"/>
      <c r="B177" s="91" t="s">
        <v>93</v>
      </c>
      <c r="C177" s="151">
        <v>178.6</v>
      </c>
      <c r="D177" s="124" t="s">
        <v>50</v>
      </c>
      <c r="E177" s="92">
        <f>'Soupis položek_rozpočet'!F180</f>
        <v>0</v>
      </c>
      <c r="F177" s="92"/>
      <c r="G177" s="92"/>
      <c r="H177" s="99">
        <f t="shared" si="6"/>
        <v>0</v>
      </c>
    </row>
    <row r="178" spans="1:8" ht="14.25">
      <c r="A178" s="105"/>
      <c r="B178" s="91" t="s">
        <v>114</v>
      </c>
      <c r="C178" s="151">
        <v>10</v>
      </c>
      <c r="D178" s="124" t="s">
        <v>108</v>
      </c>
      <c r="E178" s="92">
        <f>'Soupis položek_rozpočet'!F181</f>
        <v>0</v>
      </c>
      <c r="F178" s="92"/>
      <c r="G178" s="92"/>
      <c r="H178" s="99">
        <f t="shared" si="6"/>
        <v>0</v>
      </c>
    </row>
    <row r="179" spans="1:8" ht="14.25">
      <c r="A179" s="105"/>
      <c r="B179" s="91" t="s">
        <v>115</v>
      </c>
      <c r="C179" s="151"/>
      <c r="D179" s="124"/>
      <c r="E179" s="92">
        <f>'Soupis položek_rozpočet'!F182</f>
        <v>0</v>
      </c>
      <c r="F179" s="92"/>
      <c r="G179" s="92"/>
      <c r="H179" s="99">
        <f t="shared" si="6"/>
        <v>0</v>
      </c>
    </row>
    <row r="180" spans="1:8" ht="14.25">
      <c r="A180" s="105"/>
      <c r="B180" s="91" t="s">
        <v>117</v>
      </c>
      <c r="C180" s="151">
        <v>3562</v>
      </c>
      <c r="D180" s="124" t="s">
        <v>32</v>
      </c>
      <c r="E180" s="92">
        <f>'Soupis položek_rozpočet'!F183</f>
        <v>0</v>
      </c>
      <c r="F180" s="92"/>
      <c r="G180" s="92"/>
      <c r="H180" s="99">
        <f t="shared" si="6"/>
        <v>0</v>
      </c>
    </row>
    <row r="181" spans="1:8" ht="14.25">
      <c r="A181" s="105"/>
      <c r="B181" s="90" t="s">
        <v>144</v>
      </c>
      <c r="C181" s="153"/>
      <c r="D181" s="125"/>
      <c r="E181" s="92"/>
      <c r="F181" s="92"/>
      <c r="G181" s="92"/>
      <c r="H181" s="99"/>
    </row>
    <row r="182" spans="1:8" ht="14.25">
      <c r="A182" s="105"/>
      <c r="B182" s="91" t="s">
        <v>119</v>
      </c>
      <c r="C182" s="152">
        <v>12</v>
      </c>
      <c r="D182" s="124" t="s">
        <v>1</v>
      </c>
      <c r="E182" s="92">
        <f>'Soupis položek_rozpočet'!F186</f>
        <v>0</v>
      </c>
      <c r="F182" s="92">
        <f>E182*C182</f>
        <v>0</v>
      </c>
      <c r="G182" s="92"/>
      <c r="H182" s="99"/>
    </row>
    <row r="183" spans="1:8" ht="14.25">
      <c r="A183" s="105"/>
      <c r="B183" s="91" t="s">
        <v>119</v>
      </c>
      <c r="C183" s="152">
        <v>92</v>
      </c>
      <c r="D183" s="124" t="s">
        <v>1</v>
      </c>
      <c r="E183" s="92">
        <f>'Soupis položek_rozpočet'!F187</f>
        <v>0</v>
      </c>
      <c r="F183" s="92">
        <f aca="true" t="shared" si="7" ref="F183:F190">E183*C183</f>
        <v>0</v>
      </c>
      <c r="G183" s="92"/>
      <c r="H183" s="99"/>
    </row>
    <row r="184" spans="1:8" ht="14.25">
      <c r="A184" s="105"/>
      <c r="B184" s="91" t="s">
        <v>119</v>
      </c>
      <c r="C184" s="152">
        <v>6</v>
      </c>
      <c r="D184" s="124" t="s">
        <v>1</v>
      </c>
      <c r="E184" s="92">
        <f>'Soupis položek_rozpočet'!F188</f>
        <v>0</v>
      </c>
      <c r="F184" s="92">
        <f t="shared" si="7"/>
        <v>0</v>
      </c>
      <c r="G184" s="92"/>
      <c r="H184" s="99"/>
    </row>
    <row r="185" spans="1:8" ht="14.25">
      <c r="A185" s="105"/>
      <c r="B185" s="91" t="s">
        <v>119</v>
      </c>
      <c r="C185" s="152">
        <v>2</v>
      </c>
      <c r="D185" s="124" t="s">
        <v>1</v>
      </c>
      <c r="E185" s="92">
        <f>'Soupis položek_rozpočet'!F189</f>
        <v>0</v>
      </c>
      <c r="F185" s="92">
        <f t="shared" si="7"/>
        <v>0</v>
      </c>
      <c r="G185" s="92"/>
      <c r="H185" s="99"/>
    </row>
    <row r="186" spans="1:8" ht="14.25">
      <c r="A186" s="105"/>
      <c r="B186" s="91" t="s">
        <v>119</v>
      </c>
      <c r="C186" s="152">
        <v>11</v>
      </c>
      <c r="D186" s="124" t="s">
        <v>1</v>
      </c>
      <c r="E186" s="92">
        <f>'Soupis položek_rozpočet'!F190</f>
        <v>0</v>
      </c>
      <c r="F186" s="92">
        <f t="shared" si="7"/>
        <v>0</v>
      </c>
      <c r="G186" s="92"/>
      <c r="H186" s="99"/>
    </row>
    <row r="187" spans="1:8" ht="14.25">
      <c r="A187" s="105"/>
      <c r="B187" s="91" t="s">
        <v>119</v>
      </c>
      <c r="C187" s="152">
        <v>2</v>
      </c>
      <c r="D187" s="124" t="s">
        <v>1</v>
      </c>
      <c r="E187" s="92">
        <f>'Soupis položek_rozpočet'!F191</f>
        <v>0</v>
      </c>
      <c r="F187" s="92">
        <f t="shared" si="7"/>
        <v>0</v>
      </c>
      <c r="G187" s="92"/>
      <c r="H187" s="99"/>
    </row>
    <row r="188" spans="1:8" ht="14.25">
      <c r="A188" s="105"/>
      <c r="B188" s="91" t="s">
        <v>119</v>
      </c>
      <c r="C188" s="152">
        <v>1</v>
      </c>
      <c r="D188" s="124" t="s">
        <v>1</v>
      </c>
      <c r="E188" s="92">
        <f>'Soupis položek_rozpočet'!F192</f>
        <v>0</v>
      </c>
      <c r="F188" s="92">
        <f t="shared" si="7"/>
        <v>0</v>
      </c>
      <c r="G188" s="92"/>
      <c r="H188" s="99"/>
    </row>
    <row r="189" spans="1:8" ht="14.25">
      <c r="A189" s="105"/>
      <c r="B189" s="91" t="s">
        <v>119</v>
      </c>
      <c r="C189" s="152">
        <v>1</v>
      </c>
      <c r="D189" s="124" t="s">
        <v>1</v>
      </c>
      <c r="E189" s="92">
        <f>'Soupis položek_rozpočet'!F193</f>
        <v>0</v>
      </c>
      <c r="F189" s="92">
        <f t="shared" si="7"/>
        <v>0</v>
      </c>
      <c r="G189" s="92"/>
      <c r="H189" s="99"/>
    </row>
    <row r="190" spans="1:8" ht="14.25">
      <c r="A190" s="105"/>
      <c r="B190" s="91" t="s">
        <v>120</v>
      </c>
      <c r="C190" s="152">
        <v>762</v>
      </c>
      <c r="D190" s="124" t="s">
        <v>121</v>
      </c>
      <c r="E190" s="92">
        <f>'Soupis položek_rozpočet'!F194</f>
        <v>0</v>
      </c>
      <c r="F190" s="92">
        <f t="shared" si="7"/>
        <v>0</v>
      </c>
      <c r="G190" s="92"/>
      <c r="H190" s="99"/>
    </row>
    <row r="191" spans="1:8" ht="14.25">
      <c r="A191" s="105"/>
      <c r="B191" s="91" t="s">
        <v>122</v>
      </c>
      <c r="C191" s="152">
        <v>600</v>
      </c>
      <c r="D191" s="124" t="s">
        <v>108</v>
      </c>
      <c r="E191" s="92">
        <f>'Soupis položek_rozpočet'!F195</f>
        <v>0</v>
      </c>
      <c r="F191" s="92"/>
      <c r="G191" s="92"/>
      <c r="H191" s="99">
        <f>E191*C191</f>
        <v>0</v>
      </c>
    </row>
    <row r="192" spans="1:8" ht="14.25">
      <c r="A192" s="105"/>
      <c r="B192" s="91"/>
      <c r="C192" s="123"/>
      <c r="D192" s="124"/>
      <c r="E192" s="92"/>
      <c r="F192" s="92"/>
      <c r="G192" s="92"/>
      <c r="H192" s="99"/>
    </row>
    <row r="193" spans="1:8" ht="14.25">
      <c r="A193" s="105"/>
      <c r="B193" s="91" t="s">
        <v>152</v>
      </c>
      <c r="C193" s="123">
        <v>1</v>
      </c>
      <c r="D193" s="124" t="s">
        <v>179</v>
      </c>
      <c r="E193" s="92">
        <f>Rekapitulace_rozpočet!F7</f>
        <v>0</v>
      </c>
      <c r="F193" s="92"/>
      <c r="G193" s="92"/>
      <c r="H193" s="99">
        <f>E193*C193</f>
        <v>0</v>
      </c>
    </row>
    <row r="194" spans="1:8" ht="14.25">
      <c r="A194" s="105"/>
      <c r="B194" s="91" t="s">
        <v>153</v>
      </c>
      <c r="C194" s="123">
        <v>1</v>
      </c>
      <c r="D194" s="124" t="s">
        <v>179</v>
      </c>
      <c r="E194" s="92">
        <f>Rekapitulace_rozpočet!F8</f>
        <v>0</v>
      </c>
      <c r="F194" s="92"/>
      <c r="G194" s="92"/>
      <c r="H194" s="99">
        <f aca="true" t="shared" si="8" ref="H194:H201">E194*C194</f>
        <v>0</v>
      </c>
    </row>
    <row r="195" spans="1:8" ht="14.25">
      <c r="A195" s="105"/>
      <c r="B195" s="91" t="s">
        <v>155</v>
      </c>
      <c r="C195" s="123">
        <v>1</v>
      </c>
      <c r="D195" s="124" t="s">
        <v>179</v>
      </c>
      <c r="E195" s="92">
        <f>Rekapitulace_rozpočet!F10</f>
        <v>0</v>
      </c>
      <c r="F195" s="92"/>
      <c r="G195" s="92"/>
      <c r="H195" s="99">
        <f t="shared" si="8"/>
        <v>0</v>
      </c>
    </row>
    <row r="196" spans="1:8" ht="14.25">
      <c r="A196" s="105"/>
      <c r="B196" s="91" t="s">
        <v>156</v>
      </c>
      <c r="C196" s="123">
        <v>1</v>
      </c>
      <c r="D196" s="124" t="s">
        <v>179</v>
      </c>
      <c r="E196" s="92">
        <f>Rekapitulace_rozpočet!F11</f>
        <v>0</v>
      </c>
      <c r="F196" s="92"/>
      <c r="G196" s="92"/>
      <c r="H196" s="99">
        <f t="shared" si="8"/>
        <v>0</v>
      </c>
    </row>
    <row r="197" spans="1:8" ht="14.25">
      <c r="A197" s="105"/>
      <c r="B197" s="91" t="s">
        <v>161</v>
      </c>
      <c r="C197" s="123">
        <v>1</v>
      </c>
      <c r="D197" s="124" t="s">
        <v>179</v>
      </c>
      <c r="E197" s="92">
        <f>Rekapitulace_rozpočet!F16</f>
        <v>0</v>
      </c>
      <c r="F197" s="92"/>
      <c r="G197" s="92"/>
      <c r="H197" s="99">
        <f t="shared" si="8"/>
        <v>0</v>
      </c>
    </row>
    <row r="198" spans="1:8" ht="14.25">
      <c r="A198" s="105"/>
      <c r="B198" s="91" t="s">
        <v>162</v>
      </c>
      <c r="C198" s="123">
        <v>1</v>
      </c>
      <c r="D198" s="124" t="s">
        <v>179</v>
      </c>
      <c r="E198" s="92">
        <f>Rekapitulace_rozpočet!F17</f>
        <v>0</v>
      </c>
      <c r="F198" s="92"/>
      <c r="G198" s="92"/>
      <c r="H198" s="99">
        <f t="shared" si="8"/>
        <v>0</v>
      </c>
    </row>
    <row r="199" spans="1:8" ht="14.25">
      <c r="A199" s="105"/>
      <c r="B199" s="140" t="s">
        <v>217</v>
      </c>
      <c r="C199" s="123"/>
      <c r="D199" s="124"/>
      <c r="E199" s="92"/>
      <c r="F199" s="92"/>
      <c r="G199" s="92"/>
      <c r="H199" s="99"/>
    </row>
    <row r="200" spans="1:8" ht="14.25">
      <c r="A200" s="105"/>
      <c r="B200" s="91" t="s">
        <v>211</v>
      </c>
      <c r="C200" s="123">
        <v>1</v>
      </c>
      <c r="D200" s="124" t="s">
        <v>179</v>
      </c>
      <c r="E200" s="92">
        <f>Rekapitulace_rozpočet!F21</f>
        <v>0</v>
      </c>
      <c r="F200" s="92"/>
      <c r="G200" s="92"/>
      <c r="H200" s="99">
        <f t="shared" si="8"/>
        <v>0</v>
      </c>
    </row>
    <row r="201" spans="1:8" ht="14.25">
      <c r="A201" s="105"/>
      <c r="B201" s="91" t="s">
        <v>209</v>
      </c>
      <c r="C201" s="123">
        <v>1</v>
      </c>
      <c r="D201" s="124" t="s">
        <v>179</v>
      </c>
      <c r="E201" s="92">
        <f>Rekapitulace_rozpočet!F22</f>
        <v>0</v>
      </c>
      <c r="F201" s="92"/>
      <c r="G201" s="92"/>
      <c r="H201" s="99">
        <f t="shared" si="8"/>
        <v>0</v>
      </c>
    </row>
    <row r="202" spans="1:8" ht="14.25">
      <c r="A202" s="105"/>
      <c r="B202" s="91" t="s">
        <v>210</v>
      </c>
      <c r="C202" s="123">
        <v>1</v>
      </c>
      <c r="D202" s="124" t="s">
        <v>179</v>
      </c>
      <c r="E202" s="92">
        <f>Rekapitulace_rozpočet!F23</f>
        <v>0</v>
      </c>
      <c r="F202" s="92"/>
      <c r="G202" s="92"/>
      <c r="H202" s="99">
        <f>E202*C202</f>
        <v>0</v>
      </c>
    </row>
    <row r="203" spans="1:8" ht="15" thickBot="1">
      <c r="A203" s="105"/>
      <c r="B203" s="91" t="s">
        <v>212</v>
      </c>
      <c r="C203" s="123">
        <v>1</v>
      </c>
      <c r="D203" s="124" t="s">
        <v>179</v>
      </c>
      <c r="E203" s="92">
        <f>Rekapitulace_rozpočet!F24</f>
        <v>0</v>
      </c>
      <c r="F203" s="92">
        <f>E203*C203</f>
        <v>0</v>
      </c>
      <c r="G203" s="92"/>
      <c r="H203" s="99"/>
    </row>
    <row r="204" spans="1:8" ht="15">
      <c r="A204" s="106"/>
      <c r="B204" s="94" t="s">
        <v>182</v>
      </c>
      <c r="C204" s="126"/>
      <c r="D204" s="127"/>
      <c r="E204" s="102"/>
      <c r="F204" s="102">
        <f>SUM(F9:F203)</f>
        <v>0</v>
      </c>
      <c r="G204" s="102">
        <f>SUM(G9:G203)</f>
        <v>0</v>
      </c>
      <c r="H204" s="103">
        <f>SUM(H9:H203)</f>
        <v>0</v>
      </c>
    </row>
    <row r="205" spans="1:11" ht="15.75" thickBot="1">
      <c r="A205" s="107"/>
      <c r="B205" s="100" t="s">
        <v>181</v>
      </c>
      <c r="C205" s="128"/>
      <c r="D205" s="129"/>
      <c r="E205" s="101"/>
      <c r="F205" s="163">
        <f>SUM(F204:H204)</f>
        <v>0</v>
      </c>
      <c r="G205" s="164"/>
      <c r="H205" s="165"/>
      <c r="K205" s="89"/>
    </row>
    <row r="206" ht="15" thickBot="1"/>
    <row r="207" spans="1:8" ht="15.75" thickBot="1">
      <c r="A207" s="108"/>
      <c r="B207" s="109" t="s">
        <v>184</v>
      </c>
      <c r="C207" s="109"/>
      <c r="D207" s="109" t="s">
        <v>185</v>
      </c>
      <c r="E207" s="109"/>
      <c r="F207" s="109" t="s">
        <v>186</v>
      </c>
      <c r="G207" s="109" t="s">
        <v>188</v>
      </c>
      <c r="H207" s="110" t="s">
        <v>189</v>
      </c>
    </row>
    <row r="208" spans="1:10" ht="14.25">
      <c r="A208" s="104">
        <v>1</v>
      </c>
      <c r="B208" s="95" t="s">
        <v>187</v>
      </c>
      <c r="C208" s="121"/>
      <c r="D208" s="130"/>
      <c r="E208" s="111"/>
      <c r="F208" s="111">
        <f>F205</f>
        <v>0</v>
      </c>
      <c r="G208" s="111">
        <f>F208*21%</f>
        <v>0</v>
      </c>
      <c r="H208" s="112">
        <f>G208+F208</f>
        <v>0</v>
      </c>
      <c r="J208" s="89"/>
    </row>
    <row r="209" spans="1:8" ht="14.25">
      <c r="A209" s="105">
        <v>2</v>
      </c>
      <c r="B209" s="91" t="s">
        <v>190</v>
      </c>
      <c r="C209" s="123"/>
      <c r="D209" s="131" t="e">
        <f>(F209/F208)</f>
        <v>#DIV/0!</v>
      </c>
      <c r="E209" s="92"/>
      <c r="F209" s="92">
        <f>SUM(F204:G204)</f>
        <v>0</v>
      </c>
      <c r="G209" s="92">
        <f>F209*21%</f>
        <v>0</v>
      </c>
      <c r="H209" s="99">
        <f>G209+F209</f>
        <v>0</v>
      </c>
    </row>
    <row r="210" spans="1:8" ht="14.25">
      <c r="A210" s="105">
        <v>3</v>
      </c>
      <c r="B210" s="91" t="s">
        <v>191</v>
      </c>
      <c r="C210" s="123"/>
      <c r="D210" s="131" t="e">
        <f>(F210/F208)</f>
        <v>#DIV/0!</v>
      </c>
      <c r="E210" s="92"/>
      <c r="F210" s="92">
        <f>H204</f>
        <v>0</v>
      </c>
      <c r="G210" s="92">
        <f>F210*21%</f>
        <v>0</v>
      </c>
      <c r="H210" s="99">
        <f>G210+F210</f>
        <v>0</v>
      </c>
    </row>
    <row r="211" spans="1:8" ht="14.25">
      <c r="A211" s="105"/>
      <c r="B211" s="91"/>
      <c r="C211" s="123"/>
      <c r="D211" s="131"/>
      <c r="E211" s="92"/>
      <c r="F211" s="92"/>
      <c r="G211" s="92"/>
      <c r="H211" s="99"/>
    </row>
    <row r="212" spans="1:8" ht="14.25">
      <c r="A212" s="105">
        <v>4</v>
      </c>
      <c r="B212" s="91" t="s">
        <v>192</v>
      </c>
      <c r="C212" s="123"/>
      <c r="D212" s="131"/>
      <c r="E212" s="92"/>
      <c r="F212" s="92">
        <f>F209</f>
        <v>0</v>
      </c>
      <c r="G212" s="92">
        <f>F212*0.21</f>
        <v>0</v>
      </c>
      <c r="H212" s="99">
        <f>F212+G212</f>
        <v>0</v>
      </c>
    </row>
    <row r="213" spans="1:8" ht="14.25">
      <c r="A213" s="105">
        <v>5</v>
      </c>
      <c r="B213" s="91" t="s">
        <v>193</v>
      </c>
      <c r="C213" s="123"/>
      <c r="D213" s="131" t="e">
        <f>(F213/F212)</f>
        <v>#DIV/0!</v>
      </c>
      <c r="E213" s="92"/>
      <c r="F213" s="92">
        <f>F204</f>
        <v>0</v>
      </c>
      <c r="G213" s="92">
        <f>F213*0.21</f>
        <v>0</v>
      </c>
      <c r="H213" s="99">
        <f>F213+G213</f>
        <v>0</v>
      </c>
    </row>
    <row r="214" spans="1:8" ht="15" thickBot="1">
      <c r="A214" s="113">
        <v>6</v>
      </c>
      <c r="B214" s="114" t="s">
        <v>194</v>
      </c>
      <c r="C214" s="132"/>
      <c r="D214" s="133" t="e">
        <f>(F214/F212)</f>
        <v>#DIV/0!</v>
      </c>
      <c r="E214" s="115"/>
      <c r="F214" s="115">
        <f>G204</f>
        <v>0</v>
      </c>
      <c r="G214" s="115">
        <f>F214*0.21</f>
        <v>0</v>
      </c>
      <c r="H214" s="116">
        <f>F214+G214</f>
        <v>0</v>
      </c>
    </row>
    <row r="216" ht="14.25">
      <c r="A216" s="10" t="s">
        <v>208</v>
      </c>
    </row>
    <row r="217" ht="14.25">
      <c r="A217" s="10" t="s">
        <v>195</v>
      </c>
    </row>
  </sheetData>
  <sheetProtection password="8D63" sheet="1"/>
  <mergeCells count="9">
    <mergeCell ref="A5:A7"/>
    <mergeCell ref="E6:E7"/>
    <mergeCell ref="F6:G6"/>
    <mergeCell ref="F205:H205"/>
    <mergeCell ref="H6:H7"/>
    <mergeCell ref="E5:H5"/>
    <mergeCell ref="D5:D7"/>
    <mergeCell ref="C5:C7"/>
    <mergeCell ref="B5:B7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3"/>
  <sheetViews>
    <sheetView tabSelected="1" view="pageBreakPreview" zoomScale="115" zoomScaleSheetLayoutView="115" zoomScalePageLayoutView="0" workbookViewId="0" topLeftCell="A1">
      <selection activeCell="K24" sqref="K24"/>
    </sheetView>
  </sheetViews>
  <sheetFormatPr defaultColWidth="9.140625" defaultRowHeight="15"/>
  <cols>
    <col min="1" max="1" width="4.7109375" style="4" customWidth="1"/>
    <col min="2" max="2" width="10.7109375" style="4" customWidth="1"/>
    <col min="3" max="3" width="38.140625" style="4" customWidth="1"/>
    <col min="4" max="4" width="11.7109375" style="8" customWidth="1"/>
    <col min="5" max="5" width="14.7109375" style="11" customWidth="1"/>
    <col min="6" max="6" width="16.7109375" style="12" customWidth="1"/>
    <col min="7" max="7" width="12.7109375" style="4" hidden="1" customWidth="1"/>
    <col min="8" max="8" width="15.57421875" style="4" hidden="1" customWidth="1"/>
    <col min="9" max="16384" width="9.140625" style="4" customWidth="1"/>
  </cols>
  <sheetData>
    <row r="1" spans="2:6" s="31" customFormat="1" ht="15.75">
      <c r="B1" s="32" t="s">
        <v>136</v>
      </c>
      <c r="C1" s="32"/>
      <c r="D1" s="33"/>
      <c r="E1" s="34"/>
      <c r="F1" s="35"/>
    </row>
    <row r="2" spans="2:6" s="31" customFormat="1" ht="15.75">
      <c r="B2" s="32" t="s">
        <v>168</v>
      </c>
      <c r="C2" s="32"/>
      <c r="D2" s="33"/>
      <c r="E2" s="34"/>
      <c r="F2" s="35"/>
    </row>
    <row r="3" spans="1:3" ht="15" thickBot="1">
      <c r="A3" s="10"/>
      <c r="B3" s="2"/>
      <c r="C3" s="2"/>
    </row>
    <row r="4" spans="1:6" s="7" customFormat="1" ht="33.75" customHeight="1" thickBot="1">
      <c r="A4" s="13" t="s">
        <v>147</v>
      </c>
      <c r="B4" s="14"/>
      <c r="C4" s="14"/>
      <c r="D4" s="15"/>
      <c r="E4" s="16"/>
      <c r="F4" s="17"/>
    </row>
    <row r="5" spans="1:6" s="10" customFormat="1" ht="13.5" thickBot="1">
      <c r="A5" s="18" t="s">
        <v>123</v>
      </c>
      <c r="B5" s="19"/>
      <c r="C5" s="19"/>
      <c r="D5" s="20" t="s">
        <v>148</v>
      </c>
      <c r="E5" s="21" t="s">
        <v>149</v>
      </c>
      <c r="F5" s="22" t="s">
        <v>150</v>
      </c>
    </row>
    <row r="6" spans="1:8" s="10" customFormat="1" ht="12.75">
      <c r="A6" s="23">
        <v>1</v>
      </c>
      <c r="B6" s="24" t="s">
        <v>151</v>
      </c>
      <c r="C6" s="24"/>
      <c r="D6" s="25"/>
      <c r="E6" s="26"/>
      <c r="F6" s="142">
        <f>'Soupis položek_rozpočet'!G41</f>
        <v>0</v>
      </c>
      <c r="H6" s="10">
        <v>9</v>
      </c>
    </row>
    <row r="7" spans="1:8" s="10" customFormat="1" ht="12.75">
      <c r="A7" s="23">
        <v>2</v>
      </c>
      <c r="B7" s="24" t="s">
        <v>152</v>
      </c>
      <c r="C7" s="24"/>
      <c r="D7" s="149"/>
      <c r="E7" s="141">
        <f>SUM(F6:F6)</f>
        <v>0</v>
      </c>
      <c r="F7" s="142">
        <f>D7*E7/100</f>
        <v>0</v>
      </c>
      <c r="H7" s="10">
        <v>10</v>
      </c>
    </row>
    <row r="8" spans="1:8" s="10" customFormat="1" ht="12.75">
      <c r="A8" s="23">
        <v>3</v>
      </c>
      <c r="B8" s="24" t="s">
        <v>153</v>
      </c>
      <c r="C8" s="24"/>
      <c r="D8" s="149"/>
      <c r="E8" s="141">
        <f>SUM(F6:F6)</f>
        <v>0</v>
      </c>
      <c r="F8" s="142">
        <f>D8*E8/100</f>
        <v>0</v>
      </c>
      <c r="H8" s="10">
        <v>12</v>
      </c>
    </row>
    <row r="9" spans="1:8" s="10" customFormat="1" ht="12.75">
      <c r="A9" s="23">
        <v>4</v>
      </c>
      <c r="B9" s="24" t="s">
        <v>154</v>
      </c>
      <c r="C9" s="24"/>
      <c r="D9" s="25"/>
      <c r="E9" s="141"/>
      <c r="F9" s="142">
        <f>'Soupis položek_rozpočet'!G61</f>
        <v>0</v>
      </c>
      <c r="H9" s="10">
        <v>13</v>
      </c>
    </row>
    <row r="10" spans="1:8" s="10" customFormat="1" ht="12.75">
      <c r="A10" s="23">
        <v>5</v>
      </c>
      <c r="B10" s="24" t="s">
        <v>155</v>
      </c>
      <c r="C10" s="24"/>
      <c r="D10" s="149"/>
      <c r="E10" s="141">
        <f>SUM('Soupis položek_rozpočet'!G47:G49,'Soupis položek_rozpočet'!G52:G53,'Soupis položek_rozpočet'!G56:G57)</f>
        <v>0</v>
      </c>
      <c r="F10" s="142">
        <f>D10*E10/100</f>
        <v>0</v>
      </c>
      <c r="H10" s="10">
        <v>14</v>
      </c>
    </row>
    <row r="11" spans="1:8" s="10" customFormat="1" ht="12.75">
      <c r="A11" s="23">
        <v>6</v>
      </c>
      <c r="B11" s="24" t="s">
        <v>156</v>
      </c>
      <c r="C11" s="24"/>
      <c r="D11" s="149"/>
      <c r="E11" s="141">
        <f>SUM(F9:F9)</f>
        <v>0</v>
      </c>
      <c r="F11" s="142">
        <f>D11*E11/100</f>
        <v>0</v>
      </c>
      <c r="H11" s="10">
        <v>15</v>
      </c>
    </row>
    <row r="12" spans="1:8" s="10" customFormat="1" ht="12.75">
      <c r="A12" s="23">
        <v>7</v>
      </c>
      <c r="B12" s="24" t="s">
        <v>157</v>
      </c>
      <c r="C12" s="24"/>
      <c r="D12" s="25"/>
      <c r="E12" s="141"/>
      <c r="F12" s="142">
        <f>'Soupis položek_rozpočet'!G82</f>
        <v>0</v>
      </c>
      <c r="H12" s="10">
        <v>17</v>
      </c>
    </row>
    <row r="13" spans="1:8" s="10" customFormat="1" ht="12.75">
      <c r="A13" s="23">
        <v>8</v>
      </c>
      <c r="B13" s="24" t="s">
        <v>158</v>
      </c>
      <c r="C13" s="24"/>
      <c r="D13" s="25"/>
      <c r="E13" s="141"/>
      <c r="F13" s="142">
        <f>'Soupis položek_rozpočet'!G131</f>
        <v>0</v>
      </c>
      <c r="G13" s="36">
        <f>SUM(F9:F11)</f>
        <v>0</v>
      </c>
      <c r="H13" s="10">
        <v>18</v>
      </c>
    </row>
    <row r="14" spans="1:8" s="10" customFormat="1" ht="12.75">
      <c r="A14" s="23">
        <v>9</v>
      </c>
      <c r="B14" s="24" t="s">
        <v>159</v>
      </c>
      <c r="C14" s="24"/>
      <c r="D14" s="25"/>
      <c r="E14" s="141"/>
      <c r="F14" s="142">
        <f>'Soupis položek_rozpočet'!G137</f>
        <v>0</v>
      </c>
      <c r="H14" s="10">
        <v>19</v>
      </c>
    </row>
    <row r="15" spans="1:8" s="10" customFormat="1" ht="12.75">
      <c r="A15" s="23">
        <v>10</v>
      </c>
      <c r="B15" s="24" t="s">
        <v>160</v>
      </c>
      <c r="C15" s="24"/>
      <c r="D15" s="25"/>
      <c r="E15" s="141"/>
      <c r="F15" s="142">
        <f>'Soupis položek_rozpočet'!G184</f>
        <v>0</v>
      </c>
      <c r="G15" s="36">
        <f>SUM(F12:F12)</f>
        <v>0</v>
      </c>
      <c r="H15" s="10">
        <v>21</v>
      </c>
    </row>
    <row r="16" spans="1:8" s="10" customFormat="1" ht="12.75">
      <c r="A16" s="23">
        <v>11</v>
      </c>
      <c r="B16" s="24" t="s">
        <v>161</v>
      </c>
      <c r="C16" s="24"/>
      <c r="D16" s="149"/>
      <c r="E16" s="141">
        <f>SUM(F13:G13)</f>
        <v>0</v>
      </c>
      <c r="F16" s="142">
        <f>D16*E16/100</f>
        <v>0</v>
      </c>
      <c r="H16" s="10">
        <v>22</v>
      </c>
    </row>
    <row r="17" spans="1:8" s="10" customFormat="1" ht="13.5" thickBot="1">
      <c r="A17" s="23">
        <v>12</v>
      </c>
      <c r="B17" s="24" t="s">
        <v>162</v>
      </c>
      <c r="C17" s="24"/>
      <c r="D17" s="149"/>
      <c r="E17" s="141">
        <f>SUM(F15:G15)</f>
        <v>0</v>
      </c>
      <c r="F17" s="142">
        <f>D17*E17/100</f>
        <v>0</v>
      </c>
      <c r="H17" s="10">
        <v>23</v>
      </c>
    </row>
    <row r="18" spans="1:8" s="10" customFormat="1" ht="12.75">
      <c r="A18" s="27">
        <v>13</v>
      </c>
      <c r="B18" s="28" t="s">
        <v>163</v>
      </c>
      <c r="C18" s="28"/>
      <c r="D18" s="29"/>
      <c r="E18" s="30"/>
      <c r="F18" s="143">
        <f>SUM(F6:F7)</f>
        <v>0</v>
      </c>
      <c r="G18" s="36">
        <f aca="true" t="shared" si="0" ref="G18:G24">SUM(F18:F18)</f>
        <v>0</v>
      </c>
      <c r="H18" s="10">
        <v>25</v>
      </c>
    </row>
    <row r="19" spans="1:8" s="10" customFormat="1" ht="12.75">
      <c r="A19" s="23">
        <v>14</v>
      </c>
      <c r="B19" s="24" t="s">
        <v>164</v>
      </c>
      <c r="C19" s="24"/>
      <c r="D19" s="25"/>
      <c r="E19" s="26"/>
      <c r="F19" s="142">
        <f>SUM(F8:F17)</f>
        <v>0</v>
      </c>
      <c r="G19" s="36">
        <f t="shared" si="0"/>
        <v>0</v>
      </c>
      <c r="H19" s="10">
        <v>26</v>
      </c>
    </row>
    <row r="20" spans="1:8" s="10" customFormat="1" ht="12.75">
      <c r="A20" s="23">
        <v>15</v>
      </c>
      <c r="B20" s="24" t="s">
        <v>165</v>
      </c>
      <c r="C20" s="24"/>
      <c r="D20" s="25"/>
      <c r="E20" s="26"/>
      <c r="F20" s="142">
        <f>'Soupis položek_rozpočet'!G196</f>
        <v>0</v>
      </c>
      <c r="G20" s="36">
        <f t="shared" si="0"/>
        <v>0</v>
      </c>
      <c r="H20" s="10">
        <v>27</v>
      </c>
    </row>
    <row r="21" spans="1:8" s="10" customFormat="1" ht="12.75">
      <c r="A21" s="23">
        <v>16</v>
      </c>
      <c r="B21" s="24" t="s">
        <v>211</v>
      </c>
      <c r="C21" s="24"/>
      <c r="D21" s="25"/>
      <c r="E21" s="138" t="s">
        <v>213</v>
      </c>
      <c r="F21" s="150"/>
      <c r="G21" s="36">
        <f t="shared" si="0"/>
        <v>0</v>
      </c>
      <c r="H21" s="10">
        <v>30</v>
      </c>
    </row>
    <row r="22" spans="1:8" s="10" customFormat="1" ht="12.75">
      <c r="A22" s="23">
        <v>17</v>
      </c>
      <c r="B22" s="24" t="s">
        <v>209</v>
      </c>
      <c r="C22" s="24"/>
      <c r="D22" s="25"/>
      <c r="E22" s="138" t="s">
        <v>213</v>
      </c>
      <c r="F22" s="150"/>
      <c r="G22" s="36">
        <f t="shared" si="0"/>
        <v>0</v>
      </c>
      <c r="H22" s="10">
        <v>31</v>
      </c>
    </row>
    <row r="23" spans="1:8" s="10" customFormat="1" ht="12.75">
      <c r="A23" s="23">
        <v>18</v>
      </c>
      <c r="B23" s="24" t="s">
        <v>210</v>
      </c>
      <c r="C23" s="24"/>
      <c r="D23" s="25"/>
      <c r="E23" s="138" t="s">
        <v>213</v>
      </c>
      <c r="F23" s="150"/>
      <c r="G23" s="36">
        <f t="shared" si="0"/>
        <v>0</v>
      </c>
      <c r="H23" s="10">
        <v>35</v>
      </c>
    </row>
    <row r="24" spans="1:8" s="10" customFormat="1" ht="13.5" thickBot="1">
      <c r="A24" s="23">
        <v>19</v>
      </c>
      <c r="B24" s="24" t="s">
        <v>212</v>
      </c>
      <c r="C24" s="24"/>
      <c r="D24" s="25"/>
      <c r="E24" s="138" t="s">
        <v>213</v>
      </c>
      <c r="F24" s="150"/>
      <c r="G24" s="36">
        <f t="shared" si="0"/>
        <v>0</v>
      </c>
      <c r="H24" s="10">
        <v>36</v>
      </c>
    </row>
    <row r="25" spans="1:8" s="10" customFormat="1" ht="13.5" thickBot="1">
      <c r="A25" s="39">
        <v>24</v>
      </c>
      <c r="B25" s="136" t="s">
        <v>166</v>
      </c>
      <c r="C25" s="136"/>
      <c r="D25" s="42"/>
      <c r="E25" s="137"/>
      <c r="F25" s="144">
        <f>SUM(F18:F24)</f>
        <v>0</v>
      </c>
      <c r="H25" s="10">
        <v>43</v>
      </c>
    </row>
    <row r="26" spans="4:6" s="10" customFormat="1" ht="12.75">
      <c r="D26" s="37"/>
      <c r="E26" s="38"/>
      <c r="F26" s="36"/>
    </row>
    <row r="27" spans="4:6" s="10" customFormat="1" ht="12.75">
      <c r="D27" s="37"/>
      <c r="E27" s="38"/>
      <c r="F27" s="148"/>
    </row>
    <row r="28" spans="1:6" s="10" customFormat="1" ht="12.75">
      <c r="A28" s="10" t="s">
        <v>208</v>
      </c>
      <c r="D28" s="37"/>
      <c r="E28" s="38"/>
      <c r="F28" s="36"/>
    </row>
    <row r="29" spans="1:6" s="10" customFormat="1" ht="12.75">
      <c r="A29" s="10" t="s">
        <v>146</v>
      </c>
      <c r="C29" s="10" t="s">
        <v>167</v>
      </c>
      <c r="D29" s="37"/>
      <c r="E29" s="38"/>
      <c r="F29" s="36"/>
    </row>
    <row r="183" ht="14.25">
      <c r="C183" s="4" t="s">
        <v>167</v>
      </c>
    </row>
  </sheetData>
  <sheetProtection password="8D63" sheet="1"/>
  <protectedRanges>
    <protectedRange sqref="D7:D8 D10:D11 D16:D17 F21:F24" name="Oblast1"/>
  </protectedRanges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8"/>
  <sheetViews>
    <sheetView zoomScalePageLayoutView="0" workbookViewId="0" topLeftCell="A11">
      <selection activeCell="R157" sqref="R157"/>
    </sheetView>
  </sheetViews>
  <sheetFormatPr defaultColWidth="9.140625" defaultRowHeight="15"/>
  <cols>
    <col min="1" max="1" width="4.421875" style="4" bestFit="1" customWidth="1"/>
    <col min="2" max="2" width="11.28125" style="4" bestFit="1" customWidth="1"/>
    <col min="3" max="3" width="54.140625" style="4" customWidth="1"/>
    <col min="4" max="4" width="4.00390625" style="4" bestFit="1" customWidth="1"/>
    <col min="5" max="5" width="8.421875" style="4" bestFit="1" customWidth="1"/>
    <col min="6" max="6" width="11.140625" style="4" bestFit="1" customWidth="1"/>
    <col min="7" max="7" width="11.7109375" style="4" bestFit="1" customWidth="1"/>
    <col min="8" max="8" width="7.28125" style="4" bestFit="1" customWidth="1"/>
    <col min="9" max="9" width="10.28125" style="4" bestFit="1" customWidth="1"/>
    <col min="10" max="10" width="5.421875" style="9" bestFit="1" customWidth="1"/>
    <col min="11" max="11" width="5.421875" style="4" hidden="1" customWidth="1"/>
    <col min="12" max="12" width="0" style="4" hidden="1" customWidth="1"/>
    <col min="13" max="13" width="4.57421875" style="4" hidden="1" customWidth="1"/>
    <col min="14" max="16384" width="9.140625" style="4" customWidth="1"/>
  </cols>
  <sheetData>
    <row r="1" spans="1:10" ht="15.75">
      <c r="A1" s="1"/>
      <c r="B1" s="32" t="s">
        <v>136</v>
      </c>
      <c r="C1" s="1"/>
      <c r="D1" s="1"/>
      <c r="E1" s="1"/>
      <c r="F1" s="1"/>
      <c r="G1" s="1"/>
      <c r="H1" s="1"/>
      <c r="I1" s="1"/>
      <c r="J1" s="3"/>
    </row>
    <row r="2" spans="1:10" ht="15.75">
      <c r="A2" s="1"/>
      <c r="B2" s="32" t="s">
        <v>168</v>
      </c>
      <c r="C2" s="1"/>
      <c r="D2" s="1"/>
      <c r="E2" s="1"/>
      <c r="F2" s="1"/>
      <c r="G2" s="1"/>
      <c r="H2" s="1"/>
      <c r="I2" s="1"/>
      <c r="J2" s="3"/>
    </row>
    <row r="3" spans="1:10" ht="14.25">
      <c r="A3" s="1"/>
      <c r="B3" s="2"/>
      <c r="C3" s="1"/>
      <c r="D3" s="1"/>
      <c r="E3" s="1"/>
      <c r="F3" s="1"/>
      <c r="G3" s="1"/>
      <c r="H3" s="1"/>
      <c r="I3" s="1"/>
      <c r="J3" s="3"/>
    </row>
    <row r="4" spans="1:10" s="7" customFormat="1" ht="33.75" customHeight="1" thickBot="1">
      <c r="A4" s="5" t="s">
        <v>145</v>
      </c>
      <c r="B4" s="5"/>
      <c r="C4" s="5"/>
      <c r="D4" s="5"/>
      <c r="E4" s="5"/>
      <c r="F4" s="5"/>
      <c r="G4" s="5"/>
      <c r="H4" s="5"/>
      <c r="I4" s="5"/>
      <c r="J4" s="6"/>
    </row>
    <row r="5" spans="1:13" s="10" customFormat="1" ht="13.5" thickBot="1">
      <c r="A5" s="39" t="s">
        <v>123</v>
      </c>
      <c r="B5" s="40" t="s">
        <v>125</v>
      </c>
      <c r="C5" s="41" t="s">
        <v>126</v>
      </c>
      <c r="D5" s="41" t="s">
        <v>127</v>
      </c>
      <c r="E5" s="42" t="s">
        <v>128</v>
      </c>
      <c r="F5" s="42" t="s">
        <v>129</v>
      </c>
      <c r="G5" s="43" t="s">
        <v>130</v>
      </c>
      <c r="H5" s="44" t="s">
        <v>131</v>
      </c>
      <c r="I5" s="45" t="s">
        <v>132</v>
      </c>
      <c r="J5" s="46" t="s">
        <v>133</v>
      </c>
      <c r="K5" s="10" t="s">
        <v>134</v>
      </c>
      <c r="L5" s="10" t="s">
        <v>135</v>
      </c>
      <c r="M5" s="10" t="s">
        <v>124</v>
      </c>
    </row>
    <row r="6" spans="1:10" s="1" customFormat="1" ht="19.5" customHeight="1">
      <c r="A6" s="47" t="s">
        <v>137</v>
      </c>
      <c r="B6" s="48"/>
      <c r="C6" s="49"/>
      <c r="D6" s="49"/>
      <c r="E6" s="50"/>
      <c r="F6" s="50"/>
      <c r="G6" s="51"/>
      <c r="H6" s="52"/>
      <c r="I6" s="53"/>
      <c r="J6" s="54"/>
    </row>
    <row r="7" spans="1:13" s="10" customFormat="1" ht="25.5">
      <c r="A7" s="23">
        <v>1</v>
      </c>
      <c r="B7" s="55">
        <v>530001</v>
      </c>
      <c r="C7" s="135" t="s">
        <v>200</v>
      </c>
      <c r="D7" s="56" t="s">
        <v>1</v>
      </c>
      <c r="E7" s="25">
        <v>12</v>
      </c>
      <c r="F7" s="157"/>
      <c r="G7" s="141">
        <f aca="true" t="shared" si="0" ref="G7:G36">E7*F7</f>
        <v>0</v>
      </c>
      <c r="H7" s="57">
        <v>0</v>
      </c>
      <c r="I7" s="58">
        <f aca="true" t="shared" si="1" ref="I7:I36">E7*H7</f>
        <v>0</v>
      </c>
      <c r="J7" s="59" t="s">
        <v>2</v>
      </c>
      <c r="K7" s="10" t="s">
        <v>3</v>
      </c>
      <c r="M7" s="60" t="s">
        <v>0</v>
      </c>
    </row>
    <row r="8" spans="1:13" s="10" customFormat="1" ht="25.5">
      <c r="A8" s="23">
        <v>2</v>
      </c>
      <c r="B8" s="55">
        <v>530001</v>
      </c>
      <c r="C8" s="135" t="s">
        <v>201</v>
      </c>
      <c r="D8" s="56" t="s">
        <v>1</v>
      </c>
      <c r="E8" s="25">
        <v>92</v>
      </c>
      <c r="F8" s="157"/>
      <c r="G8" s="141">
        <f t="shared" si="0"/>
        <v>0</v>
      </c>
      <c r="H8" s="57">
        <v>0</v>
      </c>
      <c r="I8" s="58">
        <f t="shared" si="1"/>
        <v>0</v>
      </c>
      <c r="J8" s="59" t="s">
        <v>2</v>
      </c>
      <c r="K8" s="10" t="s">
        <v>3</v>
      </c>
      <c r="M8" s="60" t="s">
        <v>0</v>
      </c>
    </row>
    <row r="9" spans="1:13" s="10" customFormat="1" ht="25.5">
      <c r="A9" s="23">
        <v>3</v>
      </c>
      <c r="B9" s="55">
        <v>530001</v>
      </c>
      <c r="C9" s="135" t="s">
        <v>202</v>
      </c>
      <c r="D9" s="56" t="s">
        <v>1</v>
      </c>
      <c r="E9" s="25">
        <v>6</v>
      </c>
      <c r="F9" s="157"/>
      <c r="G9" s="141">
        <f t="shared" si="0"/>
        <v>0</v>
      </c>
      <c r="H9" s="57">
        <v>0</v>
      </c>
      <c r="I9" s="58">
        <f t="shared" si="1"/>
        <v>0</v>
      </c>
      <c r="J9" s="59" t="s">
        <v>2</v>
      </c>
      <c r="K9" s="10" t="s">
        <v>3</v>
      </c>
      <c r="M9" s="60" t="s">
        <v>0</v>
      </c>
    </row>
    <row r="10" spans="1:13" s="10" customFormat="1" ht="25.5">
      <c r="A10" s="23">
        <v>4</v>
      </c>
      <c r="B10" s="55">
        <v>530001</v>
      </c>
      <c r="C10" s="135" t="s">
        <v>203</v>
      </c>
      <c r="D10" s="56" t="s">
        <v>1</v>
      </c>
      <c r="E10" s="25">
        <v>2</v>
      </c>
      <c r="F10" s="157"/>
      <c r="G10" s="141">
        <f t="shared" si="0"/>
        <v>0</v>
      </c>
      <c r="H10" s="57">
        <v>0</v>
      </c>
      <c r="I10" s="58">
        <f t="shared" si="1"/>
        <v>0</v>
      </c>
      <c r="J10" s="59" t="s">
        <v>2</v>
      </c>
      <c r="K10" s="10" t="s">
        <v>3</v>
      </c>
      <c r="M10" s="60" t="s">
        <v>0</v>
      </c>
    </row>
    <row r="11" spans="1:13" s="10" customFormat="1" ht="25.5">
      <c r="A11" s="23">
        <v>5</v>
      </c>
      <c r="B11" s="55">
        <v>530001</v>
      </c>
      <c r="C11" s="135" t="s">
        <v>204</v>
      </c>
      <c r="D11" s="56" t="s">
        <v>1</v>
      </c>
      <c r="E11" s="25">
        <v>11</v>
      </c>
      <c r="F11" s="157"/>
      <c r="G11" s="141">
        <f t="shared" si="0"/>
        <v>0</v>
      </c>
      <c r="H11" s="57">
        <v>0</v>
      </c>
      <c r="I11" s="58">
        <f t="shared" si="1"/>
        <v>0</v>
      </c>
      <c r="J11" s="59" t="s">
        <v>2</v>
      </c>
      <c r="K11" s="10" t="s">
        <v>3</v>
      </c>
      <c r="M11" s="60" t="s">
        <v>0</v>
      </c>
    </row>
    <row r="12" spans="1:13" s="10" customFormat="1" ht="25.5">
      <c r="A12" s="23">
        <v>6</v>
      </c>
      <c r="B12" s="55">
        <v>530001</v>
      </c>
      <c r="C12" s="135" t="s">
        <v>205</v>
      </c>
      <c r="D12" s="56" t="s">
        <v>1</v>
      </c>
      <c r="E12" s="25">
        <v>2</v>
      </c>
      <c r="F12" s="157"/>
      <c r="G12" s="141">
        <f t="shared" si="0"/>
        <v>0</v>
      </c>
      <c r="H12" s="57">
        <v>0</v>
      </c>
      <c r="I12" s="58">
        <f t="shared" si="1"/>
        <v>0</v>
      </c>
      <c r="J12" s="59" t="s">
        <v>2</v>
      </c>
      <c r="K12" s="10" t="s">
        <v>3</v>
      </c>
      <c r="M12" s="60" t="s">
        <v>0</v>
      </c>
    </row>
    <row r="13" spans="1:13" s="10" customFormat="1" ht="25.5">
      <c r="A13" s="23">
        <v>7</v>
      </c>
      <c r="B13" s="55">
        <v>530001</v>
      </c>
      <c r="C13" s="135" t="s">
        <v>206</v>
      </c>
      <c r="D13" s="56" t="s">
        <v>1</v>
      </c>
      <c r="E13" s="25">
        <v>1</v>
      </c>
      <c r="F13" s="157"/>
      <c r="G13" s="141">
        <f t="shared" si="0"/>
        <v>0</v>
      </c>
      <c r="H13" s="57">
        <v>0</v>
      </c>
      <c r="I13" s="58">
        <f t="shared" si="1"/>
        <v>0</v>
      </c>
      <c r="J13" s="59" t="s">
        <v>2</v>
      </c>
      <c r="K13" s="10" t="s">
        <v>3</v>
      </c>
      <c r="M13" s="60" t="s">
        <v>0</v>
      </c>
    </row>
    <row r="14" spans="1:13" s="10" customFormat="1" ht="25.5">
      <c r="A14" s="23">
        <v>8</v>
      </c>
      <c r="B14" s="55">
        <v>530001</v>
      </c>
      <c r="C14" s="135" t="s">
        <v>207</v>
      </c>
      <c r="D14" s="56" t="s">
        <v>1</v>
      </c>
      <c r="E14" s="25">
        <v>1</v>
      </c>
      <c r="F14" s="157"/>
      <c r="G14" s="141">
        <f t="shared" si="0"/>
        <v>0</v>
      </c>
      <c r="H14" s="57">
        <v>0</v>
      </c>
      <c r="I14" s="58">
        <f t="shared" si="1"/>
        <v>0</v>
      </c>
      <c r="J14" s="59" t="s">
        <v>2</v>
      </c>
      <c r="K14" s="10" t="s">
        <v>3</v>
      </c>
      <c r="M14" s="60" t="s">
        <v>0</v>
      </c>
    </row>
    <row r="15" spans="1:13" s="10" customFormat="1" ht="12.75">
      <c r="A15" s="23">
        <v>9</v>
      </c>
      <c r="B15" s="55">
        <v>560005</v>
      </c>
      <c r="C15" s="56" t="s">
        <v>4</v>
      </c>
      <c r="D15" s="56" t="s">
        <v>1</v>
      </c>
      <c r="E15" s="25">
        <v>2</v>
      </c>
      <c r="F15" s="157"/>
      <c r="G15" s="141">
        <f t="shared" si="0"/>
        <v>0</v>
      </c>
      <c r="H15" s="57">
        <v>0</v>
      </c>
      <c r="I15" s="58">
        <f t="shared" si="1"/>
        <v>0</v>
      </c>
      <c r="J15" s="59" t="s">
        <v>2</v>
      </c>
      <c r="K15" s="10" t="s">
        <v>3</v>
      </c>
      <c r="M15" s="60" t="s">
        <v>0</v>
      </c>
    </row>
    <row r="16" spans="1:13" s="10" customFormat="1" ht="12.75">
      <c r="A16" s="23">
        <v>10</v>
      </c>
      <c r="B16" s="55">
        <v>560007</v>
      </c>
      <c r="C16" s="56" t="s">
        <v>5</v>
      </c>
      <c r="D16" s="56" t="s">
        <v>1</v>
      </c>
      <c r="E16" s="25">
        <v>12</v>
      </c>
      <c r="F16" s="157"/>
      <c r="G16" s="141">
        <f t="shared" si="0"/>
        <v>0</v>
      </c>
      <c r="H16" s="57">
        <v>0</v>
      </c>
      <c r="I16" s="58">
        <f t="shared" si="1"/>
        <v>0</v>
      </c>
      <c r="J16" s="59" t="s">
        <v>2</v>
      </c>
      <c r="K16" s="10" t="s">
        <v>3</v>
      </c>
      <c r="M16" s="60" t="s">
        <v>0</v>
      </c>
    </row>
    <row r="17" spans="1:13" s="10" customFormat="1" ht="12.75">
      <c r="A17" s="23">
        <v>11</v>
      </c>
      <c r="B17" s="55">
        <v>565255</v>
      </c>
      <c r="C17" s="56" t="s">
        <v>6</v>
      </c>
      <c r="D17" s="56" t="s">
        <v>1</v>
      </c>
      <c r="E17" s="25">
        <v>8</v>
      </c>
      <c r="F17" s="157"/>
      <c r="G17" s="141">
        <f t="shared" si="0"/>
        <v>0</v>
      </c>
      <c r="H17" s="57">
        <v>0</v>
      </c>
      <c r="I17" s="58">
        <f t="shared" si="1"/>
        <v>0</v>
      </c>
      <c r="J17" s="59" t="s">
        <v>2</v>
      </c>
      <c r="K17" s="10" t="s">
        <v>3</v>
      </c>
      <c r="M17" s="60" t="s">
        <v>0</v>
      </c>
    </row>
    <row r="18" spans="1:13" s="10" customFormat="1" ht="12.75">
      <c r="A18" s="23">
        <v>12</v>
      </c>
      <c r="B18" s="55">
        <v>560301</v>
      </c>
      <c r="C18" s="56" t="s">
        <v>7</v>
      </c>
      <c r="D18" s="56" t="s">
        <v>1</v>
      </c>
      <c r="E18" s="25">
        <v>1</v>
      </c>
      <c r="F18" s="157"/>
      <c r="G18" s="141">
        <f t="shared" si="0"/>
        <v>0</v>
      </c>
      <c r="H18" s="57">
        <v>0</v>
      </c>
      <c r="I18" s="58">
        <f t="shared" si="1"/>
        <v>0</v>
      </c>
      <c r="J18" s="59" t="s">
        <v>2</v>
      </c>
      <c r="K18" s="10" t="s">
        <v>3</v>
      </c>
      <c r="M18" s="60" t="s">
        <v>0</v>
      </c>
    </row>
    <row r="19" spans="1:13" s="10" customFormat="1" ht="12.75">
      <c r="A19" s="23">
        <v>13</v>
      </c>
      <c r="B19" s="55">
        <v>560302</v>
      </c>
      <c r="C19" s="56" t="s">
        <v>8</v>
      </c>
      <c r="D19" s="56" t="s">
        <v>1</v>
      </c>
      <c r="E19" s="25">
        <v>1</v>
      </c>
      <c r="F19" s="157"/>
      <c r="G19" s="141">
        <f t="shared" si="0"/>
        <v>0</v>
      </c>
      <c r="H19" s="57">
        <v>0</v>
      </c>
      <c r="I19" s="58">
        <f t="shared" si="1"/>
        <v>0</v>
      </c>
      <c r="J19" s="59" t="s">
        <v>2</v>
      </c>
      <c r="K19" s="10" t="s">
        <v>3</v>
      </c>
      <c r="M19" s="60" t="s">
        <v>0</v>
      </c>
    </row>
    <row r="20" spans="1:13" s="10" customFormat="1" ht="12.75">
      <c r="A20" s="23">
        <v>14</v>
      </c>
      <c r="B20" s="55">
        <v>560303</v>
      </c>
      <c r="C20" s="56" t="s">
        <v>9</v>
      </c>
      <c r="D20" s="56" t="s">
        <v>1</v>
      </c>
      <c r="E20" s="25">
        <v>94</v>
      </c>
      <c r="F20" s="157"/>
      <c r="G20" s="141">
        <f t="shared" si="0"/>
        <v>0</v>
      </c>
      <c r="H20" s="57">
        <v>0</v>
      </c>
      <c r="I20" s="58">
        <f t="shared" si="1"/>
        <v>0</v>
      </c>
      <c r="J20" s="59" t="s">
        <v>2</v>
      </c>
      <c r="K20" s="10" t="s">
        <v>3</v>
      </c>
      <c r="M20" s="60" t="s">
        <v>0</v>
      </c>
    </row>
    <row r="21" spans="1:13" s="10" customFormat="1" ht="12.75">
      <c r="A21" s="23">
        <v>15</v>
      </c>
      <c r="B21" s="55">
        <v>574112</v>
      </c>
      <c r="C21" s="56" t="s">
        <v>10</v>
      </c>
      <c r="D21" s="56" t="s">
        <v>1</v>
      </c>
      <c r="E21" s="25">
        <v>14</v>
      </c>
      <c r="F21" s="157"/>
      <c r="G21" s="141">
        <f t="shared" si="0"/>
        <v>0</v>
      </c>
      <c r="H21" s="57">
        <v>0</v>
      </c>
      <c r="I21" s="58">
        <f t="shared" si="1"/>
        <v>0</v>
      </c>
      <c r="J21" s="59" t="s">
        <v>2</v>
      </c>
      <c r="K21" s="10" t="s">
        <v>3</v>
      </c>
      <c r="M21" s="60" t="s">
        <v>0</v>
      </c>
    </row>
    <row r="22" spans="1:13" s="10" customFormat="1" ht="12.75">
      <c r="A22" s="23">
        <v>16</v>
      </c>
      <c r="B22" s="55">
        <v>574491</v>
      </c>
      <c r="C22" s="56" t="s">
        <v>11</v>
      </c>
      <c r="D22" s="56" t="s">
        <v>1</v>
      </c>
      <c r="E22" s="25">
        <v>4</v>
      </c>
      <c r="F22" s="157"/>
      <c r="G22" s="141">
        <f t="shared" si="0"/>
        <v>0</v>
      </c>
      <c r="H22" s="57">
        <v>0</v>
      </c>
      <c r="I22" s="58">
        <f t="shared" si="1"/>
        <v>0</v>
      </c>
      <c r="J22" s="59" t="s">
        <v>2</v>
      </c>
      <c r="K22" s="10" t="s">
        <v>3</v>
      </c>
      <c r="M22" s="60" t="s">
        <v>0</v>
      </c>
    </row>
    <row r="23" spans="1:13" s="10" customFormat="1" ht="12.75">
      <c r="A23" s="23">
        <v>17</v>
      </c>
      <c r="B23" s="55">
        <v>574491</v>
      </c>
      <c r="C23" s="56" t="s">
        <v>12</v>
      </c>
      <c r="D23" s="56" t="s">
        <v>1</v>
      </c>
      <c r="E23" s="25">
        <v>2</v>
      </c>
      <c r="F23" s="157"/>
      <c r="G23" s="141">
        <f t="shared" si="0"/>
        <v>0</v>
      </c>
      <c r="H23" s="57">
        <v>0</v>
      </c>
      <c r="I23" s="58">
        <f t="shared" si="1"/>
        <v>0</v>
      </c>
      <c r="J23" s="59" t="s">
        <v>2</v>
      </c>
      <c r="K23" s="10" t="s">
        <v>3</v>
      </c>
      <c r="M23" s="60" t="s">
        <v>0</v>
      </c>
    </row>
    <row r="24" spans="1:13" s="10" customFormat="1" ht="12.75">
      <c r="A24" s="23">
        <v>18</v>
      </c>
      <c r="B24" s="55">
        <v>574493</v>
      </c>
      <c r="C24" s="56" t="s">
        <v>13</v>
      </c>
      <c r="D24" s="56" t="s">
        <v>1</v>
      </c>
      <c r="E24" s="25">
        <v>1</v>
      </c>
      <c r="F24" s="157"/>
      <c r="G24" s="141">
        <f t="shared" si="0"/>
        <v>0</v>
      </c>
      <c r="H24" s="57">
        <v>0</v>
      </c>
      <c r="I24" s="58">
        <f t="shared" si="1"/>
        <v>0</v>
      </c>
      <c r="J24" s="59" t="s">
        <v>2</v>
      </c>
      <c r="K24" s="10" t="s">
        <v>3</v>
      </c>
      <c r="M24" s="60" t="s">
        <v>0</v>
      </c>
    </row>
    <row r="25" spans="1:13" s="10" customFormat="1" ht="12.75">
      <c r="A25" s="23">
        <v>19</v>
      </c>
      <c r="B25" s="55">
        <v>574495</v>
      </c>
      <c r="C25" s="56" t="s">
        <v>14</v>
      </c>
      <c r="D25" s="56" t="s">
        <v>1</v>
      </c>
      <c r="E25" s="25">
        <v>1</v>
      </c>
      <c r="F25" s="157"/>
      <c r="G25" s="141">
        <f t="shared" si="0"/>
        <v>0</v>
      </c>
      <c r="H25" s="57">
        <v>0</v>
      </c>
      <c r="I25" s="58">
        <f t="shared" si="1"/>
        <v>0</v>
      </c>
      <c r="J25" s="59" t="s">
        <v>2</v>
      </c>
      <c r="K25" s="10" t="s">
        <v>3</v>
      </c>
      <c r="M25" s="60" t="s">
        <v>0</v>
      </c>
    </row>
    <row r="26" spans="1:13" s="10" customFormat="1" ht="12.75">
      <c r="A26" s="23">
        <v>20</v>
      </c>
      <c r="B26" s="55">
        <v>574611</v>
      </c>
      <c r="C26" s="56" t="s">
        <v>15</v>
      </c>
      <c r="D26" s="56" t="s">
        <v>1</v>
      </c>
      <c r="E26" s="25">
        <v>84</v>
      </c>
      <c r="F26" s="157"/>
      <c r="G26" s="141">
        <f t="shared" si="0"/>
        <v>0</v>
      </c>
      <c r="H26" s="57">
        <v>0</v>
      </c>
      <c r="I26" s="58">
        <f t="shared" si="1"/>
        <v>0</v>
      </c>
      <c r="J26" s="59" t="s">
        <v>2</v>
      </c>
      <c r="K26" s="10" t="s">
        <v>3</v>
      </c>
      <c r="M26" s="60" t="s">
        <v>0</v>
      </c>
    </row>
    <row r="27" spans="1:13" s="10" customFormat="1" ht="12.75">
      <c r="A27" s="23">
        <v>21</v>
      </c>
      <c r="B27" s="55">
        <v>574612</v>
      </c>
      <c r="C27" s="56" t="s">
        <v>16</v>
      </c>
      <c r="D27" s="56" t="s">
        <v>1</v>
      </c>
      <c r="E27" s="25">
        <v>10</v>
      </c>
      <c r="F27" s="157"/>
      <c r="G27" s="141">
        <f t="shared" si="0"/>
        <v>0</v>
      </c>
      <c r="H27" s="57">
        <v>0</v>
      </c>
      <c r="I27" s="58">
        <f t="shared" si="1"/>
        <v>0</v>
      </c>
      <c r="J27" s="59" t="s">
        <v>2</v>
      </c>
      <c r="K27" s="10" t="s">
        <v>3</v>
      </c>
      <c r="M27" s="60" t="s">
        <v>0</v>
      </c>
    </row>
    <row r="28" spans="1:13" s="10" customFormat="1" ht="12.75">
      <c r="A28" s="23">
        <v>22</v>
      </c>
      <c r="B28" s="55">
        <v>574613</v>
      </c>
      <c r="C28" s="56" t="s">
        <v>17</v>
      </c>
      <c r="D28" s="56" t="s">
        <v>1</v>
      </c>
      <c r="E28" s="25">
        <v>3</v>
      </c>
      <c r="F28" s="157"/>
      <c r="G28" s="141">
        <f t="shared" si="0"/>
        <v>0</v>
      </c>
      <c r="H28" s="57">
        <v>0</v>
      </c>
      <c r="I28" s="58">
        <f t="shared" si="1"/>
        <v>0</v>
      </c>
      <c r="J28" s="59" t="s">
        <v>2</v>
      </c>
      <c r="K28" s="10" t="s">
        <v>3</v>
      </c>
      <c r="M28" s="60" t="s">
        <v>0</v>
      </c>
    </row>
    <row r="29" spans="1:13" s="10" customFormat="1" ht="12.75">
      <c r="A29" s="23">
        <v>23</v>
      </c>
      <c r="B29" s="55">
        <v>574614</v>
      </c>
      <c r="C29" s="56" t="s">
        <v>18</v>
      </c>
      <c r="D29" s="56" t="s">
        <v>1</v>
      </c>
      <c r="E29" s="25">
        <v>1</v>
      </c>
      <c r="F29" s="157"/>
      <c r="G29" s="141">
        <f t="shared" si="0"/>
        <v>0</v>
      </c>
      <c r="H29" s="57">
        <v>0</v>
      </c>
      <c r="I29" s="58">
        <f t="shared" si="1"/>
        <v>0</v>
      </c>
      <c r="J29" s="59" t="s">
        <v>2</v>
      </c>
      <c r="K29" s="10" t="s">
        <v>3</v>
      </c>
      <c r="M29" s="60" t="s">
        <v>0</v>
      </c>
    </row>
    <row r="30" spans="1:13" s="10" customFormat="1" ht="12.75">
      <c r="A30" s="23">
        <v>24</v>
      </c>
      <c r="B30" s="55">
        <v>574615</v>
      </c>
      <c r="C30" s="56" t="s">
        <v>19</v>
      </c>
      <c r="D30" s="56" t="s">
        <v>1</v>
      </c>
      <c r="E30" s="25">
        <v>1</v>
      </c>
      <c r="F30" s="157"/>
      <c r="G30" s="141">
        <f t="shared" si="0"/>
        <v>0</v>
      </c>
      <c r="H30" s="57">
        <v>0</v>
      </c>
      <c r="I30" s="58">
        <f t="shared" si="1"/>
        <v>0</v>
      </c>
      <c r="J30" s="59" t="s">
        <v>2</v>
      </c>
      <c r="K30" s="10" t="s">
        <v>3</v>
      </c>
      <c r="M30" s="60" t="s">
        <v>0</v>
      </c>
    </row>
    <row r="31" spans="1:13" s="10" customFormat="1" ht="12.75">
      <c r="A31" s="23">
        <v>25</v>
      </c>
      <c r="B31" s="55">
        <v>574624</v>
      </c>
      <c r="C31" s="56" t="s">
        <v>20</v>
      </c>
      <c r="D31" s="56" t="s">
        <v>1</v>
      </c>
      <c r="E31" s="25">
        <v>1</v>
      </c>
      <c r="F31" s="157"/>
      <c r="G31" s="141">
        <f t="shared" si="0"/>
        <v>0</v>
      </c>
      <c r="H31" s="57">
        <v>0</v>
      </c>
      <c r="I31" s="58">
        <f t="shared" si="1"/>
        <v>0</v>
      </c>
      <c r="J31" s="59" t="s">
        <v>2</v>
      </c>
      <c r="K31" s="10" t="s">
        <v>3</v>
      </c>
      <c r="M31" s="60" t="s">
        <v>0</v>
      </c>
    </row>
    <row r="32" spans="1:13" s="10" customFormat="1" ht="12.75">
      <c r="A32" s="23">
        <v>26</v>
      </c>
      <c r="B32" s="55">
        <v>574634</v>
      </c>
      <c r="C32" s="56" t="s">
        <v>21</v>
      </c>
      <c r="D32" s="56" t="s">
        <v>1</v>
      </c>
      <c r="E32" s="25">
        <v>1</v>
      </c>
      <c r="F32" s="157"/>
      <c r="G32" s="141">
        <f t="shared" si="0"/>
        <v>0</v>
      </c>
      <c r="H32" s="57">
        <v>0</v>
      </c>
      <c r="I32" s="58">
        <f t="shared" si="1"/>
        <v>0</v>
      </c>
      <c r="J32" s="59" t="s">
        <v>2</v>
      </c>
      <c r="K32" s="10" t="s">
        <v>3</v>
      </c>
      <c r="M32" s="60" t="s">
        <v>0</v>
      </c>
    </row>
    <row r="33" spans="1:13" s="10" customFormat="1" ht="12.75">
      <c r="A33" s="23">
        <v>27</v>
      </c>
      <c r="B33" s="55">
        <v>574633</v>
      </c>
      <c r="C33" s="56" t="s">
        <v>22</v>
      </c>
      <c r="D33" s="56" t="s">
        <v>1</v>
      </c>
      <c r="E33" s="25">
        <v>1</v>
      </c>
      <c r="F33" s="157"/>
      <c r="G33" s="141">
        <f t="shared" si="0"/>
        <v>0</v>
      </c>
      <c r="H33" s="57">
        <v>0</v>
      </c>
      <c r="I33" s="58">
        <f t="shared" si="1"/>
        <v>0</v>
      </c>
      <c r="J33" s="59" t="s">
        <v>2</v>
      </c>
      <c r="K33" s="10" t="s">
        <v>3</v>
      </c>
      <c r="M33" s="60" t="s">
        <v>0</v>
      </c>
    </row>
    <row r="34" spans="1:13" s="10" customFormat="1" ht="12.75">
      <c r="A34" s="23">
        <v>28</v>
      </c>
      <c r="B34" s="55">
        <v>727101</v>
      </c>
      <c r="C34" s="56" t="s">
        <v>23</v>
      </c>
      <c r="D34" s="56" t="s">
        <v>1</v>
      </c>
      <c r="E34" s="25">
        <v>1</v>
      </c>
      <c r="F34" s="157"/>
      <c r="G34" s="141">
        <f t="shared" si="0"/>
        <v>0</v>
      </c>
      <c r="H34" s="57">
        <v>0</v>
      </c>
      <c r="I34" s="58">
        <f t="shared" si="1"/>
        <v>0</v>
      </c>
      <c r="J34" s="59" t="s">
        <v>24</v>
      </c>
      <c r="K34" s="10" t="s">
        <v>3</v>
      </c>
      <c r="M34" s="60" t="s">
        <v>0</v>
      </c>
    </row>
    <row r="35" spans="1:13" s="10" customFormat="1" ht="12.75">
      <c r="A35" s="23">
        <v>29</v>
      </c>
      <c r="B35" s="55">
        <v>727411</v>
      </c>
      <c r="C35" s="56" t="s">
        <v>25</v>
      </c>
      <c r="D35" s="56" t="s">
        <v>1</v>
      </c>
      <c r="E35" s="25">
        <v>1</v>
      </c>
      <c r="F35" s="157"/>
      <c r="G35" s="141">
        <f t="shared" si="0"/>
        <v>0</v>
      </c>
      <c r="H35" s="57">
        <v>0</v>
      </c>
      <c r="I35" s="58">
        <f t="shared" si="1"/>
        <v>0</v>
      </c>
      <c r="J35" s="59" t="s">
        <v>24</v>
      </c>
      <c r="M35" s="60" t="s">
        <v>0</v>
      </c>
    </row>
    <row r="36" spans="1:13" s="10" customFormat="1" ht="12.75">
      <c r="A36" s="23">
        <v>30</v>
      </c>
      <c r="B36" s="55">
        <v>727101</v>
      </c>
      <c r="C36" s="56" t="s">
        <v>26</v>
      </c>
      <c r="D36" s="56" t="s">
        <v>1</v>
      </c>
      <c r="E36" s="25">
        <v>1</v>
      </c>
      <c r="F36" s="157"/>
      <c r="G36" s="141">
        <f t="shared" si="0"/>
        <v>0</v>
      </c>
      <c r="H36" s="57">
        <v>0</v>
      </c>
      <c r="I36" s="58">
        <f t="shared" si="1"/>
        <v>0</v>
      </c>
      <c r="J36" s="59" t="s">
        <v>24</v>
      </c>
      <c r="K36" s="10" t="s">
        <v>3</v>
      </c>
      <c r="M36" s="60" t="s">
        <v>0</v>
      </c>
    </row>
    <row r="37" spans="1:13" s="10" customFormat="1" ht="12.75">
      <c r="A37" s="23">
        <v>31</v>
      </c>
      <c r="B37" s="55">
        <v>727411</v>
      </c>
      <c r="C37" s="56" t="s">
        <v>25</v>
      </c>
      <c r="D37" s="56" t="s">
        <v>1</v>
      </c>
      <c r="E37" s="25">
        <v>1</v>
      </c>
      <c r="F37" s="157"/>
      <c r="G37" s="141">
        <f>E37*F37</f>
        <v>0</v>
      </c>
      <c r="H37" s="57">
        <v>0</v>
      </c>
      <c r="I37" s="58">
        <f>E37*H37</f>
        <v>0</v>
      </c>
      <c r="J37" s="59" t="s">
        <v>24</v>
      </c>
      <c r="M37" s="60" t="s">
        <v>0</v>
      </c>
    </row>
    <row r="38" spans="1:13" s="10" customFormat="1" ht="12.75">
      <c r="A38" s="23">
        <v>32</v>
      </c>
      <c r="B38" s="55"/>
      <c r="C38" s="56" t="s">
        <v>215</v>
      </c>
      <c r="D38" s="56" t="s">
        <v>1</v>
      </c>
      <c r="E38" s="25">
        <v>2</v>
      </c>
      <c r="F38" s="157"/>
      <c r="G38" s="141">
        <f>E38*F38</f>
        <v>0</v>
      </c>
      <c r="H38" s="57"/>
      <c r="I38" s="58"/>
      <c r="J38" s="59" t="s">
        <v>24</v>
      </c>
      <c r="M38" s="60"/>
    </row>
    <row r="39" spans="1:13" s="10" customFormat="1" ht="12.75">
      <c r="A39" s="23">
        <v>33</v>
      </c>
      <c r="B39" s="55"/>
      <c r="C39" s="56" t="s">
        <v>216</v>
      </c>
      <c r="D39" s="56" t="s">
        <v>1</v>
      </c>
      <c r="E39" s="25">
        <v>1</v>
      </c>
      <c r="F39" s="157"/>
      <c r="G39" s="141">
        <f>E39*F39</f>
        <v>0</v>
      </c>
      <c r="H39" s="57"/>
      <c r="I39" s="58"/>
      <c r="J39" s="59" t="s">
        <v>24</v>
      </c>
      <c r="M39" s="60"/>
    </row>
    <row r="40" spans="1:13" s="10" customFormat="1" ht="12.75">
      <c r="A40" s="23">
        <v>34</v>
      </c>
      <c r="B40" s="55"/>
      <c r="C40" s="56" t="s">
        <v>196</v>
      </c>
      <c r="D40" s="56" t="s">
        <v>179</v>
      </c>
      <c r="E40" s="25">
        <v>4</v>
      </c>
      <c r="F40" s="157"/>
      <c r="G40" s="141">
        <f>E40*F40</f>
        <v>0</v>
      </c>
      <c r="H40" s="57"/>
      <c r="I40" s="58"/>
      <c r="J40" s="59" t="s">
        <v>24</v>
      </c>
      <c r="M40" s="60"/>
    </row>
    <row r="41" spans="1:13" s="1" customFormat="1" ht="12.75">
      <c r="A41" s="61"/>
      <c r="B41" s="62"/>
      <c r="C41" s="63" t="s">
        <v>138</v>
      </c>
      <c r="D41" s="63"/>
      <c r="E41" s="64"/>
      <c r="F41" s="155"/>
      <c r="G41" s="145">
        <f>SUM(G7:G40)</f>
        <v>0</v>
      </c>
      <c r="H41" s="65"/>
      <c r="I41" s="66">
        <f>SUM(I22:I39)</f>
        <v>0</v>
      </c>
      <c r="J41" s="67"/>
      <c r="M41" s="68" t="s">
        <v>0</v>
      </c>
    </row>
    <row r="42" spans="1:13" s="1" customFormat="1" ht="19.5" customHeight="1">
      <c r="A42" s="69" t="s">
        <v>139</v>
      </c>
      <c r="B42" s="70"/>
      <c r="C42" s="71"/>
      <c r="D42" s="71"/>
      <c r="E42" s="72"/>
      <c r="F42" s="156"/>
      <c r="G42" s="146"/>
      <c r="H42" s="73"/>
      <c r="I42" s="74"/>
      <c r="J42" s="75"/>
      <c r="M42" s="68"/>
    </row>
    <row r="43" spans="1:13" s="10" customFormat="1" ht="12.75">
      <c r="A43" s="23">
        <v>35</v>
      </c>
      <c r="B43" s="55">
        <v>579301</v>
      </c>
      <c r="C43" s="56" t="s">
        <v>28</v>
      </c>
      <c r="D43" s="56" t="s">
        <v>1</v>
      </c>
      <c r="E43" s="25">
        <v>115</v>
      </c>
      <c r="F43" s="157"/>
      <c r="G43" s="141">
        <f aca="true" t="shared" si="2" ref="G43:G60">E43*F43</f>
        <v>0</v>
      </c>
      <c r="H43" s="57">
        <v>0</v>
      </c>
      <c r="I43" s="58">
        <f aca="true" t="shared" si="3" ref="I43:I60">E43*H43</f>
        <v>0</v>
      </c>
      <c r="J43" s="59" t="s">
        <v>2</v>
      </c>
      <c r="K43" s="10" t="s">
        <v>3</v>
      </c>
      <c r="M43" s="60" t="s">
        <v>27</v>
      </c>
    </row>
    <row r="44" spans="1:13" s="10" customFormat="1" ht="12.75">
      <c r="A44" s="23">
        <v>36</v>
      </c>
      <c r="B44" s="55">
        <v>579291</v>
      </c>
      <c r="C44" s="56" t="s">
        <v>29</v>
      </c>
      <c r="D44" s="56" t="s">
        <v>1</v>
      </c>
      <c r="E44" s="25">
        <v>115</v>
      </c>
      <c r="F44" s="157"/>
      <c r="G44" s="141">
        <f t="shared" si="2"/>
        <v>0</v>
      </c>
      <c r="H44" s="57">
        <v>0</v>
      </c>
      <c r="I44" s="58">
        <f t="shared" si="3"/>
        <v>0</v>
      </c>
      <c r="J44" s="59" t="s">
        <v>2</v>
      </c>
      <c r="M44" s="60" t="s">
        <v>27</v>
      </c>
    </row>
    <row r="45" spans="1:13" s="10" customFormat="1" ht="12.75">
      <c r="A45" s="23">
        <v>37</v>
      </c>
      <c r="B45" s="55">
        <v>579302</v>
      </c>
      <c r="C45" s="56" t="s">
        <v>30</v>
      </c>
      <c r="D45" s="56" t="s">
        <v>1</v>
      </c>
      <c r="E45" s="25">
        <v>3</v>
      </c>
      <c r="F45" s="157"/>
      <c r="G45" s="141">
        <f t="shared" si="2"/>
        <v>0</v>
      </c>
      <c r="H45" s="57">
        <v>0</v>
      </c>
      <c r="I45" s="58">
        <f t="shared" si="3"/>
        <v>0</v>
      </c>
      <c r="J45" s="59" t="s">
        <v>2</v>
      </c>
      <c r="K45" s="10" t="s">
        <v>3</v>
      </c>
      <c r="M45" s="60" t="s">
        <v>27</v>
      </c>
    </row>
    <row r="46" spans="1:13" s="10" customFormat="1" ht="12.75">
      <c r="A46" s="23">
        <v>38</v>
      </c>
      <c r="B46" s="55">
        <v>579291</v>
      </c>
      <c r="C46" s="56" t="s">
        <v>29</v>
      </c>
      <c r="D46" s="56" t="s">
        <v>1</v>
      </c>
      <c r="E46" s="25">
        <v>3</v>
      </c>
      <c r="F46" s="157"/>
      <c r="G46" s="141">
        <f t="shared" si="2"/>
        <v>0</v>
      </c>
      <c r="H46" s="57">
        <v>0</v>
      </c>
      <c r="I46" s="58">
        <f t="shared" si="3"/>
        <v>0</v>
      </c>
      <c r="J46" s="59" t="s">
        <v>2</v>
      </c>
      <c r="M46" s="60" t="s">
        <v>27</v>
      </c>
    </row>
    <row r="47" spans="1:13" s="10" customFormat="1" ht="12.75">
      <c r="A47" s="23">
        <v>39</v>
      </c>
      <c r="B47" s="55">
        <v>101211</v>
      </c>
      <c r="C47" s="56" t="s">
        <v>31</v>
      </c>
      <c r="D47" s="56" t="s">
        <v>32</v>
      </c>
      <c r="E47" s="25">
        <v>4000</v>
      </c>
      <c r="F47" s="157"/>
      <c r="G47" s="141">
        <f t="shared" si="2"/>
        <v>0</v>
      </c>
      <c r="H47" s="57">
        <v>0</v>
      </c>
      <c r="I47" s="58">
        <f t="shared" si="3"/>
        <v>0</v>
      </c>
      <c r="J47" s="59" t="s">
        <v>2</v>
      </c>
      <c r="K47" s="10" t="s">
        <v>3</v>
      </c>
      <c r="M47" s="60" t="s">
        <v>27</v>
      </c>
    </row>
    <row r="48" spans="1:13" s="10" customFormat="1" ht="12.75">
      <c r="A48" s="23">
        <v>40</v>
      </c>
      <c r="B48" s="55">
        <v>101306</v>
      </c>
      <c r="C48" s="56" t="s">
        <v>33</v>
      </c>
      <c r="D48" s="56" t="s">
        <v>32</v>
      </c>
      <c r="E48" s="25">
        <v>50</v>
      </c>
      <c r="F48" s="157"/>
      <c r="G48" s="141">
        <f t="shared" si="2"/>
        <v>0</v>
      </c>
      <c r="H48" s="57">
        <v>0</v>
      </c>
      <c r="I48" s="58">
        <f t="shared" si="3"/>
        <v>0</v>
      </c>
      <c r="J48" s="59" t="s">
        <v>2</v>
      </c>
      <c r="K48" s="10" t="s">
        <v>3</v>
      </c>
      <c r="M48" s="60" t="s">
        <v>27</v>
      </c>
    </row>
    <row r="49" spans="1:13" s="10" customFormat="1" ht="12.75">
      <c r="A49" s="23">
        <v>41</v>
      </c>
      <c r="B49" s="55">
        <v>160104</v>
      </c>
      <c r="C49" s="56" t="s">
        <v>34</v>
      </c>
      <c r="D49" s="56" t="s">
        <v>32</v>
      </c>
      <c r="E49" s="25">
        <v>1500</v>
      </c>
      <c r="F49" s="157"/>
      <c r="G49" s="141">
        <f t="shared" si="2"/>
        <v>0</v>
      </c>
      <c r="H49" s="57">
        <v>0</v>
      </c>
      <c r="I49" s="58">
        <f t="shared" si="3"/>
        <v>0</v>
      </c>
      <c r="J49" s="59" t="s">
        <v>2</v>
      </c>
      <c r="K49" s="10" t="s">
        <v>3</v>
      </c>
      <c r="M49" s="60" t="s">
        <v>27</v>
      </c>
    </row>
    <row r="50" spans="1:13" s="10" customFormat="1" ht="12.75">
      <c r="A50" s="23">
        <v>42</v>
      </c>
      <c r="B50" s="55">
        <v>191511</v>
      </c>
      <c r="C50" s="56" t="s">
        <v>35</v>
      </c>
      <c r="D50" s="56" t="s">
        <v>1</v>
      </c>
      <c r="E50" s="25">
        <v>242</v>
      </c>
      <c r="F50" s="157"/>
      <c r="G50" s="141">
        <f t="shared" si="2"/>
        <v>0</v>
      </c>
      <c r="H50" s="57">
        <v>0</v>
      </c>
      <c r="I50" s="58">
        <f t="shared" si="3"/>
        <v>0</v>
      </c>
      <c r="J50" s="59" t="s">
        <v>2</v>
      </c>
      <c r="K50" s="10" t="s">
        <v>3</v>
      </c>
      <c r="M50" s="60" t="s">
        <v>27</v>
      </c>
    </row>
    <row r="51" spans="1:13" s="10" customFormat="1" ht="12.75">
      <c r="A51" s="23">
        <v>43</v>
      </c>
      <c r="B51" s="55">
        <v>199512</v>
      </c>
      <c r="C51" s="56" t="s">
        <v>36</v>
      </c>
      <c r="D51" s="56" t="s">
        <v>1</v>
      </c>
      <c r="E51" s="25">
        <v>242</v>
      </c>
      <c r="F51" s="157"/>
      <c r="G51" s="141">
        <f t="shared" si="2"/>
        <v>0</v>
      </c>
      <c r="H51" s="57">
        <v>0</v>
      </c>
      <c r="I51" s="58">
        <f t="shared" si="3"/>
        <v>0</v>
      </c>
      <c r="J51" s="59" t="s">
        <v>2</v>
      </c>
      <c r="K51" s="10" t="s">
        <v>3</v>
      </c>
      <c r="M51" s="60" t="s">
        <v>27</v>
      </c>
    </row>
    <row r="52" spans="1:13" s="10" customFormat="1" ht="12.75">
      <c r="A52" s="23">
        <v>44</v>
      </c>
      <c r="B52" s="55">
        <v>295001</v>
      </c>
      <c r="C52" s="56" t="s">
        <v>37</v>
      </c>
      <c r="D52" s="56" t="s">
        <v>32</v>
      </c>
      <c r="E52" s="25">
        <v>3600</v>
      </c>
      <c r="F52" s="157"/>
      <c r="G52" s="141">
        <f t="shared" si="2"/>
        <v>0</v>
      </c>
      <c r="H52" s="57">
        <v>0</v>
      </c>
      <c r="I52" s="58">
        <f t="shared" si="3"/>
        <v>0</v>
      </c>
      <c r="J52" s="59" t="s">
        <v>2</v>
      </c>
      <c r="K52" s="10" t="s">
        <v>3</v>
      </c>
      <c r="M52" s="60" t="s">
        <v>27</v>
      </c>
    </row>
    <row r="53" spans="1:13" s="10" customFormat="1" ht="12.75">
      <c r="A53" s="23">
        <v>45</v>
      </c>
      <c r="B53" s="55">
        <v>295021</v>
      </c>
      <c r="C53" s="56" t="s">
        <v>38</v>
      </c>
      <c r="D53" s="56" t="s">
        <v>32</v>
      </c>
      <c r="E53" s="25">
        <v>363</v>
      </c>
      <c r="F53" s="157"/>
      <c r="G53" s="141">
        <f t="shared" si="2"/>
        <v>0</v>
      </c>
      <c r="H53" s="57">
        <v>0</v>
      </c>
      <c r="I53" s="58">
        <f t="shared" si="3"/>
        <v>0</v>
      </c>
      <c r="J53" s="59" t="s">
        <v>2</v>
      </c>
      <c r="K53" s="10" t="s">
        <v>3</v>
      </c>
      <c r="M53" s="60" t="s">
        <v>27</v>
      </c>
    </row>
    <row r="54" spans="1:13" s="10" customFormat="1" ht="12.75">
      <c r="A54" s="23">
        <v>46</v>
      </c>
      <c r="B54" s="55">
        <v>295071</v>
      </c>
      <c r="C54" s="56" t="s">
        <v>39</v>
      </c>
      <c r="D54" s="56" t="s">
        <v>1</v>
      </c>
      <c r="E54" s="25">
        <v>100</v>
      </c>
      <c r="F54" s="157"/>
      <c r="G54" s="141">
        <f t="shared" si="2"/>
        <v>0</v>
      </c>
      <c r="H54" s="57">
        <v>0</v>
      </c>
      <c r="I54" s="58">
        <f t="shared" si="3"/>
        <v>0</v>
      </c>
      <c r="J54" s="59" t="s">
        <v>2</v>
      </c>
      <c r="K54" s="10" t="s">
        <v>3</v>
      </c>
      <c r="M54" s="60" t="s">
        <v>27</v>
      </c>
    </row>
    <row r="55" spans="1:13" s="10" customFormat="1" ht="12.75">
      <c r="A55" s="23">
        <v>47</v>
      </c>
      <c r="B55" s="55">
        <v>295075</v>
      </c>
      <c r="C55" s="56" t="s">
        <v>40</v>
      </c>
      <c r="D55" s="56" t="s">
        <v>1</v>
      </c>
      <c r="E55" s="25">
        <v>140</v>
      </c>
      <c r="F55" s="157"/>
      <c r="G55" s="141">
        <f t="shared" si="2"/>
        <v>0</v>
      </c>
      <c r="H55" s="57">
        <v>0</v>
      </c>
      <c r="I55" s="58">
        <f t="shared" si="3"/>
        <v>0</v>
      </c>
      <c r="J55" s="59" t="s">
        <v>2</v>
      </c>
      <c r="K55" s="10" t="s">
        <v>3</v>
      </c>
      <c r="M55" s="60" t="s">
        <v>27</v>
      </c>
    </row>
    <row r="56" spans="1:13" s="10" customFormat="1" ht="12.75">
      <c r="A56" s="23">
        <v>48</v>
      </c>
      <c r="B56" s="55">
        <v>127</v>
      </c>
      <c r="C56" s="56" t="s">
        <v>41</v>
      </c>
      <c r="D56" s="56" t="s">
        <v>32</v>
      </c>
      <c r="E56" s="25">
        <v>44.2</v>
      </c>
      <c r="F56" s="157"/>
      <c r="G56" s="141">
        <f t="shared" si="2"/>
        <v>0</v>
      </c>
      <c r="H56" s="57">
        <v>0</v>
      </c>
      <c r="I56" s="58">
        <f t="shared" si="3"/>
        <v>0</v>
      </c>
      <c r="J56" s="59" t="s">
        <v>2</v>
      </c>
      <c r="M56" s="60" t="s">
        <v>27</v>
      </c>
    </row>
    <row r="57" spans="1:13" s="10" customFormat="1" ht="12.75">
      <c r="A57" s="23">
        <v>49</v>
      </c>
      <c r="B57" s="55">
        <v>101212</v>
      </c>
      <c r="C57" s="56" t="s">
        <v>42</v>
      </c>
      <c r="D57" s="56" t="s">
        <v>32</v>
      </c>
      <c r="E57" s="25">
        <v>20</v>
      </c>
      <c r="F57" s="157"/>
      <c r="G57" s="141">
        <f t="shared" si="2"/>
        <v>0</v>
      </c>
      <c r="H57" s="57">
        <v>0</v>
      </c>
      <c r="I57" s="58">
        <f t="shared" si="3"/>
        <v>0</v>
      </c>
      <c r="J57" s="59" t="s">
        <v>2</v>
      </c>
      <c r="K57" s="10" t="s">
        <v>3</v>
      </c>
      <c r="M57" s="60" t="s">
        <v>27</v>
      </c>
    </row>
    <row r="58" spans="1:13" s="10" customFormat="1" ht="12.75">
      <c r="A58" s="23">
        <v>50</v>
      </c>
      <c r="B58" s="55">
        <v>191512</v>
      </c>
      <c r="C58" s="56" t="s">
        <v>43</v>
      </c>
      <c r="D58" s="56" t="s">
        <v>1</v>
      </c>
      <c r="E58" s="25">
        <v>4</v>
      </c>
      <c r="F58" s="157"/>
      <c r="G58" s="141">
        <f t="shared" si="2"/>
        <v>0</v>
      </c>
      <c r="H58" s="57">
        <v>0</v>
      </c>
      <c r="I58" s="58">
        <f t="shared" si="3"/>
        <v>0</v>
      </c>
      <c r="J58" s="59" t="s">
        <v>2</v>
      </c>
      <c r="K58" s="10" t="s">
        <v>3</v>
      </c>
      <c r="M58" s="60" t="s">
        <v>27</v>
      </c>
    </row>
    <row r="59" spans="1:13" s="10" customFormat="1" ht="12.75">
      <c r="A59" s="23">
        <v>51</v>
      </c>
      <c r="B59" s="55">
        <v>190112</v>
      </c>
      <c r="C59" s="56" t="s">
        <v>44</v>
      </c>
      <c r="D59" s="56" t="s">
        <v>1</v>
      </c>
      <c r="E59" s="25">
        <v>16</v>
      </c>
      <c r="F59" s="157"/>
      <c r="G59" s="141">
        <f t="shared" si="2"/>
        <v>0</v>
      </c>
      <c r="H59" s="57">
        <v>0</v>
      </c>
      <c r="I59" s="58">
        <v>0</v>
      </c>
      <c r="J59" s="59" t="s">
        <v>2</v>
      </c>
      <c r="M59" s="60" t="s">
        <v>27</v>
      </c>
    </row>
    <row r="60" spans="1:13" s="10" customFormat="1" ht="12.75">
      <c r="A60" s="23">
        <v>52</v>
      </c>
      <c r="B60" s="55"/>
      <c r="C60" s="56" t="s">
        <v>214</v>
      </c>
      <c r="D60" s="56" t="s">
        <v>32</v>
      </c>
      <c r="E60" s="25">
        <f>1964*4+529*2</f>
        <v>8914</v>
      </c>
      <c r="F60" s="157"/>
      <c r="G60" s="141">
        <f t="shared" si="2"/>
        <v>0</v>
      </c>
      <c r="H60" s="57">
        <v>0</v>
      </c>
      <c r="I60" s="58">
        <f t="shared" si="3"/>
        <v>0</v>
      </c>
      <c r="J60" s="59" t="s">
        <v>2</v>
      </c>
      <c r="M60" s="60" t="s">
        <v>27</v>
      </c>
    </row>
    <row r="61" spans="1:13" s="1" customFormat="1" ht="12.75">
      <c r="A61" s="61"/>
      <c r="B61" s="62"/>
      <c r="C61" s="63" t="s">
        <v>138</v>
      </c>
      <c r="D61" s="63"/>
      <c r="E61" s="64"/>
      <c r="F61" s="155"/>
      <c r="G61" s="145">
        <f>SUM(G43:G60)</f>
        <v>0</v>
      </c>
      <c r="H61" s="65"/>
      <c r="I61" s="66">
        <f>SUM(I43:I60)</f>
        <v>0</v>
      </c>
      <c r="J61" s="67"/>
      <c r="M61" s="68" t="s">
        <v>27</v>
      </c>
    </row>
    <row r="62" spans="1:13" s="1" customFormat="1" ht="19.5" customHeight="1">
      <c r="A62" s="69" t="s">
        <v>140</v>
      </c>
      <c r="B62" s="70"/>
      <c r="C62" s="71"/>
      <c r="D62" s="71"/>
      <c r="E62" s="72"/>
      <c r="F62" s="156"/>
      <c r="G62" s="146"/>
      <c r="H62" s="73"/>
      <c r="I62" s="74"/>
      <c r="J62" s="75"/>
      <c r="M62" s="68"/>
    </row>
    <row r="63" spans="1:13" s="10" customFormat="1" ht="12.75">
      <c r="A63" s="23">
        <v>53</v>
      </c>
      <c r="B63" s="55">
        <v>46383</v>
      </c>
      <c r="C63" s="56" t="s">
        <v>46</v>
      </c>
      <c r="D63" s="56" t="s">
        <v>32</v>
      </c>
      <c r="E63" s="25">
        <v>1800</v>
      </c>
      <c r="F63" s="157"/>
      <c r="G63" s="141">
        <f aca="true" t="shared" si="4" ref="G63:G81">E63*F63</f>
        <v>0</v>
      </c>
      <c r="H63" s="57">
        <v>0</v>
      </c>
      <c r="I63" s="58">
        <f aca="true" t="shared" si="5" ref="I63:I81">E63*H63</f>
        <v>0</v>
      </c>
      <c r="J63" s="59" t="s">
        <v>2</v>
      </c>
      <c r="M63" s="60" t="s">
        <v>45</v>
      </c>
    </row>
    <row r="64" spans="1:13" s="10" customFormat="1" ht="12.75">
      <c r="A64" s="23">
        <v>54</v>
      </c>
      <c r="B64" s="55">
        <v>46512</v>
      </c>
      <c r="C64" s="56" t="s">
        <v>47</v>
      </c>
      <c r="D64" s="56" t="s">
        <v>32</v>
      </c>
      <c r="E64" s="25">
        <v>1800</v>
      </c>
      <c r="F64" s="157"/>
      <c r="G64" s="141">
        <f t="shared" si="4"/>
        <v>0</v>
      </c>
      <c r="H64" s="57">
        <v>0</v>
      </c>
      <c r="I64" s="58">
        <f t="shared" si="5"/>
        <v>0</v>
      </c>
      <c r="J64" s="59" t="s">
        <v>2</v>
      </c>
      <c r="M64" s="60" t="s">
        <v>45</v>
      </c>
    </row>
    <row r="65" spans="1:13" s="10" customFormat="1" ht="12.75">
      <c r="A65" s="23">
        <v>55</v>
      </c>
      <c r="B65" s="55">
        <v>46522</v>
      </c>
      <c r="C65" s="56" t="s">
        <v>48</v>
      </c>
      <c r="D65" s="56" t="s">
        <v>1</v>
      </c>
      <c r="E65" s="25">
        <v>301</v>
      </c>
      <c r="F65" s="157"/>
      <c r="G65" s="141">
        <f t="shared" si="4"/>
        <v>0</v>
      </c>
      <c r="H65" s="57">
        <v>0</v>
      </c>
      <c r="I65" s="58">
        <f t="shared" si="5"/>
        <v>0</v>
      </c>
      <c r="J65" s="59" t="s">
        <v>2</v>
      </c>
      <c r="M65" s="60" t="s">
        <v>45</v>
      </c>
    </row>
    <row r="66" spans="1:13" s="10" customFormat="1" ht="12.75">
      <c r="A66" s="23">
        <v>56</v>
      </c>
      <c r="B66" s="55">
        <v>46383</v>
      </c>
      <c r="C66" s="56" t="s">
        <v>46</v>
      </c>
      <c r="D66" s="56" t="s">
        <v>32</v>
      </c>
      <c r="E66" s="25">
        <v>1450</v>
      </c>
      <c r="F66" s="157"/>
      <c r="G66" s="141">
        <f t="shared" si="4"/>
        <v>0</v>
      </c>
      <c r="H66" s="57">
        <v>0</v>
      </c>
      <c r="I66" s="58">
        <f t="shared" si="5"/>
        <v>0</v>
      </c>
      <c r="J66" s="59" t="s">
        <v>2</v>
      </c>
      <c r="M66" s="60" t="s">
        <v>45</v>
      </c>
    </row>
    <row r="67" spans="1:13" s="10" customFormat="1" ht="12.75">
      <c r="A67" s="23">
        <v>57</v>
      </c>
      <c r="B67" s="55">
        <v>46512</v>
      </c>
      <c r="C67" s="56" t="s">
        <v>47</v>
      </c>
      <c r="D67" s="56" t="s">
        <v>32</v>
      </c>
      <c r="E67" s="25">
        <v>1450</v>
      </c>
      <c r="F67" s="157"/>
      <c r="G67" s="141">
        <f t="shared" si="4"/>
        <v>0</v>
      </c>
      <c r="H67" s="57">
        <v>0</v>
      </c>
      <c r="I67" s="58">
        <f t="shared" si="5"/>
        <v>0</v>
      </c>
      <c r="J67" s="59" t="s">
        <v>2</v>
      </c>
      <c r="M67" s="60" t="s">
        <v>45</v>
      </c>
    </row>
    <row r="68" spans="1:13" s="10" customFormat="1" ht="12.75">
      <c r="A68" s="23">
        <v>58</v>
      </c>
      <c r="B68" s="55">
        <v>46522</v>
      </c>
      <c r="C68" s="56" t="s">
        <v>48</v>
      </c>
      <c r="D68" s="56" t="s">
        <v>1</v>
      </c>
      <c r="E68" s="25">
        <v>242</v>
      </c>
      <c r="F68" s="157"/>
      <c r="G68" s="141">
        <f t="shared" si="4"/>
        <v>0</v>
      </c>
      <c r="H68" s="57">
        <v>0</v>
      </c>
      <c r="I68" s="58">
        <f t="shared" si="5"/>
        <v>0</v>
      </c>
      <c r="J68" s="59" t="s">
        <v>2</v>
      </c>
      <c r="M68" s="60" t="s">
        <v>45</v>
      </c>
    </row>
    <row r="69" spans="1:13" s="10" customFormat="1" ht="12.75">
      <c r="A69" s="23">
        <v>59</v>
      </c>
      <c r="B69" s="55">
        <v>46133</v>
      </c>
      <c r="C69" s="56" t="s">
        <v>49</v>
      </c>
      <c r="D69" s="56" t="s">
        <v>50</v>
      </c>
      <c r="E69" s="25">
        <v>7.12</v>
      </c>
      <c r="F69" s="157"/>
      <c r="G69" s="141">
        <f t="shared" si="4"/>
        <v>0</v>
      </c>
      <c r="H69" s="57">
        <v>0</v>
      </c>
      <c r="I69" s="58">
        <f t="shared" si="5"/>
        <v>0</v>
      </c>
      <c r="J69" s="59" t="s">
        <v>2</v>
      </c>
      <c r="M69" s="60" t="s">
        <v>45</v>
      </c>
    </row>
    <row r="70" spans="1:13" s="10" customFormat="1" ht="12.75">
      <c r="A70" s="23">
        <v>60</v>
      </c>
      <c r="B70" s="55">
        <v>46383</v>
      </c>
      <c r="C70" s="56" t="s">
        <v>46</v>
      </c>
      <c r="D70" s="56" t="s">
        <v>32</v>
      </c>
      <c r="E70" s="25">
        <v>100</v>
      </c>
      <c r="F70" s="157"/>
      <c r="G70" s="141">
        <f t="shared" si="4"/>
        <v>0</v>
      </c>
      <c r="H70" s="57">
        <v>0</v>
      </c>
      <c r="I70" s="58">
        <f t="shared" si="5"/>
        <v>0</v>
      </c>
      <c r="J70" s="59" t="s">
        <v>2</v>
      </c>
      <c r="M70" s="60" t="s">
        <v>45</v>
      </c>
    </row>
    <row r="71" spans="1:13" s="10" customFormat="1" ht="12.75">
      <c r="A71" s="23">
        <v>61</v>
      </c>
      <c r="B71" s="55">
        <v>46512</v>
      </c>
      <c r="C71" s="56" t="s">
        <v>47</v>
      </c>
      <c r="D71" s="56" t="s">
        <v>32</v>
      </c>
      <c r="E71" s="25">
        <v>100</v>
      </c>
      <c r="F71" s="157"/>
      <c r="G71" s="141">
        <f t="shared" si="4"/>
        <v>0</v>
      </c>
      <c r="H71" s="57">
        <v>0</v>
      </c>
      <c r="I71" s="58">
        <f t="shared" si="5"/>
        <v>0</v>
      </c>
      <c r="J71" s="59" t="s">
        <v>2</v>
      </c>
      <c r="M71" s="60" t="s">
        <v>45</v>
      </c>
    </row>
    <row r="72" spans="1:13" s="10" customFormat="1" ht="12.75">
      <c r="A72" s="23">
        <v>62</v>
      </c>
      <c r="B72" s="55">
        <v>46522</v>
      </c>
      <c r="C72" s="56" t="s">
        <v>48</v>
      </c>
      <c r="D72" s="56" t="s">
        <v>1</v>
      </c>
      <c r="E72" s="25">
        <v>17</v>
      </c>
      <c r="F72" s="157"/>
      <c r="G72" s="141">
        <f t="shared" si="4"/>
        <v>0</v>
      </c>
      <c r="H72" s="57">
        <v>0</v>
      </c>
      <c r="I72" s="58">
        <f t="shared" si="5"/>
        <v>0</v>
      </c>
      <c r="J72" s="59" t="s">
        <v>2</v>
      </c>
      <c r="M72" s="60" t="s">
        <v>45</v>
      </c>
    </row>
    <row r="73" spans="1:13" s="10" customFormat="1" ht="12.75">
      <c r="A73" s="23">
        <v>63</v>
      </c>
      <c r="B73" s="55">
        <v>46411</v>
      </c>
      <c r="C73" s="56" t="s">
        <v>51</v>
      </c>
      <c r="D73" s="56" t="s">
        <v>32</v>
      </c>
      <c r="E73" s="25">
        <v>240</v>
      </c>
      <c r="F73" s="157"/>
      <c r="G73" s="141">
        <f t="shared" si="4"/>
        <v>0</v>
      </c>
      <c r="H73" s="57">
        <v>0</v>
      </c>
      <c r="I73" s="58">
        <f t="shared" si="5"/>
        <v>0</v>
      </c>
      <c r="J73" s="59" t="s">
        <v>2</v>
      </c>
      <c r="M73" s="60" t="s">
        <v>45</v>
      </c>
    </row>
    <row r="74" spans="1:13" s="10" customFormat="1" ht="12.75">
      <c r="A74" s="23">
        <v>64</v>
      </c>
      <c r="B74" s="55">
        <v>46134</v>
      </c>
      <c r="C74" s="56" t="s">
        <v>52</v>
      </c>
      <c r="D74" s="56" t="s">
        <v>50</v>
      </c>
      <c r="E74" s="25">
        <v>0.42</v>
      </c>
      <c r="F74" s="157"/>
      <c r="G74" s="141">
        <f t="shared" si="4"/>
        <v>0</v>
      </c>
      <c r="H74" s="57">
        <v>0</v>
      </c>
      <c r="I74" s="58">
        <f t="shared" si="5"/>
        <v>0</v>
      </c>
      <c r="J74" s="59" t="s">
        <v>2</v>
      </c>
      <c r="M74" s="60" t="s">
        <v>45</v>
      </c>
    </row>
    <row r="75" spans="1:13" s="10" customFormat="1" ht="12.75">
      <c r="A75" s="23">
        <v>65</v>
      </c>
      <c r="B75" s="55">
        <v>46452</v>
      </c>
      <c r="C75" s="56" t="s">
        <v>53</v>
      </c>
      <c r="D75" s="56" t="s">
        <v>1</v>
      </c>
      <c r="E75" s="25">
        <v>2</v>
      </c>
      <c r="F75" s="157"/>
      <c r="G75" s="141">
        <f t="shared" si="4"/>
        <v>0</v>
      </c>
      <c r="H75" s="57">
        <v>0</v>
      </c>
      <c r="I75" s="58">
        <f t="shared" si="5"/>
        <v>0</v>
      </c>
      <c r="J75" s="59" t="s">
        <v>2</v>
      </c>
      <c r="M75" s="60" t="s">
        <v>45</v>
      </c>
    </row>
    <row r="76" spans="1:13" s="10" customFormat="1" ht="12.75">
      <c r="A76" s="23">
        <v>66</v>
      </c>
      <c r="B76" s="55">
        <v>46134</v>
      </c>
      <c r="C76" s="56" t="s">
        <v>52</v>
      </c>
      <c r="D76" s="56" t="s">
        <v>50</v>
      </c>
      <c r="E76" s="25">
        <v>6.8</v>
      </c>
      <c r="F76" s="157"/>
      <c r="G76" s="141">
        <f t="shared" si="4"/>
        <v>0</v>
      </c>
      <c r="H76" s="57">
        <v>0</v>
      </c>
      <c r="I76" s="58">
        <f t="shared" si="5"/>
        <v>0</v>
      </c>
      <c r="J76" s="59" t="s">
        <v>2</v>
      </c>
      <c r="M76" s="60" t="s">
        <v>45</v>
      </c>
    </row>
    <row r="77" spans="1:13" s="10" customFormat="1" ht="12.75">
      <c r="A77" s="23">
        <v>67</v>
      </c>
      <c r="B77" s="55">
        <v>46453</v>
      </c>
      <c r="C77" s="56" t="s">
        <v>54</v>
      </c>
      <c r="D77" s="56" t="s">
        <v>1</v>
      </c>
      <c r="E77" s="25">
        <v>20</v>
      </c>
      <c r="F77" s="157"/>
      <c r="G77" s="141">
        <f t="shared" si="4"/>
        <v>0</v>
      </c>
      <c r="H77" s="57">
        <v>0</v>
      </c>
      <c r="I77" s="58">
        <f t="shared" si="5"/>
        <v>0</v>
      </c>
      <c r="J77" s="59" t="s">
        <v>2</v>
      </c>
      <c r="M77" s="60" t="s">
        <v>45</v>
      </c>
    </row>
    <row r="78" spans="1:13" s="10" customFormat="1" ht="12.75">
      <c r="A78" s="23">
        <v>68</v>
      </c>
      <c r="B78" s="55">
        <v>46134</v>
      </c>
      <c r="C78" s="56" t="s">
        <v>52</v>
      </c>
      <c r="D78" s="56" t="s">
        <v>50</v>
      </c>
      <c r="E78" s="25">
        <v>2.82</v>
      </c>
      <c r="F78" s="157"/>
      <c r="G78" s="141">
        <f t="shared" si="4"/>
        <v>0</v>
      </c>
      <c r="H78" s="57">
        <v>0</v>
      </c>
      <c r="I78" s="58">
        <f t="shared" si="5"/>
        <v>0</v>
      </c>
      <c r="J78" s="59" t="s">
        <v>2</v>
      </c>
      <c r="M78" s="60" t="s">
        <v>45</v>
      </c>
    </row>
    <row r="79" spans="1:13" s="10" customFormat="1" ht="12.75">
      <c r="A79" s="23">
        <v>69</v>
      </c>
      <c r="B79" s="55">
        <v>46456</v>
      </c>
      <c r="C79" s="56" t="s">
        <v>55</v>
      </c>
      <c r="D79" s="56" t="s">
        <v>1</v>
      </c>
      <c r="E79" s="25">
        <v>2</v>
      </c>
      <c r="F79" s="157"/>
      <c r="G79" s="141">
        <f t="shared" si="4"/>
        <v>0</v>
      </c>
      <c r="H79" s="57">
        <v>0</v>
      </c>
      <c r="I79" s="58">
        <f t="shared" si="5"/>
        <v>0</v>
      </c>
      <c r="J79" s="59" t="s">
        <v>2</v>
      </c>
      <c r="M79" s="60" t="s">
        <v>45</v>
      </c>
    </row>
    <row r="80" spans="1:13" s="10" customFormat="1" ht="12.75">
      <c r="A80" s="23">
        <v>70</v>
      </c>
      <c r="B80" s="55">
        <v>46134</v>
      </c>
      <c r="C80" s="56" t="s">
        <v>52</v>
      </c>
      <c r="D80" s="56" t="s">
        <v>50</v>
      </c>
      <c r="E80" s="25">
        <v>160.74</v>
      </c>
      <c r="F80" s="157"/>
      <c r="G80" s="141">
        <f t="shared" si="4"/>
        <v>0</v>
      </c>
      <c r="H80" s="57">
        <v>0</v>
      </c>
      <c r="I80" s="58">
        <f t="shared" si="5"/>
        <v>0</v>
      </c>
      <c r="J80" s="59" t="s">
        <v>2</v>
      </c>
      <c r="M80" s="60" t="s">
        <v>45</v>
      </c>
    </row>
    <row r="81" spans="1:13" s="10" customFormat="1" ht="12.75">
      <c r="A81" s="23">
        <v>71</v>
      </c>
      <c r="B81" s="55">
        <v>46458</v>
      </c>
      <c r="C81" s="56" t="s">
        <v>56</v>
      </c>
      <c r="D81" s="56" t="s">
        <v>1</v>
      </c>
      <c r="E81" s="25">
        <v>94</v>
      </c>
      <c r="F81" s="157"/>
      <c r="G81" s="141">
        <f t="shared" si="4"/>
        <v>0</v>
      </c>
      <c r="H81" s="57">
        <v>0</v>
      </c>
      <c r="I81" s="58">
        <f t="shared" si="5"/>
        <v>0</v>
      </c>
      <c r="J81" s="59" t="s">
        <v>2</v>
      </c>
      <c r="M81" s="60" t="s">
        <v>45</v>
      </c>
    </row>
    <row r="82" spans="1:13" s="1" customFormat="1" ht="12.75">
      <c r="A82" s="61"/>
      <c r="B82" s="62"/>
      <c r="C82" s="63" t="s">
        <v>138</v>
      </c>
      <c r="D82" s="63"/>
      <c r="E82" s="64"/>
      <c r="F82" s="155"/>
      <c r="G82" s="145">
        <f>SUM(G63:G81)</f>
        <v>0</v>
      </c>
      <c r="H82" s="65"/>
      <c r="I82" s="66">
        <f>SUM(I63:I81)</f>
        <v>0</v>
      </c>
      <c r="J82" s="67"/>
      <c r="M82" s="68" t="s">
        <v>45</v>
      </c>
    </row>
    <row r="83" spans="1:13" s="1" customFormat="1" ht="19.5" customHeight="1">
      <c r="A83" s="69" t="s">
        <v>141</v>
      </c>
      <c r="B83" s="70"/>
      <c r="C83" s="71"/>
      <c r="D83" s="71"/>
      <c r="E83" s="72"/>
      <c r="F83" s="156"/>
      <c r="G83" s="146"/>
      <c r="H83" s="73"/>
      <c r="I83" s="74"/>
      <c r="J83" s="75"/>
      <c r="M83" s="68"/>
    </row>
    <row r="84" spans="1:13" s="10" customFormat="1" ht="12.75">
      <c r="A84" s="23">
        <v>72</v>
      </c>
      <c r="B84" s="55">
        <v>210202103</v>
      </c>
      <c r="C84" s="56" t="s">
        <v>58</v>
      </c>
      <c r="D84" s="56" t="s">
        <v>1</v>
      </c>
      <c r="E84" s="25">
        <v>12</v>
      </c>
      <c r="F84" s="157"/>
      <c r="G84" s="141">
        <f aca="true" t="shared" si="6" ref="G84:G130">E84*F84</f>
        <v>0</v>
      </c>
      <c r="H84" s="57">
        <v>1.07</v>
      </c>
      <c r="I84" s="58">
        <f aca="true" t="shared" si="7" ref="I84:I127">E84*H84</f>
        <v>12.84</v>
      </c>
      <c r="J84" s="59" t="s">
        <v>2</v>
      </c>
      <c r="M84" s="60" t="s">
        <v>57</v>
      </c>
    </row>
    <row r="85" spans="1:13" s="10" customFormat="1" ht="12.75">
      <c r="A85" s="23">
        <v>73</v>
      </c>
      <c r="B85" s="55">
        <v>210202103</v>
      </c>
      <c r="C85" s="56" t="s">
        <v>59</v>
      </c>
      <c r="D85" s="56" t="s">
        <v>1</v>
      </c>
      <c r="E85" s="25">
        <v>92</v>
      </c>
      <c r="F85" s="157"/>
      <c r="G85" s="141">
        <f t="shared" si="6"/>
        <v>0</v>
      </c>
      <c r="H85" s="57">
        <v>1.07</v>
      </c>
      <c r="I85" s="58">
        <f t="shared" si="7"/>
        <v>98.44</v>
      </c>
      <c r="J85" s="59" t="s">
        <v>2</v>
      </c>
      <c r="M85" s="60" t="s">
        <v>57</v>
      </c>
    </row>
    <row r="86" spans="1:13" s="10" customFormat="1" ht="12.75">
      <c r="A86" s="23">
        <v>74</v>
      </c>
      <c r="B86" s="55">
        <v>210202103</v>
      </c>
      <c r="C86" s="56" t="s">
        <v>60</v>
      </c>
      <c r="D86" s="56" t="s">
        <v>1</v>
      </c>
      <c r="E86" s="25">
        <v>6</v>
      </c>
      <c r="F86" s="157"/>
      <c r="G86" s="141">
        <f t="shared" si="6"/>
        <v>0</v>
      </c>
      <c r="H86" s="57">
        <v>1.07</v>
      </c>
      <c r="I86" s="58">
        <f t="shared" si="7"/>
        <v>6.42</v>
      </c>
      <c r="J86" s="59" t="s">
        <v>2</v>
      </c>
      <c r="M86" s="60" t="s">
        <v>57</v>
      </c>
    </row>
    <row r="87" spans="1:13" s="10" customFormat="1" ht="12.75">
      <c r="A87" s="23">
        <v>75</v>
      </c>
      <c r="B87" s="55">
        <v>210202103</v>
      </c>
      <c r="C87" s="56" t="s">
        <v>61</v>
      </c>
      <c r="D87" s="56" t="s">
        <v>1</v>
      </c>
      <c r="E87" s="25">
        <v>2</v>
      </c>
      <c r="F87" s="157"/>
      <c r="G87" s="141">
        <f t="shared" si="6"/>
        <v>0</v>
      </c>
      <c r="H87" s="57">
        <v>1.07</v>
      </c>
      <c r="I87" s="58">
        <f t="shared" si="7"/>
        <v>2.14</v>
      </c>
      <c r="J87" s="59" t="s">
        <v>2</v>
      </c>
      <c r="M87" s="60" t="s">
        <v>57</v>
      </c>
    </row>
    <row r="88" spans="1:13" s="10" customFormat="1" ht="12.75">
      <c r="A88" s="23">
        <v>76</v>
      </c>
      <c r="B88" s="55">
        <v>210202103</v>
      </c>
      <c r="C88" s="56" t="s">
        <v>62</v>
      </c>
      <c r="D88" s="56" t="s">
        <v>1</v>
      </c>
      <c r="E88" s="25">
        <v>11</v>
      </c>
      <c r="F88" s="157"/>
      <c r="G88" s="141">
        <f t="shared" si="6"/>
        <v>0</v>
      </c>
      <c r="H88" s="57">
        <v>1.07</v>
      </c>
      <c r="I88" s="58">
        <f t="shared" si="7"/>
        <v>11.77</v>
      </c>
      <c r="J88" s="59" t="s">
        <v>2</v>
      </c>
      <c r="M88" s="60" t="s">
        <v>57</v>
      </c>
    </row>
    <row r="89" spans="1:13" s="10" customFormat="1" ht="12.75">
      <c r="A89" s="23">
        <v>77</v>
      </c>
      <c r="B89" s="55">
        <v>210202103</v>
      </c>
      <c r="C89" s="56" t="s">
        <v>63</v>
      </c>
      <c r="D89" s="56" t="s">
        <v>1</v>
      </c>
      <c r="E89" s="25">
        <v>2</v>
      </c>
      <c r="F89" s="157"/>
      <c r="G89" s="141">
        <f t="shared" si="6"/>
        <v>0</v>
      </c>
      <c r="H89" s="57">
        <v>1.07</v>
      </c>
      <c r="I89" s="58">
        <f t="shared" si="7"/>
        <v>2.14</v>
      </c>
      <c r="J89" s="59" t="s">
        <v>2</v>
      </c>
      <c r="M89" s="60" t="s">
        <v>57</v>
      </c>
    </row>
    <row r="90" spans="1:13" s="10" customFormat="1" ht="12.75">
      <c r="A90" s="23">
        <v>78</v>
      </c>
      <c r="B90" s="55">
        <v>210202103</v>
      </c>
      <c r="C90" s="56" t="s">
        <v>64</v>
      </c>
      <c r="D90" s="56" t="s">
        <v>1</v>
      </c>
      <c r="E90" s="25">
        <v>1</v>
      </c>
      <c r="F90" s="157"/>
      <c r="G90" s="141">
        <f t="shared" si="6"/>
        <v>0</v>
      </c>
      <c r="H90" s="57">
        <v>1.07</v>
      </c>
      <c r="I90" s="58">
        <f t="shared" si="7"/>
        <v>1.07</v>
      </c>
      <c r="J90" s="59" t="s">
        <v>2</v>
      </c>
      <c r="M90" s="60" t="s">
        <v>57</v>
      </c>
    </row>
    <row r="91" spans="1:13" s="10" customFormat="1" ht="12.75">
      <c r="A91" s="23">
        <v>79</v>
      </c>
      <c r="B91" s="55">
        <v>210202103</v>
      </c>
      <c r="C91" s="56" t="s">
        <v>178</v>
      </c>
      <c r="D91" s="56" t="s">
        <v>1</v>
      </c>
      <c r="E91" s="25">
        <v>1</v>
      </c>
      <c r="F91" s="157"/>
      <c r="G91" s="141">
        <f t="shared" si="6"/>
        <v>0</v>
      </c>
      <c r="H91" s="57">
        <v>1.07</v>
      </c>
      <c r="I91" s="58">
        <f t="shared" si="7"/>
        <v>1.07</v>
      </c>
      <c r="J91" s="59" t="s">
        <v>2</v>
      </c>
      <c r="M91" s="60" t="s">
        <v>57</v>
      </c>
    </row>
    <row r="92" spans="1:13" s="10" customFormat="1" ht="12.75">
      <c r="A92" s="23">
        <v>80</v>
      </c>
      <c r="B92" s="55">
        <v>210204002</v>
      </c>
      <c r="C92" s="56" t="s">
        <v>65</v>
      </c>
      <c r="D92" s="56" t="s">
        <v>1</v>
      </c>
      <c r="E92" s="25">
        <v>2</v>
      </c>
      <c r="F92" s="157"/>
      <c r="G92" s="141">
        <f t="shared" si="6"/>
        <v>0</v>
      </c>
      <c r="H92" s="57">
        <v>1.68</v>
      </c>
      <c r="I92" s="58">
        <f t="shared" si="7"/>
        <v>3.36</v>
      </c>
      <c r="J92" s="59" t="s">
        <v>2</v>
      </c>
      <c r="M92" s="60" t="s">
        <v>57</v>
      </c>
    </row>
    <row r="93" spans="1:13" s="10" customFormat="1" ht="12.75">
      <c r="A93" s="23">
        <v>81</v>
      </c>
      <c r="B93" s="55">
        <v>210204002</v>
      </c>
      <c r="C93" s="56" t="s">
        <v>65</v>
      </c>
      <c r="D93" s="56" t="s">
        <v>1</v>
      </c>
      <c r="E93" s="25">
        <v>12</v>
      </c>
      <c r="F93" s="157"/>
      <c r="G93" s="141">
        <f t="shared" si="6"/>
        <v>0</v>
      </c>
      <c r="H93" s="57">
        <v>1.68</v>
      </c>
      <c r="I93" s="58">
        <f t="shared" si="7"/>
        <v>20.16</v>
      </c>
      <c r="J93" s="59" t="s">
        <v>2</v>
      </c>
      <c r="M93" s="60" t="s">
        <v>57</v>
      </c>
    </row>
    <row r="94" spans="1:13" s="10" customFormat="1" ht="12.75">
      <c r="A94" s="23">
        <v>82</v>
      </c>
      <c r="B94" s="55">
        <v>210204002</v>
      </c>
      <c r="C94" s="56" t="s">
        <v>65</v>
      </c>
      <c r="D94" s="56" t="s">
        <v>1</v>
      </c>
      <c r="E94" s="25">
        <v>8</v>
      </c>
      <c r="F94" s="157"/>
      <c r="G94" s="141">
        <f t="shared" si="6"/>
        <v>0</v>
      </c>
      <c r="H94" s="57">
        <v>1.68</v>
      </c>
      <c r="I94" s="58">
        <f t="shared" si="7"/>
        <v>13.44</v>
      </c>
      <c r="J94" s="59" t="s">
        <v>2</v>
      </c>
      <c r="M94" s="60" t="s">
        <v>57</v>
      </c>
    </row>
    <row r="95" spans="1:13" s="10" customFormat="1" ht="12.75">
      <c r="A95" s="23">
        <v>83</v>
      </c>
      <c r="B95" s="55">
        <v>210204011</v>
      </c>
      <c r="C95" s="56" t="s">
        <v>66</v>
      </c>
      <c r="D95" s="56" t="s">
        <v>1</v>
      </c>
      <c r="E95" s="25">
        <v>1</v>
      </c>
      <c r="F95" s="157"/>
      <c r="G95" s="141">
        <f t="shared" si="6"/>
        <v>0</v>
      </c>
      <c r="H95" s="57">
        <v>4.56</v>
      </c>
      <c r="I95" s="58">
        <f t="shared" si="7"/>
        <v>4.56</v>
      </c>
      <c r="J95" s="59" t="s">
        <v>2</v>
      </c>
      <c r="M95" s="60" t="s">
        <v>57</v>
      </c>
    </row>
    <row r="96" spans="1:13" s="10" customFormat="1" ht="12.75">
      <c r="A96" s="23">
        <v>84</v>
      </c>
      <c r="B96" s="55">
        <v>210204011</v>
      </c>
      <c r="C96" s="56" t="s">
        <v>66</v>
      </c>
      <c r="D96" s="56" t="s">
        <v>1</v>
      </c>
      <c r="E96" s="25">
        <v>1</v>
      </c>
      <c r="F96" s="157"/>
      <c r="G96" s="141">
        <f t="shared" si="6"/>
        <v>0</v>
      </c>
      <c r="H96" s="57">
        <v>4.56</v>
      </c>
      <c r="I96" s="58">
        <f t="shared" si="7"/>
        <v>4.56</v>
      </c>
      <c r="J96" s="59" t="s">
        <v>2</v>
      </c>
      <c r="M96" s="60" t="s">
        <v>57</v>
      </c>
    </row>
    <row r="97" spans="1:13" s="10" customFormat="1" ht="12.75">
      <c r="A97" s="23">
        <v>85</v>
      </c>
      <c r="B97" s="55">
        <v>210204011</v>
      </c>
      <c r="C97" s="56" t="s">
        <v>66</v>
      </c>
      <c r="D97" s="56" t="s">
        <v>1</v>
      </c>
      <c r="E97" s="25">
        <v>94</v>
      </c>
      <c r="F97" s="157"/>
      <c r="G97" s="141">
        <f t="shared" si="6"/>
        <v>0</v>
      </c>
      <c r="H97" s="57">
        <v>4.56</v>
      </c>
      <c r="I97" s="58">
        <f t="shared" si="7"/>
        <v>428.64</v>
      </c>
      <c r="J97" s="59" t="s">
        <v>2</v>
      </c>
      <c r="M97" s="60" t="s">
        <v>57</v>
      </c>
    </row>
    <row r="98" spans="1:13" s="10" customFormat="1" ht="12.75">
      <c r="A98" s="23">
        <v>86</v>
      </c>
      <c r="B98" s="55">
        <v>210204103</v>
      </c>
      <c r="C98" s="56" t="s">
        <v>67</v>
      </c>
      <c r="D98" s="56" t="s">
        <v>1</v>
      </c>
      <c r="E98" s="25">
        <v>14</v>
      </c>
      <c r="F98" s="157"/>
      <c r="G98" s="141">
        <f t="shared" si="6"/>
        <v>0</v>
      </c>
      <c r="H98" s="57">
        <v>2.71</v>
      </c>
      <c r="I98" s="58">
        <f t="shared" si="7"/>
        <v>37.94</v>
      </c>
      <c r="J98" s="59" t="s">
        <v>2</v>
      </c>
      <c r="M98" s="60" t="s">
        <v>57</v>
      </c>
    </row>
    <row r="99" spans="1:13" s="10" customFormat="1" ht="12.75">
      <c r="A99" s="23">
        <v>87</v>
      </c>
      <c r="B99" s="55">
        <v>210204103</v>
      </c>
      <c r="C99" s="56" t="s">
        <v>67</v>
      </c>
      <c r="D99" s="56" t="s">
        <v>1</v>
      </c>
      <c r="E99" s="25">
        <v>4</v>
      </c>
      <c r="F99" s="157"/>
      <c r="G99" s="141">
        <f t="shared" si="6"/>
        <v>0</v>
      </c>
      <c r="H99" s="57">
        <v>2.71</v>
      </c>
      <c r="I99" s="58">
        <f t="shared" si="7"/>
        <v>10.84</v>
      </c>
      <c r="J99" s="59" t="s">
        <v>2</v>
      </c>
      <c r="M99" s="60" t="s">
        <v>57</v>
      </c>
    </row>
    <row r="100" spans="1:13" s="10" customFormat="1" ht="12.75">
      <c r="A100" s="23">
        <v>88</v>
      </c>
      <c r="B100" s="55">
        <v>210204103</v>
      </c>
      <c r="C100" s="56" t="s">
        <v>67</v>
      </c>
      <c r="D100" s="56" t="s">
        <v>1</v>
      </c>
      <c r="E100" s="25">
        <v>2</v>
      </c>
      <c r="F100" s="157"/>
      <c r="G100" s="141">
        <f t="shared" si="6"/>
        <v>0</v>
      </c>
      <c r="H100" s="57">
        <v>2.71</v>
      </c>
      <c r="I100" s="58">
        <f t="shared" si="7"/>
        <v>5.42</v>
      </c>
      <c r="J100" s="59" t="s">
        <v>2</v>
      </c>
      <c r="M100" s="60" t="s">
        <v>57</v>
      </c>
    </row>
    <row r="101" spans="1:13" s="10" customFormat="1" ht="12.75">
      <c r="A101" s="23">
        <v>89</v>
      </c>
      <c r="B101" s="55">
        <v>210204103</v>
      </c>
      <c r="C101" s="56" t="s">
        <v>67</v>
      </c>
      <c r="D101" s="56" t="s">
        <v>1</v>
      </c>
      <c r="E101" s="25">
        <v>1</v>
      </c>
      <c r="F101" s="157"/>
      <c r="G101" s="141">
        <f t="shared" si="6"/>
        <v>0</v>
      </c>
      <c r="H101" s="57">
        <v>2.71</v>
      </c>
      <c r="I101" s="58">
        <f t="shared" si="7"/>
        <v>2.71</v>
      </c>
      <c r="J101" s="59" t="s">
        <v>2</v>
      </c>
      <c r="M101" s="60" t="s">
        <v>57</v>
      </c>
    </row>
    <row r="102" spans="1:13" s="10" customFormat="1" ht="12.75">
      <c r="A102" s="23">
        <v>90</v>
      </c>
      <c r="B102" s="55">
        <v>210204104</v>
      </c>
      <c r="C102" s="56" t="s">
        <v>68</v>
      </c>
      <c r="D102" s="56" t="s">
        <v>1</v>
      </c>
      <c r="E102" s="25">
        <v>1</v>
      </c>
      <c r="F102" s="157"/>
      <c r="G102" s="141">
        <f t="shared" si="6"/>
        <v>0</v>
      </c>
      <c r="H102" s="57">
        <v>2.81</v>
      </c>
      <c r="I102" s="58">
        <f t="shared" si="7"/>
        <v>2.81</v>
      </c>
      <c r="J102" s="59" t="s">
        <v>2</v>
      </c>
      <c r="M102" s="60" t="s">
        <v>57</v>
      </c>
    </row>
    <row r="103" spans="1:13" s="10" customFormat="1" ht="12.75">
      <c r="A103" s="23">
        <v>91</v>
      </c>
      <c r="B103" s="55">
        <v>210204103</v>
      </c>
      <c r="C103" s="56" t="s">
        <v>67</v>
      </c>
      <c r="D103" s="56" t="s">
        <v>1</v>
      </c>
      <c r="E103" s="25">
        <v>84</v>
      </c>
      <c r="F103" s="157"/>
      <c r="G103" s="141">
        <f t="shared" si="6"/>
        <v>0</v>
      </c>
      <c r="H103" s="57">
        <v>2.71</v>
      </c>
      <c r="I103" s="58">
        <f t="shared" si="7"/>
        <v>227.64</v>
      </c>
      <c r="J103" s="59" t="s">
        <v>2</v>
      </c>
      <c r="M103" s="60" t="s">
        <v>57</v>
      </c>
    </row>
    <row r="104" spans="1:13" s="10" customFormat="1" ht="12.75">
      <c r="A104" s="23">
        <v>92</v>
      </c>
      <c r="B104" s="55">
        <v>210204103</v>
      </c>
      <c r="C104" s="56" t="s">
        <v>67</v>
      </c>
      <c r="D104" s="56" t="s">
        <v>1</v>
      </c>
      <c r="E104" s="25">
        <v>10</v>
      </c>
      <c r="F104" s="157"/>
      <c r="G104" s="141">
        <f t="shared" si="6"/>
        <v>0</v>
      </c>
      <c r="H104" s="57">
        <v>2.71</v>
      </c>
      <c r="I104" s="58">
        <f t="shared" si="7"/>
        <v>27.1</v>
      </c>
      <c r="J104" s="59" t="s">
        <v>2</v>
      </c>
      <c r="M104" s="60" t="s">
        <v>57</v>
      </c>
    </row>
    <row r="105" spans="1:13" s="10" customFormat="1" ht="12.75">
      <c r="A105" s="23">
        <v>93</v>
      </c>
      <c r="B105" s="55">
        <v>210204103</v>
      </c>
      <c r="C105" s="56" t="s">
        <v>67</v>
      </c>
      <c r="D105" s="56" t="s">
        <v>1</v>
      </c>
      <c r="E105" s="25">
        <v>3</v>
      </c>
      <c r="F105" s="157"/>
      <c r="G105" s="141">
        <f t="shared" si="6"/>
        <v>0</v>
      </c>
      <c r="H105" s="57">
        <v>2.71</v>
      </c>
      <c r="I105" s="58">
        <f t="shared" si="7"/>
        <v>8.13</v>
      </c>
      <c r="J105" s="59" t="s">
        <v>2</v>
      </c>
      <c r="M105" s="60" t="s">
        <v>57</v>
      </c>
    </row>
    <row r="106" spans="1:13" s="10" customFormat="1" ht="12.75">
      <c r="A106" s="23">
        <v>94</v>
      </c>
      <c r="B106" s="55">
        <v>210204103</v>
      </c>
      <c r="C106" s="56" t="s">
        <v>67</v>
      </c>
      <c r="D106" s="56" t="s">
        <v>1</v>
      </c>
      <c r="E106" s="25">
        <v>1</v>
      </c>
      <c r="F106" s="157"/>
      <c r="G106" s="141">
        <f t="shared" si="6"/>
        <v>0</v>
      </c>
      <c r="H106" s="57">
        <v>2.71</v>
      </c>
      <c r="I106" s="58">
        <f t="shared" si="7"/>
        <v>2.71</v>
      </c>
      <c r="J106" s="59" t="s">
        <v>2</v>
      </c>
      <c r="M106" s="60" t="s">
        <v>57</v>
      </c>
    </row>
    <row r="107" spans="1:13" s="10" customFormat="1" ht="12.75">
      <c r="A107" s="23">
        <v>95</v>
      </c>
      <c r="B107" s="55">
        <v>210204103</v>
      </c>
      <c r="C107" s="56" t="s">
        <v>67</v>
      </c>
      <c r="D107" s="56" t="s">
        <v>1</v>
      </c>
      <c r="E107" s="25">
        <v>1</v>
      </c>
      <c r="F107" s="157"/>
      <c r="G107" s="141">
        <f t="shared" si="6"/>
        <v>0</v>
      </c>
      <c r="H107" s="57">
        <v>2.71</v>
      </c>
      <c r="I107" s="58">
        <f t="shared" si="7"/>
        <v>2.71</v>
      </c>
      <c r="J107" s="59" t="s">
        <v>2</v>
      </c>
      <c r="M107" s="60" t="s">
        <v>57</v>
      </c>
    </row>
    <row r="108" spans="1:13" s="10" customFormat="1" ht="12.75">
      <c r="A108" s="23">
        <v>96</v>
      </c>
      <c r="B108" s="55">
        <v>210204105</v>
      </c>
      <c r="C108" s="56" t="s">
        <v>69</v>
      </c>
      <c r="D108" s="56" t="s">
        <v>1</v>
      </c>
      <c r="E108" s="25">
        <v>1</v>
      </c>
      <c r="F108" s="157"/>
      <c r="G108" s="141">
        <f t="shared" si="6"/>
        <v>0</v>
      </c>
      <c r="H108" s="57">
        <v>3.13</v>
      </c>
      <c r="I108" s="58">
        <f t="shared" si="7"/>
        <v>3.13</v>
      </c>
      <c r="J108" s="59" t="s">
        <v>2</v>
      </c>
      <c r="M108" s="60" t="s">
        <v>57</v>
      </c>
    </row>
    <row r="109" spans="1:13" s="10" customFormat="1" ht="12.75">
      <c r="A109" s="23">
        <v>97</v>
      </c>
      <c r="B109" s="55">
        <v>210204105</v>
      </c>
      <c r="C109" s="56" t="s">
        <v>69</v>
      </c>
      <c r="D109" s="56" t="s">
        <v>1</v>
      </c>
      <c r="E109" s="25">
        <v>1</v>
      </c>
      <c r="F109" s="157"/>
      <c r="G109" s="141">
        <f t="shared" si="6"/>
        <v>0</v>
      </c>
      <c r="H109" s="57">
        <v>3.13</v>
      </c>
      <c r="I109" s="58">
        <f t="shared" si="7"/>
        <v>3.13</v>
      </c>
      <c r="J109" s="59" t="s">
        <v>2</v>
      </c>
      <c r="M109" s="60" t="s">
        <v>57</v>
      </c>
    </row>
    <row r="110" spans="1:13" s="10" customFormat="1" ht="12.75">
      <c r="A110" s="23">
        <v>98</v>
      </c>
      <c r="B110" s="55">
        <v>210204105</v>
      </c>
      <c r="C110" s="56" t="s">
        <v>69</v>
      </c>
      <c r="D110" s="56" t="s">
        <v>1</v>
      </c>
      <c r="E110" s="25">
        <v>1</v>
      </c>
      <c r="F110" s="157"/>
      <c r="G110" s="141">
        <f t="shared" si="6"/>
        <v>0</v>
      </c>
      <c r="H110" s="57">
        <v>3.13</v>
      </c>
      <c r="I110" s="58">
        <f t="shared" si="7"/>
        <v>3.13</v>
      </c>
      <c r="J110" s="59" t="s">
        <v>2</v>
      </c>
      <c r="M110" s="60" t="s">
        <v>57</v>
      </c>
    </row>
    <row r="111" spans="1:13" s="10" customFormat="1" ht="12.75">
      <c r="A111" s="23">
        <v>99</v>
      </c>
      <c r="B111" s="55">
        <v>210204201</v>
      </c>
      <c r="C111" s="56" t="s">
        <v>70</v>
      </c>
      <c r="D111" s="56" t="s">
        <v>1</v>
      </c>
      <c r="E111" s="25">
        <v>115</v>
      </c>
      <c r="F111" s="157"/>
      <c r="G111" s="141">
        <f t="shared" si="6"/>
        <v>0</v>
      </c>
      <c r="H111" s="57">
        <v>1.37</v>
      </c>
      <c r="I111" s="58">
        <f t="shared" si="7"/>
        <v>157.55</v>
      </c>
      <c r="J111" s="59" t="s">
        <v>2</v>
      </c>
      <c r="M111" s="60" t="s">
        <v>57</v>
      </c>
    </row>
    <row r="112" spans="1:13" s="10" customFormat="1" ht="12.75">
      <c r="A112" s="23">
        <v>100</v>
      </c>
      <c r="B112" s="55">
        <v>210204202</v>
      </c>
      <c r="C112" s="56" t="s">
        <v>71</v>
      </c>
      <c r="D112" s="56" t="s">
        <v>1</v>
      </c>
      <c r="E112" s="25">
        <v>3</v>
      </c>
      <c r="F112" s="157"/>
      <c r="G112" s="141">
        <f t="shared" si="6"/>
        <v>0</v>
      </c>
      <c r="H112" s="57">
        <v>1.42</v>
      </c>
      <c r="I112" s="58">
        <f t="shared" si="7"/>
        <v>4.26</v>
      </c>
      <c r="J112" s="59" t="s">
        <v>2</v>
      </c>
      <c r="M112" s="60" t="s">
        <v>57</v>
      </c>
    </row>
    <row r="113" spans="1:13" s="10" customFormat="1" ht="12.75">
      <c r="A113" s="23">
        <v>101</v>
      </c>
      <c r="B113" s="55">
        <v>210810081</v>
      </c>
      <c r="C113" s="56" t="s">
        <v>72</v>
      </c>
      <c r="D113" s="56" t="s">
        <v>32</v>
      </c>
      <c r="E113" s="25">
        <v>4000</v>
      </c>
      <c r="F113" s="157"/>
      <c r="G113" s="141">
        <f t="shared" si="6"/>
        <v>0</v>
      </c>
      <c r="H113" s="57">
        <v>0.067</v>
      </c>
      <c r="I113" s="58">
        <f t="shared" si="7"/>
        <v>268</v>
      </c>
      <c r="J113" s="59" t="s">
        <v>2</v>
      </c>
      <c r="M113" s="60" t="s">
        <v>57</v>
      </c>
    </row>
    <row r="114" spans="1:13" s="10" customFormat="1" ht="12.75">
      <c r="A114" s="23">
        <v>102</v>
      </c>
      <c r="B114" s="55">
        <v>210810008</v>
      </c>
      <c r="C114" s="56" t="s">
        <v>73</v>
      </c>
      <c r="D114" s="56" t="s">
        <v>32</v>
      </c>
      <c r="E114" s="25">
        <v>50</v>
      </c>
      <c r="F114" s="157"/>
      <c r="G114" s="141">
        <f t="shared" si="6"/>
        <v>0</v>
      </c>
      <c r="H114" s="57">
        <v>0.046</v>
      </c>
      <c r="I114" s="58">
        <f t="shared" si="7"/>
        <v>2.3</v>
      </c>
      <c r="J114" s="59" t="s">
        <v>2</v>
      </c>
      <c r="M114" s="60" t="s">
        <v>57</v>
      </c>
    </row>
    <row r="115" spans="1:13" s="10" customFormat="1" ht="12.75">
      <c r="A115" s="23">
        <v>103</v>
      </c>
      <c r="B115" s="55">
        <v>210802406</v>
      </c>
      <c r="C115" s="56" t="s">
        <v>74</v>
      </c>
      <c r="D115" s="56" t="s">
        <v>32</v>
      </c>
      <c r="E115" s="25">
        <v>1500</v>
      </c>
      <c r="F115" s="157"/>
      <c r="G115" s="141">
        <f t="shared" si="6"/>
        <v>0</v>
      </c>
      <c r="H115" s="57">
        <v>0.046</v>
      </c>
      <c r="I115" s="58">
        <f t="shared" si="7"/>
        <v>69</v>
      </c>
      <c r="J115" s="59" t="s">
        <v>2</v>
      </c>
      <c r="M115" s="60" t="s">
        <v>57</v>
      </c>
    </row>
    <row r="116" spans="1:13" s="10" customFormat="1" ht="12.75">
      <c r="A116" s="23">
        <v>104</v>
      </c>
      <c r="B116" s="55">
        <v>210100252</v>
      </c>
      <c r="C116" s="56" t="s">
        <v>75</v>
      </c>
      <c r="D116" s="56" t="s">
        <v>1</v>
      </c>
      <c r="E116" s="25">
        <v>242</v>
      </c>
      <c r="F116" s="157"/>
      <c r="G116" s="141">
        <f t="shared" si="6"/>
        <v>0</v>
      </c>
      <c r="H116" s="57">
        <v>0.495</v>
      </c>
      <c r="I116" s="58">
        <f t="shared" si="7"/>
        <v>119.79</v>
      </c>
      <c r="J116" s="59" t="s">
        <v>2</v>
      </c>
      <c r="M116" s="60" t="s">
        <v>57</v>
      </c>
    </row>
    <row r="117" spans="1:13" s="10" customFormat="1" ht="12.75">
      <c r="A117" s="23">
        <v>105</v>
      </c>
      <c r="B117" s="55">
        <v>210100204</v>
      </c>
      <c r="C117" s="56" t="s">
        <v>76</v>
      </c>
      <c r="D117" s="56" t="s">
        <v>1</v>
      </c>
      <c r="E117" s="25">
        <v>242</v>
      </c>
      <c r="F117" s="157"/>
      <c r="G117" s="141">
        <f t="shared" si="6"/>
        <v>0</v>
      </c>
      <c r="H117" s="57">
        <v>0.232</v>
      </c>
      <c r="I117" s="58">
        <f t="shared" si="7"/>
        <v>56.14</v>
      </c>
      <c r="J117" s="59" t="s">
        <v>2</v>
      </c>
      <c r="K117" s="10" t="s">
        <v>3</v>
      </c>
      <c r="M117" s="60" t="s">
        <v>57</v>
      </c>
    </row>
    <row r="118" spans="1:13" s="10" customFormat="1" ht="12.75">
      <c r="A118" s="23">
        <v>106</v>
      </c>
      <c r="B118" s="55">
        <v>210950101</v>
      </c>
      <c r="C118" s="56" t="s">
        <v>77</v>
      </c>
      <c r="D118" s="56" t="s">
        <v>1</v>
      </c>
      <c r="E118" s="25">
        <v>242</v>
      </c>
      <c r="F118" s="157"/>
      <c r="G118" s="141">
        <f t="shared" si="6"/>
        <v>0</v>
      </c>
      <c r="H118" s="57">
        <v>0.025</v>
      </c>
      <c r="I118" s="58">
        <f t="shared" si="7"/>
        <v>6.05</v>
      </c>
      <c r="J118" s="59" t="s">
        <v>2</v>
      </c>
      <c r="M118" s="60" t="s">
        <v>57</v>
      </c>
    </row>
    <row r="119" spans="1:13" s="10" customFormat="1" ht="12.75">
      <c r="A119" s="23">
        <v>107</v>
      </c>
      <c r="B119" s="55">
        <v>210220025</v>
      </c>
      <c r="C119" s="56" t="s">
        <v>78</v>
      </c>
      <c r="D119" s="56" t="s">
        <v>32</v>
      </c>
      <c r="E119" s="25">
        <v>3600</v>
      </c>
      <c r="F119" s="157"/>
      <c r="G119" s="141">
        <f t="shared" si="6"/>
        <v>0</v>
      </c>
      <c r="H119" s="57">
        <v>0.14</v>
      </c>
      <c r="I119" s="58">
        <f t="shared" si="7"/>
        <v>504</v>
      </c>
      <c r="J119" s="59" t="s">
        <v>2</v>
      </c>
      <c r="M119" s="60" t="s">
        <v>57</v>
      </c>
    </row>
    <row r="120" spans="1:13" s="10" customFormat="1" ht="12.75">
      <c r="A120" s="23">
        <v>108</v>
      </c>
      <c r="B120" s="55">
        <v>210220111</v>
      </c>
      <c r="C120" s="56" t="s">
        <v>79</v>
      </c>
      <c r="D120" s="56" t="s">
        <v>32</v>
      </c>
      <c r="E120" s="25">
        <v>363</v>
      </c>
      <c r="F120" s="157"/>
      <c r="G120" s="141">
        <f t="shared" si="6"/>
        <v>0</v>
      </c>
      <c r="H120" s="57">
        <v>0.268</v>
      </c>
      <c r="I120" s="58">
        <f t="shared" si="7"/>
        <v>97.28</v>
      </c>
      <c r="J120" s="59" t="s">
        <v>2</v>
      </c>
      <c r="M120" s="60" t="s">
        <v>57</v>
      </c>
    </row>
    <row r="121" spans="1:13" s="10" customFormat="1" ht="12.75">
      <c r="A121" s="23">
        <v>109</v>
      </c>
      <c r="B121" s="55">
        <v>210220446</v>
      </c>
      <c r="C121" s="56" t="s">
        <v>80</v>
      </c>
      <c r="D121" s="56" t="s">
        <v>1</v>
      </c>
      <c r="E121" s="25">
        <v>221</v>
      </c>
      <c r="F121" s="157"/>
      <c r="G121" s="141">
        <f t="shared" si="6"/>
        <v>0</v>
      </c>
      <c r="H121" s="57">
        <v>0.24</v>
      </c>
      <c r="I121" s="58">
        <f t="shared" si="7"/>
        <v>53.04</v>
      </c>
      <c r="J121" s="59" t="s">
        <v>2</v>
      </c>
      <c r="K121" s="10" t="s">
        <v>3</v>
      </c>
      <c r="M121" s="60" t="s">
        <v>57</v>
      </c>
    </row>
    <row r="122" spans="1:13" s="10" customFormat="1" ht="12.75">
      <c r="A122" s="23">
        <v>110</v>
      </c>
      <c r="B122" s="55">
        <v>210191561</v>
      </c>
      <c r="C122" s="56" t="s">
        <v>81</v>
      </c>
      <c r="D122" s="56" t="s">
        <v>1</v>
      </c>
      <c r="E122" s="25">
        <v>2</v>
      </c>
      <c r="F122" s="157"/>
      <c r="G122" s="141">
        <f t="shared" si="6"/>
        <v>0</v>
      </c>
      <c r="H122" s="57">
        <v>0.833</v>
      </c>
      <c r="I122" s="58">
        <f t="shared" si="7"/>
        <v>1.67</v>
      </c>
      <c r="J122" s="59" t="s">
        <v>2</v>
      </c>
      <c r="M122" s="60" t="s">
        <v>57</v>
      </c>
    </row>
    <row r="123" spans="1:13" s="10" customFormat="1" ht="12.75">
      <c r="A123" s="23">
        <v>111</v>
      </c>
      <c r="B123" s="55">
        <v>210191561</v>
      </c>
      <c r="C123" s="56" t="s">
        <v>81</v>
      </c>
      <c r="D123" s="56" t="s">
        <v>1</v>
      </c>
      <c r="E123" s="25">
        <v>2</v>
      </c>
      <c r="F123" s="157"/>
      <c r="G123" s="141">
        <f t="shared" si="6"/>
        <v>0</v>
      </c>
      <c r="H123" s="57">
        <v>0.833</v>
      </c>
      <c r="I123" s="58">
        <f t="shared" si="7"/>
        <v>1.67</v>
      </c>
      <c r="J123" s="59" t="s">
        <v>2</v>
      </c>
      <c r="M123" s="60" t="s">
        <v>57</v>
      </c>
    </row>
    <row r="124" spans="1:13" s="10" customFormat="1" ht="12.75">
      <c r="A124" s="23">
        <v>112</v>
      </c>
      <c r="B124" s="55"/>
      <c r="C124" s="56" t="s">
        <v>197</v>
      </c>
      <c r="D124" s="56" t="s">
        <v>1</v>
      </c>
      <c r="E124" s="25">
        <v>1</v>
      </c>
      <c r="F124" s="157"/>
      <c r="G124" s="141">
        <f>E124*F124</f>
        <v>0</v>
      </c>
      <c r="H124" s="57"/>
      <c r="I124" s="58">
        <f>E124*H124</f>
        <v>0</v>
      </c>
      <c r="J124" s="59" t="s">
        <v>2</v>
      </c>
      <c r="M124" s="60"/>
    </row>
    <row r="125" spans="1:13" s="10" customFormat="1" ht="12.75">
      <c r="A125" s="23">
        <v>113</v>
      </c>
      <c r="B125" s="55"/>
      <c r="C125" s="56" t="s">
        <v>198</v>
      </c>
      <c r="D125" s="56" t="s">
        <v>1</v>
      </c>
      <c r="E125" s="25">
        <v>1</v>
      </c>
      <c r="F125" s="157"/>
      <c r="G125" s="141">
        <f>E125*F125</f>
        <v>0</v>
      </c>
      <c r="H125" s="57"/>
      <c r="I125" s="58">
        <f>E125*H125</f>
        <v>0</v>
      </c>
      <c r="J125" s="59" t="s">
        <v>2</v>
      </c>
      <c r="M125" s="60"/>
    </row>
    <row r="126" spans="1:13" s="10" customFormat="1" ht="12.75">
      <c r="A126" s="23">
        <v>114</v>
      </c>
      <c r="B126" s="55"/>
      <c r="C126" s="56" t="s">
        <v>199</v>
      </c>
      <c r="D126" s="56" t="s">
        <v>1</v>
      </c>
      <c r="E126" s="25">
        <v>1</v>
      </c>
      <c r="F126" s="157"/>
      <c r="G126" s="141">
        <f>E126*F126</f>
        <v>0</v>
      </c>
      <c r="H126" s="57"/>
      <c r="I126" s="58">
        <f>E126*H126</f>
        <v>0</v>
      </c>
      <c r="J126" s="59" t="s">
        <v>2</v>
      </c>
      <c r="M126" s="60"/>
    </row>
    <row r="127" spans="1:13" s="10" customFormat="1" ht="12.75">
      <c r="A127" s="23">
        <v>115</v>
      </c>
      <c r="B127" s="55">
        <v>210810083</v>
      </c>
      <c r="C127" s="56" t="s">
        <v>82</v>
      </c>
      <c r="D127" s="56" t="s">
        <v>32</v>
      </c>
      <c r="E127" s="25">
        <v>20</v>
      </c>
      <c r="F127" s="157"/>
      <c r="G127" s="141">
        <f t="shared" si="6"/>
        <v>0</v>
      </c>
      <c r="H127" s="57">
        <v>0.105</v>
      </c>
      <c r="I127" s="58">
        <f t="shared" si="7"/>
        <v>2.1</v>
      </c>
      <c r="J127" s="59" t="s">
        <v>2</v>
      </c>
      <c r="M127" s="60" t="s">
        <v>57</v>
      </c>
    </row>
    <row r="128" spans="1:13" s="10" customFormat="1" ht="12.75">
      <c r="A128" s="23">
        <v>116</v>
      </c>
      <c r="B128" s="55"/>
      <c r="C128" s="139" t="s">
        <v>215</v>
      </c>
      <c r="D128" s="56" t="s">
        <v>1</v>
      </c>
      <c r="E128" s="25">
        <v>2</v>
      </c>
      <c r="F128" s="157"/>
      <c r="G128" s="141">
        <f>E128*F128</f>
        <v>0</v>
      </c>
      <c r="H128" s="57"/>
      <c r="I128" s="58"/>
      <c r="J128" s="59" t="s">
        <v>2</v>
      </c>
      <c r="M128" s="60" t="s">
        <v>57</v>
      </c>
    </row>
    <row r="129" spans="1:13" s="10" customFormat="1" ht="12.75">
      <c r="A129" s="23">
        <v>117</v>
      </c>
      <c r="B129" s="55"/>
      <c r="C129" s="139" t="s">
        <v>216</v>
      </c>
      <c r="D129" s="56" t="s">
        <v>1</v>
      </c>
      <c r="E129" s="25">
        <v>1</v>
      </c>
      <c r="F129" s="157"/>
      <c r="G129" s="141">
        <f>E129*F129</f>
        <v>0</v>
      </c>
      <c r="H129" s="57"/>
      <c r="I129" s="58"/>
      <c r="J129" s="59" t="s">
        <v>2</v>
      </c>
      <c r="M129" s="60" t="s">
        <v>57</v>
      </c>
    </row>
    <row r="130" spans="1:13" s="10" customFormat="1" ht="12.75">
      <c r="A130" s="23">
        <v>118</v>
      </c>
      <c r="B130" s="55"/>
      <c r="C130" s="56" t="s">
        <v>214</v>
      </c>
      <c r="D130" s="56" t="s">
        <v>32</v>
      </c>
      <c r="E130" s="25">
        <f>1964*4+529*2</f>
        <v>8914</v>
      </c>
      <c r="F130" s="157"/>
      <c r="G130" s="141">
        <f t="shared" si="6"/>
        <v>0</v>
      </c>
      <c r="H130" s="57"/>
      <c r="I130" s="58"/>
      <c r="J130" s="59" t="s">
        <v>2</v>
      </c>
      <c r="M130" s="60" t="s">
        <v>57</v>
      </c>
    </row>
    <row r="131" spans="1:13" s="1" customFormat="1" ht="12.75">
      <c r="A131" s="61"/>
      <c r="B131" s="62"/>
      <c r="C131" s="63" t="s">
        <v>138</v>
      </c>
      <c r="D131" s="63"/>
      <c r="E131" s="64"/>
      <c r="F131" s="155"/>
      <c r="G131" s="145">
        <f>SUM(G84:G130)</f>
        <v>0</v>
      </c>
      <c r="H131" s="65"/>
      <c r="I131" s="66">
        <f>SUM(I84:I130)</f>
        <v>2290.86</v>
      </c>
      <c r="J131" s="67"/>
      <c r="M131" s="68" t="s">
        <v>57</v>
      </c>
    </row>
    <row r="132" spans="1:13" s="1" customFormat="1" ht="19.5" customHeight="1">
      <c r="A132" s="69" t="s">
        <v>142</v>
      </c>
      <c r="B132" s="70"/>
      <c r="C132" s="71"/>
      <c r="D132" s="71"/>
      <c r="E132" s="72"/>
      <c r="F132" s="156"/>
      <c r="G132" s="146"/>
      <c r="H132" s="73"/>
      <c r="I132" s="74"/>
      <c r="J132" s="75"/>
      <c r="M132" s="68"/>
    </row>
    <row r="133" spans="1:13" s="10" customFormat="1" ht="12.75">
      <c r="A133" s="23">
        <v>119</v>
      </c>
      <c r="B133" s="55">
        <v>210204201</v>
      </c>
      <c r="C133" s="56" t="s">
        <v>84</v>
      </c>
      <c r="D133" s="56" t="s">
        <v>1</v>
      </c>
      <c r="E133" s="25">
        <v>99</v>
      </c>
      <c r="F133" s="157"/>
      <c r="G133" s="141">
        <f>E133*F133</f>
        <v>0</v>
      </c>
      <c r="H133" s="57">
        <v>0.685</v>
      </c>
      <c r="I133" s="58">
        <f>E133*H133</f>
        <v>67.82</v>
      </c>
      <c r="J133" s="59" t="s">
        <v>2</v>
      </c>
      <c r="K133" s="10" t="s">
        <v>3</v>
      </c>
      <c r="M133" s="60" t="s">
        <v>83</v>
      </c>
    </row>
    <row r="134" spans="1:13" s="10" customFormat="1" ht="12.75">
      <c r="A134" s="23">
        <v>120</v>
      </c>
      <c r="B134" s="55">
        <v>210220242</v>
      </c>
      <c r="C134" s="56" t="s">
        <v>85</v>
      </c>
      <c r="D134" s="56" t="s">
        <v>1</v>
      </c>
      <c r="E134" s="25">
        <v>99</v>
      </c>
      <c r="F134" s="157"/>
      <c r="G134" s="141">
        <f>E134*F134</f>
        <v>0</v>
      </c>
      <c r="H134" s="57">
        <v>2.12</v>
      </c>
      <c r="I134" s="58">
        <f>E134*H134</f>
        <v>209.88</v>
      </c>
      <c r="J134" s="59" t="s">
        <v>2</v>
      </c>
      <c r="K134" s="10" t="s">
        <v>3</v>
      </c>
      <c r="M134" s="60" t="s">
        <v>83</v>
      </c>
    </row>
    <row r="135" spans="1:13" s="10" customFormat="1" ht="12.75">
      <c r="A135" s="23">
        <v>121</v>
      </c>
      <c r="B135" s="55">
        <v>210202103</v>
      </c>
      <c r="C135" s="56" t="s">
        <v>86</v>
      </c>
      <c r="D135" s="56" t="s">
        <v>1</v>
      </c>
      <c r="E135" s="25">
        <v>99</v>
      </c>
      <c r="F135" s="157"/>
      <c r="G135" s="141">
        <f>E135*F135</f>
        <v>0</v>
      </c>
      <c r="H135" s="57">
        <v>0.535</v>
      </c>
      <c r="I135" s="58">
        <f>E135*H135</f>
        <v>52.97</v>
      </c>
      <c r="J135" s="59" t="s">
        <v>2</v>
      </c>
      <c r="K135" s="10" t="s">
        <v>3</v>
      </c>
      <c r="M135" s="60" t="s">
        <v>83</v>
      </c>
    </row>
    <row r="136" spans="1:13" s="10" customFormat="1" ht="12.75">
      <c r="A136" s="23">
        <v>122</v>
      </c>
      <c r="B136" s="55">
        <v>210190051</v>
      </c>
      <c r="C136" s="56" t="s">
        <v>87</v>
      </c>
      <c r="D136" s="56" t="s">
        <v>1</v>
      </c>
      <c r="E136" s="25">
        <v>2</v>
      </c>
      <c r="F136" s="157"/>
      <c r="G136" s="141">
        <f>E136*F136</f>
        <v>0</v>
      </c>
      <c r="H136" s="57">
        <v>2.475</v>
      </c>
      <c r="I136" s="58">
        <f>E136*H136</f>
        <v>4.95</v>
      </c>
      <c r="J136" s="59" t="s">
        <v>2</v>
      </c>
      <c r="K136" s="10" t="s">
        <v>3</v>
      </c>
      <c r="M136" s="60" t="s">
        <v>83</v>
      </c>
    </row>
    <row r="137" spans="1:13" s="1" customFormat="1" ht="12.75">
      <c r="A137" s="61"/>
      <c r="B137" s="62"/>
      <c r="C137" s="63" t="s">
        <v>138</v>
      </c>
      <c r="D137" s="63"/>
      <c r="E137" s="64"/>
      <c r="F137" s="155"/>
      <c r="G137" s="145">
        <f>SUM(G133:G136)</f>
        <v>0</v>
      </c>
      <c r="H137" s="65"/>
      <c r="I137" s="66">
        <f>SUM(I133:I136)</f>
        <v>335.62</v>
      </c>
      <c r="J137" s="67"/>
      <c r="M137" s="68" t="s">
        <v>83</v>
      </c>
    </row>
    <row r="138" spans="1:13" s="1" customFormat="1" ht="19.5" customHeight="1">
      <c r="A138" s="69" t="s">
        <v>143</v>
      </c>
      <c r="B138" s="70"/>
      <c r="C138" s="71"/>
      <c r="D138" s="71"/>
      <c r="E138" s="72"/>
      <c r="F138" s="156"/>
      <c r="G138" s="146"/>
      <c r="H138" s="73"/>
      <c r="I138" s="74"/>
      <c r="J138" s="75"/>
      <c r="M138" s="68"/>
    </row>
    <row r="139" spans="1:13" s="10" customFormat="1" ht="12.75">
      <c r="A139" s="23">
        <v>123</v>
      </c>
      <c r="B139" s="55">
        <v>460200153</v>
      </c>
      <c r="C139" s="56" t="s">
        <v>89</v>
      </c>
      <c r="D139" s="56" t="s">
        <v>32</v>
      </c>
      <c r="E139" s="154">
        <v>1800</v>
      </c>
      <c r="F139" s="157"/>
      <c r="G139" s="141">
        <f aca="true" t="shared" si="8" ref="G139:G183">E139*F139</f>
        <v>0</v>
      </c>
      <c r="H139" s="57">
        <v>0.303</v>
      </c>
      <c r="I139" s="58">
        <f aca="true" t="shared" si="9" ref="I139:I183">E139*H139</f>
        <v>545.4</v>
      </c>
      <c r="J139" s="59" t="s">
        <v>2</v>
      </c>
      <c r="K139" s="10" t="s">
        <v>3</v>
      </c>
      <c r="M139" s="60" t="s">
        <v>88</v>
      </c>
    </row>
    <row r="140" spans="1:13" s="10" customFormat="1" ht="12.75">
      <c r="A140" s="23">
        <v>124</v>
      </c>
      <c r="B140" s="55">
        <v>460490012</v>
      </c>
      <c r="C140" s="56" t="s">
        <v>90</v>
      </c>
      <c r="D140" s="56" t="s">
        <v>32</v>
      </c>
      <c r="E140" s="154">
        <v>1800</v>
      </c>
      <c r="F140" s="157"/>
      <c r="G140" s="141">
        <f t="shared" si="8"/>
        <v>0</v>
      </c>
      <c r="H140" s="57">
        <v>0.026</v>
      </c>
      <c r="I140" s="58">
        <f t="shared" si="9"/>
        <v>46.8</v>
      </c>
      <c r="J140" s="59" t="s">
        <v>2</v>
      </c>
      <c r="M140" s="60" t="s">
        <v>88</v>
      </c>
    </row>
    <row r="141" spans="1:13" s="10" customFormat="1" ht="12.75">
      <c r="A141" s="23">
        <v>125</v>
      </c>
      <c r="B141" s="55">
        <v>460510031</v>
      </c>
      <c r="C141" s="56" t="s">
        <v>91</v>
      </c>
      <c r="D141" s="56" t="s">
        <v>32</v>
      </c>
      <c r="E141" s="154">
        <v>1800</v>
      </c>
      <c r="F141" s="157"/>
      <c r="G141" s="141">
        <f t="shared" si="8"/>
        <v>0</v>
      </c>
      <c r="H141" s="57">
        <v>0.063</v>
      </c>
      <c r="I141" s="58">
        <f t="shared" si="9"/>
        <v>113.4</v>
      </c>
      <c r="J141" s="59" t="s">
        <v>2</v>
      </c>
      <c r="M141" s="60" t="s">
        <v>88</v>
      </c>
    </row>
    <row r="142" spans="1:13" s="10" customFormat="1" ht="12.75">
      <c r="A142" s="23">
        <v>126</v>
      </c>
      <c r="B142" s="55">
        <v>460560153</v>
      </c>
      <c r="C142" s="56" t="s">
        <v>92</v>
      </c>
      <c r="D142" s="56" t="s">
        <v>32</v>
      </c>
      <c r="E142" s="154">
        <v>1800</v>
      </c>
      <c r="F142" s="157"/>
      <c r="G142" s="141">
        <f t="shared" si="8"/>
        <v>0</v>
      </c>
      <c r="H142" s="57">
        <v>0.116</v>
      </c>
      <c r="I142" s="58">
        <f t="shared" si="9"/>
        <v>208.8</v>
      </c>
      <c r="J142" s="59" t="s">
        <v>2</v>
      </c>
      <c r="M142" s="60" t="s">
        <v>88</v>
      </c>
    </row>
    <row r="143" spans="1:13" s="10" customFormat="1" ht="12.75">
      <c r="A143" s="23">
        <v>127</v>
      </c>
      <c r="B143" s="55">
        <v>460600001</v>
      </c>
      <c r="C143" s="56" t="s">
        <v>93</v>
      </c>
      <c r="D143" s="56" t="s">
        <v>50</v>
      </c>
      <c r="E143" s="154">
        <v>5.4</v>
      </c>
      <c r="F143" s="157"/>
      <c r="G143" s="141">
        <f t="shared" si="8"/>
        <v>0</v>
      </c>
      <c r="H143" s="57">
        <v>2.28</v>
      </c>
      <c r="I143" s="58">
        <f t="shared" si="9"/>
        <v>12.31</v>
      </c>
      <c r="J143" s="59" t="s">
        <v>2</v>
      </c>
      <c r="M143" s="60" t="s">
        <v>88</v>
      </c>
    </row>
    <row r="144" spans="1:13" s="10" customFormat="1" ht="12.75">
      <c r="A144" s="23">
        <v>128</v>
      </c>
      <c r="B144" s="55">
        <v>460620013</v>
      </c>
      <c r="C144" s="56" t="s">
        <v>94</v>
      </c>
      <c r="D144" s="56" t="s">
        <v>95</v>
      </c>
      <c r="E144" s="154">
        <v>630</v>
      </c>
      <c r="F144" s="157"/>
      <c r="G144" s="141">
        <f t="shared" si="8"/>
        <v>0</v>
      </c>
      <c r="H144" s="57">
        <v>0.112</v>
      </c>
      <c r="I144" s="58">
        <f t="shared" si="9"/>
        <v>70.56</v>
      </c>
      <c r="J144" s="59" t="s">
        <v>2</v>
      </c>
      <c r="M144" s="60" t="s">
        <v>88</v>
      </c>
    </row>
    <row r="145" spans="1:13" s="10" customFormat="1" ht="12.75">
      <c r="A145" s="23">
        <v>129</v>
      </c>
      <c r="B145" s="55">
        <v>460200163</v>
      </c>
      <c r="C145" s="56" t="s">
        <v>96</v>
      </c>
      <c r="D145" s="56" t="s">
        <v>32</v>
      </c>
      <c r="E145" s="154">
        <v>1450</v>
      </c>
      <c r="F145" s="157"/>
      <c r="G145" s="141">
        <f t="shared" si="8"/>
        <v>0</v>
      </c>
      <c r="H145" s="57">
        <v>0.339</v>
      </c>
      <c r="I145" s="58">
        <f t="shared" si="9"/>
        <v>491.55</v>
      </c>
      <c r="J145" s="59" t="s">
        <v>2</v>
      </c>
      <c r="K145" s="10" t="s">
        <v>3</v>
      </c>
      <c r="M145" s="60" t="s">
        <v>88</v>
      </c>
    </row>
    <row r="146" spans="1:13" s="10" customFormat="1" ht="12.75">
      <c r="A146" s="23">
        <v>130</v>
      </c>
      <c r="B146" s="55">
        <v>460030071</v>
      </c>
      <c r="C146" s="56" t="s">
        <v>97</v>
      </c>
      <c r="D146" s="56" t="s">
        <v>95</v>
      </c>
      <c r="E146" s="154">
        <v>507.5</v>
      </c>
      <c r="F146" s="157"/>
      <c r="G146" s="141">
        <f t="shared" si="8"/>
        <v>0</v>
      </c>
      <c r="H146" s="57">
        <v>0.265</v>
      </c>
      <c r="I146" s="58">
        <f t="shared" si="9"/>
        <v>134.49</v>
      </c>
      <c r="J146" s="59" t="s">
        <v>2</v>
      </c>
      <c r="M146" s="60" t="s">
        <v>88</v>
      </c>
    </row>
    <row r="147" spans="1:13" s="10" customFormat="1" ht="12.75">
      <c r="A147" s="23">
        <v>131</v>
      </c>
      <c r="B147" s="55">
        <v>460030082</v>
      </c>
      <c r="C147" s="56" t="s">
        <v>98</v>
      </c>
      <c r="D147" s="56" t="s">
        <v>32</v>
      </c>
      <c r="E147" s="154">
        <v>2900</v>
      </c>
      <c r="F147" s="157"/>
      <c r="G147" s="141">
        <f t="shared" si="8"/>
        <v>0</v>
      </c>
      <c r="H147" s="57">
        <v>1.12</v>
      </c>
      <c r="I147" s="58">
        <f t="shared" si="9"/>
        <v>3248</v>
      </c>
      <c r="J147" s="59" t="s">
        <v>2</v>
      </c>
      <c r="M147" s="60" t="s">
        <v>88</v>
      </c>
    </row>
    <row r="148" spans="1:13" s="10" customFormat="1" ht="12.75">
      <c r="A148" s="23">
        <v>132</v>
      </c>
      <c r="B148" s="55">
        <v>460080103</v>
      </c>
      <c r="C148" s="56" t="s">
        <v>99</v>
      </c>
      <c r="D148" s="56" t="s">
        <v>95</v>
      </c>
      <c r="E148" s="154">
        <v>507.5</v>
      </c>
      <c r="F148" s="157"/>
      <c r="G148" s="141">
        <f t="shared" si="8"/>
        <v>0</v>
      </c>
      <c r="H148" s="57">
        <v>1.03</v>
      </c>
      <c r="I148" s="58">
        <f t="shared" si="9"/>
        <v>522.73</v>
      </c>
      <c r="J148" s="59" t="s">
        <v>2</v>
      </c>
      <c r="M148" s="60" t="s">
        <v>88</v>
      </c>
    </row>
    <row r="149" spans="1:13" s="10" customFormat="1" ht="12.75">
      <c r="A149" s="23">
        <v>133</v>
      </c>
      <c r="B149" s="55">
        <v>460490012</v>
      </c>
      <c r="C149" s="56" t="s">
        <v>90</v>
      </c>
      <c r="D149" s="56" t="s">
        <v>32</v>
      </c>
      <c r="E149" s="154">
        <v>1450</v>
      </c>
      <c r="F149" s="157"/>
      <c r="G149" s="141">
        <f t="shared" si="8"/>
        <v>0</v>
      </c>
      <c r="H149" s="57">
        <v>0.026</v>
      </c>
      <c r="I149" s="58">
        <f t="shared" si="9"/>
        <v>37.7</v>
      </c>
      <c r="J149" s="59" t="s">
        <v>2</v>
      </c>
      <c r="M149" s="60" t="s">
        <v>88</v>
      </c>
    </row>
    <row r="150" spans="1:13" s="10" customFormat="1" ht="12.75">
      <c r="A150" s="23">
        <v>134</v>
      </c>
      <c r="B150" s="55">
        <v>460510031</v>
      </c>
      <c r="C150" s="56" t="s">
        <v>91</v>
      </c>
      <c r="D150" s="56" t="s">
        <v>32</v>
      </c>
      <c r="E150" s="154">
        <v>1450</v>
      </c>
      <c r="F150" s="157"/>
      <c r="G150" s="141">
        <f t="shared" si="8"/>
        <v>0</v>
      </c>
      <c r="H150" s="57">
        <v>0.063</v>
      </c>
      <c r="I150" s="58">
        <f t="shared" si="9"/>
        <v>91.35</v>
      </c>
      <c r="J150" s="59" t="s">
        <v>2</v>
      </c>
      <c r="M150" s="60" t="s">
        <v>88</v>
      </c>
    </row>
    <row r="151" spans="1:13" s="10" customFormat="1" ht="12.75">
      <c r="A151" s="23">
        <v>135</v>
      </c>
      <c r="B151" s="55">
        <v>460560163</v>
      </c>
      <c r="C151" s="56" t="s">
        <v>100</v>
      </c>
      <c r="D151" s="56" t="s">
        <v>32</v>
      </c>
      <c r="E151" s="154">
        <v>1450</v>
      </c>
      <c r="F151" s="157"/>
      <c r="G151" s="141">
        <f t="shared" si="8"/>
        <v>0</v>
      </c>
      <c r="H151" s="57">
        <v>0.128</v>
      </c>
      <c r="I151" s="58">
        <f t="shared" si="9"/>
        <v>185.6</v>
      </c>
      <c r="J151" s="59" t="s">
        <v>2</v>
      </c>
      <c r="M151" s="60" t="s">
        <v>88</v>
      </c>
    </row>
    <row r="152" spans="1:13" s="10" customFormat="1" ht="12.75">
      <c r="A152" s="23">
        <v>136</v>
      </c>
      <c r="B152" s="55">
        <v>460600001</v>
      </c>
      <c r="C152" s="56" t="s">
        <v>93</v>
      </c>
      <c r="D152" s="56" t="s">
        <v>50</v>
      </c>
      <c r="E152" s="154">
        <v>126.23</v>
      </c>
      <c r="F152" s="157"/>
      <c r="G152" s="141">
        <f t="shared" si="8"/>
        <v>0</v>
      </c>
      <c r="H152" s="57">
        <v>2.28</v>
      </c>
      <c r="I152" s="58">
        <f t="shared" si="9"/>
        <v>287.8</v>
      </c>
      <c r="J152" s="59" t="s">
        <v>2</v>
      </c>
      <c r="M152" s="60" t="s">
        <v>88</v>
      </c>
    </row>
    <row r="153" spans="1:13" s="10" customFormat="1" ht="12.75">
      <c r="A153" s="23">
        <v>137</v>
      </c>
      <c r="B153" s="55">
        <v>460650022</v>
      </c>
      <c r="C153" s="56" t="s">
        <v>101</v>
      </c>
      <c r="D153" s="56" t="s">
        <v>95</v>
      </c>
      <c r="E153" s="154">
        <v>507.5</v>
      </c>
      <c r="F153" s="157"/>
      <c r="G153" s="141">
        <f t="shared" si="8"/>
        <v>0</v>
      </c>
      <c r="H153" s="57">
        <v>1.13</v>
      </c>
      <c r="I153" s="58">
        <f t="shared" si="9"/>
        <v>573.48</v>
      </c>
      <c r="J153" s="59" t="s">
        <v>2</v>
      </c>
      <c r="M153" s="60" t="s">
        <v>88</v>
      </c>
    </row>
    <row r="154" spans="1:13" s="10" customFormat="1" ht="12.75">
      <c r="A154" s="23">
        <v>138</v>
      </c>
      <c r="B154" s="55">
        <v>460650046</v>
      </c>
      <c r="C154" s="56" t="s">
        <v>102</v>
      </c>
      <c r="D154" s="56" t="s">
        <v>95</v>
      </c>
      <c r="E154" s="154">
        <v>507.5</v>
      </c>
      <c r="F154" s="157"/>
      <c r="G154" s="141">
        <f t="shared" si="8"/>
        <v>0</v>
      </c>
      <c r="H154" s="57">
        <v>1.72</v>
      </c>
      <c r="I154" s="58">
        <f t="shared" si="9"/>
        <v>872.9</v>
      </c>
      <c r="J154" s="59" t="s">
        <v>2</v>
      </c>
      <c r="M154" s="60" t="s">
        <v>88</v>
      </c>
    </row>
    <row r="155" spans="1:13" s="10" customFormat="1" ht="12.75">
      <c r="A155" s="23">
        <v>139</v>
      </c>
      <c r="B155" s="55">
        <v>460200173</v>
      </c>
      <c r="C155" s="56" t="s">
        <v>103</v>
      </c>
      <c r="D155" s="56" t="s">
        <v>32</v>
      </c>
      <c r="E155" s="154">
        <v>100</v>
      </c>
      <c r="F155" s="157"/>
      <c r="G155" s="141">
        <f t="shared" si="8"/>
        <v>0</v>
      </c>
      <c r="H155" s="57">
        <v>0.385</v>
      </c>
      <c r="I155" s="58">
        <f t="shared" si="9"/>
        <v>38.5</v>
      </c>
      <c r="J155" s="59" t="s">
        <v>2</v>
      </c>
      <c r="K155" s="10" t="s">
        <v>3</v>
      </c>
      <c r="M155" s="60" t="s">
        <v>88</v>
      </c>
    </row>
    <row r="156" spans="1:13" s="10" customFormat="1" ht="12.75">
      <c r="A156" s="23">
        <v>140</v>
      </c>
      <c r="B156" s="55">
        <v>460030071</v>
      </c>
      <c r="C156" s="56" t="s">
        <v>97</v>
      </c>
      <c r="D156" s="56" t="s">
        <v>95</v>
      </c>
      <c r="E156" s="154">
        <v>35</v>
      </c>
      <c r="F156" s="157"/>
      <c r="G156" s="141">
        <f t="shared" si="8"/>
        <v>0</v>
      </c>
      <c r="H156" s="57">
        <v>0.265</v>
      </c>
      <c r="I156" s="58">
        <f t="shared" si="9"/>
        <v>9.28</v>
      </c>
      <c r="J156" s="59" t="s">
        <v>2</v>
      </c>
      <c r="M156" s="60" t="s">
        <v>88</v>
      </c>
    </row>
    <row r="157" spans="1:13" s="10" customFormat="1" ht="12.75">
      <c r="A157" s="23">
        <v>141</v>
      </c>
      <c r="B157" s="55">
        <v>460030082</v>
      </c>
      <c r="C157" s="56" t="s">
        <v>98</v>
      </c>
      <c r="D157" s="56" t="s">
        <v>32</v>
      </c>
      <c r="E157" s="154">
        <v>200</v>
      </c>
      <c r="F157" s="157"/>
      <c r="G157" s="141">
        <f t="shared" si="8"/>
        <v>0</v>
      </c>
      <c r="H157" s="57">
        <v>1.12</v>
      </c>
      <c r="I157" s="58">
        <f t="shared" si="9"/>
        <v>224</v>
      </c>
      <c r="J157" s="59" t="s">
        <v>2</v>
      </c>
      <c r="M157" s="60" t="s">
        <v>88</v>
      </c>
    </row>
    <row r="158" spans="1:13" s="10" customFormat="1" ht="12.75">
      <c r="A158" s="23">
        <v>142</v>
      </c>
      <c r="B158" s="55">
        <v>460080103</v>
      </c>
      <c r="C158" s="56" t="s">
        <v>99</v>
      </c>
      <c r="D158" s="56" t="s">
        <v>95</v>
      </c>
      <c r="E158" s="154">
        <v>35</v>
      </c>
      <c r="F158" s="157"/>
      <c r="G158" s="141">
        <f t="shared" si="8"/>
        <v>0</v>
      </c>
      <c r="H158" s="57">
        <v>1.03</v>
      </c>
      <c r="I158" s="58">
        <f t="shared" si="9"/>
        <v>36.05</v>
      </c>
      <c r="J158" s="59" t="s">
        <v>2</v>
      </c>
      <c r="M158" s="60" t="s">
        <v>88</v>
      </c>
    </row>
    <row r="159" spans="1:13" s="10" customFormat="1" ht="12.75">
      <c r="A159" s="23">
        <v>143</v>
      </c>
      <c r="B159" s="55">
        <v>460490012</v>
      </c>
      <c r="C159" s="56" t="s">
        <v>90</v>
      </c>
      <c r="D159" s="56" t="s">
        <v>32</v>
      </c>
      <c r="E159" s="154">
        <v>100</v>
      </c>
      <c r="F159" s="157"/>
      <c r="G159" s="141">
        <f t="shared" si="8"/>
        <v>0</v>
      </c>
      <c r="H159" s="57">
        <v>0.026</v>
      </c>
      <c r="I159" s="58">
        <f t="shared" si="9"/>
        <v>2.6</v>
      </c>
      <c r="J159" s="59" t="s">
        <v>2</v>
      </c>
      <c r="M159" s="60" t="s">
        <v>88</v>
      </c>
    </row>
    <row r="160" spans="1:13" s="10" customFormat="1" ht="12.75">
      <c r="A160" s="23">
        <v>144</v>
      </c>
      <c r="B160" s="55">
        <v>460510031</v>
      </c>
      <c r="C160" s="56" t="s">
        <v>91</v>
      </c>
      <c r="D160" s="56" t="s">
        <v>32</v>
      </c>
      <c r="E160" s="154">
        <v>100</v>
      </c>
      <c r="F160" s="157"/>
      <c r="G160" s="141">
        <f t="shared" si="8"/>
        <v>0</v>
      </c>
      <c r="H160" s="57">
        <v>0.063</v>
      </c>
      <c r="I160" s="58">
        <f t="shared" si="9"/>
        <v>6.3</v>
      </c>
      <c r="J160" s="59" t="s">
        <v>2</v>
      </c>
      <c r="M160" s="60" t="s">
        <v>88</v>
      </c>
    </row>
    <row r="161" spans="1:13" s="10" customFormat="1" ht="12.75">
      <c r="A161" s="23">
        <v>145</v>
      </c>
      <c r="B161" s="55">
        <v>460560173</v>
      </c>
      <c r="C161" s="56" t="s">
        <v>104</v>
      </c>
      <c r="D161" s="56" t="s">
        <v>32</v>
      </c>
      <c r="E161" s="154">
        <v>100</v>
      </c>
      <c r="F161" s="157"/>
      <c r="G161" s="141">
        <f t="shared" si="8"/>
        <v>0</v>
      </c>
      <c r="H161" s="57">
        <v>0.149</v>
      </c>
      <c r="I161" s="58">
        <f t="shared" si="9"/>
        <v>14.9</v>
      </c>
      <c r="J161" s="59" t="s">
        <v>2</v>
      </c>
      <c r="M161" s="60" t="s">
        <v>88</v>
      </c>
    </row>
    <row r="162" spans="1:13" s="10" customFormat="1" ht="12.75">
      <c r="A162" s="23">
        <v>146</v>
      </c>
      <c r="B162" s="55">
        <v>460600001</v>
      </c>
      <c r="C162" s="56" t="s">
        <v>93</v>
      </c>
      <c r="D162" s="56" t="s">
        <v>50</v>
      </c>
      <c r="E162" s="154">
        <v>16.17</v>
      </c>
      <c r="F162" s="157"/>
      <c r="G162" s="141">
        <f t="shared" si="8"/>
        <v>0</v>
      </c>
      <c r="H162" s="57">
        <v>2.28</v>
      </c>
      <c r="I162" s="58">
        <f t="shared" si="9"/>
        <v>36.87</v>
      </c>
      <c r="J162" s="59" t="s">
        <v>2</v>
      </c>
      <c r="M162" s="60" t="s">
        <v>88</v>
      </c>
    </row>
    <row r="163" spans="1:13" s="10" customFormat="1" ht="12.75">
      <c r="A163" s="23">
        <v>147</v>
      </c>
      <c r="B163" s="55">
        <v>460650017</v>
      </c>
      <c r="C163" s="56" t="s">
        <v>105</v>
      </c>
      <c r="D163" s="56" t="s">
        <v>50</v>
      </c>
      <c r="E163" s="154">
        <v>7.12</v>
      </c>
      <c r="F163" s="157"/>
      <c r="G163" s="141">
        <f t="shared" si="8"/>
        <v>0</v>
      </c>
      <c r="H163" s="57">
        <v>2.56</v>
      </c>
      <c r="I163" s="58">
        <f t="shared" si="9"/>
        <v>18.23</v>
      </c>
      <c r="J163" s="59" t="s">
        <v>2</v>
      </c>
      <c r="M163" s="60" t="s">
        <v>88</v>
      </c>
    </row>
    <row r="164" spans="1:13" s="10" customFormat="1" ht="12.75">
      <c r="A164" s="23">
        <v>148</v>
      </c>
      <c r="B164" s="55">
        <v>460650022</v>
      </c>
      <c r="C164" s="56" t="s">
        <v>101</v>
      </c>
      <c r="D164" s="56" t="s">
        <v>95</v>
      </c>
      <c r="E164" s="154">
        <v>35</v>
      </c>
      <c r="F164" s="157"/>
      <c r="G164" s="141">
        <f t="shared" si="8"/>
        <v>0</v>
      </c>
      <c r="H164" s="57">
        <v>1.13</v>
      </c>
      <c r="I164" s="58">
        <f t="shared" si="9"/>
        <v>39.55</v>
      </c>
      <c r="J164" s="59" t="s">
        <v>2</v>
      </c>
      <c r="M164" s="60" t="s">
        <v>88</v>
      </c>
    </row>
    <row r="165" spans="1:13" s="10" customFormat="1" ht="12.75">
      <c r="A165" s="23">
        <v>149</v>
      </c>
      <c r="B165" s="55">
        <v>460650046</v>
      </c>
      <c r="C165" s="56" t="s">
        <v>102</v>
      </c>
      <c r="D165" s="56" t="s">
        <v>95</v>
      </c>
      <c r="E165" s="154">
        <v>35</v>
      </c>
      <c r="F165" s="157"/>
      <c r="G165" s="141">
        <f t="shared" si="8"/>
        <v>0</v>
      </c>
      <c r="H165" s="57">
        <v>1.72</v>
      </c>
      <c r="I165" s="58">
        <f t="shared" si="9"/>
        <v>60.2</v>
      </c>
      <c r="J165" s="59" t="s">
        <v>2</v>
      </c>
      <c r="M165" s="60" t="s">
        <v>88</v>
      </c>
    </row>
    <row r="166" spans="1:13" s="10" customFormat="1" ht="12.75">
      <c r="A166" s="23">
        <v>150</v>
      </c>
      <c r="B166" s="55">
        <v>460300213</v>
      </c>
      <c r="C166" s="56" t="s">
        <v>106</v>
      </c>
      <c r="D166" s="56" t="s">
        <v>32</v>
      </c>
      <c r="E166" s="154">
        <v>240</v>
      </c>
      <c r="F166" s="157"/>
      <c r="G166" s="141">
        <f t="shared" si="8"/>
        <v>0</v>
      </c>
      <c r="H166" s="57">
        <v>4.07</v>
      </c>
      <c r="I166" s="58">
        <f t="shared" si="9"/>
        <v>976.8</v>
      </c>
      <c r="J166" s="59" t="s">
        <v>2</v>
      </c>
      <c r="K166" s="10" t="s">
        <v>3</v>
      </c>
      <c r="M166" s="60" t="s">
        <v>88</v>
      </c>
    </row>
    <row r="167" spans="1:13" s="10" customFormat="1" ht="12.75">
      <c r="A167" s="23">
        <v>151</v>
      </c>
      <c r="B167" s="55">
        <v>460300249</v>
      </c>
      <c r="C167" s="56" t="s">
        <v>107</v>
      </c>
      <c r="D167" s="56" t="s">
        <v>108</v>
      </c>
      <c r="E167" s="154">
        <v>800</v>
      </c>
      <c r="F167" s="157"/>
      <c r="G167" s="141">
        <f t="shared" si="8"/>
        <v>0</v>
      </c>
      <c r="H167" s="57">
        <v>0.135</v>
      </c>
      <c r="I167" s="58">
        <f t="shared" si="9"/>
        <v>108</v>
      </c>
      <c r="J167" s="59" t="s">
        <v>2</v>
      </c>
      <c r="K167" s="10" t="s">
        <v>3</v>
      </c>
      <c r="M167" s="60" t="s">
        <v>88</v>
      </c>
    </row>
    <row r="168" spans="1:13" s="10" customFormat="1" ht="12.75">
      <c r="A168" s="23">
        <v>152</v>
      </c>
      <c r="B168" s="55">
        <v>460230013</v>
      </c>
      <c r="C168" s="56" t="s">
        <v>109</v>
      </c>
      <c r="D168" s="56" t="s">
        <v>1</v>
      </c>
      <c r="E168" s="154">
        <v>26</v>
      </c>
      <c r="F168" s="157"/>
      <c r="G168" s="141">
        <f t="shared" si="8"/>
        <v>0</v>
      </c>
      <c r="H168" s="57">
        <v>12</v>
      </c>
      <c r="I168" s="58">
        <f t="shared" si="9"/>
        <v>312</v>
      </c>
      <c r="J168" s="59" t="s">
        <v>2</v>
      </c>
      <c r="K168" s="10" t="s">
        <v>3</v>
      </c>
      <c r="M168" s="60" t="s">
        <v>88</v>
      </c>
    </row>
    <row r="169" spans="1:13" s="10" customFormat="1" ht="12.75">
      <c r="A169" s="23">
        <v>153</v>
      </c>
      <c r="B169" s="55">
        <v>460100002</v>
      </c>
      <c r="C169" s="56" t="s">
        <v>110</v>
      </c>
      <c r="D169" s="56" t="s">
        <v>1</v>
      </c>
      <c r="E169" s="154">
        <v>2</v>
      </c>
      <c r="F169" s="157"/>
      <c r="G169" s="141">
        <f t="shared" si="8"/>
        <v>0</v>
      </c>
      <c r="H169" s="57">
        <v>2.89</v>
      </c>
      <c r="I169" s="58">
        <f t="shared" si="9"/>
        <v>5.78</v>
      </c>
      <c r="J169" s="59" t="s">
        <v>2</v>
      </c>
      <c r="K169" s="10" t="s">
        <v>3</v>
      </c>
      <c r="M169" s="60" t="s">
        <v>88</v>
      </c>
    </row>
    <row r="170" spans="1:13" s="10" customFormat="1" ht="12.75">
      <c r="A170" s="23">
        <v>154</v>
      </c>
      <c r="B170" s="55">
        <v>460050703</v>
      </c>
      <c r="C170" s="56" t="s">
        <v>111</v>
      </c>
      <c r="D170" s="56" t="s">
        <v>50</v>
      </c>
      <c r="E170" s="154">
        <v>0.5</v>
      </c>
      <c r="F170" s="157"/>
      <c r="G170" s="141">
        <f t="shared" si="8"/>
        <v>0</v>
      </c>
      <c r="H170" s="57">
        <v>2.77</v>
      </c>
      <c r="I170" s="58">
        <f t="shared" si="9"/>
        <v>1.39</v>
      </c>
      <c r="J170" s="59" t="s">
        <v>2</v>
      </c>
      <c r="M170" s="60" t="s">
        <v>88</v>
      </c>
    </row>
    <row r="171" spans="1:13" s="10" customFormat="1" ht="12.75">
      <c r="A171" s="23">
        <v>155</v>
      </c>
      <c r="B171" s="55">
        <v>460600001</v>
      </c>
      <c r="C171" s="56" t="s">
        <v>93</v>
      </c>
      <c r="D171" s="56" t="s">
        <v>50</v>
      </c>
      <c r="E171" s="154">
        <v>0.5</v>
      </c>
      <c r="F171" s="157"/>
      <c r="G171" s="141">
        <f t="shared" si="8"/>
        <v>0</v>
      </c>
      <c r="H171" s="57">
        <v>2.28</v>
      </c>
      <c r="I171" s="58">
        <f t="shared" si="9"/>
        <v>1.14</v>
      </c>
      <c r="J171" s="59" t="s">
        <v>2</v>
      </c>
      <c r="M171" s="60" t="s">
        <v>88</v>
      </c>
    </row>
    <row r="172" spans="1:13" s="10" customFormat="1" ht="12.75">
      <c r="A172" s="23">
        <v>156</v>
      </c>
      <c r="B172" s="55">
        <v>460100003</v>
      </c>
      <c r="C172" s="56" t="s">
        <v>112</v>
      </c>
      <c r="D172" s="56" t="s">
        <v>1</v>
      </c>
      <c r="E172" s="154">
        <v>20</v>
      </c>
      <c r="F172" s="157"/>
      <c r="G172" s="141">
        <f t="shared" si="8"/>
        <v>0</v>
      </c>
      <c r="H172" s="57">
        <v>2.89</v>
      </c>
      <c r="I172" s="58">
        <f t="shared" si="9"/>
        <v>57.8</v>
      </c>
      <c r="J172" s="59" t="s">
        <v>2</v>
      </c>
      <c r="K172" s="10" t="s">
        <v>3</v>
      </c>
      <c r="M172" s="60" t="s">
        <v>88</v>
      </c>
    </row>
    <row r="173" spans="1:13" s="10" customFormat="1" ht="12.75">
      <c r="A173" s="23">
        <v>157</v>
      </c>
      <c r="B173" s="55">
        <v>460050703</v>
      </c>
      <c r="C173" s="56" t="s">
        <v>111</v>
      </c>
      <c r="D173" s="56" t="s">
        <v>50</v>
      </c>
      <c r="E173" s="154">
        <v>8</v>
      </c>
      <c r="F173" s="157"/>
      <c r="G173" s="141">
        <f t="shared" si="8"/>
        <v>0</v>
      </c>
      <c r="H173" s="57">
        <v>2.77</v>
      </c>
      <c r="I173" s="58">
        <f t="shared" si="9"/>
        <v>22.16</v>
      </c>
      <c r="J173" s="59" t="s">
        <v>2</v>
      </c>
      <c r="M173" s="60" t="s">
        <v>88</v>
      </c>
    </row>
    <row r="174" spans="1:13" s="10" customFormat="1" ht="12.75">
      <c r="A174" s="23">
        <v>158</v>
      </c>
      <c r="B174" s="55">
        <v>460600001</v>
      </c>
      <c r="C174" s="56" t="s">
        <v>93</v>
      </c>
      <c r="D174" s="56" t="s">
        <v>50</v>
      </c>
      <c r="E174" s="154">
        <v>8</v>
      </c>
      <c r="F174" s="157"/>
      <c r="G174" s="141">
        <f t="shared" si="8"/>
        <v>0</v>
      </c>
      <c r="H174" s="57">
        <v>2.28</v>
      </c>
      <c r="I174" s="58">
        <f t="shared" si="9"/>
        <v>18.24</v>
      </c>
      <c r="J174" s="59" t="s">
        <v>2</v>
      </c>
      <c r="M174" s="60" t="s">
        <v>88</v>
      </c>
    </row>
    <row r="175" spans="1:13" s="10" customFormat="1" ht="12.75">
      <c r="A175" s="23">
        <v>159</v>
      </c>
      <c r="B175" s="55">
        <v>460100003</v>
      </c>
      <c r="C175" s="56" t="s">
        <v>112</v>
      </c>
      <c r="D175" s="56" t="s">
        <v>1</v>
      </c>
      <c r="E175" s="154">
        <v>2</v>
      </c>
      <c r="F175" s="157"/>
      <c r="G175" s="141">
        <f t="shared" si="8"/>
        <v>0</v>
      </c>
      <c r="H175" s="57">
        <v>2.89</v>
      </c>
      <c r="I175" s="58">
        <f t="shared" si="9"/>
        <v>5.78</v>
      </c>
      <c r="J175" s="59" t="s">
        <v>2</v>
      </c>
      <c r="K175" s="10" t="s">
        <v>3</v>
      </c>
      <c r="M175" s="60" t="s">
        <v>88</v>
      </c>
    </row>
    <row r="176" spans="1:13" s="10" customFormat="1" ht="12.75">
      <c r="A176" s="23">
        <v>160</v>
      </c>
      <c r="B176" s="55">
        <v>460050703</v>
      </c>
      <c r="C176" s="56" t="s">
        <v>111</v>
      </c>
      <c r="D176" s="56" t="s">
        <v>50</v>
      </c>
      <c r="E176" s="154">
        <v>3</v>
      </c>
      <c r="F176" s="157"/>
      <c r="G176" s="141">
        <f t="shared" si="8"/>
        <v>0</v>
      </c>
      <c r="H176" s="57">
        <v>2.77</v>
      </c>
      <c r="I176" s="58">
        <f t="shared" si="9"/>
        <v>8.31</v>
      </c>
      <c r="J176" s="59" t="s">
        <v>2</v>
      </c>
      <c r="M176" s="60" t="s">
        <v>88</v>
      </c>
    </row>
    <row r="177" spans="1:13" s="10" customFormat="1" ht="12.75">
      <c r="A177" s="23">
        <v>161</v>
      </c>
      <c r="B177" s="55">
        <v>460600001</v>
      </c>
      <c r="C177" s="56" t="s">
        <v>93</v>
      </c>
      <c r="D177" s="56" t="s">
        <v>50</v>
      </c>
      <c r="E177" s="154">
        <v>3</v>
      </c>
      <c r="F177" s="157"/>
      <c r="G177" s="141">
        <f t="shared" si="8"/>
        <v>0</v>
      </c>
      <c r="H177" s="57">
        <v>2.28</v>
      </c>
      <c r="I177" s="58">
        <f t="shared" si="9"/>
        <v>6.84</v>
      </c>
      <c r="J177" s="59" t="s">
        <v>2</v>
      </c>
      <c r="M177" s="60" t="s">
        <v>88</v>
      </c>
    </row>
    <row r="178" spans="1:13" s="10" customFormat="1" ht="12.75">
      <c r="A178" s="23">
        <v>162</v>
      </c>
      <c r="B178" s="55">
        <v>460100006</v>
      </c>
      <c r="C178" s="56" t="s">
        <v>113</v>
      </c>
      <c r="D178" s="56" t="s">
        <v>1</v>
      </c>
      <c r="E178" s="154">
        <v>94</v>
      </c>
      <c r="F178" s="157"/>
      <c r="G178" s="141">
        <f t="shared" si="8"/>
        <v>0</v>
      </c>
      <c r="H178" s="57">
        <v>3.79</v>
      </c>
      <c r="I178" s="58">
        <f t="shared" si="9"/>
        <v>356.26</v>
      </c>
      <c r="J178" s="59" t="s">
        <v>2</v>
      </c>
      <c r="K178" s="10" t="s">
        <v>3</v>
      </c>
      <c r="M178" s="60" t="s">
        <v>88</v>
      </c>
    </row>
    <row r="179" spans="1:13" s="10" customFormat="1" ht="12.75">
      <c r="A179" s="23">
        <v>163</v>
      </c>
      <c r="B179" s="55">
        <v>460050703</v>
      </c>
      <c r="C179" s="56" t="s">
        <v>111</v>
      </c>
      <c r="D179" s="56" t="s">
        <v>50</v>
      </c>
      <c r="E179" s="154">
        <v>178.6</v>
      </c>
      <c r="F179" s="157"/>
      <c r="G179" s="141">
        <f t="shared" si="8"/>
        <v>0</v>
      </c>
      <c r="H179" s="57">
        <v>2.77</v>
      </c>
      <c r="I179" s="58">
        <f t="shared" si="9"/>
        <v>494.72</v>
      </c>
      <c r="J179" s="59" t="s">
        <v>2</v>
      </c>
      <c r="M179" s="60" t="s">
        <v>88</v>
      </c>
    </row>
    <row r="180" spans="1:13" s="10" customFormat="1" ht="12.75">
      <c r="A180" s="23">
        <v>164</v>
      </c>
      <c r="B180" s="55">
        <v>460600001</v>
      </c>
      <c r="C180" s="56" t="s">
        <v>93</v>
      </c>
      <c r="D180" s="56" t="s">
        <v>50</v>
      </c>
      <c r="E180" s="154">
        <v>178.6</v>
      </c>
      <c r="F180" s="157"/>
      <c r="G180" s="141">
        <f t="shared" si="8"/>
        <v>0</v>
      </c>
      <c r="H180" s="57">
        <v>2.28</v>
      </c>
      <c r="I180" s="58">
        <f t="shared" si="9"/>
        <v>407.21</v>
      </c>
      <c r="J180" s="59" t="s">
        <v>2</v>
      </c>
      <c r="M180" s="60" t="s">
        <v>88</v>
      </c>
    </row>
    <row r="181" spans="1:13" s="10" customFormat="1" ht="12.75">
      <c r="A181" s="23">
        <v>165</v>
      </c>
      <c r="B181" s="55">
        <v>460010024</v>
      </c>
      <c r="C181" s="56" t="s">
        <v>114</v>
      </c>
      <c r="D181" s="56" t="s">
        <v>108</v>
      </c>
      <c r="E181" s="154">
        <v>10</v>
      </c>
      <c r="F181" s="157"/>
      <c r="G181" s="141">
        <f t="shared" si="8"/>
        <v>0</v>
      </c>
      <c r="H181" s="57">
        <v>5.05</v>
      </c>
      <c r="I181" s="58">
        <f t="shared" si="9"/>
        <v>50.5</v>
      </c>
      <c r="J181" s="59" t="s">
        <v>2</v>
      </c>
      <c r="K181" s="10" t="s">
        <v>3</v>
      </c>
      <c r="M181" s="60" t="s">
        <v>88</v>
      </c>
    </row>
    <row r="182" spans="1:13" s="10" customFormat="1" ht="12.75">
      <c r="A182" s="23"/>
      <c r="B182" s="55"/>
      <c r="C182" s="56" t="s">
        <v>115</v>
      </c>
      <c r="D182" s="56"/>
      <c r="E182" s="154"/>
      <c r="F182" s="157"/>
      <c r="G182" s="141"/>
      <c r="H182" s="57"/>
      <c r="I182" s="58">
        <f t="shared" si="9"/>
        <v>0</v>
      </c>
      <c r="J182" s="59"/>
      <c r="K182" s="10" t="s">
        <v>116</v>
      </c>
      <c r="M182" s="60" t="s">
        <v>88</v>
      </c>
    </row>
    <row r="183" spans="1:13" s="10" customFormat="1" ht="12.75">
      <c r="A183" s="23">
        <v>166</v>
      </c>
      <c r="B183" s="55">
        <v>460710003</v>
      </c>
      <c r="C183" s="56" t="s">
        <v>117</v>
      </c>
      <c r="D183" s="56" t="s">
        <v>32</v>
      </c>
      <c r="E183" s="154">
        <v>3562</v>
      </c>
      <c r="F183" s="157"/>
      <c r="G183" s="141">
        <f t="shared" si="8"/>
        <v>0</v>
      </c>
      <c r="H183" s="57">
        <v>0.189</v>
      </c>
      <c r="I183" s="58">
        <f t="shared" si="9"/>
        <v>673.22</v>
      </c>
      <c r="J183" s="59" t="s">
        <v>2</v>
      </c>
      <c r="K183" s="10" t="s">
        <v>3</v>
      </c>
      <c r="M183" s="60" t="s">
        <v>88</v>
      </c>
    </row>
    <row r="184" spans="1:13" s="1" customFormat="1" ht="12.75">
      <c r="A184" s="61"/>
      <c r="B184" s="62"/>
      <c r="C184" s="63" t="s">
        <v>138</v>
      </c>
      <c r="D184" s="63"/>
      <c r="E184" s="64"/>
      <c r="F184" s="155"/>
      <c r="G184" s="145">
        <f>SUM(G139:G183)</f>
        <v>0</v>
      </c>
      <c r="H184" s="65"/>
      <c r="I184" s="66">
        <f>SUM(I139:I183)</f>
        <v>11435.5</v>
      </c>
      <c r="J184" s="67"/>
      <c r="M184" s="68" t="s">
        <v>88</v>
      </c>
    </row>
    <row r="185" spans="1:13" s="1" customFormat="1" ht="19.5" customHeight="1">
      <c r="A185" s="69" t="s">
        <v>144</v>
      </c>
      <c r="B185" s="70"/>
      <c r="C185" s="71"/>
      <c r="D185" s="71"/>
      <c r="E185" s="72"/>
      <c r="F185" s="156"/>
      <c r="G185" s="146"/>
      <c r="H185" s="73"/>
      <c r="I185" s="74"/>
      <c r="J185" s="75"/>
      <c r="M185" s="68"/>
    </row>
    <row r="186" spans="1:13" s="10" customFormat="1" ht="12.75">
      <c r="A186" s="23">
        <v>167</v>
      </c>
      <c r="B186" s="55">
        <v>218009001</v>
      </c>
      <c r="C186" s="56" t="s">
        <v>119</v>
      </c>
      <c r="D186" s="56" t="s">
        <v>1</v>
      </c>
      <c r="E186" s="25">
        <v>12</v>
      </c>
      <c r="F186" s="157"/>
      <c r="G186" s="141">
        <f aca="true" t="shared" si="10" ref="G186:G195">E186*F186</f>
        <v>0</v>
      </c>
      <c r="H186" s="57">
        <v>0</v>
      </c>
      <c r="I186" s="58">
        <f aca="true" t="shared" si="11" ref="I186:I195">E186*H186</f>
        <v>0</v>
      </c>
      <c r="J186" s="59" t="s">
        <v>24</v>
      </c>
      <c r="M186" s="60" t="s">
        <v>118</v>
      </c>
    </row>
    <row r="187" spans="1:13" s="10" customFormat="1" ht="12.75">
      <c r="A187" s="23">
        <v>168</v>
      </c>
      <c r="B187" s="55">
        <v>218009001</v>
      </c>
      <c r="C187" s="56" t="s">
        <v>119</v>
      </c>
      <c r="D187" s="56" t="s">
        <v>1</v>
      </c>
      <c r="E187" s="25">
        <v>92</v>
      </c>
      <c r="F187" s="157"/>
      <c r="G187" s="141">
        <f t="shared" si="10"/>
        <v>0</v>
      </c>
      <c r="H187" s="57">
        <v>0</v>
      </c>
      <c r="I187" s="58">
        <f t="shared" si="11"/>
        <v>0</v>
      </c>
      <c r="J187" s="59" t="s">
        <v>24</v>
      </c>
      <c r="M187" s="60" t="s">
        <v>118</v>
      </c>
    </row>
    <row r="188" spans="1:13" s="10" customFormat="1" ht="12.75">
      <c r="A188" s="23">
        <v>169</v>
      </c>
      <c r="B188" s="55">
        <v>218009001</v>
      </c>
      <c r="C188" s="56" t="s">
        <v>119</v>
      </c>
      <c r="D188" s="56" t="s">
        <v>1</v>
      </c>
      <c r="E188" s="25">
        <v>6</v>
      </c>
      <c r="F188" s="157"/>
      <c r="G188" s="141">
        <f t="shared" si="10"/>
        <v>0</v>
      </c>
      <c r="H188" s="57">
        <v>0</v>
      </c>
      <c r="I188" s="58">
        <f t="shared" si="11"/>
        <v>0</v>
      </c>
      <c r="J188" s="59" t="s">
        <v>24</v>
      </c>
      <c r="M188" s="60" t="s">
        <v>118</v>
      </c>
    </row>
    <row r="189" spans="1:13" s="10" customFormat="1" ht="12.75">
      <c r="A189" s="23">
        <v>170</v>
      </c>
      <c r="B189" s="55">
        <v>218009001</v>
      </c>
      <c r="C189" s="56" t="s">
        <v>119</v>
      </c>
      <c r="D189" s="56" t="s">
        <v>1</v>
      </c>
      <c r="E189" s="25">
        <v>2</v>
      </c>
      <c r="F189" s="157"/>
      <c r="G189" s="141">
        <f t="shared" si="10"/>
        <v>0</v>
      </c>
      <c r="H189" s="57">
        <v>0</v>
      </c>
      <c r="I189" s="58">
        <f t="shared" si="11"/>
        <v>0</v>
      </c>
      <c r="J189" s="59" t="s">
        <v>24</v>
      </c>
      <c r="M189" s="60" t="s">
        <v>118</v>
      </c>
    </row>
    <row r="190" spans="1:13" s="10" customFormat="1" ht="12.75">
      <c r="A190" s="23">
        <v>171</v>
      </c>
      <c r="B190" s="55">
        <v>218009001</v>
      </c>
      <c r="C190" s="56" t="s">
        <v>119</v>
      </c>
      <c r="D190" s="56" t="s">
        <v>1</v>
      </c>
      <c r="E190" s="25">
        <v>11</v>
      </c>
      <c r="F190" s="157"/>
      <c r="G190" s="141">
        <f t="shared" si="10"/>
        <v>0</v>
      </c>
      <c r="H190" s="57">
        <v>0</v>
      </c>
      <c r="I190" s="58">
        <f t="shared" si="11"/>
        <v>0</v>
      </c>
      <c r="J190" s="59" t="s">
        <v>24</v>
      </c>
      <c r="M190" s="60" t="s">
        <v>118</v>
      </c>
    </row>
    <row r="191" spans="1:13" s="10" customFormat="1" ht="12.75">
      <c r="A191" s="23">
        <v>172</v>
      </c>
      <c r="B191" s="55">
        <v>218009001</v>
      </c>
      <c r="C191" s="56" t="s">
        <v>119</v>
      </c>
      <c r="D191" s="56" t="s">
        <v>1</v>
      </c>
      <c r="E191" s="25">
        <v>2</v>
      </c>
      <c r="F191" s="157"/>
      <c r="G191" s="141">
        <f t="shared" si="10"/>
        <v>0</v>
      </c>
      <c r="H191" s="57">
        <v>0</v>
      </c>
      <c r="I191" s="58">
        <f t="shared" si="11"/>
        <v>0</v>
      </c>
      <c r="J191" s="59" t="s">
        <v>24</v>
      </c>
      <c r="M191" s="60" t="s">
        <v>118</v>
      </c>
    </row>
    <row r="192" spans="1:13" s="10" customFormat="1" ht="12.75">
      <c r="A192" s="23">
        <v>173</v>
      </c>
      <c r="B192" s="55">
        <v>218009001</v>
      </c>
      <c r="C192" s="56" t="s">
        <v>119</v>
      </c>
      <c r="D192" s="56" t="s">
        <v>1</v>
      </c>
      <c r="E192" s="25">
        <v>1</v>
      </c>
      <c r="F192" s="157"/>
      <c r="G192" s="141">
        <f t="shared" si="10"/>
        <v>0</v>
      </c>
      <c r="H192" s="57">
        <v>0</v>
      </c>
      <c r="I192" s="58">
        <f t="shared" si="11"/>
        <v>0</v>
      </c>
      <c r="J192" s="59" t="s">
        <v>24</v>
      </c>
      <c r="M192" s="60" t="s">
        <v>118</v>
      </c>
    </row>
    <row r="193" spans="1:13" s="10" customFormat="1" ht="12.75">
      <c r="A193" s="23">
        <v>174</v>
      </c>
      <c r="B193" s="55">
        <v>218009001</v>
      </c>
      <c r="C193" s="56" t="s">
        <v>119</v>
      </c>
      <c r="D193" s="56" t="s">
        <v>1</v>
      </c>
      <c r="E193" s="25">
        <v>1</v>
      </c>
      <c r="F193" s="157"/>
      <c r="G193" s="141">
        <f t="shared" si="10"/>
        <v>0</v>
      </c>
      <c r="H193" s="57">
        <v>0</v>
      </c>
      <c r="I193" s="58">
        <f t="shared" si="11"/>
        <v>0</v>
      </c>
      <c r="J193" s="59" t="s">
        <v>24</v>
      </c>
      <c r="M193" s="60" t="s">
        <v>118</v>
      </c>
    </row>
    <row r="194" spans="1:13" s="10" customFormat="1" ht="12.75">
      <c r="A194" s="23">
        <v>175</v>
      </c>
      <c r="B194" s="55">
        <v>219000231</v>
      </c>
      <c r="C194" s="56" t="s">
        <v>120</v>
      </c>
      <c r="D194" s="56" t="s">
        <v>121</v>
      </c>
      <c r="E194" s="25">
        <v>762</v>
      </c>
      <c r="F194" s="157"/>
      <c r="G194" s="141">
        <f t="shared" si="10"/>
        <v>0</v>
      </c>
      <c r="H194" s="57">
        <v>1</v>
      </c>
      <c r="I194" s="58">
        <f t="shared" si="11"/>
        <v>762</v>
      </c>
      <c r="J194" s="59" t="s">
        <v>2</v>
      </c>
      <c r="K194" s="10" t="s">
        <v>3</v>
      </c>
      <c r="M194" s="60" t="s">
        <v>118</v>
      </c>
    </row>
    <row r="195" spans="1:13" s="10" customFormat="1" ht="12.75">
      <c r="A195" s="23">
        <v>176</v>
      </c>
      <c r="B195" s="55">
        <v>219000235</v>
      </c>
      <c r="C195" s="56" t="s">
        <v>122</v>
      </c>
      <c r="D195" s="56" t="s">
        <v>108</v>
      </c>
      <c r="E195" s="25">
        <v>600</v>
      </c>
      <c r="F195" s="157"/>
      <c r="G195" s="141">
        <f t="shared" si="10"/>
        <v>0</v>
      </c>
      <c r="H195" s="57">
        <v>0</v>
      </c>
      <c r="I195" s="58">
        <f t="shared" si="11"/>
        <v>0</v>
      </c>
      <c r="J195" s="59" t="s">
        <v>2</v>
      </c>
      <c r="K195" s="10" t="s">
        <v>3</v>
      </c>
      <c r="M195" s="60" t="s">
        <v>118</v>
      </c>
    </row>
    <row r="196" spans="1:13" s="1" customFormat="1" ht="13.5" thickBot="1">
      <c r="A196" s="76"/>
      <c r="B196" s="77"/>
      <c r="C196" s="78" t="s">
        <v>138</v>
      </c>
      <c r="D196" s="78"/>
      <c r="E196" s="79"/>
      <c r="F196" s="79"/>
      <c r="G196" s="147">
        <f>SUM(G186:G195)</f>
        <v>0</v>
      </c>
      <c r="H196" s="80"/>
      <c r="I196" s="81">
        <f>SUM(I186:I195)</f>
        <v>762</v>
      </c>
      <c r="J196" s="82"/>
      <c r="M196" s="1" t="s">
        <v>118</v>
      </c>
    </row>
    <row r="197" spans="2:10" s="10" customFormat="1" ht="12.75">
      <c r="B197" s="83"/>
      <c r="E197" s="37"/>
      <c r="F197" s="37"/>
      <c r="G197" s="84"/>
      <c r="H197" s="85"/>
      <c r="I197" s="86"/>
      <c r="J197" s="87"/>
    </row>
    <row r="198" spans="1:10" s="10" customFormat="1" ht="12.75">
      <c r="A198" s="10" t="s">
        <v>208</v>
      </c>
      <c r="B198" s="83"/>
      <c r="E198" s="37"/>
      <c r="F198" s="37"/>
      <c r="G198" s="84"/>
      <c r="H198" s="85"/>
      <c r="I198" s="86"/>
      <c r="J198" s="87"/>
    </row>
    <row r="199" spans="1:10" s="10" customFormat="1" ht="12.75">
      <c r="A199" s="10" t="s">
        <v>146</v>
      </c>
      <c r="B199" s="83"/>
      <c r="C199" s="10" t="s">
        <v>167</v>
      </c>
      <c r="E199" s="37"/>
      <c r="F199" s="37"/>
      <c r="G199" s="84"/>
      <c r="H199" s="85"/>
      <c r="I199" s="86"/>
      <c r="J199" s="87"/>
    </row>
    <row r="200" spans="2:10" s="10" customFormat="1" ht="12.75">
      <c r="B200" s="83"/>
      <c r="E200" s="37"/>
      <c r="F200" s="37"/>
      <c r="G200" s="84"/>
      <c r="H200" s="85"/>
      <c r="I200" s="86"/>
      <c r="J200" s="87"/>
    </row>
    <row r="201" spans="2:10" s="10" customFormat="1" ht="12.75">
      <c r="B201" s="83"/>
      <c r="E201" s="37"/>
      <c r="F201" s="37"/>
      <c r="G201" s="84"/>
      <c r="H201" s="85"/>
      <c r="I201" s="86"/>
      <c r="J201" s="87"/>
    </row>
    <row r="202" spans="2:10" s="10" customFormat="1" ht="12.75">
      <c r="B202" s="83"/>
      <c r="E202" s="37"/>
      <c r="F202" s="37"/>
      <c r="G202" s="84"/>
      <c r="H202" s="85"/>
      <c r="I202" s="86"/>
      <c r="J202" s="87"/>
    </row>
    <row r="203" spans="2:10" s="10" customFormat="1" ht="12.75">
      <c r="B203" s="83"/>
      <c r="E203" s="37"/>
      <c r="F203" s="37"/>
      <c r="G203" s="84"/>
      <c r="H203" s="85"/>
      <c r="I203" s="86"/>
      <c r="J203" s="87"/>
    </row>
    <row r="204" spans="2:10" s="10" customFormat="1" ht="12.75">
      <c r="B204" s="83"/>
      <c r="E204" s="37"/>
      <c r="F204" s="37"/>
      <c r="G204" s="84"/>
      <c r="H204" s="85"/>
      <c r="I204" s="86"/>
      <c r="J204" s="87"/>
    </row>
    <row r="205" spans="2:10" s="10" customFormat="1" ht="12.75">
      <c r="B205" s="83"/>
      <c r="E205" s="37"/>
      <c r="F205" s="37"/>
      <c r="G205" s="84"/>
      <c r="H205" s="85"/>
      <c r="I205" s="86"/>
      <c r="J205" s="87"/>
    </row>
    <row r="206" spans="2:10" s="10" customFormat="1" ht="12.75">
      <c r="B206" s="83"/>
      <c r="E206" s="37"/>
      <c r="F206" s="37"/>
      <c r="G206" s="84"/>
      <c r="H206" s="85"/>
      <c r="I206" s="86"/>
      <c r="J206" s="87"/>
    </row>
    <row r="207" spans="2:10" s="10" customFormat="1" ht="12.75">
      <c r="B207" s="83"/>
      <c r="E207" s="37"/>
      <c r="F207" s="37"/>
      <c r="G207" s="84"/>
      <c r="H207" s="85"/>
      <c r="I207" s="86"/>
      <c r="J207" s="87"/>
    </row>
    <row r="208" spans="2:10" s="10" customFormat="1" ht="12.75">
      <c r="B208" s="83"/>
      <c r="E208" s="37"/>
      <c r="F208" s="37"/>
      <c r="G208" s="84"/>
      <c r="H208" s="85"/>
      <c r="I208" s="86"/>
      <c r="J208" s="87"/>
    </row>
    <row r="209" spans="2:10" s="10" customFormat="1" ht="12.75">
      <c r="B209" s="83"/>
      <c r="E209" s="37"/>
      <c r="F209" s="37"/>
      <c r="G209" s="84"/>
      <c r="H209" s="85"/>
      <c r="I209" s="86"/>
      <c r="J209" s="87"/>
    </row>
    <row r="210" spans="2:10" s="10" customFormat="1" ht="12.75">
      <c r="B210" s="83"/>
      <c r="E210" s="37"/>
      <c r="F210" s="37"/>
      <c r="G210" s="84"/>
      <c r="H210" s="85"/>
      <c r="I210" s="86"/>
      <c r="J210" s="87"/>
    </row>
    <row r="211" spans="2:10" s="10" customFormat="1" ht="12.75">
      <c r="B211" s="83"/>
      <c r="E211" s="37"/>
      <c r="F211" s="37"/>
      <c r="G211" s="84"/>
      <c r="H211" s="85"/>
      <c r="I211" s="86"/>
      <c r="J211" s="87"/>
    </row>
    <row r="212" spans="2:10" s="10" customFormat="1" ht="12.75">
      <c r="B212" s="83"/>
      <c r="E212" s="37"/>
      <c r="F212" s="37"/>
      <c r="G212" s="84"/>
      <c r="H212" s="85"/>
      <c r="I212" s="86"/>
      <c r="J212" s="87"/>
    </row>
    <row r="213" spans="2:10" s="10" customFormat="1" ht="12.75">
      <c r="B213" s="83"/>
      <c r="E213" s="37"/>
      <c r="F213" s="37"/>
      <c r="G213" s="84"/>
      <c r="H213" s="85"/>
      <c r="I213" s="86"/>
      <c r="J213" s="87"/>
    </row>
    <row r="214" spans="2:10" s="10" customFormat="1" ht="12.75">
      <c r="B214" s="83"/>
      <c r="E214" s="37"/>
      <c r="F214" s="37"/>
      <c r="G214" s="84"/>
      <c r="H214" s="85"/>
      <c r="I214" s="86"/>
      <c r="J214" s="87"/>
    </row>
    <row r="215" spans="2:10" s="10" customFormat="1" ht="12.75">
      <c r="B215" s="83"/>
      <c r="E215" s="37"/>
      <c r="F215" s="37"/>
      <c r="G215" s="84"/>
      <c r="H215" s="85"/>
      <c r="I215" s="86"/>
      <c r="J215" s="87"/>
    </row>
    <row r="216" spans="2:10" s="10" customFormat="1" ht="12.75">
      <c r="B216" s="83"/>
      <c r="E216" s="37"/>
      <c r="F216" s="37"/>
      <c r="G216" s="84"/>
      <c r="H216" s="85"/>
      <c r="I216" s="86"/>
      <c r="J216" s="87"/>
    </row>
    <row r="217" s="10" customFormat="1" ht="12.75">
      <c r="J217" s="87"/>
    </row>
    <row r="218" s="10" customFormat="1" ht="12.75">
      <c r="J218" s="87"/>
    </row>
  </sheetData>
  <sheetProtection password="8D63" sheet="1"/>
  <protectedRanges>
    <protectedRange sqref="F7:F195" name="Oblast2"/>
  </protectedRanges>
  <printOptions horizontalCentered="1"/>
  <pageMargins left="0.7" right="0.7" top="0.787401575" bottom="0.787401575" header="0.3" footer="0.3"/>
  <pageSetup fitToHeight="0" fitToWidth="1" horizontalDpi="600" verticalDpi="600" orientation="portrait" paperSize="9" scale="68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Optiplex</dc:creator>
  <cp:keywords/>
  <dc:description/>
  <cp:lastModifiedBy>Balogová Jaroslava</cp:lastModifiedBy>
  <cp:lastPrinted>2019-11-18T16:21:15Z</cp:lastPrinted>
  <dcterms:created xsi:type="dcterms:W3CDTF">2019-10-15T12:15:29Z</dcterms:created>
  <dcterms:modified xsi:type="dcterms:W3CDTF">2019-11-20T14:28:04Z</dcterms:modified>
  <cp:category/>
  <cp:version/>
  <cp:contentType/>
  <cp:contentStatus/>
</cp:coreProperties>
</file>