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2570" activeTab="1"/>
  </bookViews>
  <sheets>
    <sheet name="Rekapitulace stavby" sheetId="1" r:id="rId1"/>
    <sheet name="19096-vo - Veřejné osvětl..." sheetId="2" r:id="rId2"/>
    <sheet name="Pokyny pro vyplnění" sheetId="3" r:id="rId3"/>
  </sheets>
  <definedNames>
    <definedName name="_xlnm._FilterDatabase" localSheetId="1" hidden="1">'19096-vo - Veřejné osvětl...'!$C$87:$K$224</definedName>
    <definedName name="_xlnm.Print_Area" localSheetId="1">'19096-vo - Veřejné osvětl...'!$C$4:$J$39,'19096-vo - Veřejné osvětl...'!$C$45:$J$69,'19096-vo - Veřejné osvětl...'!$C$75:$K$224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'19096-vo - Veřejné osvětl...'!$87:$87</definedName>
  </definedNames>
  <calcPr calcId="145621"/>
</workbook>
</file>

<file path=xl/sharedStrings.xml><?xml version="1.0" encoding="utf-8"?>
<sst xmlns="http://schemas.openxmlformats.org/spreadsheetml/2006/main" count="1866" uniqueCount="572">
  <si>
    <t>Export Komplet</t>
  </si>
  <si>
    <t>VZ</t>
  </si>
  <si>
    <t>2.0</t>
  </si>
  <si>
    <t>ZAMOK</t>
  </si>
  <si>
    <t>False</t>
  </si>
  <si>
    <t>{db018d51-3ce3-4bdd-af48-ec4619d6ddad}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</si>
  <si>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</si>
  <si>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</si>
  <si>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</si>
  <si>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</si>
  <si>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</si>
  <si>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</si>
  <si>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</si>
  <si>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</si>
  <si>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</si>
  <si>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</si>
  <si>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</si>
  <si>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komunikace před divadlem, Chomutov</t>
  </si>
  <si>
    <t>KSO:</t>
  </si>
  <si>
    <t/>
  </si>
  <si>
    <t>CC-CZ:</t>
  </si>
  <si>
    <t>Místo:</t>
  </si>
  <si>
    <t>Chomutov</t>
  </si>
  <si>
    <t>Datum:</t>
  </si>
  <si>
    <t>26. 4. 2019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</si>
  <si>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</si>
  <si>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</si>
  <si>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</si>
  <si>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</si>
  <si>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</si>
  <si>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</si>
  <si>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</si>
  <si>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</si>
  <si>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</si>
  <si>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</si>
  <si>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</si>
  <si>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</si>
  <si>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</si>
  <si>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</si>
  <si>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</si>
  <si>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</si>
  <si>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</si>
  <si>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</si>
  <si>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</si>
  <si>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</si>
  <si>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</si>
  <si>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</si>
  <si>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</si>
  <si>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</si>
  <si>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</si>
  <si>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</si>
  <si>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</si>
  <si>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</si>
  <si>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</si>
  <si>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</si>
  <si>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</si>
  <si>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</si>
  <si>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</si>
  <si>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</si>
  <si>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</si>
  <si>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</si>
  <si>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</si>
  <si>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</si>
  <si>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</si>
  <si>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</si>
  <si>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</si>
  <si>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</si>
  <si>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</si>
  <si>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</si>
  <si>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</si>
  <si>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</si>
  <si>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</si>
  <si>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</si>
  <si>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</si>
  <si>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</si>
  <si>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19096-vo</t>
  </si>
  <si>
    <t xml:space="preserve">Veřejné osvětlení </t>
  </si>
  <si>
    <t>STA</t>
  </si>
  <si>
    <t>1</t>
  </si>
  <si>
    <t>{938e428e-9c0b-4b0f-ba1a-8db7e0869a1c}</t>
  </si>
  <si>
    <t>2</t>
  </si>
  <si>
    <t>KRYCÍ LIST SOUPISU PRACÍ</t>
  </si>
  <si>
    <t>Objekt:</t>
  </si>
  <si>
    <t xml:space="preserve">19096-vo - Veřejné osvětlení </t>
  </si>
  <si>
    <t>Ing. Ivan Menhard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</si>
  <si>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</si>
  <si>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</si>
  <si>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</si>
  <si>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</si>
  <si>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</si>
  <si>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</si>
  <si>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</si>
  <si>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</si>
  <si>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</si>
  <si>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</si>
  <si>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</si>
  <si>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</si>
  <si>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</si>
  <si>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</si>
  <si>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</si>
  <si>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</si>
  <si>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</si>
  <si>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</si>
  <si>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</si>
  <si>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</si>
  <si>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</si>
  <si>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</si>
  <si>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</si>
  <si>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</si>
  <si>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</si>
  <si>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</si>
  <si>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</si>
  <si>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</si>
  <si>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</si>
  <si>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</si>
  <si>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</si>
  <si>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</si>
  <si>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741122122</t>
  </si>
  <si>
    <t>Montáž kabel Cu plný kulatý žíla 3x1,5 až 6 mm2 zatažený v trubkách (CYKY)</t>
  </si>
  <si>
    <t>m</t>
  </si>
  <si>
    <t>CS ÚRS 2019 01</t>
  </si>
  <si>
    <t>16</t>
  </si>
  <si>
    <t>-411785710</t>
  </si>
  <si>
    <t>PP</t>
  </si>
  <si>
    <t>Montáž kabelů měděných bez ukončení uložených v trubkách zatažených plných kulatých nebo bezhalogenových (CYKY) počtu a průřezu žil 3x1,5 až 6 mm2</t>
  </si>
  <si>
    <t>VV</t>
  </si>
  <si>
    <t>6*2*6+4*6</t>
  </si>
  <si>
    <t>M</t>
  </si>
  <si>
    <t>10.048.561</t>
  </si>
  <si>
    <t>CMSM 3G1,5 (3Cx1,5)</t>
  </si>
  <si>
    <t>128</t>
  </si>
  <si>
    <t>1762789304</t>
  </si>
  <si>
    <t>96*1,1 'Přepočtené koeficientem množství</t>
  </si>
  <si>
    <t>3</t>
  </si>
  <si>
    <t>741122134</t>
  </si>
  <si>
    <t>Montáž kabel Cu plný kulatý žíla 4x16 až 25 mm2 zatažený v trubkách (CYKY)</t>
  </si>
  <si>
    <t>-1644217640</t>
  </si>
  <si>
    <t>Montáž kabelů měděných bez ukončení uložených v trubkách zatažených plných kulatých nebo bezhalogenových (CYKY) počtu a průřezu žil 4x16 až 25 mm2</t>
  </si>
  <si>
    <t>"z výkresu "105+"ze země do stožáru "(4*1+2*2+2*3)*1,5</t>
  </si>
  <si>
    <t>4</t>
  </si>
  <si>
    <t>34111080</t>
  </si>
  <si>
    <t>kabel silový s Cu jádrem 1 kV 4x16mm2</t>
  </si>
  <si>
    <t>32</t>
  </si>
  <si>
    <t>1205275000</t>
  </si>
  <si>
    <t>126*1,1 'Přepočtené koeficientem množství</t>
  </si>
  <si>
    <t>5</t>
  </si>
  <si>
    <t>741132133</t>
  </si>
  <si>
    <t>Ukončení kabelů 4x16 mm2 smršťovací záklopkou nebo páskem bez letování</t>
  </si>
  <si>
    <t>kus</t>
  </si>
  <si>
    <t>-2090426097</t>
  </si>
  <si>
    <t>Ukončení kabelů smršťovací záklopkou nebo páskou se zapojením bez letování, počtu a průřezu žil 4x16 mm2</t>
  </si>
  <si>
    <t>6</t>
  </si>
  <si>
    <t>10.068.545</t>
  </si>
  <si>
    <t>Hlava EN 4.1 pro pr.    6-  50</t>
  </si>
  <si>
    <t>KS</t>
  </si>
  <si>
    <t>materiály online</t>
  </si>
  <si>
    <t>-452785040</t>
  </si>
  <si>
    <t>Kabely a vodiče a příslušenství Připojování vodičů a izolační materiál Rozdělovací koncovky teplem smrštitelné Hlava EN 4.1 pro pr.    6-  50</t>
  </si>
  <si>
    <t>7</t>
  </si>
  <si>
    <t>741372152</t>
  </si>
  <si>
    <t>Montáž svítidlo LED průmyslové závěsné reflektor</t>
  </si>
  <si>
    <t>1417864391</t>
  </si>
  <si>
    <t>Montáž svítidel LED se zapojením vodičů průmyslových závěsných reflektorů</t>
  </si>
  <si>
    <t>P</t>
  </si>
  <si>
    <t>Poznámka k položce:
Reflektory pro nasvětlení objektu divadla, budou po výměně stožáru namontovány zpět na nový stožár</t>
  </si>
  <si>
    <t>8</t>
  </si>
  <si>
    <t>741373003</t>
  </si>
  <si>
    <t>Montáž svítidlo výbojkové průmyslové na sloupek parkový</t>
  </si>
  <si>
    <t>100797242</t>
  </si>
  <si>
    <t>Montáž svítidel výbojkových se zapojením vodičů průmyslových nebo venkovních na sloupek parkových</t>
  </si>
  <si>
    <t>9</t>
  </si>
  <si>
    <t>348svit-B2</t>
  </si>
  <si>
    <t>B2-dvojité parkové svítidlo = dle architektonického návrhu</t>
  </si>
  <si>
    <t>795386994</t>
  </si>
  <si>
    <t>B2-dvojité nebo všesměrové  parkové svítidlo = dle architektonického návrhu</t>
  </si>
  <si>
    <t>10</t>
  </si>
  <si>
    <t>741375823</t>
  </si>
  <si>
    <t>Demontáž svítidla průmyslového výbojkového venkovního na výložníku přes 3 m se zachováním funkčnosti</t>
  </si>
  <si>
    <t>1808873106</t>
  </si>
  <si>
    <t>Demontáž svítidel se zachováním funkčnosti průmyslových výbojkových venkovních na výložníku přes 3 m</t>
  </si>
  <si>
    <t>11</t>
  </si>
  <si>
    <t>741375841</t>
  </si>
  <si>
    <t>Demontáž svítidla průmyslového výbojkového venkovního na parkovém sloupku se zachováním funkčnosti</t>
  </si>
  <si>
    <t>-1610817235</t>
  </si>
  <si>
    <t>Demontáž svítidel se zachováním funkčnosti průmyslových výbojkových venkovních na parkovém sloupku</t>
  </si>
  <si>
    <t>Poznámka k položce:
demontovaná sadová svítidla budou předána provozovateli pro další využití</t>
  </si>
  <si>
    <t>12</t>
  </si>
  <si>
    <t>741410021</t>
  </si>
  <si>
    <t>Montáž vodič uzemňovací pásek průřezu do 120 mm2 v městské zástavbě v zemi</t>
  </si>
  <si>
    <t>1538491435</t>
  </si>
  <si>
    <t>Montáž uzemňovacího vedení s upevněním, propojením a připojením pomocí svorek v zemi s izolací spojů pásku průřezu do 120 mm2 v městské zástavbě</t>
  </si>
  <si>
    <t>"z výkresu "105+"ze země do stožáru "8*1,5</t>
  </si>
  <si>
    <t>13</t>
  </si>
  <si>
    <t>35442062</t>
  </si>
  <si>
    <t>pás zemnící 30x4mm FeZn</t>
  </si>
  <si>
    <t>kg</t>
  </si>
  <si>
    <t>-1671373142</t>
  </si>
  <si>
    <t>pás zemnící 30x4mm FeZn, 1 kg = 1,05 m</t>
  </si>
  <si>
    <t>117/1,05</t>
  </si>
  <si>
    <t>111,429*1,05 'Přepočtené koeficientem množství</t>
  </si>
  <si>
    <t>14</t>
  </si>
  <si>
    <t>35442037</t>
  </si>
  <si>
    <t>svorka uzemnění nerez křížová</t>
  </si>
  <si>
    <t>-1141713704</t>
  </si>
  <si>
    <t>35442036</t>
  </si>
  <si>
    <t>svorka uzemnění nerez připojovací</t>
  </si>
  <si>
    <t>1496077260</t>
  </si>
  <si>
    <t>741810002</t>
  </si>
  <si>
    <t>Celková prohlídka elektrického rozvodu a zařízení do 500 000,- Kč</t>
  </si>
  <si>
    <t>1554743927</t>
  </si>
  <si>
    <t>Zkoušky a prohlídky elektrických rozvodů a zařízení celková prohlídka a vyhotovení revizní zprávy pro objem montážních prací přes 100 do 500 tis. Kč</t>
  </si>
  <si>
    <t>PSC</t>
  </si>
  <si>
    <t xml:space="preserve">Poznámka k souboru cen:
1. Ceny -0001 až -0011 jsou určeny pro objem montážních prací včetně všech nákladů.
</t>
  </si>
  <si>
    <t>Práce a dodávky M</t>
  </si>
  <si>
    <t>21-M</t>
  </si>
  <si>
    <t>Elektromontáže</t>
  </si>
  <si>
    <t>17</t>
  </si>
  <si>
    <t>210204011</t>
  </si>
  <si>
    <t>Montáž stožárů osvětlení ocelových samostatně stojících délky do 12 m</t>
  </si>
  <si>
    <t>64</t>
  </si>
  <si>
    <t>180830725</t>
  </si>
  <si>
    <t>Montáž stožárů osvětlení, bez zemních prací ocelových samostatně stojících, délky do 12 m</t>
  </si>
  <si>
    <t>18</t>
  </si>
  <si>
    <t>31674067</t>
  </si>
  <si>
    <t>stožár osvětlovací sadový Pz 133/89/60 v 6,0m</t>
  </si>
  <si>
    <t>1686780655</t>
  </si>
  <si>
    <t>19</t>
  </si>
  <si>
    <t>10.212.184</t>
  </si>
  <si>
    <t>ochranná manžeta plastová OMP-133</t>
  </si>
  <si>
    <t>444924099</t>
  </si>
  <si>
    <t>Poznámka k položce:
pro ochranu stožáru proti korozi u země
objednání u výrobce stožáru</t>
  </si>
  <si>
    <t>20</t>
  </si>
  <si>
    <t>58346122</t>
  </si>
  <si>
    <t>drť vápencová bílá frakce 2/4</t>
  </si>
  <si>
    <t>t</t>
  </si>
  <si>
    <t>-1893985062</t>
  </si>
  <si>
    <t>Poznámka k položce:
pro utemování stožáru v základu</t>
  </si>
  <si>
    <t>2,2*((6*0,8)*3,14/4*(0,25-0,133)^2)</t>
  </si>
  <si>
    <t>210204011-D</t>
  </si>
  <si>
    <t>Demontáž stožárů osvětlení ocelových samostatně stojících délky do 12 m</t>
  </si>
  <si>
    <t>-1178734271</t>
  </si>
  <si>
    <t>Demontáž stožárů osvětlení, bez zemních prací ocelových samostatně stojících, délky do 12 m</t>
  </si>
  <si>
    <t>22</t>
  </si>
  <si>
    <t>210204112</t>
  </si>
  <si>
    <t>Montáž výložníků osvětlení dvouramenných nástěnných hmotnosti do 70 kg</t>
  </si>
  <si>
    <t>325317956</t>
  </si>
  <si>
    <t>Montáž výložníků osvětlení dvouramenných nástěnných, hmotnosti do 70 kg</t>
  </si>
  <si>
    <t>Poznámka k položce:
montáž demontovaných výložníků pro reflektory na nový stožár</t>
  </si>
  <si>
    <t>23</t>
  </si>
  <si>
    <t>210204112-D</t>
  </si>
  <si>
    <t>-106326999</t>
  </si>
  <si>
    <t>Demontáž výložníků osvětlení dvouramenných nástěnných, hmotnosti do 70 kg</t>
  </si>
  <si>
    <t>Poznámka k položce:
demontáž výložníků pro reflektory a použití na nový stožár</t>
  </si>
  <si>
    <t>24</t>
  </si>
  <si>
    <t>210204202</t>
  </si>
  <si>
    <t>Montáž elektrovýzbroje stožárů osvětlení 2 okruhy</t>
  </si>
  <si>
    <t>-180929559</t>
  </si>
  <si>
    <t>25</t>
  </si>
  <si>
    <t>10.035.735</t>
  </si>
  <si>
    <t>Svorka SV 9.16.4/2 stožárová výzbroj</t>
  </si>
  <si>
    <t>-1300473939</t>
  </si>
  <si>
    <t>26</t>
  </si>
  <si>
    <t>10.030.737</t>
  </si>
  <si>
    <t>Svorka SV 6.16.4/2 stožárová výzbroj</t>
  </si>
  <si>
    <t>-55166614</t>
  </si>
  <si>
    <t>27</t>
  </si>
  <si>
    <t>210204204</t>
  </si>
  <si>
    <t>Montáž elektrovýzbroje stožárů osvětlení 4 okruhy</t>
  </si>
  <si>
    <t>2090715985</t>
  </si>
  <si>
    <t>28</t>
  </si>
  <si>
    <t>svorkovnice4</t>
  </si>
  <si>
    <t>1525698486</t>
  </si>
  <si>
    <t>Svorka SV 6.16.4/4 stožárová výzbroj</t>
  </si>
  <si>
    <t>Poznámka k položce:
doplněná svorkovnice SV 6.16.4/2 o další dvě pojistkové svorky</t>
  </si>
  <si>
    <t>46-M</t>
  </si>
  <si>
    <t>Zemní práce při extr.mont.pracích</t>
  </si>
  <si>
    <t>29</t>
  </si>
  <si>
    <t>460010022</t>
  </si>
  <si>
    <t>Vytyčení trasy vedení kabelového podzemního podél silnice</t>
  </si>
  <si>
    <t>km</t>
  </si>
  <si>
    <t>644293042</t>
  </si>
  <si>
    <t>Vytyčení trasy vedení kabelového (podzemního) podél silnice</t>
  </si>
  <si>
    <t xml:space="preserve">Poznámka k souboru cen:
1. V cenách jsou zahrnuty i náklady na:
a) pochůzky projektovanou tratí,
b) vyznačení budoucí trasy,
c) rozmístění, očíslování a označení opěrných bodů,
d) označení překážek a míst pro kabelové prostupy a podchodové štoly.
</t>
  </si>
  <si>
    <t>30</t>
  </si>
  <si>
    <t>460050704</t>
  </si>
  <si>
    <t>Hloubení nezapažených jam pro stožáry veřejného osvětlení ručně v hornině tř 4</t>
  </si>
  <si>
    <t>555428707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</si>
  <si>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4</t>
  </si>
  <si>
    <t xml:space="preserve">Poznámka k souboru cen:
1. Ceny hloubení jam v hornině třídy 6 a 7 jsou stanoveny za použití pneumatického kladiva.
</t>
  </si>
  <si>
    <t>31</t>
  </si>
  <si>
    <t>460080112</t>
  </si>
  <si>
    <t>Bourání základu betonového se záhozem jámy sypaninou</t>
  </si>
  <si>
    <t>m3</t>
  </si>
  <si>
    <t>570974700</t>
  </si>
  <si>
    <t>Základové konstrukce bourání základu včetně záhozu jámy sypaninou, zhutnění a urovnání betonového</t>
  </si>
  <si>
    <t>6*0,5*0,5*0,3</t>
  </si>
  <si>
    <t>460100001</t>
  </si>
  <si>
    <t>pouzdrový základ pro stožár D250x800</t>
  </si>
  <si>
    <t>ks</t>
  </si>
  <si>
    <t>1240150309</t>
  </si>
  <si>
    <t>33</t>
  </si>
  <si>
    <t>28612010</t>
  </si>
  <si>
    <t>trubka kanalizační PVC plnostěnná třívrstvá DN 250x1000 mm SN 12</t>
  </si>
  <si>
    <t>-690122049</t>
  </si>
  <si>
    <t>34</t>
  </si>
  <si>
    <t>58931963</t>
  </si>
  <si>
    <t>beton C 8/10 kamenivo frakce 0/8</t>
  </si>
  <si>
    <t>1049629848</t>
  </si>
  <si>
    <t>Poznámka k položce:
obsyb trubky betonem pod boční otvor</t>
  </si>
  <si>
    <t>0,5*0,5*(6*0,4)</t>
  </si>
  <si>
    <t>35</t>
  </si>
  <si>
    <t>460120016</t>
  </si>
  <si>
    <t>Naložení výkopku ručně z hornin třídy 1 až 4</t>
  </si>
  <si>
    <t>-588890952</t>
  </si>
  <si>
    <t>Ostatní zemní práce při stavbě nadzemních vedení naložení výkopku ručně, z hornin třídy 1 až 4</t>
  </si>
  <si>
    <t xml:space="preserve">Poznámka k položce:
</t>
  </si>
  <si>
    <t>(6*0,8)*3,14/4*0,25^2+0,5*0,5*(6*0,4)</t>
  </si>
  <si>
    <t>36</t>
  </si>
  <si>
    <t>460150163</t>
  </si>
  <si>
    <t>Hloubení kabelových zapažených i nezapažených rýh ručně š 35 cm, hl 80 cm, v hornině tř 3</t>
  </si>
  <si>
    <t>-1987818026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</si>
  <si>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</si>
  <si>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 xml:space="preserve">Poznámka k souboru cen:
1. Ceny hloubení rýh v hornině třídy 6 a 7 se oceňují cenami souboru cen 460 20- . Hloubení nezapažených kabelových rýh strojně.
</t>
  </si>
  <si>
    <t>37</t>
  </si>
  <si>
    <t>460421281</t>
  </si>
  <si>
    <t>Lože kabelů z prohozeného výkopku tl 5 cm nad kabel, kryté plastovou folií, š lože do 25 cm</t>
  </si>
  <si>
    <t>1516050341</t>
  </si>
  <si>
    <t>Kabelové lože včetně podsypu, zhutnění a urovnání povrchu z prohozeného výkopku tloušťky 5 cm nad kabel zakryté plastovou fólií, šířky lože do 25 cm</t>
  </si>
  <si>
    <t xml:space="preserve">Poznámka k souboru cen:
1. V cenách -1021 až -1072, -1121 až -1172 a -1221 až -1272 nejsou započteny náklady na dodávku betonových a plastových desek. Tato dodávka se oceňuje ve specifikaci.
</t>
  </si>
  <si>
    <t>Poznámka k položce:
v ceně položky je i cena dodávky výstražné folie</t>
  </si>
  <si>
    <t>38</t>
  </si>
  <si>
    <t>460520172</t>
  </si>
  <si>
    <t>Montáž trubek ochranných plastových ohebných do 50 mm uložených do rýhy</t>
  </si>
  <si>
    <t>-1026874592</t>
  </si>
  <si>
    <t>Montáž trubek ochranných uložených volně do rýhy plastových ohebných, vnitřního průměru přes 32 do 50 mm</t>
  </si>
  <si>
    <t>39</t>
  </si>
  <si>
    <t>34571351</t>
  </si>
  <si>
    <t>trubka elektroinstalační ohebná dvouplášťová korugovaná D 41/50 mm, HDPE+LDPE</t>
  </si>
  <si>
    <t>1610007060</t>
  </si>
  <si>
    <t>40</t>
  </si>
  <si>
    <t>460560163</t>
  </si>
  <si>
    <t>Zásyp rýh ručně šířky 35 cm, hloubky 80 cm, z horniny třídy 3</t>
  </si>
  <si>
    <t>1244416973</t>
  </si>
  <si>
    <t>Zásyp kabelových rýh ručně s uložením výkopku ve vrstvách včetně zhutnění a urovnání povrchu šířky 35 cm hloubky 80 cm, v hornině třídy 3</t>
  </si>
  <si>
    <t>41</t>
  </si>
  <si>
    <t>460600060R</t>
  </si>
  <si>
    <t>uložení suti na skládku</t>
  </si>
  <si>
    <t>2107068890</t>
  </si>
  <si>
    <t>Přemístění (odvoz) horniny, suti a vybouraných hmot odvoz suti a vybouraných hmot uložení suti na skládku</t>
  </si>
  <si>
    <t>2,2*0,136</t>
  </si>
  <si>
    <t>42</t>
  </si>
  <si>
    <t>460600061</t>
  </si>
  <si>
    <t>Odvoz suti a vybouraných hmot do 1 km</t>
  </si>
  <si>
    <t>624576303</t>
  </si>
  <si>
    <t>Přemístění (odvoz) horniny, suti a vybouraných hmot odvoz suti a vybouraných hmot do 1 km</t>
  </si>
  <si>
    <t xml:space="preserve">Poznámka k souboru cen:
1. V cenách -0021 až -0031 nejsou započteny místní poplatky za uložení výkopku na řízenou skládku.
2. V cenách -0041 až -0071 nejsou započteny poplatky za uložení suti na řízenou skládku a recyklaci.
</t>
  </si>
  <si>
    <t>43</t>
  </si>
  <si>
    <t>460600071</t>
  </si>
  <si>
    <t>Příplatek k odvozu suti a vybouraných hmot za každý další 1 km</t>
  </si>
  <si>
    <t>1093994776</t>
  </si>
  <si>
    <t>Přemístění (odvoz) horniny, suti a vybouraných hmot odvoz suti a vybouraných hmot Příplatek k ceně za každý další i započatý 1 km</t>
  </si>
  <si>
    <t>0,299*20</t>
  </si>
  <si>
    <t>VRN</t>
  </si>
  <si>
    <t>Vedlejší rozpočtové náklady</t>
  </si>
  <si>
    <t>VRN1</t>
  </si>
  <si>
    <t>Průzkumné, geodetické a projektové práce</t>
  </si>
  <si>
    <t>44</t>
  </si>
  <si>
    <t>013254000</t>
  </si>
  <si>
    <t>Dokumentace skutečného provedení stavby</t>
  </si>
  <si>
    <t>1024</t>
  </si>
  <si>
    <t>-1540638730</t>
  </si>
  <si>
    <t>VRN4</t>
  </si>
  <si>
    <t>Inženýrská činnost</t>
  </si>
  <si>
    <t>45</t>
  </si>
  <si>
    <t>045002000</t>
  </si>
  <si>
    <t>Kompletační a koordinační činnost</t>
  </si>
  <si>
    <t>-2047801407</t>
  </si>
  <si>
    <t>VRN7</t>
  </si>
  <si>
    <t>Provozní vlivy</t>
  </si>
  <si>
    <t>46</t>
  </si>
  <si>
    <t>075002000</t>
  </si>
  <si>
    <t>Ochranná pásma</t>
  </si>
  <si>
    <t>kpl</t>
  </si>
  <si>
    <t>1422441735</t>
  </si>
  <si>
    <t>Hlavní tituly průvodních činností a nákladů provozní vlivy ochranná pásma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</si>
  <si>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</si>
  <si>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</si>
  <si>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</si>
  <si>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</si>
  <si>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</si>
  <si>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</si>
  <si>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</si>
  <si>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</si>
  <si>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</si>
  <si>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</si>
  <si>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</si>
  <si>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</si>
  <si>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</si>
  <si>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</si>
  <si>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</si>
  <si>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</si>
  <si>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</si>
  <si>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</si>
  <si>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</si>
  <si>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</si>
  <si>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</si>
  <si>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</si>
  <si>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</si>
  <si>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</si>
  <si>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</si>
  <si>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</si>
  <si>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</si>
  <si>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</si>
  <si>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</si>
  <si>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</si>
  <si>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</si>
  <si>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</si>
  <si>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</si>
  <si>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</si>
  <si>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</si>
  <si>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</si>
  <si>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</si>
  <si>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</si>
  <si>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</si>
  <si>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</si>
  <si>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</si>
  <si>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</si>
  <si>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</si>
  <si>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</si>
  <si>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</si>
  <si>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</si>
  <si>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</si>
  <si>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</si>
  <si>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</si>
  <si>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</si>
  <si>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</si>
  <si>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</si>
  <si>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</si>
  <si>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</si>
  <si>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</si>
  <si>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</si>
  <si>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</si>
  <si>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</si>
  <si>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</si>
  <si>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</si>
  <si>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</si>
  <si>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</si>
  <si>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</si>
  <si>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</si>
  <si>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</si>
  <si>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</si>
  <si>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</si>
  <si>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</si>
  <si>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</si>
  <si>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</si>
  <si>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</si>
  <si>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</si>
  <si>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</si>
  <si>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</si>
  <si>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</si>
  <si>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</si>
  <si>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</si>
  <si>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</si>
  <si>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</si>
  <si>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</si>
  <si>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</si>
  <si>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</si>
  <si>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</si>
  <si>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</si>
  <si>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</si>
  <si>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</si>
  <si>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</si>
  <si>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</si>
  <si>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</si>
  <si>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</si>
  <si>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</si>
  <si>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</si>
  <si>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</si>
  <si>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</si>
  <si>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</si>
  <si>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</si>
  <si>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</si>
  <si>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</si>
  <si>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</si>
  <si>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</si>
  <si>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</si>
  <si>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</si>
  <si>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</si>
  <si>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</si>
  <si>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</si>
  <si>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</si>
  <si>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</si>
  <si>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</si>
  <si>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</si>
  <si>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</si>
  <si>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</si>
  <si>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</si>
  <si>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</si>
  <si>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</si>
  <si>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</si>
  <si>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</si>
  <si>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</si>
  <si>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</si>
  <si>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</si>
  <si>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</si>
  <si>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</si>
  <si>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</si>
  <si>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</si>
  <si>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</si>
  <si>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</si>
  <si>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</si>
  <si>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</si>
  <si>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</si>
  <si>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</si>
  <si>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</si>
  <si>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</si>
  <si>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</si>
  <si>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</si>
  <si>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</si>
  <si>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</si>
  <si>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</si>
  <si>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</si>
  <si>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</si>
  <si>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</si>
  <si>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</si>
  <si>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</si>
  <si>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</si>
  <si>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</si>
  <si>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</si>
  <si>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</si>
  <si>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</si>
  <si>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</si>
  <si>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</si>
  <si>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</si>
  <si>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</si>
  <si>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</si>
  <si>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</si>
  <si>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</si>
  <si>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</si>
  <si>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</si>
  <si>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</si>
  <si>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</si>
  <si>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</si>
  <si>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</si>
  <si>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</si>
  <si>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</si>
  <si>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</si>
  <si>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</si>
  <si>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</si>
  <si>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</si>
  <si>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</si>
  <si>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</si>
  <si>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</si>
  <si>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</si>
  <si>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</si>
  <si>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</si>
  <si>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</si>
  <si>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</si>
  <si>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</si>
  <si>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</si>
  <si>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</si>
  <si>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</si>
  <si>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</si>
  <si>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</si>
  <si>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</si>
  <si>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</si>
  <si>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</si>
  <si>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</si>
  <si>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</si>
  <si>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</si>
  <si>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</si>
  <si>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Poznámka k položce:
v nabídkovém rozpočtu položku učastník zachová v předepsané hodnotě
typ svítidla bude upřesněn investorem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</si>
</sst>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8" fillId="4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4" borderId="14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8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 applyAlignment="1">
      <alignment/>
    </xf>
    <xf numFmtId="0" fontId="32" fillId="0" borderId="26" xfId="0" applyFont="1" applyBorder="1" applyAlignment="1">
      <alignment vertical="top"/>
    </xf>
    <xf numFmtId="0" fontId="32" fillId="0" borderId="27" xfId="0" applyFont="1" applyBorder="1" applyAlignment="1">
      <alignment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top"/>
    </xf>
    <xf numFmtId="0" fontId="32" fillId="0" borderId="28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left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center"/>
    </xf>
    <xf numFmtId="0" fontId="34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313" t="s">
        <v>14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19"/>
      <c r="AQ5" s="19"/>
      <c r="AR5" s="17"/>
      <c r="BE5" s="320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315" t="s">
        <v>17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19"/>
      <c r="AQ6" s="19"/>
      <c r="AR6" s="17"/>
      <c r="BE6" s="321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19</v>
      </c>
      <c r="AO7" s="19"/>
      <c r="AP7" s="19"/>
      <c r="AQ7" s="19"/>
      <c r="AR7" s="17"/>
      <c r="BE7" s="321"/>
      <c r="BS7" s="14" t="s">
        <v>6</v>
      </c>
    </row>
    <row r="8" spans="2:71" ht="12" customHeight="1">
      <c r="B8" s="18"/>
      <c r="C8" s="19"/>
      <c r="D8" s="26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23</v>
      </c>
      <c r="AL8" s="19"/>
      <c r="AM8" s="19"/>
      <c r="AN8" s="27" t="s">
        <v>24</v>
      </c>
      <c r="AO8" s="19"/>
      <c r="AP8" s="19"/>
      <c r="AQ8" s="19"/>
      <c r="AR8" s="17"/>
      <c r="BE8" s="321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321"/>
      <c r="BS9" s="14" t="s">
        <v>6</v>
      </c>
    </row>
    <row r="10" spans="2:71" ht="12" customHeight="1">
      <c r="B10" s="18"/>
      <c r="C10" s="19"/>
      <c r="D10" s="26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321"/>
      <c r="BS10" s="14" t="s">
        <v>6</v>
      </c>
    </row>
    <row r="11" spans="2:71" ht="18.4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19</v>
      </c>
      <c r="AO11" s="19"/>
      <c r="AP11" s="19"/>
      <c r="AQ11" s="19"/>
      <c r="AR11" s="17"/>
      <c r="BE11" s="321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321"/>
      <c r="BS12" s="14" t="s">
        <v>6</v>
      </c>
    </row>
    <row r="13" spans="2:7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26</v>
      </c>
      <c r="AL13" s="19"/>
      <c r="AM13" s="19"/>
      <c r="AN13" s="28" t="s">
        <v>30</v>
      </c>
      <c r="AO13" s="19"/>
      <c r="AP13" s="19"/>
      <c r="AQ13" s="19"/>
      <c r="AR13" s="17"/>
      <c r="BE13" s="321"/>
      <c r="BS13" s="14" t="s">
        <v>6</v>
      </c>
    </row>
    <row r="14" spans="2:71" ht="12">
      <c r="B14" s="18"/>
      <c r="C14" s="19"/>
      <c r="D14" s="19"/>
      <c r="E14" s="316" t="s">
        <v>30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321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321"/>
      <c r="BS15" s="14" t="s">
        <v>4</v>
      </c>
    </row>
    <row r="16" spans="2:7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321"/>
      <c r="BS16" s="14" t="s">
        <v>4</v>
      </c>
    </row>
    <row r="17" spans="2:71" ht="18.4" customHeight="1">
      <c r="B17" s="18"/>
      <c r="C17" s="19"/>
      <c r="D17" s="19"/>
      <c r="E17" s="24" t="s">
        <v>27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19</v>
      </c>
      <c r="AO17" s="19"/>
      <c r="AP17" s="19"/>
      <c r="AQ17" s="19"/>
      <c r="AR17" s="17"/>
      <c r="BE17" s="321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321"/>
      <c r="BS18" s="14" t="s">
        <v>6</v>
      </c>
    </row>
    <row r="19" spans="2:7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321"/>
      <c r="BS19" s="14" t="s">
        <v>6</v>
      </c>
    </row>
    <row r="20" spans="2:71" ht="18.4" customHeight="1">
      <c r="B20" s="18"/>
      <c r="C20" s="19"/>
      <c r="D20" s="19"/>
      <c r="E20" s="24" t="s">
        <v>27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19</v>
      </c>
      <c r="AO20" s="19"/>
      <c r="AP20" s="19"/>
      <c r="AQ20" s="19"/>
      <c r="AR20" s="17"/>
      <c r="BE20" s="321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321"/>
    </row>
    <row r="22" spans="2:57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321"/>
    </row>
    <row r="23" spans="2:57" ht="45" customHeight="1">
      <c r="B23" s="18"/>
      <c r="C23" s="19"/>
      <c r="D23" s="19"/>
      <c r="E23" s="318" t="s">
        <v>35</v>
      </c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19"/>
      <c r="AP23" s="19"/>
      <c r="AQ23" s="19"/>
      <c r="AR23" s="17"/>
      <c r="BE23" s="321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321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321"/>
    </row>
    <row r="26" spans="2:57" s="1" customFormat="1" ht="25.9" customHeight="1">
      <c r="B26" s="31"/>
      <c r="C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22">
        <f>ROUND(AG54,2)</f>
        <v>300000</v>
      </c>
      <c r="AL26" s="323"/>
      <c r="AM26" s="323"/>
      <c r="AN26" s="323"/>
      <c r="AO26" s="323"/>
      <c r="AP26" s="32"/>
      <c r="AQ26" s="32"/>
      <c r="AR26" s="35"/>
      <c r="BE26" s="321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321"/>
    </row>
    <row r="28" spans="2:57" s="1" customFormat="1" ht="12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19" t="s">
        <v>37</v>
      </c>
      <c r="M28" s="319"/>
      <c r="N28" s="319"/>
      <c r="O28" s="319"/>
      <c r="P28" s="319"/>
      <c r="Q28" s="32"/>
      <c r="R28" s="32"/>
      <c r="S28" s="32"/>
      <c r="T28" s="32"/>
      <c r="U28" s="32"/>
      <c r="V28" s="32"/>
      <c r="W28" s="319" t="s">
        <v>38</v>
      </c>
      <c r="X28" s="319"/>
      <c r="Y28" s="319"/>
      <c r="Z28" s="319"/>
      <c r="AA28" s="319"/>
      <c r="AB28" s="319"/>
      <c r="AC28" s="319"/>
      <c r="AD28" s="319"/>
      <c r="AE28" s="319"/>
      <c r="AF28" s="32"/>
      <c r="AG28" s="32"/>
      <c r="AH28" s="32"/>
      <c r="AI28" s="32"/>
      <c r="AJ28" s="32"/>
      <c r="AK28" s="319" t="s">
        <v>39</v>
      </c>
      <c r="AL28" s="319"/>
      <c r="AM28" s="319"/>
      <c r="AN28" s="319"/>
      <c r="AO28" s="319"/>
      <c r="AP28" s="32"/>
      <c r="AQ28" s="32"/>
      <c r="AR28" s="35"/>
      <c r="BE28" s="321"/>
    </row>
    <row r="29" spans="2:57" s="2" customFormat="1" ht="14.45" customHeight="1">
      <c r="B29" s="36"/>
      <c r="C29" s="37"/>
      <c r="D29" s="26" t="s">
        <v>40</v>
      </c>
      <c r="E29" s="37"/>
      <c r="F29" s="26" t="s">
        <v>41</v>
      </c>
      <c r="G29" s="37"/>
      <c r="H29" s="37"/>
      <c r="I29" s="37"/>
      <c r="J29" s="37"/>
      <c r="K29" s="37"/>
      <c r="L29" s="285">
        <v>0.21</v>
      </c>
      <c r="M29" s="286"/>
      <c r="N29" s="286"/>
      <c r="O29" s="286"/>
      <c r="P29" s="286"/>
      <c r="Q29" s="37"/>
      <c r="R29" s="37"/>
      <c r="S29" s="37"/>
      <c r="T29" s="37"/>
      <c r="U29" s="37"/>
      <c r="V29" s="37"/>
      <c r="W29" s="307">
        <f>ROUND(AZ54,2)</f>
        <v>300000</v>
      </c>
      <c r="X29" s="286"/>
      <c r="Y29" s="286"/>
      <c r="Z29" s="286"/>
      <c r="AA29" s="286"/>
      <c r="AB29" s="286"/>
      <c r="AC29" s="286"/>
      <c r="AD29" s="286"/>
      <c r="AE29" s="286"/>
      <c r="AF29" s="37"/>
      <c r="AG29" s="37"/>
      <c r="AH29" s="37"/>
      <c r="AI29" s="37"/>
      <c r="AJ29" s="37"/>
      <c r="AK29" s="307">
        <f>ROUND(AV54,2)</f>
        <v>63000</v>
      </c>
      <c r="AL29" s="286"/>
      <c r="AM29" s="286"/>
      <c r="AN29" s="286"/>
      <c r="AO29" s="286"/>
      <c r="AP29" s="37"/>
      <c r="AQ29" s="37"/>
      <c r="AR29" s="38"/>
      <c r="BE29" s="321"/>
    </row>
    <row r="30" spans="2:57" s="2" customFormat="1" ht="14.45" customHeight="1">
      <c r="B30" s="36"/>
      <c r="C30" s="37"/>
      <c r="D30" s="37"/>
      <c r="E30" s="37"/>
      <c r="F30" s="26" t="s">
        <v>42</v>
      </c>
      <c r="G30" s="37"/>
      <c r="H30" s="37"/>
      <c r="I30" s="37"/>
      <c r="J30" s="37"/>
      <c r="K30" s="37"/>
      <c r="L30" s="285">
        <v>0.15</v>
      </c>
      <c r="M30" s="286"/>
      <c r="N30" s="286"/>
      <c r="O30" s="286"/>
      <c r="P30" s="286"/>
      <c r="Q30" s="37"/>
      <c r="R30" s="37"/>
      <c r="S30" s="37"/>
      <c r="T30" s="37"/>
      <c r="U30" s="37"/>
      <c r="V30" s="37"/>
      <c r="W30" s="307">
        <f>ROUND(BA54,2)</f>
        <v>0</v>
      </c>
      <c r="X30" s="286"/>
      <c r="Y30" s="286"/>
      <c r="Z30" s="286"/>
      <c r="AA30" s="286"/>
      <c r="AB30" s="286"/>
      <c r="AC30" s="286"/>
      <c r="AD30" s="286"/>
      <c r="AE30" s="286"/>
      <c r="AF30" s="37"/>
      <c r="AG30" s="37"/>
      <c r="AH30" s="37"/>
      <c r="AI30" s="37"/>
      <c r="AJ30" s="37"/>
      <c r="AK30" s="307">
        <f>ROUND(AW54,2)</f>
        <v>0</v>
      </c>
      <c r="AL30" s="286"/>
      <c r="AM30" s="286"/>
      <c r="AN30" s="286"/>
      <c r="AO30" s="286"/>
      <c r="AP30" s="37"/>
      <c r="AQ30" s="37"/>
      <c r="AR30" s="38"/>
      <c r="BE30" s="321"/>
    </row>
    <row r="31" spans="2:57" s="2" customFormat="1" ht="14.45" customHeight="1" hidden="1">
      <c r="B31" s="36"/>
      <c r="C31" s="37"/>
      <c r="D31" s="37"/>
      <c r="E31" s="37"/>
      <c r="F31" s="26" t="s">
        <v>43</v>
      </c>
      <c r="G31" s="37"/>
      <c r="H31" s="37"/>
      <c r="I31" s="37"/>
      <c r="J31" s="37"/>
      <c r="K31" s="37"/>
      <c r="L31" s="285">
        <v>0.21</v>
      </c>
      <c r="M31" s="286"/>
      <c r="N31" s="286"/>
      <c r="O31" s="286"/>
      <c r="P31" s="286"/>
      <c r="Q31" s="37"/>
      <c r="R31" s="37"/>
      <c r="S31" s="37"/>
      <c r="T31" s="37"/>
      <c r="U31" s="37"/>
      <c r="V31" s="37"/>
      <c r="W31" s="307">
        <f>ROUND(BB54,2)</f>
        <v>0</v>
      </c>
      <c r="X31" s="286"/>
      <c r="Y31" s="286"/>
      <c r="Z31" s="286"/>
      <c r="AA31" s="286"/>
      <c r="AB31" s="286"/>
      <c r="AC31" s="286"/>
      <c r="AD31" s="286"/>
      <c r="AE31" s="286"/>
      <c r="AF31" s="37"/>
      <c r="AG31" s="37"/>
      <c r="AH31" s="37"/>
      <c r="AI31" s="37"/>
      <c r="AJ31" s="37"/>
      <c r="AK31" s="307">
        <v>0</v>
      </c>
      <c r="AL31" s="286"/>
      <c r="AM31" s="286"/>
      <c r="AN31" s="286"/>
      <c r="AO31" s="286"/>
      <c r="AP31" s="37"/>
      <c r="AQ31" s="37"/>
      <c r="AR31" s="38"/>
      <c r="BE31" s="321"/>
    </row>
    <row r="32" spans="2:57" s="2" customFormat="1" ht="14.45" customHeight="1" hidden="1">
      <c r="B32" s="36"/>
      <c r="C32" s="37"/>
      <c r="D32" s="37"/>
      <c r="E32" s="37"/>
      <c r="F32" s="26" t="s">
        <v>44</v>
      </c>
      <c r="G32" s="37"/>
      <c r="H32" s="37"/>
      <c r="I32" s="37"/>
      <c r="J32" s="37"/>
      <c r="K32" s="37"/>
      <c r="L32" s="285">
        <v>0.15</v>
      </c>
      <c r="M32" s="286"/>
      <c r="N32" s="286"/>
      <c r="O32" s="286"/>
      <c r="P32" s="286"/>
      <c r="Q32" s="37"/>
      <c r="R32" s="37"/>
      <c r="S32" s="37"/>
      <c r="T32" s="37"/>
      <c r="U32" s="37"/>
      <c r="V32" s="37"/>
      <c r="W32" s="307">
        <f>ROUND(BC54,2)</f>
        <v>0</v>
      </c>
      <c r="X32" s="286"/>
      <c r="Y32" s="286"/>
      <c r="Z32" s="286"/>
      <c r="AA32" s="286"/>
      <c r="AB32" s="286"/>
      <c r="AC32" s="286"/>
      <c r="AD32" s="286"/>
      <c r="AE32" s="286"/>
      <c r="AF32" s="37"/>
      <c r="AG32" s="37"/>
      <c r="AH32" s="37"/>
      <c r="AI32" s="37"/>
      <c r="AJ32" s="37"/>
      <c r="AK32" s="307">
        <v>0</v>
      </c>
      <c r="AL32" s="286"/>
      <c r="AM32" s="286"/>
      <c r="AN32" s="286"/>
      <c r="AO32" s="286"/>
      <c r="AP32" s="37"/>
      <c r="AQ32" s="37"/>
      <c r="AR32" s="38"/>
      <c r="BE32" s="321"/>
    </row>
    <row r="33" spans="2:44" s="2" customFormat="1" ht="14.45" customHeight="1" hidden="1">
      <c r="B33" s="36"/>
      <c r="C33" s="37"/>
      <c r="D33" s="37"/>
      <c r="E33" s="37"/>
      <c r="F33" s="26" t="s">
        <v>45</v>
      </c>
      <c r="G33" s="37"/>
      <c r="H33" s="37"/>
      <c r="I33" s="37"/>
      <c r="J33" s="37"/>
      <c r="K33" s="37"/>
      <c r="L33" s="285">
        <v>0</v>
      </c>
      <c r="M33" s="286"/>
      <c r="N33" s="286"/>
      <c r="O33" s="286"/>
      <c r="P33" s="286"/>
      <c r="Q33" s="37"/>
      <c r="R33" s="37"/>
      <c r="S33" s="37"/>
      <c r="T33" s="37"/>
      <c r="U33" s="37"/>
      <c r="V33" s="37"/>
      <c r="W33" s="307">
        <f>ROUND(BD54,2)</f>
        <v>0</v>
      </c>
      <c r="X33" s="286"/>
      <c r="Y33" s="286"/>
      <c r="Z33" s="286"/>
      <c r="AA33" s="286"/>
      <c r="AB33" s="286"/>
      <c r="AC33" s="286"/>
      <c r="AD33" s="286"/>
      <c r="AE33" s="286"/>
      <c r="AF33" s="37"/>
      <c r="AG33" s="37"/>
      <c r="AH33" s="37"/>
      <c r="AI33" s="37"/>
      <c r="AJ33" s="37"/>
      <c r="AK33" s="307">
        <v>0</v>
      </c>
      <c r="AL33" s="286"/>
      <c r="AM33" s="286"/>
      <c r="AN33" s="286"/>
      <c r="AO33" s="286"/>
      <c r="AP33" s="37"/>
      <c r="AQ33" s="37"/>
      <c r="AR33" s="38"/>
    </row>
    <row r="34" spans="2:44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</row>
    <row r="35" spans="2:44" s="1" customFormat="1" ht="25.9" customHeight="1">
      <c r="B35" s="31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308" t="s">
        <v>48</v>
      </c>
      <c r="Y35" s="309"/>
      <c r="Z35" s="309"/>
      <c r="AA35" s="309"/>
      <c r="AB35" s="309"/>
      <c r="AC35" s="41"/>
      <c r="AD35" s="41"/>
      <c r="AE35" s="41"/>
      <c r="AF35" s="41"/>
      <c r="AG35" s="41"/>
      <c r="AH35" s="41"/>
      <c r="AI35" s="41"/>
      <c r="AJ35" s="41"/>
      <c r="AK35" s="310">
        <f>SUM(AK26:AK33)</f>
        <v>363000</v>
      </c>
      <c r="AL35" s="309"/>
      <c r="AM35" s="309"/>
      <c r="AN35" s="309"/>
      <c r="AO35" s="311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2019002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98" t="str">
        <f>K6</f>
        <v>Rekonstrukce komunikace před divadlem, Chomutov</v>
      </c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21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Chomutov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23</v>
      </c>
      <c r="AJ47" s="32"/>
      <c r="AK47" s="32"/>
      <c r="AL47" s="32"/>
      <c r="AM47" s="300" t="str">
        <f>IF(AN8="","",AN8)</f>
        <v>26. 4. 2019</v>
      </c>
      <c r="AN47" s="300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25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 xml:space="preserve"> 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31</v>
      </c>
      <c r="AJ49" s="32"/>
      <c r="AK49" s="32"/>
      <c r="AL49" s="32"/>
      <c r="AM49" s="296" t="str">
        <f>IF(E17="","",E17)</f>
        <v xml:space="preserve"> </v>
      </c>
      <c r="AN49" s="297"/>
      <c r="AO49" s="297"/>
      <c r="AP49" s="297"/>
      <c r="AQ49" s="32"/>
      <c r="AR49" s="35"/>
      <c r="AS49" s="301" t="s">
        <v>50</v>
      </c>
      <c r="AT49" s="302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29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33</v>
      </c>
      <c r="AJ50" s="32"/>
      <c r="AK50" s="32"/>
      <c r="AL50" s="32"/>
      <c r="AM50" s="296" t="str">
        <f>IF(E20="","",E20)</f>
        <v xml:space="preserve"> </v>
      </c>
      <c r="AN50" s="297"/>
      <c r="AO50" s="297"/>
      <c r="AP50" s="297"/>
      <c r="AQ50" s="32"/>
      <c r="AR50" s="35"/>
      <c r="AS50" s="303"/>
      <c r="AT50" s="304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305"/>
      <c r="AT51" s="306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87" t="s">
        <v>51</v>
      </c>
      <c r="D52" s="288"/>
      <c r="E52" s="288"/>
      <c r="F52" s="288"/>
      <c r="G52" s="288"/>
      <c r="H52" s="59"/>
      <c r="I52" s="289" t="s">
        <v>52</v>
      </c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90" t="s">
        <v>53</v>
      </c>
      <c r="AH52" s="288"/>
      <c r="AI52" s="288"/>
      <c r="AJ52" s="288"/>
      <c r="AK52" s="288"/>
      <c r="AL52" s="288"/>
      <c r="AM52" s="288"/>
      <c r="AN52" s="289" t="s">
        <v>54</v>
      </c>
      <c r="AO52" s="288"/>
      <c r="AP52" s="288"/>
      <c r="AQ52" s="60" t="s">
        <v>55</v>
      </c>
      <c r="AR52" s="35"/>
      <c r="AS52" s="61" t="s">
        <v>56</v>
      </c>
      <c r="AT52" s="62" t="s">
        <v>57</v>
      </c>
      <c r="AU52" s="62" t="s">
        <v>58</v>
      </c>
      <c r="AV52" s="62" t="s">
        <v>59</v>
      </c>
      <c r="AW52" s="62" t="s">
        <v>60</v>
      </c>
      <c r="AX52" s="62" t="s">
        <v>61</v>
      </c>
      <c r="AY52" s="62" t="s">
        <v>62</v>
      </c>
      <c r="AZ52" s="62" t="s">
        <v>63</v>
      </c>
      <c r="BA52" s="62" t="s">
        <v>64</v>
      </c>
      <c r="BB52" s="62" t="s">
        <v>65</v>
      </c>
      <c r="BC52" s="62" t="s">
        <v>66</v>
      </c>
      <c r="BD52" s="63" t="s">
        <v>67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68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94">
        <f>ROUND(AG55,2)</f>
        <v>300000</v>
      </c>
      <c r="AH54" s="294"/>
      <c r="AI54" s="294"/>
      <c r="AJ54" s="294"/>
      <c r="AK54" s="294"/>
      <c r="AL54" s="294"/>
      <c r="AM54" s="294"/>
      <c r="AN54" s="295">
        <f>SUM(AG54,AT54)</f>
        <v>363000</v>
      </c>
      <c r="AO54" s="295"/>
      <c r="AP54" s="295"/>
      <c r="AQ54" s="71" t="s">
        <v>19</v>
      </c>
      <c r="AR54" s="72"/>
      <c r="AS54" s="73">
        <f>ROUND(AS55,2)</f>
        <v>0</v>
      </c>
      <c r="AT54" s="74">
        <f>ROUND(SUM(AV54:AW54),2)</f>
        <v>63000</v>
      </c>
      <c r="AU54" s="75">
        <f>ROUND(AU55,5)</f>
        <v>0</v>
      </c>
      <c r="AV54" s="74">
        <f>ROUND(AZ54*L29,2)</f>
        <v>63000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300000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69</v>
      </c>
      <c r="BT54" s="77" t="s">
        <v>70</v>
      </c>
      <c r="BU54" s="78" t="s">
        <v>71</v>
      </c>
      <c r="BV54" s="77" t="s">
        <v>72</v>
      </c>
      <c r="BW54" s="77" t="s">
        <v>5</v>
      </c>
      <c r="BX54" s="77" t="s">
        <v>73</v>
      </c>
      <c r="CL54" s="77" t="s">
        <v>19</v>
      </c>
    </row>
    <row r="55" spans="1:91" s="5" customFormat="1" ht="27" customHeight="1">
      <c r="A55" s="79" t="s">
        <v>74</v>
      </c>
      <c r="B55" s="80"/>
      <c r="C55" s="81"/>
      <c r="D55" s="293" t="s">
        <v>75</v>
      </c>
      <c r="E55" s="293"/>
      <c r="F55" s="293"/>
      <c r="G55" s="293"/>
      <c r="H55" s="293"/>
      <c r="I55" s="82"/>
      <c r="J55" s="293" t="s">
        <v>76</v>
      </c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1">
        <f>'19096-vo - Veřejné osvětl...'!J30</f>
        <v>300000</v>
      </c>
      <c r="AH55" s="292"/>
      <c r="AI55" s="292"/>
      <c r="AJ55" s="292"/>
      <c r="AK55" s="292"/>
      <c r="AL55" s="292"/>
      <c r="AM55" s="292"/>
      <c r="AN55" s="291">
        <f>SUM(AG55,AT55)</f>
        <v>363000</v>
      </c>
      <c r="AO55" s="292"/>
      <c r="AP55" s="292"/>
      <c r="AQ55" s="83" t="s">
        <v>77</v>
      </c>
      <c r="AR55" s="84"/>
      <c r="AS55" s="85">
        <v>0</v>
      </c>
      <c r="AT55" s="86">
        <f>ROUND(SUM(AV55:AW55),2)</f>
        <v>63000</v>
      </c>
      <c r="AU55" s="87">
        <f>'19096-vo - Veřejné osvětl...'!P88</f>
        <v>0</v>
      </c>
      <c r="AV55" s="86">
        <f>'19096-vo - Veřejné osvětl...'!J33</f>
        <v>63000</v>
      </c>
      <c r="AW55" s="86">
        <f>'19096-vo - Veřejné osvětl...'!J34</f>
        <v>0</v>
      </c>
      <c r="AX55" s="86">
        <f>'19096-vo - Veřejné osvětl...'!J35</f>
        <v>0</v>
      </c>
      <c r="AY55" s="86">
        <f>'19096-vo - Veřejné osvětl...'!J36</f>
        <v>0</v>
      </c>
      <c r="AZ55" s="86">
        <f>'19096-vo - Veřejné osvětl...'!F33</f>
        <v>300000</v>
      </c>
      <c r="BA55" s="86">
        <f>'19096-vo - Veřejné osvětl...'!F34</f>
        <v>0</v>
      </c>
      <c r="BB55" s="86">
        <f>'19096-vo - Veřejné osvětl...'!F35</f>
        <v>0</v>
      </c>
      <c r="BC55" s="86">
        <f>'19096-vo - Veřejné osvětl...'!F36</f>
        <v>0</v>
      </c>
      <c r="BD55" s="88">
        <f>'19096-vo - Veřejné osvětl...'!F37</f>
        <v>0</v>
      </c>
      <c r="BT55" s="89" t="s">
        <v>78</v>
      </c>
      <c r="BV55" s="89" t="s">
        <v>72</v>
      </c>
      <c r="BW55" s="89" t="s">
        <v>79</v>
      </c>
      <c r="BX55" s="89" t="s">
        <v>5</v>
      </c>
      <c r="CL55" s="89" t="s">
        <v>19</v>
      </c>
      <c r="CM55" s="89" t="s">
        <v>80</v>
      </c>
    </row>
    <row r="56" spans="2:44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</row>
    <row r="57" spans="2:44" s="1" customFormat="1" ht="6.95" customHeight="1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5"/>
    </row>
  </sheetData>
  <sheetProtection formatColumns="0" formatRows="0"/>
  <mergeCells count="42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W33:AE33"/>
    <mergeCell ref="AK33:AO33"/>
    <mergeCell ref="X35:AB35"/>
    <mergeCell ref="AK35:AO35"/>
    <mergeCell ref="AN55:AP55"/>
    <mergeCell ref="AG55:AM55"/>
    <mergeCell ref="D55:H55"/>
    <mergeCell ref="J55:AF55"/>
    <mergeCell ref="AG54:AM54"/>
    <mergeCell ref="AN54:AP54"/>
    <mergeCell ref="L33:P33"/>
    <mergeCell ref="C52:G52"/>
    <mergeCell ref="I52:AF52"/>
    <mergeCell ref="AG52:AM52"/>
    <mergeCell ref="AN52:AP52"/>
    <mergeCell ref="AM50:AP50"/>
    <mergeCell ref="L45:AO45"/>
    <mergeCell ref="AM47:AN47"/>
    <mergeCell ref="AM49:AP49"/>
  </mergeCells>
  <hyperlinks>
    <hyperlink ref="A55" location="'19096-vo - Veřejné osvět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5"/>
  <sheetViews>
    <sheetView showGridLines="0" tabSelected="1" workbookViewId="0" topLeftCell="A98">
      <selection activeCell="F118" sqref="F11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4" t="s">
        <v>79</v>
      </c>
    </row>
    <row r="3" spans="2:46" ht="6.95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7"/>
      <c r="AT3" s="14" t="s">
        <v>80</v>
      </c>
    </row>
    <row r="4" spans="2:46" ht="24.95" customHeight="1">
      <c r="B4" s="17"/>
      <c r="D4" s="94" t="s">
        <v>81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5" t="s">
        <v>16</v>
      </c>
      <c r="L6" s="17"/>
    </row>
    <row r="7" spans="2:12" ht="16.5" customHeight="1">
      <c r="B7" s="17"/>
      <c r="E7" s="326" t="str">
        <f>'Rekapitulace stavby'!K6</f>
        <v>Rekonstrukce komunikace před divadlem, Chomutov</v>
      </c>
      <c r="F7" s="327"/>
      <c r="G7" s="327"/>
      <c r="H7" s="327"/>
      <c r="L7" s="17"/>
    </row>
    <row r="8" spans="2:12" s="1" customFormat="1" ht="12" customHeight="1">
      <c r="B8" s="35"/>
      <c r="D8" s="95" t="s">
        <v>82</v>
      </c>
      <c r="I8" s="96"/>
      <c r="L8" s="35"/>
    </row>
    <row r="9" spans="2:12" s="1" customFormat="1" ht="36.95" customHeight="1">
      <c r="B9" s="35"/>
      <c r="E9" s="328" t="s">
        <v>83</v>
      </c>
      <c r="F9" s="329"/>
      <c r="G9" s="329"/>
      <c r="H9" s="329"/>
      <c r="I9" s="96"/>
      <c r="L9" s="35"/>
    </row>
    <row r="10" spans="2:12" s="1" customFormat="1" ht="12">
      <c r="B10" s="35"/>
      <c r="I10" s="96"/>
      <c r="L10" s="35"/>
    </row>
    <row r="11" spans="2:12" s="1" customFormat="1" ht="12" customHeight="1">
      <c r="B11" s="35"/>
      <c r="D11" s="95" t="s">
        <v>18</v>
      </c>
      <c r="F11" s="14" t="s">
        <v>19</v>
      </c>
      <c r="I11" s="97" t="s">
        <v>20</v>
      </c>
      <c r="J11" s="14" t="s">
        <v>19</v>
      </c>
      <c r="L11" s="35"/>
    </row>
    <row r="12" spans="2:12" s="1" customFormat="1" ht="12" customHeight="1">
      <c r="B12" s="35"/>
      <c r="D12" s="95" t="s">
        <v>21</v>
      </c>
      <c r="F12" s="14" t="s">
        <v>22</v>
      </c>
      <c r="I12" s="97" t="s">
        <v>23</v>
      </c>
      <c r="J12" s="98" t="str">
        <f>'Rekapitulace stavby'!AN8</f>
        <v>26. 4. 2019</v>
      </c>
      <c r="L12" s="35"/>
    </row>
    <row r="13" spans="2:12" s="1" customFormat="1" ht="10.9" customHeight="1">
      <c r="B13" s="35"/>
      <c r="I13" s="96"/>
      <c r="L13" s="35"/>
    </row>
    <row r="14" spans="2:12" s="1" customFormat="1" ht="12" customHeight="1">
      <c r="B14" s="35"/>
      <c r="D14" s="95" t="s">
        <v>25</v>
      </c>
      <c r="I14" s="97" t="s">
        <v>26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 xml:space="preserve"> </v>
      </c>
      <c r="I15" s="97" t="s">
        <v>28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96"/>
      <c r="L16" s="35"/>
    </row>
    <row r="17" spans="2:12" s="1" customFormat="1" ht="12" customHeight="1">
      <c r="B17" s="35"/>
      <c r="D17" s="95" t="s">
        <v>29</v>
      </c>
      <c r="I17" s="97" t="s">
        <v>26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30" t="str">
        <f>'Rekapitulace stavby'!E14</f>
        <v>Vyplň údaj</v>
      </c>
      <c r="F18" s="331"/>
      <c r="G18" s="331"/>
      <c r="H18" s="331"/>
      <c r="I18" s="97" t="s">
        <v>28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96"/>
      <c r="L19" s="35"/>
    </row>
    <row r="20" spans="2:12" s="1" customFormat="1" ht="12" customHeight="1">
      <c r="B20" s="35"/>
      <c r="D20" s="95" t="s">
        <v>31</v>
      </c>
      <c r="I20" s="97" t="s">
        <v>26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97" t="s">
        <v>28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96"/>
      <c r="L22" s="35"/>
    </row>
    <row r="23" spans="2:12" s="1" customFormat="1" ht="12" customHeight="1">
      <c r="B23" s="35"/>
      <c r="D23" s="95" t="s">
        <v>33</v>
      </c>
      <c r="I23" s="97" t="s">
        <v>26</v>
      </c>
      <c r="J23" s="14" t="s">
        <v>19</v>
      </c>
      <c r="L23" s="35"/>
    </row>
    <row r="24" spans="2:12" s="1" customFormat="1" ht="18" customHeight="1">
      <c r="B24" s="35"/>
      <c r="E24" s="14" t="s">
        <v>84</v>
      </c>
      <c r="I24" s="97" t="s">
        <v>28</v>
      </c>
      <c r="J24" s="14" t="s">
        <v>19</v>
      </c>
      <c r="L24" s="35"/>
    </row>
    <row r="25" spans="2:12" s="1" customFormat="1" ht="6.95" customHeight="1">
      <c r="B25" s="35"/>
      <c r="I25" s="96"/>
      <c r="L25" s="35"/>
    </row>
    <row r="26" spans="2:12" s="1" customFormat="1" ht="12" customHeight="1">
      <c r="B26" s="35"/>
      <c r="D26" s="95" t="s">
        <v>34</v>
      </c>
      <c r="I26" s="96"/>
      <c r="L26" s="35"/>
    </row>
    <row r="27" spans="2:12" s="6" customFormat="1" ht="16.5" customHeight="1">
      <c r="B27" s="99"/>
      <c r="E27" s="332" t="s">
        <v>19</v>
      </c>
      <c r="F27" s="332"/>
      <c r="G27" s="332"/>
      <c r="H27" s="332"/>
      <c r="I27" s="100"/>
      <c r="L27" s="99"/>
    </row>
    <row r="28" spans="2:12" s="1" customFormat="1" ht="6.95" customHeight="1">
      <c r="B28" s="35"/>
      <c r="I28" s="96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1"/>
      <c r="J29" s="53"/>
      <c r="K29" s="53"/>
      <c r="L29" s="35"/>
    </row>
    <row r="30" spans="2:12" s="1" customFormat="1" ht="25.35" customHeight="1">
      <c r="B30" s="35"/>
      <c r="D30" s="102" t="s">
        <v>36</v>
      </c>
      <c r="I30" s="96"/>
      <c r="J30" s="103">
        <f>ROUND(J88,2)</f>
        <v>300000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1"/>
      <c r="J31" s="53"/>
      <c r="K31" s="53"/>
      <c r="L31" s="35"/>
    </row>
    <row r="32" spans="2:12" s="1" customFormat="1" ht="14.45" customHeight="1">
      <c r="B32" s="35"/>
      <c r="F32" s="104" t="s">
        <v>38</v>
      </c>
      <c r="I32" s="105" t="s">
        <v>37</v>
      </c>
      <c r="J32" s="104" t="s">
        <v>39</v>
      </c>
      <c r="L32" s="35"/>
    </row>
    <row r="33" spans="2:12" s="1" customFormat="1" ht="14.45" customHeight="1">
      <c r="B33" s="35"/>
      <c r="D33" s="95" t="s">
        <v>40</v>
      </c>
      <c r="E33" s="95" t="s">
        <v>41</v>
      </c>
      <c r="F33" s="106">
        <f>ROUND((SUM(BE88:BE224)),2)</f>
        <v>300000</v>
      </c>
      <c r="I33" s="107">
        <v>0.21</v>
      </c>
      <c r="J33" s="106">
        <f>ROUND(((SUM(BE88:BE224))*I33),2)</f>
        <v>63000</v>
      </c>
      <c r="L33" s="35"/>
    </row>
    <row r="34" spans="2:12" s="1" customFormat="1" ht="14.45" customHeight="1">
      <c r="B34" s="35"/>
      <c r="E34" s="95" t="s">
        <v>42</v>
      </c>
      <c r="F34" s="106">
        <f>ROUND((SUM(BF88:BF224)),2)</f>
        <v>0</v>
      </c>
      <c r="I34" s="107">
        <v>0.15</v>
      </c>
      <c r="J34" s="106">
        <f>ROUND(((SUM(BF88:BF224))*I34),2)</f>
        <v>0</v>
      </c>
      <c r="L34" s="35"/>
    </row>
    <row r="35" spans="2:12" s="1" customFormat="1" ht="14.45" customHeight="1" hidden="1">
      <c r="B35" s="35"/>
      <c r="E35" s="95" t="s">
        <v>43</v>
      </c>
      <c r="F35" s="106">
        <f>ROUND((SUM(BG88:BG224)),2)</f>
        <v>0</v>
      </c>
      <c r="I35" s="107">
        <v>0.21</v>
      </c>
      <c r="J35" s="106">
        <f>0</f>
        <v>0</v>
      </c>
      <c r="L35" s="35"/>
    </row>
    <row r="36" spans="2:12" s="1" customFormat="1" ht="14.45" customHeight="1" hidden="1">
      <c r="B36" s="35"/>
      <c r="E36" s="95" t="s">
        <v>44</v>
      </c>
      <c r="F36" s="106">
        <f>ROUND((SUM(BH88:BH224)),2)</f>
        <v>0</v>
      </c>
      <c r="I36" s="107">
        <v>0.15</v>
      </c>
      <c r="J36" s="106">
        <f>0</f>
        <v>0</v>
      </c>
      <c r="L36" s="35"/>
    </row>
    <row r="37" spans="2:12" s="1" customFormat="1" ht="14.45" customHeight="1" hidden="1">
      <c r="B37" s="35"/>
      <c r="E37" s="95" t="s">
        <v>45</v>
      </c>
      <c r="F37" s="106">
        <f>ROUND((SUM(BI88:BI224)),2)</f>
        <v>0</v>
      </c>
      <c r="I37" s="107">
        <v>0</v>
      </c>
      <c r="J37" s="106">
        <f>0</f>
        <v>0</v>
      </c>
      <c r="L37" s="35"/>
    </row>
    <row r="38" spans="2:12" s="1" customFormat="1" ht="6.95" customHeight="1">
      <c r="B38" s="35"/>
      <c r="I38" s="96"/>
      <c r="L38" s="35"/>
    </row>
    <row r="39" spans="2:12" s="1" customFormat="1" ht="25.35" customHeight="1">
      <c r="B39" s="35"/>
      <c r="C39" s="108"/>
      <c r="D39" s="109" t="s">
        <v>46</v>
      </c>
      <c r="E39" s="110"/>
      <c r="F39" s="110"/>
      <c r="G39" s="111" t="s">
        <v>47</v>
      </c>
      <c r="H39" s="112" t="s">
        <v>48</v>
      </c>
      <c r="I39" s="113"/>
      <c r="J39" s="114">
        <f>SUM(J30:J37)</f>
        <v>363000</v>
      </c>
      <c r="K39" s="115"/>
      <c r="L39" s="35"/>
    </row>
    <row r="40" spans="2:12" s="1" customFormat="1" ht="14.45" customHeight="1">
      <c r="B40" s="116"/>
      <c r="C40" s="117"/>
      <c r="D40" s="117"/>
      <c r="E40" s="117"/>
      <c r="F40" s="117"/>
      <c r="G40" s="117"/>
      <c r="H40" s="117"/>
      <c r="I40" s="118"/>
      <c r="J40" s="117"/>
      <c r="K40" s="117"/>
      <c r="L40" s="35"/>
    </row>
    <row r="44" spans="2:12" s="1" customFormat="1" ht="6.95" customHeight="1">
      <c r="B44" s="119"/>
      <c r="C44" s="120"/>
      <c r="D44" s="120"/>
      <c r="E44" s="120"/>
      <c r="F44" s="120"/>
      <c r="G44" s="120"/>
      <c r="H44" s="120"/>
      <c r="I44" s="121"/>
      <c r="J44" s="120"/>
      <c r="K44" s="120"/>
      <c r="L44" s="35"/>
    </row>
    <row r="45" spans="2:12" s="1" customFormat="1" ht="24.95" customHeight="1">
      <c r="B45" s="31"/>
      <c r="C45" s="20" t="s">
        <v>85</v>
      </c>
      <c r="D45" s="32"/>
      <c r="E45" s="32"/>
      <c r="F45" s="32"/>
      <c r="G45" s="32"/>
      <c r="H45" s="32"/>
      <c r="I45" s="96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96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96"/>
      <c r="J47" s="32"/>
      <c r="K47" s="32"/>
      <c r="L47" s="35"/>
    </row>
    <row r="48" spans="2:12" s="1" customFormat="1" ht="16.5" customHeight="1">
      <c r="B48" s="31"/>
      <c r="C48" s="32"/>
      <c r="D48" s="32"/>
      <c r="E48" s="324" t="str">
        <f>E7</f>
        <v>Rekonstrukce komunikace před divadlem, Chomutov</v>
      </c>
      <c r="F48" s="325"/>
      <c r="G48" s="325"/>
      <c r="H48" s="325"/>
      <c r="I48" s="96"/>
      <c r="J48" s="32"/>
      <c r="K48" s="32"/>
      <c r="L48" s="35"/>
    </row>
    <row r="49" spans="2:12" s="1" customFormat="1" ht="12" customHeight="1">
      <c r="B49" s="31"/>
      <c r="C49" s="26" t="s">
        <v>82</v>
      </c>
      <c r="D49" s="32"/>
      <c r="E49" s="32"/>
      <c r="F49" s="32"/>
      <c r="G49" s="32"/>
      <c r="H49" s="32"/>
      <c r="I49" s="96"/>
      <c r="J49" s="32"/>
      <c r="K49" s="32"/>
      <c r="L49" s="35"/>
    </row>
    <row r="50" spans="2:12" s="1" customFormat="1" ht="16.5" customHeight="1">
      <c r="B50" s="31"/>
      <c r="C50" s="32"/>
      <c r="D50" s="32"/>
      <c r="E50" s="298" t="str">
        <f>E9</f>
        <v xml:space="preserve">19096-vo - Veřejné osvětlení </v>
      </c>
      <c r="F50" s="297"/>
      <c r="G50" s="297"/>
      <c r="H50" s="297"/>
      <c r="I50" s="96"/>
      <c r="J50" s="32"/>
      <c r="K50" s="32"/>
      <c r="L50" s="35"/>
    </row>
    <row r="51" spans="2:12" s="1" customFormat="1" ht="6.95" customHeight="1">
      <c r="B51" s="31"/>
      <c r="C51" s="32"/>
      <c r="D51" s="32"/>
      <c r="E51" s="32"/>
      <c r="F51" s="32"/>
      <c r="G51" s="32"/>
      <c r="H51" s="32"/>
      <c r="I51" s="96"/>
      <c r="J51" s="32"/>
      <c r="K51" s="32"/>
      <c r="L51" s="35"/>
    </row>
    <row r="52" spans="2:12" s="1" customFormat="1" ht="12" customHeight="1">
      <c r="B52" s="31"/>
      <c r="C52" s="26" t="s">
        <v>21</v>
      </c>
      <c r="D52" s="32"/>
      <c r="E52" s="32"/>
      <c r="F52" s="24" t="str">
        <f>F12</f>
        <v>Chomutov</v>
      </c>
      <c r="G52" s="32"/>
      <c r="H52" s="32"/>
      <c r="I52" s="97" t="s">
        <v>23</v>
      </c>
      <c r="J52" s="52" t="str">
        <f>IF(J12="","",J12)</f>
        <v>26. 4. 2019</v>
      </c>
      <c r="K52" s="32"/>
      <c r="L52" s="35"/>
    </row>
    <row r="53" spans="2:12" s="1" customFormat="1" ht="6.95" customHeight="1">
      <c r="B53" s="31"/>
      <c r="C53" s="32"/>
      <c r="D53" s="32"/>
      <c r="E53" s="32"/>
      <c r="F53" s="32"/>
      <c r="G53" s="32"/>
      <c r="H53" s="32"/>
      <c r="I53" s="96"/>
      <c r="J53" s="32"/>
      <c r="K53" s="32"/>
      <c r="L53" s="35"/>
    </row>
    <row r="54" spans="2:12" s="1" customFormat="1" ht="13.7" customHeight="1">
      <c r="B54" s="31"/>
      <c r="C54" s="26" t="s">
        <v>25</v>
      </c>
      <c r="D54" s="32"/>
      <c r="E54" s="32"/>
      <c r="F54" s="24" t="str">
        <f>E15</f>
        <v xml:space="preserve"> </v>
      </c>
      <c r="G54" s="32"/>
      <c r="H54" s="32"/>
      <c r="I54" s="97" t="s">
        <v>31</v>
      </c>
      <c r="J54" s="29" t="str">
        <f>E21</f>
        <v xml:space="preserve"> </v>
      </c>
      <c r="K54" s="32"/>
      <c r="L54" s="35"/>
    </row>
    <row r="55" spans="2:12" s="1" customFormat="1" ht="13.7" customHeight="1">
      <c r="B55" s="31"/>
      <c r="C55" s="26" t="s">
        <v>29</v>
      </c>
      <c r="D55" s="32"/>
      <c r="E55" s="32"/>
      <c r="F55" s="24" t="str">
        <f>IF(E18="","",E18)</f>
        <v>Vyplň údaj</v>
      </c>
      <c r="G55" s="32"/>
      <c r="H55" s="32"/>
      <c r="I55" s="97" t="s">
        <v>33</v>
      </c>
      <c r="J55" s="29" t="str">
        <f>E24</f>
        <v>Ing. Ivan Menhard</v>
      </c>
      <c r="K55" s="32"/>
      <c r="L55" s="35"/>
    </row>
    <row r="56" spans="2:12" s="1" customFormat="1" ht="10.35" customHeight="1">
      <c r="B56" s="31"/>
      <c r="C56" s="32"/>
      <c r="D56" s="32"/>
      <c r="E56" s="32"/>
      <c r="F56" s="32"/>
      <c r="G56" s="32"/>
      <c r="H56" s="32"/>
      <c r="I56" s="96"/>
      <c r="J56" s="32"/>
      <c r="K56" s="32"/>
      <c r="L56" s="35"/>
    </row>
    <row r="57" spans="2:12" s="1" customFormat="1" ht="29.25" customHeight="1">
      <c r="B57" s="31"/>
      <c r="C57" s="122" t="s">
        <v>86</v>
      </c>
      <c r="D57" s="123"/>
      <c r="E57" s="123"/>
      <c r="F57" s="123"/>
      <c r="G57" s="123"/>
      <c r="H57" s="123"/>
      <c r="I57" s="124"/>
      <c r="J57" s="125" t="s">
        <v>87</v>
      </c>
      <c r="K57" s="123"/>
      <c r="L57" s="35"/>
    </row>
    <row r="58" spans="2:12" s="1" customFormat="1" ht="10.35" customHeight="1">
      <c r="B58" s="31"/>
      <c r="C58" s="32"/>
      <c r="D58" s="32"/>
      <c r="E58" s="32"/>
      <c r="F58" s="32"/>
      <c r="G58" s="32"/>
      <c r="H58" s="32"/>
      <c r="I58" s="96"/>
      <c r="J58" s="32"/>
      <c r="K58" s="32"/>
      <c r="L58" s="35"/>
    </row>
    <row r="59" spans="2:47" s="1" customFormat="1" ht="22.9" customHeight="1">
      <c r="B59" s="31"/>
      <c r="C59" s="126" t="s">
        <v>68</v>
      </c>
      <c r="D59" s="32"/>
      <c r="E59" s="32"/>
      <c r="F59" s="32"/>
      <c r="G59" s="32"/>
      <c r="H59" s="32"/>
      <c r="I59" s="96"/>
      <c r="J59" s="70">
        <f>J88</f>
        <v>300000</v>
      </c>
      <c r="K59" s="32"/>
      <c r="L59" s="35"/>
      <c r="AU59" s="14" t="s">
        <v>88</v>
      </c>
    </row>
    <row r="60" spans="2:12" s="7" customFormat="1" ht="24.95" customHeight="1">
      <c r="B60" s="127"/>
      <c r="C60" s="128"/>
      <c r="D60" s="129" t="s">
        <v>89</v>
      </c>
      <c r="E60" s="130"/>
      <c r="F60" s="130"/>
      <c r="G60" s="130"/>
      <c r="H60" s="130"/>
      <c r="I60" s="131"/>
      <c r="J60" s="132">
        <f>J89</f>
        <v>300000</v>
      </c>
      <c r="K60" s="128"/>
      <c r="L60" s="133"/>
    </row>
    <row r="61" spans="2:12" s="8" customFormat="1" ht="19.9" customHeight="1">
      <c r="B61" s="134"/>
      <c r="C61" s="135"/>
      <c r="D61" s="136" t="s">
        <v>90</v>
      </c>
      <c r="E61" s="137"/>
      <c r="F61" s="137"/>
      <c r="G61" s="137"/>
      <c r="H61" s="137"/>
      <c r="I61" s="138"/>
      <c r="J61" s="139">
        <f>J90</f>
        <v>300000</v>
      </c>
      <c r="K61" s="135"/>
      <c r="L61" s="140"/>
    </row>
    <row r="62" spans="2:12" s="7" customFormat="1" ht="24.95" customHeight="1">
      <c r="B62" s="127"/>
      <c r="C62" s="128"/>
      <c r="D62" s="129" t="s">
        <v>91</v>
      </c>
      <c r="E62" s="130"/>
      <c r="F62" s="130"/>
      <c r="G62" s="130"/>
      <c r="H62" s="130"/>
      <c r="I62" s="131"/>
      <c r="J62" s="132">
        <f>J136</f>
        <v>0</v>
      </c>
      <c r="K62" s="128"/>
      <c r="L62" s="133"/>
    </row>
    <row r="63" spans="2:12" s="8" customFormat="1" ht="19.9" customHeight="1">
      <c r="B63" s="134"/>
      <c r="C63" s="135"/>
      <c r="D63" s="136" t="s">
        <v>92</v>
      </c>
      <c r="E63" s="137"/>
      <c r="F63" s="137"/>
      <c r="G63" s="137"/>
      <c r="H63" s="137"/>
      <c r="I63" s="138"/>
      <c r="J63" s="139">
        <f>J137</f>
        <v>0</v>
      </c>
      <c r="K63" s="135"/>
      <c r="L63" s="140"/>
    </row>
    <row r="64" spans="2:12" s="8" customFormat="1" ht="19.9" customHeight="1">
      <c r="B64" s="134"/>
      <c r="C64" s="135"/>
      <c r="D64" s="136" t="s">
        <v>93</v>
      </c>
      <c r="E64" s="137"/>
      <c r="F64" s="137"/>
      <c r="G64" s="137"/>
      <c r="H64" s="137"/>
      <c r="I64" s="138"/>
      <c r="J64" s="139">
        <f>J168</f>
        <v>0</v>
      </c>
      <c r="K64" s="135"/>
      <c r="L64" s="140"/>
    </row>
    <row r="65" spans="2:12" s="7" customFormat="1" ht="24.95" customHeight="1">
      <c r="B65" s="127"/>
      <c r="C65" s="128"/>
      <c r="D65" s="129" t="s">
        <v>94</v>
      </c>
      <c r="E65" s="130"/>
      <c r="F65" s="130"/>
      <c r="G65" s="130"/>
      <c r="H65" s="130"/>
      <c r="I65" s="131"/>
      <c r="J65" s="132">
        <f>J215</f>
        <v>0</v>
      </c>
      <c r="K65" s="128"/>
      <c r="L65" s="133"/>
    </row>
    <row r="66" spans="2:12" s="8" customFormat="1" ht="19.9" customHeight="1">
      <c r="B66" s="134"/>
      <c r="C66" s="135"/>
      <c r="D66" s="136" t="s">
        <v>95</v>
      </c>
      <c r="E66" s="137"/>
      <c r="F66" s="137"/>
      <c r="G66" s="137"/>
      <c r="H66" s="137"/>
      <c r="I66" s="138"/>
      <c r="J66" s="139">
        <f>J216</f>
        <v>0</v>
      </c>
      <c r="K66" s="135"/>
      <c r="L66" s="140"/>
    </row>
    <row r="67" spans="2:12" s="8" customFormat="1" ht="19.9" customHeight="1">
      <c r="B67" s="134"/>
      <c r="C67" s="135"/>
      <c r="D67" s="136" t="s">
        <v>96</v>
      </c>
      <c r="E67" s="137"/>
      <c r="F67" s="137"/>
      <c r="G67" s="137"/>
      <c r="H67" s="137"/>
      <c r="I67" s="138"/>
      <c r="J67" s="139">
        <f>J219</f>
        <v>0</v>
      </c>
      <c r="K67" s="135"/>
      <c r="L67" s="140"/>
    </row>
    <row r="68" spans="2:12" s="8" customFormat="1" ht="19.9" customHeight="1">
      <c r="B68" s="134"/>
      <c r="C68" s="135"/>
      <c r="D68" s="136" t="s">
        <v>97</v>
      </c>
      <c r="E68" s="137"/>
      <c r="F68" s="137"/>
      <c r="G68" s="137"/>
      <c r="H68" s="137"/>
      <c r="I68" s="138"/>
      <c r="J68" s="139">
        <f>J222</f>
        <v>0</v>
      </c>
      <c r="K68" s="135"/>
      <c r="L68" s="140"/>
    </row>
    <row r="69" spans="2:12" s="1" customFormat="1" ht="21.75" customHeight="1">
      <c r="B69" s="31"/>
      <c r="C69" s="32"/>
      <c r="D69" s="32"/>
      <c r="E69" s="32"/>
      <c r="F69" s="32"/>
      <c r="G69" s="32"/>
      <c r="H69" s="32"/>
      <c r="I69" s="96"/>
      <c r="J69" s="32"/>
      <c r="K69" s="32"/>
      <c r="L69" s="35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118"/>
      <c r="J70" s="44"/>
      <c r="K70" s="44"/>
      <c r="L70" s="35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21"/>
      <c r="J74" s="46"/>
      <c r="K74" s="46"/>
      <c r="L74" s="35"/>
    </row>
    <row r="75" spans="2:12" s="1" customFormat="1" ht="24.95" customHeight="1">
      <c r="B75" s="31"/>
      <c r="C75" s="20" t="s">
        <v>98</v>
      </c>
      <c r="D75" s="32"/>
      <c r="E75" s="32"/>
      <c r="F75" s="32"/>
      <c r="G75" s="32"/>
      <c r="H75" s="32"/>
      <c r="I75" s="96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96"/>
      <c r="J76" s="32"/>
      <c r="K76" s="32"/>
      <c r="L76" s="35"/>
    </row>
    <row r="77" spans="2:12" s="1" customFormat="1" ht="12" customHeight="1">
      <c r="B77" s="31"/>
      <c r="C77" s="26" t="s">
        <v>16</v>
      </c>
      <c r="D77" s="32"/>
      <c r="E77" s="32"/>
      <c r="F77" s="32"/>
      <c r="G77" s="32"/>
      <c r="H77" s="32"/>
      <c r="I77" s="96"/>
      <c r="J77" s="32"/>
      <c r="K77" s="32"/>
      <c r="L77" s="35"/>
    </row>
    <row r="78" spans="2:12" s="1" customFormat="1" ht="16.5" customHeight="1">
      <c r="B78" s="31"/>
      <c r="C78" s="32"/>
      <c r="D78" s="32"/>
      <c r="E78" s="324" t="str">
        <f>E7</f>
        <v>Rekonstrukce komunikace před divadlem, Chomutov</v>
      </c>
      <c r="F78" s="325"/>
      <c r="G78" s="325"/>
      <c r="H78" s="325"/>
      <c r="I78" s="96"/>
      <c r="J78" s="32"/>
      <c r="K78" s="32"/>
      <c r="L78" s="35"/>
    </row>
    <row r="79" spans="2:12" s="1" customFormat="1" ht="12" customHeight="1">
      <c r="B79" s="31"/>
      <c r="C79" s="26" t="s">
        <v>82</v>
      </c>
      <c r="D79" s="32"/>
      <c r="E79" s="32"/>
      <c r="F79" s="32"/>
      <c r="G79" s="32"/>
      <c r="H79" s="32"/>
      <c r="I79" s="96"/>
      <c r="J79" s="32"/>
      <c r="K79" s="32"/>
      <c r="L79" s="35"/>
    </row>
    <row r="80" spans="2:12" s="1" customFormat="1" ht="16.5" customHeight="1">
      <c r="B80" s="31"/>
      <c r="C80" s="32"/>
      <c r="D80" s="32"/>
      <c r="E80" s="298" t="str">
        <f>E9</f>
        <v xml:space="preserve">19096-vo - Veřejné osvětlení </v>
      </c>
      <c r="F80" s="297"/>
      <c r="G80" s="297"/>
      <c r="H80" s="297"/>
      <c r="I80" s="96"/>
      <c r="J80" s="32"/>
      <c r="K80" s="32"/>
      <c r="L80" s="35"/>
    </row>
    <row r="81" spans="2:12" s="1" customFormat="1" ht="6.95" customHeight="1">
      <c r="B81" s="31"/>
      <c r="C81" s="32"/>
      <c r="D81" s="32"/>
      <c r="E81" s="32"/>
      <c r="F81" s="32"/>
      <c r="G81" s="32"/>
      <c r="H81" s="32"/>
      <c r="I81" s="96"/>
      <c r="J81" s="32"/>
      <c r="K81" s="32"/>
      <c r="L81" s="35"/>
    </row>
    <row r="82" spans="2:12" s="1" customFormat="1" ht="12" customHeight="1">
      <c r="B82" s="31"/>
      <c r="C82" s="26" t="s">
        <v>21</v>
      </c>
      <c r="D82" s="32"/>
      <c r="E82" s="32"/>
      <c r="F82" s="24" t="str">
        <f>F12</f>
        <v>Chomutov</v>
      </c>
      <c r="G82" s="32"/>
      <c r="H82" s="32"/>
      <c r="I82" s="97" t="s">
        <v>23</v>
      </c>
      <c r="J82" s="52" t="str">
        <f>IF(J12="","",J12)</f>
        <v>26. 4. 2019</v>
      </c>
      <c r="K82" s="32"/>
      <c r="L82" s="35"/>
    </row>
    <row r="83" spans="2:12" s="1" customFormat="1" ht="6.95" customHeight="1">
      <c r="B83" s="31"/>
      <c r="C83" s="32"/>
      <c r="D83" s="32"/>
      <c r="E83" s="32"/>
      <c r="F83" s="32"/>
      <c r="G83" s="32"/>
      <c r="H83" s="32"/>
      <c r="I83" s="96"/>
      <c r="J83" s="32"/>
      <c r="K83" s="32"/>
      <c r="L83" s="35"/>
    </row>
    <row r="84" spans="2:12" s="1" customFormat="1" ht="13.7" customHeight="1">
      <c r="B84" s="31"/>
      <c r="C84" s="26" t="s">
        <v>25</v>
      </c>
      <c r="D84" s="32"/>
      <c r="E84" s="32"/>
      <c r="F84" s="24" t="str">
        <f>E15</f>
        <v xml:space="preserve"> </v>
      </c>
      <c r="G84" s="32"/>
      <c r="H84" s="32"/>
      <c r="I84" s="97" t="s">
        <v>31</v>
      </c>
      <c r="J84" s="29" t="str">
        <f>E21</f>
        <v xml:space="preserve"> </v>
      </c>
      <c r="K84" s="32"/>
      <c r="L84" s="35"/>
    </row>
    <row r="85" spans="2:12" s="1" customFormat="1" ht="13.7" customHeight="1">
      <c r="B85" s="31"/>
      <c r="C85" s="26" t="s">
        <v>29</v>
      </c>
      <c r="D85" s="32"/>
      <c r="E85" s="32"/>
      <c r="F85" s="24" t="str">
        <f>IF(E18="","",E18)</f>
        <v>Vyplň údaj</v>
      </c>
      <c r="G85" s="32"/>
      <c r="H85" s="32"/>
      <c r="I85" s="97" t="s">
        <v>33</v>
      </c>
      <c r="J85" s="29" t="str">
        <f>E24</f>
        <v>Ing. Ivan Menhard</v>
      </c>
      <c r="K85" s="32"/>
      <c r="L85" s="35"/>
    </row>
    <row r="86" spans="2:12" s="1" customFormat="1" ht="10.35" customHeight="1">
      <c r="B86" s="31"/>
      <c r="C86" s="32"/>
      <c r="D86" s="32"/>
      <c r="E86" s="32"/>
      <c r="F86" s="32"/>
      <c r="G86" s="32"/>
      <c r="H86" s="32"/>
      <c r="I86" s="96"/>
      <c r="J86" s="32"/>
      <c r="K86" s="32"/>
      <c r="L86" s="35"/>
    </row>
    <row r="87" spans="2:20" s="9" customFormat="1" ht="29.25" customHeight="1">
      <c r="B87" s="141"/>
      <c r="C87" s="142" t="s">
        <v>99</v>
      </c>
      <c r="D87" s="143" t="s">
        <v>55</v>
      </c>
      <c r="E87" s="143" t="s">
        <v>51</v>
      </c>
      <c r="F87" s="143" t="s">
        <v>52</v>
      </c>
      <c r="G87" s="143" t="s">
        <v>100</v>
      </c>
      <c r="H87" s="143" t="s">
        <v>101</v>
      </c>
      <c r="I87" s="144" t="s">
        <v>102</v>
      </c>
      <c r="J87" s="143" t="s">
        <v>87</v>
      </c>
      <c r="K87" s="145" t="s">
        <v>103</v>
      </c>
      <c r="L87" s="146"/>
      <c r="M87" s="61" t="s">
        <v>19</v>
      </c>
      <c r="N87" s="62" t="s">
        <v>40</v>
      </c>
      <c r="O87" s="62" t="s">
        <v>104</v>
      </c>
      <c r="P87" s="62" t="s">
        <v>105</v>
      </c>
      <c r="Q87" s="62" t="s">
        <v>106</v>
      </c>
      <c r="R87" s="62" t="s">
        <v>107</v>
      </c>
      <c r="S87" s="62" t="s">
        <v>108</v>
      </c>
      <c r="T87" s="63" t="s">
        <v>109</v>
      </c>
    </row>
    <row r="88" spans="2:63" s="1" customFormat="1" ht="22.9" customHeight="1">
      <c r="B88" s="31"/>
      <c r="C88" s="68" t="s">
        <v>110</v>
      </c>
      <c r="D88" s="32"/>
      <c r="E88" s="32"/>
      <c r="F88" s="32"/>
      <c r="G88" s="32"/>
      <c r="H88" s="32"/>
      <c r="I88" s="96"/>
      <c r="J88" s="147">
        <f>BK88</f>
        <v>300000</v>
      </c>
      <c r="K88" s="32"/>
      <c r="L88" s="35"/>
      <c r="M88" s="64"/>
      <c r="N88" s="65"/>
      <c r="O88" s="65"/>
      <c r="P88" s="148">
        <f>P89+P136+P215</f>
        <v>0</v>
      </c>
      <c r="Q88" s="65"/>
      <c r="R88" s="148">
        <f>R89+R136+R215</f>
        <v>2.950559</v>
      </c>
      <c r="S88" s="65"/>
      <c r="T88" s="149">
        <f>T89+T136+T215</f>
        <v>0</v>
      </c>
      <c r="AT88" s="14" t="s">
        <v>69</v>
      </c>
      <c r="AU88" s="14" t="s">
        <v>88</v>
      </c>
      <c r="BK88" s="150">
        <f>BK89+BK136+BK215</f>
        <v>300000</v>
      </c>
    </row>
    <row r="89" spans="2:63" s="10" customFormat="1" ht="25.9" customHeight="1">
      <c r="B89" s="151"/>
      <c r="C89" s="152"/>
      <c r="D89" s="153" t="s">
        <v>69</v>
      </c>
      <c r="E89" s="154" t="s">
        <v>111</v>
      </c>
      <c r="F89" s="154" t="s">
        <v>112</v>
      </c>
      <c r="G89" s="152"/>
      <c r="H89" s="152"/>
      <c r="I89" s="155"/>
      <c r="J89" s="156">
        <f>BK89</f>
        <v>300000</v>
      </c>
      <c r="K89" s="152"/>
      <c r="L89" s="157"/>
      <c r="M89" s="158"/>
      <c r="N89" s="159"/>
      <c r="O89" s="159"/>
      <c r="P89" s="160">
        <f>P90</f>
        <v>0</v>
      </c>
      <c r="Q89" s="159"/>
      <c r="R89" s="160">
        <f>R90</f>
        <v>0.33462</v>
      </c>
      <c r="S89" s="159"/>
      <c r="T89" s="161">
        <f>T90</f>
        <v>0</v>
      </c>
      <c r="AR89" s="162" t="s">
        <v>80</v>
      </c>
      <c r="AT89" s="163" t="s">
        <v>69</v>
      </c>
      <c r="AU89" s="163" t="s">
        <v>70</v>
      </c>
      <c r="AY89" s="162" t="s">
        <v>113</v>
      </c>
      <c r="BK89" s="164">
        <f>BK90</f>
        <v>300000</v>
      </c>
    </row>
    <row r="90" spans="2:63" s="10" customFormat="1" ht="22.9" customHeight="1">
      <c r="B90" s="151"/>
      <c r="C90" s="152"/>
      <c r="D90" s="153" t="s">
        <v>69</v>
      </c>
      <c r="E90" s="165" t="s">
        <v>114</v>
      </c>
      <c r="F90" s="165" t="s">
        <v>115</v>
      </c>
      <c r="G90" s="152"/>
      <c r="H90" s="152"/>
      <c r="I90" s="155"/>
      <c r="J90" s="166">
        <f>BK90</f>
        <v>300000</v>
      </c>
      <c r="K90" s="152"/>
      <c r="L90" s="157"/>
      <c r="M90" s="158"/>
      <c r="N90" s="159"/>
      <c r="O90" s="159"/>
      <c r="P90" s="160">
        <f>SUM(P91:P135)</f>
        <v>0</v>
      </c>
      <c r="Q90" s="159"/>
      <c r="R90" s="160">
        <f>SUM(R91:R135)</f>
        <v>0.33462</v>
      </c>
      <c r="S90" s="159"/>
      <c r="T90" s="161">
        <f>SUM(T91:T135)</f>
        <v>0</v>
      </c>
      <c r="AR90" s="162" t="s">
        <v>80</v>
      </c>
      <c r="AT90" s="163" t="s">
        <v>69</v>
      </c>
      <c r="AU90" s="163" t="s">
        <v>78</v>
      </c>
      <c r="AY90" s="162" t="s">
        <v>113</v>
      </c>
      <c r="BK90" s="164">
        <f>SUM(BK91:BK135)</f>
        <v>300000</v>
      </c>
    </row>
    <row r="91" spans="2:65" s="1" customFormat="1" ht="16.5" customHeight="1">
      <c r="B91" s="31"/>
      <c r="C91" s="167" t="s">
        <v>78</v>
      </c>
      <c r="D91" s="167" t="s">
        <v>116</v>
      </c>
      <c r="E91" s="168" t="s">
        <v>117</v>
      </c>
      <c r="F91" s="169" t="s">
        <v>118</v>
      </c>
      <c r="G91" s="170" t="s">
        <v>119</v>
      </c>
      <c r="H91" s="171">
        <v>96</v>
      </c>
      <c r="I91" s="172"/>
      <c r="J91" s="173">
        <f>ROUND(I91*H91,2)</f>
        <v>0</v>
      </c>
      <c r="K91" s="169" t="s">
        <v>120</v>
      </c>
      <c r="L91" s="35"/>
      <c r="M91" s="174" t="s">
        <v>19</v>
      </c>
      <c r="N91" s="175" t="s">
        <v>41</v>
      </c>
      <c r="O91" s="57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AR91" s="14" t="s">
        <v>121</v>
      </c>
      <c r="AT91" s="14" t="s">
        <v>116</v>
      </c>
      <c r="AU91" s="14" t="s">
        <v>80</v>
      </c>
      <c r="AY91" s="14" t="s">
        <v>113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4" t="s">
        <v>78</v>
      </c>
      <c r="BK91" s="178">
        <f>ROUND(I91*H91,2)</f>
        <v>0</v>
      </c>
      <c r="BL91" s="14" t="s">
        <v>121</v>
      </c>
      <c r="BM91" s="14" t="s">
        <v>122</v>
      </c>
    </row>
    <row r="92" spans="2:47" s="1" customFormat="1" ht="19.5">
      <c r="B92" s="31"/>
      <c r="C92" s="32"/>
      <c r="D92" s="179" t="s">
        <v>123</v>
      </c>
      <c r="E92" s="32"/>
      <c r="F92" s="180" t="s">
        <v>124</v>
      </c>
      <c r="G92" s="32"/>
      <c r="H92" s="32"/>
      <c r="I92" s="96"/>
      <c r="J92" s="32"/>
      <c r="K92" s="32"/>
      <c r="L92" s="35"/>
      <c r="M92" s="181"/>
      <c r="N92" s="57"/>
      <c r="O92" s="57"/>
      <c r="P92" s="57"/>
      <c r="Q92" s="57"/>
      <c r="R92" s="57"/>
      <c r="S92" s="57"/>
      <c r="T92" s="58"/>
      <c r="AT92" s="14" t="s">
        <v>123</v>
      </c>
      <c r="AU92" s="14" t="s">
        <v>80</v>
      </c>
    </row>
    <row r="93" spans="2:51" s="11" customFormat="1" ht="12">
      <c r="B93" s="182"/>
      <c r="C93" s="183"/>
      <c r="D93" s="179" t="s">
        <v>125</v>
      </c>
      <c r="E93" s="184" t="s">
        <v>19</v>
      </c>
      <c r="F93" s="185" t="s">
        <v>126</v>
      </c>
      <c r="G93" s="183"/>
      <c r="H93" s="186">
        <v>96</v>
      </c>
      <c r="I93" s="187"/>
      <c r="J93" s="183"/>
      <c r="K93" s="183"/>
      <c r="L93" s="188"/>
      <c r="M93" s="189"/>
      <c r="N93" s="190"/>
      <c r="O93" s="190"/>
      <c r="P93" s="190"/>
      <c r="Q93" s="190"/>
      <c r="R93" s="190"/>
      <c r="S93" s="190"/>
      <c r="T93" s="191"/>
      <c r="AT93" s="192" t="s">
        <v>125</v>
      </c>
      <c r="AU93" s="192" t="s">
        <v>80</v>
      </c>
      <c r="AV93" s="11" t="s">
        <v>80</v>
      </c>
      <c r="AW93" s="11" t="s">
        <v>32</v>
      </c>
      <c r="AX93" s="11" t="s">
        <v>78</v>
      </c>
      <c r="AY93" s="192" t="s">
        <v>113</v>
      </c>
    </row>
    <row r="94" spans="2:65" s="1" customFormat="1" ht="16.5" customHeight="1">
      <c r="B94" s="31"/>
      <c r="C94" s="193" t="s">
        <v>80</v>
      </c>
      <c r="D94" s="193" t="s">
        <v>127</v>
      </c>
      <c r="E94" s="194" t="s">
        <v>128</v>
      </c>
      <c r="F94" s="195" t="s">
        <v>129</v>
      </c>
      <c r="G94" s="196" t="s">
        <v>127</v>
      </c>
      <c r="H94" s="197">
        <v>105.6</v>
      </c>
      <c r="I94" s="198"/>
      <c r="J94" s="199">
        <f>ROUND(I94*H94,2)</f>
        <v>0</v>
      </c>
      <c r="K94" s="195" t="s">
        <v>19</v>
      </c>
      <c r="L94" s="200"/>
      <c r="M94" s="201" t="s">
        <v>19</v>
      </c>
      <c r="N94" s="202" t="s">
        <v>41</v>
      </c>
      <c r="O94" s="57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AR94" s="14" t="s">
        <v>130</v>
      </c>
      <c r="AT94" s="14" t="s">
        <v>127</v>
      </c>
      <c r="AU94" s="14" t="s">
        <v>80</v>
      </c>
      <c r="AY94" s="14" t="s">
        <v>113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4" t="s">
        <v>78</v>
      </c>
      <c r="BK94" s="178">
        <f>ROUND(I94*H94,2)</f>
        <v>0</v>
      </c>
      <c r="BL94" s="14" t="s">
        <v>130</v>
      </c>
      <c r="BM94" s="14" t="s">
        <v>131</v>
      </c>
    </row>
    <row r="95" spans="2:47" s="1" customFormat="1" ht="12">
      <c r="B95" s="31"/>
      <c r="C95" s="32"/>
      <c r="D95" s="179" t="s">
        <v>123</v>
      </c>
      <c r="E95" s="32"/>
      <c r="F95" s="180" t="s">
        <v>129</v>
      </c>
      <c r="G95" s="32"/>
      <c r="H95" s="32"/>
      <c r="I95" s="96"/>
      <c r="J95" s="32"/>
      <c r="K95" s="32"/>
      <c r="L95" s="35"/>
      <c r="M95" s="181"/>
      <c r="N95" s="57"/>
      <c r="O95" s="57"/>
      <c r="P95" s="57"/>
      <c r="Q95" s="57"/>
      <c r="R95" s="57"/>
      <c r="S95" s="57"/>
      <c r="T95" s="58"/>
      <c r="AT95" s="14" t="s">
        <v>123</v>
      </c>
      <c r="AU95" s="14" t="s">
        <v>80</v>
      </c>
    </row>
    <row r="96" spans="2:51" s="11" customFormat="1" ht="12">
      <c r="B96" s="182"/>
      <c r="C96" s="183"/>
      <c r="D96" s="179" t="s">
        <v>125</v>
      </c>
      <c r="E96" s="184" t="s">
        <v>19</v>
      </c>
      <c r="F96" s="185" t="s">
        <v>126</v>
      </c>
      <c r="G96" s="183"/>
      <c r="H96" s="186">
        <v>96</v>
      </c>
      <c r="I96" s="187"/>
      <c r="J96" s="183"/>
      <c r="K96" s="183"/>
      <c r="L96" s="188"/>
      <c r="M96" s="189"/>
      <c r="N96" s="190"/>
      <c r="O96" s="190"/>
      <c r="P96" s="190"/>
      <c r="Q96" s="190"/>
      <c r="R96" s="190"/>
      <c r="S96" s="190"/>
      <c r="T96" s="191"/>
      <c r="AT96" s="192" t="s">
        <v>125</v>
      </c>
      <c r="AU96" s="192" t="s">
        <v>80</v>
      </c>
      <c r="AV96" s="11" t="s">
        <v>80</v>
      </c>
      <c r="AW96" s="11" t="s">
        <v>32</v>
      </c>
      <c r="AX96" s="11" t="s">
        <v>78</v>
      </c>
      <c r="AY96" s="192" t="s">
        <v>113</v>
      </c>
    </row>
    <row r="97" spans="2:51" s="11" customFormat="1" ht="12">
      <c r="B97" s="182"/>
      <c r="C97" s="183"/>
      <c r="D97" s="179" t="s">
        <v>125</v>
      </c>
      <c r="E97" s="183"/>
      <c r="F97" s="185" t="s">
        <v>132</v>
      </c>
      <c r="G97" s="183"/>
      <c r="H97" s="186">
        <v>105.6</v>
      </c>
      <c r="I97" s="187"/>
      <c r="J97" s="183"/>
      <c r="K97" s="183"/>
      <c r="L97" s="188"/>
      <c r="M97" s="189"/>
      <c r="N97" s="190"/>
      <c r="O97" s="190"/>
      <c r="P97" s="190"/>
      <c r="Q97" s="190"/>
      <c r="R97" s="190"/>
      <c r="S97" s="190"/>
      <c r="T97" s="191"/>
      <c r="AT97" s="192" t="s">
        <v>125</v>
      </c>
      <c r="AU97" s="192" t="s">
        <v>80</v>
      </c>
      <c r="AV97" s="11" t="s">
        <v>80</v>
      </c>
      <c r="AW97" s="11" t="s">
        <v>4</v>
      </c>
      <c r="AX97" s="11" t="s">
        <v>78</v>
      </c>
      <c r="AY97" s="192" t="s">
        <v>113</v>
      </c>
    </row>
    <row r="98" spans="2:65" s="1" customFormat="1" ht="16.5" customHeight="1">
      <c r="B98" s="31"/>
      <c r="C98" s="167" t="s">
        <v>133</v>
      </c>
      <c r="D98" s="167" t="s">
        <v>116</v>
      </c>
      <c r="E98" s="168" t="s">
        <v>134</v>
      </c>
      <c r="F98" s="169" t="s">
        <v>135</v>
      </c>
      <c r="G98" s="170" t="s">
        <v>119</v>
      </c>
      <c r="H98" s="171">
        <v>126</v>
      </c>
      <c r="I98" s="172"/>
      <c r="J98" s="173">
        <f>ROUND(I98*H98,2)</f>
        <v>0</v>
      </c>
      <c r="K98" s="169" t="s">
        <v>120</v>
      </c>
      <c r="L98" s="35"/>
      <c r="M98" s="174" t="s">
        <v>19</v>
      </c>
      <c r="N98" s="175" t="s">
        <v>41</v>
      </c>
      <c r="O98" s="57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AR98" s="14" t="s">
        <v>121</v>
      </c>
      <c r="AT98" s="14" t="s">
        <v>116</v>
      </c>
      <c r="AU98" s="14" t="s">
        <v>80</v>
      </c>
      <c r="AY98" s="14" t="s">
        <v>113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14" t="s">
        <v>78</v>
      </c>
      <c r="BK98" s="178">
        <f>ROUND(I98*H98,2)</f>
        <v>0</v>
      </c>
      <c r="BL98" s="14" t="s">
        <v>121</v>
      </c>
      <c r="BM98" s="14" t="s">
        <v>136</v>
      </c>
    </row>
    <row r="99" spans="2:47" s="1" customFormat="1" ht="19.5">
      <c r="B99" s="31"/>
      <c r="C99" s="32"/>
      <c r="D99" s="179" t="s">
        <v>123</v>
      </c>
      <c r="E99" s="32"/>
      <c r="F99" s="180" t="s">
        <v>137</v>
      </c>
      <c r="G99" s="32"/>
      <c r="H99" s="32"/>
      <c r="I99" s="96"/>
      <c r="J99" s="32"/>
      <c r="K99" s="32"/>
      <c r="L99" s="35"/>
      <c r="M99" s="181"/>
      <c r="N99" s="57"/>
      <c r="O99" s="57"/>
      <c r="P99" s="57"/>
      <c r="Q99" s="57"/>
      <c r="R99" s="57"/>
      <c r="S99" s="57"/>
      <c r="T99" s="58"/>
      <c r="AT99" s="14" t="s">
        <v>123</v>
      </c>
      <c r="AU99" s="14" t="s">
        <v>80</v>
      </c>
    </row>
    <row r="100" spans="2:51" s="11" customFormat="1" ht="12">
      <c r="B100" s="182"/>
      <c r="C100" s="183"/>
      <c r="D100" s="179" t="s">
        <v>125</v>
      </c>
      <c r="E100" s="184" t="s">
        <v>19</v>
      </c>
      <c r="F100" s="185" t="s">
        <v>138</v>
      </c>
      <c r="G100" s="183"/>
      <c r="H100" s="186">
        <v>126</v>
      </c>
      <c r="I100" s="187"/>
      <c r="J100" s="183"/>
      <c r="K100" s="183"/>
      <c r="L100" s="188"/>
      <c r="M100" s="189"/>
      <c r="N100" s="190"/>
      <c r="O100" s="190"/>
      <c r="P100" s="190"/>
      <c r="Q100" s="190"/>
      <c r="R100" s="190"/>
      <c r="S100" s="190"/>
      <c r="T100" s="191"/>
      <c r="AT100" s="192" t="s">
        <v>125</v>
      </c>
      <c r="AU100" s="192" t="s">
        <v>80</v>
      </c>
      <c r="AV100" s="11" t="s">
        <v>80</v>
      </c>
      <c r="AW100" s="11" t="s">
        <v>32</v>
      </c>
      <c r="AX100" s="11" t="s">
        <v>78</v>
      </c>
      <c r="AY100" s="192" t="s">
        <v>113</v>
      </c>
    </row>
    <row r="101" spans="2:65" s="1" customFormat="1" ht="16.5" customHeight="1">
      <c r="B101" s="31"/>
      <c r="C101" s="193" t="s">
        <v>139</v>
      </c>
      <c r="D101" s="193" t="s">
        <v>127</v>
      </c>
      <c r="E101" s="194" t="s">
        <v>140</v>
      </c>
      <c r="F101" s="195" t="s">
        <v>141</v>
      </c>
      <c r="G101" s="196" t="s">
        <v>119</v>
      </c>
      <c r="H101" s="197">
        <v>138.6</v>
      </c>
      <c r="I101" s="198"/>
      <c r="J101" s="199">
        <f>ROUND(I101*H101,2)</f>
        <v>0</v>
      </c>
      <c r="K101" s="195" t="s">
        <v>120</v>
      </c>
      <c r="L101" s="200"/>
      <c r="M101" s="201" t="s">
        <v>19</v>
      </c>
      <c r="N101" s="202" t="s">
        <v>41</v>
      </c>
      <c r="O101" s="57"/>
      <c r="P101" s="176">
        <f>O101*H101</f>
        <v>0</v>
      </c>
      <c r="Q101" s="176">
        <v>0.0009</v>
      </c>
      <c r="R101" s="176">
        <f>Q101*H101</f>
        <v>0.12473999999999999</v>
      </c>
      <c r="S101" s="176">
        <v>0</v>
      </c>
      <c r="T101" s="177">
        <f>S101*H101</f>
        <v>0</v>
      </c>
      <c r="AR101" s="14" t="s">
        <v>142</v>
      </c>
      <c r="AT101" s="14" t="s">
        <v>127</v>
      </c>
      <c r="AU101" s="14" t="s">
        <v>80</v>
      </c>
      <c r="AY101" s="14" t="s">
        <v>113</v>
      </c>
      <c r="BE101" s="178">
        <f>IF(N101="základní",J101,0)</f>
        <v>0</v>
      </c>
      <c r="BF101" s="178">
        <f>IF(N101="snížená",J101,0)</f>
        <v>0</v>
      </c>
      <c r="BG101" s="178">
        <f>IF(N101="zákl. přenesená",J101,0)</f>
        <v>0</v>
      </c>
      <c r="BH101" s="178">
        <f>IF(N101="sníž. přenesená",J101,0)</f>
        <v>0</v>
      </c>
      <c r="BI101" s="178">
        <f>IF(N101="nulová",J101,0)</f>
        <v>0</v>
      </c>
      <c r="BJ101" s="14" t="s">
        <v>78</v>
      </c>
      <c r="BK101" s="178">
        <f>ROUND(I101*H101,2)</f>
        <v>0</v>
      </c>
      <c r="BL101" s="14" t="s">
        <v>121</v>
      </c>
      <c r="BM101" s="14" t="s">
        <v>143</v>
      </c>
    </row>
    <row r="102" spans="2:47" s="1" customFormat="1" ht="12">
      <c r="B102" s="31"/>
      <c r="C102" s="32"/>
      <c r="D102" s="179" t="s">
        <v>123</v>
      </c>
      <c r="E102" s="32"/>
      <c r="F102" s="180" t="s">
        <v>141</v>
      </c>
      <c r="G102" s="32"/>
      <c r="H102" s="32"/>
      <c r="I102" s="96"/>
      <c r="J102" s="32"/>
      <c r="K102" s="32"/>
      <c r="L102" s="35"/>
      <c r="M102" s="181"/>
      <c r="N102" s="57"/>
      <c r="O102" s="57"/>
      <c r="P102" s="57"/>
      <c r="Q102" s="57"/>
      <c r="R102" s="57"/>
      <c r="S102" s="57"/>
      <c r="T102" s="58"/>
      <c r="AT102" s="14" t="s">
        <v>123</v>
      </c>
      <c r="AU102" s="14" t="s">
        <v>80</v>
      </c>
    </row>
    <row r="103" spans="2:51" s="11" customFormat="1" ht="12">
      <c r="B103" s="182"/>
      <c r="C103" s="183"/>
      <c r="D103" s="179" t="s">
        <v>125</v>
      </c>
      <c r="E103" s="183"/>
      <c r="F103" s="185" t="s">
        <v>144</v>
      </c>
      <c r="G103" s="183"/>
      <c r="H103" s="186">
        <v>138.6</v>
      </c>
      <c r="I103" s="187"/>
      <c r="J103" s="183"/>
      <c r="K103" s="183"/>
      <c r="L103" s="188"/>
      <c r="M103" s="189"/>
      <c r="N103" s="190"/>
      <c r="O103" s="190"/>
      <c r="P103" s="190"/>
      <c r="Q103" s="190"/>
      <c r="R103" s="190"/>
      <c r="S103" s="190"/>
      <c r="T103" s="191"/>
      <c r="AT103" s="192" t="s">
        <v>125</v>
      </c>
      <c r="AU103" s="192" t="s">
        <v>80</v>
      </c>
      <c r="AV103" s="11" t="s">
        <v>80</v>
      </c>
      <c r="AW103" s="11" t="s">
        <v>4</v>
      </c>
      <c r="AX103" s="11" t="s">
        <v>78</v>
      </c>
      <c r="AY103" s="192" t="s">
        <v>113</v>
      </c>
    </row>
    <row r="104" spans="2:65" s="1" customFormat="1" ht="16.5" customHeight="1">
      <c r="B104" s="31"/>
      <c r="C104" s="167" t="s">
        <v>145</v>
      </c>
      <c r="D104" s="167" t="s">
        <v>116</v>
      </c>
      <c r="E104" s="168" t="s">
        <v>146</v>
      </c>
      <c r="F104" s="169" t="s">
        <v>147</v>
      </c>
      <c r="G104" s="170" t="s">
        <v>148</v>
      </c>
      <c r="H104" s="171">
        <v>16</v>
      </c>
      <c r="I104" s="172"/>
      <c r="J104" s="173">
        <f>ROUND(I104*H104,2)</f>
        <v>0</v>
      </c>
      <c r="K104" s="169" t="s">
        <v>120</v>
      </c>
      <c r="L104" s="35"/>
      <c r="M104" s="174" t="s">
        <v>19</v>
      </c>
      <c r="N104" s="175" t="s">
        <v>41</v>
      </c>
      <c r="O104" s="57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AR104" s="14" t="s">
        <v>121</v>
      </c>
      <c r="AT104" s="14" t="s">
        <v>116</v>
      </c>
      <c r="AU104" s="14" t="s">
        <v>80</v>
      </c>
      <c r="AY104" s="14" t="s">
        <v>113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14" t="s">
        <v>78</v>
      </c>
      <c r="BK104" s="178">
        <f>ROUND(I104*H104,2)</f>
        <v>0</v>
      </c>
      <c r="BL104" s="14" t="s">
        <v>121</v>
      </c>
      <c r="BM104" s="14" t="s">
        <v>149</v>
      </c>
    </row>
    <row r="105" spans="2:47" s="1" customFormat="1" ht="12">
      <c r="B105" s="31"/>
      <c r="C105" s="32"/>
      <c r="D105" s="179" t="s">
        <v>123</v>
      </c>
      <c r="E105" s="32"/>
      <c r="F105" s="180" t="s">
        <v>150</v>
      </c>
      <c r="G105" s="32"/>
      <c r="H105" s="32"/>
      <c r="I105" s="96"/>
      <c r="J105" s="32"/>
      <c r="K105" s="32"/>
      <c r="L105" s="35"/>
      <c r="M105" s="181"/>
      <c r="N105" s="57"/>
      <c r="O105" s="57"/>
      <c r="P105" s="57"/>
      <c r="Q105" s="57"/>
      <c r="R105" s="57"/>
      <c r="S105" s="57"/>
      <c r="T105" s="58"/>
      <c r="AT105" s="14" t="s">
        <v>123</v>
      </c>
      <c r="AU105" s="14" t="s">
        <v>80</v>
      </c>
    </row>
    <row r="106" spans="2:65" s="1" customFormat="1" ht="16.5" customHeight="1">
      <c r="B106" s="31"/>
      <c r="C106" s="193" t="s">
        <v>151</v>
      </c>
      <c r="D106" s="193" t="s">
        <v>127</v>
      </c>
      <c r="E106" s="194" t="s">
        <v>152</v>
      </c>
      <c r="F106" s="195" t="s">
        <v>153</v>
      </c>
      <c r="G106" s="196" t="s">
        <v>154</v>
      </c>
      <c r="H106" s="197">
        <v>16</v>
      </c>
      <c r="I106" s="198"/>
      <c r="J106" s="199">
        <f>ROUND(I106*H106,2)</f>
        <v>0</v>
      </c>
      <c r="K106" s="195" t="s">
        <v>155</v>
      </c>
      <c r="L106" s="200"/>
      <c r="M106" s="201" t="s">
        <v>19</v>
      </c>
      <c r="N106" s="202" t="s">
        <v>41</v>
      </c>
      <c r="O106" s="57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AR106" s="14" t="s">
        <v>142</v>
      </c>
      <c r="AT106" s="14" t="s">
        <v>127</v>
      </c>
      <c r="AU106" s="14" t="s">
        <v>80</v>
      </c>
      <c r="AY106" s="14" t="s">
        <v>113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4" t="s">
        <v>78</v>
      </c>
      <c r="BK106" s="178">
        <f>ROUND(I106*H106,2)</f>
        <v>0</v>
      </c>
      <c r="BL106" s="14" t="s">
        <v>121</v>
      </c>
      <c r="BM106" s="14" t="s">
        <v>156</v>
      </c>
    </row>
    <row r="107" spans="2:47" s="1" customFormat="1" ht="19.5">
      <c r="B107" s="31"/>
      <c r="C107" s="32"/>
      <c r="D107" s="179" t="s">
        <v>123</v>
      </c>
      <c r="E107" s="32"/>
      <c r="F107" s="180" t="s">
        <v>157</v>
      </c>
      <c r="G107" s="32"/>
      <c r="H107" s="32"/>
      <c r="I107" s="96"/>
      <c r="J107" s="32"/>
      <c r="K107" s="32"/>
      <c r="L107" s="35"/>
      <c r="M107" s="181"/>
      <c r="N107" s="57"/>
      <c r="O107" s="57"/>
      <c r="P107" s="57"/>
      <c r="Q107" s="57"/>
      <c r="R107" s="57"/>
      <c r="S107" s="57"/>
      <c r="T107" s="58"/>
      <c r="AT107" s="14" t="s">
        <v>123</v>
      </c>
      <c r="AU107" s="14" t="s">
        <v>80</v>
      </c>
    </row>
    <row r="108" spans="2:65" s="1" customFormat="1" ht="16.5" customHeight="1">
      <c r="B108" s="31"/>
      <c r="C108" s="167" t="s">
        <v>158</v>
      </c>
      <c r="D108" s="167" t="s">
        <v>116</v>
      </c>
      <c r="E108" s="168" t="s">
        <v>159</v>
      </c>
      <c r="F108" s="169" t="s">
        <v>160</v>
      </c>
      <c r="G108" s="170" t="s">
        <v>148</v>
      </c>
      <c r="H108" s="171">
        <v>4</v>
      </c>
      <c r="I108" s="172"/>
      <c r="J108" s="173">
        <f>ROUND(I108*H108,2)</f>
        <v>0</v>
      </c>
      <c r="K108" s="169" t="s">
        <v>120</v>
      </c>
      <c r="L108" s="35"/>
      <c r="M108" s="174" t="s">
        <v>19</v>
      </c>
      <c r="N108" s="175" t="s">
        <v>41</v>
      </c>
      <c r="O108" s="57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AR108" s="14" t="s">
        <v>121</v>
      </c>
      <c r="AT108" s="14" t="s">
        <v>116</v>
      </c>
      <c r="AU108" s="14" t="s">
        <v>80</v>
      </c>
      <c r="AY108" s="14" t="s">
        <v>113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14" t="s">
        <v>78</v>
      </c>
      <c r="BK108" s="178">
        <f>ROUND(I108*H108,2)</f>
        <v>0</v>
      </c>
      <c r="BL108" s="14" t="s">
        <v>121</v>
      </c>
      <c r="BM108" s="14" t="s">
        <v>161</v>
      </c>
    </row>
    <row r="109" spans="2:47" s="1" customFormat="1" ht="12">
      <c r="B109" s="31"/>
      <c r="C109" s="32"/>
      <c r="D109" s="179" t="s">
        <v>123</v>
      </c>
      <c r="E109" s="32"/>
      <c r="F109" s="180" t="s">
        <v>162</v>
      </c>
      <c r="G109" s="32"/>
      <c r="H109" s="32"/>
      <c r="I109" s="96"/>
      <c r="J109" s="32"/>
      <c r="K109" s="32"/>
      <c r="L109" s="35"/>
      <c r="M109" s="181"/>
      <c r="N109" s="57"/>
      <c r="O109" s="57"/>
      <c r="P109" s="57"/>
      <c r="Q109" s="57"/>
      <c r="R109" s="57"/>
      <c r="S109" s="57"/>
      <c r="T109" s="58"/>
      <c r="AT109" s="14" t="s">
        <v>123</v>
      </c>
      <c r="AU109" s="14" t="s">
        <v>80</v>
      </c>
    </row>
    <row r="110" spans="2:47" s="1" customFormat="1" ht="19.5">
      <c r="B110" s="31"/>
      <c r="C110" s="32"/>
      <c r="D110" s="179" t="s">
        <v>163</v>
      </c>
      <c r="E110" s="32"/>
      <c r="F110" s="203" t="s">
        <v>164</v>
      </c>
      <c r="G110" s="32"/>
      <c r="H110" s="32"/>
      <c r="I110" s="96"/>
      <c r="J110" s="32"/>
      <c r="K110" s="32"/>
      <c r="L110" s="35"/>
      <c r="M110" s="181"/>
      <c r="N110" s="57"/>
      <c r="O110" s="57"/>
      <c r="P110" s="57"/>
      <c r="Q110" s="57"/>
      <c r="R110" s="57"/>
      <c r="S110" s="57"/>
      <c r="T110" s="58"/>
      <c r="AT110" s="14" t="s">
        <v>163</v>
      </c>
      <c r="AU110" s="14" t="s">
        <v>80</v>
      </c>
    </row>
    <row r="111" spans="2:65" s="1" customFormat="1" ht="16.5" customHeight="1">
      <c r="B111" s="31"/>
      <c r="C111" s="167" t="s">
        <v>165</v>
      </c>
      <c r="D111" s="167" t="s">
        <v>116</v>
      </c>
      <c r="E111" s="168" t="s">
        <v>166</v>
      </c>
      <c r="F111" s="169" t="s">
        <v>167</v>
      </c>
      <c r="G111" s="170" t="s">
        <v>148</v>
      </c>
      <c r="H111" s="171">
        <v>6</v>
      </c>
      <c r="I111" s="172"/>
      <c r="J111" s="173">
        <f>ROUND(I111*H111,2)</f>
        <v>0</v>
      </c>
      <c r="K111" s="169" t="s">
        <v>120</v>
      </c>
      <c r="L111" s="35"/>
      <c r="M111" s="174" t="s">
        <v>19</v>
      </c>
      <c r="N111" s="175" t="s">
        <v>41</v>
      </c>
      <c r="O111" s="57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AR111" s="14" t="s">
        <v>121</v>
      </c>
      <c r="AT111" s="14" t="s">
        <v>116</v>
      </c>
      <c r="AU111" s="14" t="s">
        <v>80</v>
      </c>
      <c r="AY111" s="14" t="s">
        <v>113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14" t="s">
        <v>78</v>
      </c>
      <c r="BK111" s="178">
        <f>ROUND(I111*H111,2)</f>
        <v>0</v>
      </c>
      <c r="BL111" s="14" t="s">
        <v>121</v>
      </c>
      <c r="BM111" s="14" t="s">
        <v>168</v>
      </c>
    </row>
    <row r="112" spans="2:47" s="1" customFormat="1" ht="12">
      <c r="B112" s="31"/>
      <c r="C112" s="32"/>
      <c r="D112" s="179" t="s">
        <v>123</v>
      </c>
      <c r="E112" s="32"/>
      <c r="F112" s="180" t="s">
        <v>169</v>
      </c>
      <c r="G112" s="32"/>
      <c r="H112" s="32"/>
      <c r="I112" s="96"/>
      <c r="J112" s="32"/>
      <c r="K112" s="32"/>
      <c r="L112" s="35"/>
      <c r="M112" s="181"/>
      <c r="N112" s="57"/>
      <c r="O112" s="57"/>
      <c r="P112" s="57"/>
      <c r="Q112" s="57"/>
      <c r="R112" s="57"/>
      <c r="S112" s="57"/>
      <c r="T112" s="58"/>
      <c r="AT112" s="14" t="s">
        <v>123</v>
      </c>
      <c r="AU112" s="14" t="s">
        <v>80</v>
      </c>
    </row>
    <row r="113" spans="2:65" s="1" customFormat="1" ht="16.5" customHeight="1">
      <c r="B113" s="31"/>
      <c r="C113" s="193" t="s">
        <v>170</v>
      </c>
      <c r="D113" s="193" t="s">
        <v>127</v>
      </c>
      <c r="E113" s="194" t="s">
        <v>171</v>
      </c>
      <c r="F113" s="195" t="s">
        <v>172</v>
      </c>
      <c r="G113" s="196" t="s">
        <v>148</v>
      </c>
      <c r="H113" s="197">
        <v>6</v>
      </c>
      <c r="I113" s="198">
        <v>50000</v>
      </c>
      <c r="J113" s="199">
        <f>ROUND(I113*H113,2)</f>
        <v>300000</v>
      </c>
      <c r="K113" s="195" t="s">
        <v>19</v>
      </c>
      <c r="L113" s="200"/>
      <c r="M113" s="201" t="s">
        <v>19</v>
      </c>
      <c r="N113" s="202" t="s">
        <v>41</v>
      </c>
      <c r="O113" s="57"/>
      <c r="P113" s="176">
        <f>O113*H113</f>
        <v>0</v>
      </c>
      <c r="Q113" s="176">
        <v>0.015</v>
      </c>
      <c r="R113" s="176">
        <f>Q113*H113</f>
        <v>0.09</v>
      </c>
      <c r="S113" s="176">
        <v>0</v>
      </c>
      <c r="T113" s="177">
        <f>S113*H113</f>
        <v>0</v>
      </c>
      <c r="AR113" s="14" t="s">
        <v>142</v>
      </c>
      <c r="AT113" s="14" t="s">
        <v>127</v>
      </c>
      <c r="AU113" s="14" t="s">
        <v>80</v>
      </c>
      <c r="AY113" s="14" t="s">
        <v>113</v>
      </c>
      <c r="BE113" s="178">
        <f>IF(N113="základní",J113,0)</f>
        <v>300000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14" t="s">
        <v>78</v>
      </c>
      <c r="BK113" s="178">
        <f>ROUND(I113*H113,2)</f>
        <v>300000</v>
      </c>
      <c r="BL113" s="14" t="s">
        <v>121</v>
      </c>
      <c r="BM113" s="14" t="s">
        <v>173</v>
      </c>
    </row>
    <row r="114" spans="2:47" s="1" customFormat="1" ht="12">
      <c r="B114" s="31"/>
      <c r="C114" s="32"/>
      <c r="D114" s="179" t="s">
        <v>123</v>
      </c>
      <c r="E114" s="32"/>
      <c r="F114" s="180" t="s">
        <v>174</v>
      </c>
      <c r="G114" s="32"/>
      <c r="H114" s="32"/>
      <c r="I114" s="96"/>
      <c r="J114" s="32"/>
      <c r="K114" s="32"/>
      <c r="L114" s="35"/>
      <c r="M114" s="181"/>
      <c r="N114" s="57"/>
      <c r="O114" s="57"/>
      <c r="P114" s="57"/>
      <c r="Q114" s="57"/>
      <c r="R114" s="57"/>
      <c r="S114" s="57"/>
      <c r="T114" s="58"/>
      <c r="AT114" s="14" t="s">
        <v>123</v>
      </c>
      <c r="AU114" s="14" t="s">
        <v>80</v>
      </c>
    </row>
    <row r="115" spans="2:47" s="1" customFormat="1" ht="29.25">
      <c r="B115" s="31"/>
      <c r="C115" s="32"/>
      <c r="D115" s="179" t="s">
        <v>163</v>
      </c>
      <c r="E115" s="32"/>
      <c r="F115" s="203" t="s">
        <v>571</v>
      </c>
      <c r="G115" s="32"/>
      <c r="H115" s="32"/>
      <c r="I115" s="96"/>
      <c r="J115" s="32"/>
      <c r="K115" s="32"/>
      <c r="L115" s="35"/>
      <c r="M115" s="181"/>
      <c r="N115" s="57"/>
      <c r="O115" s="57"/>
      <c r="P115" s="57"/>
      <c r="Q115" s="57"/>
      <c r="R115" s="57"/>
      <c r="S115" s="57"/>
      <c r="T115" s="58"/>
      <c r="AT115" s="14" t="s">
        <v>163</v>
      </c>
      <c r="AU115" s="14" t="s">
        <v>80</v>
      </c>
    </row>
    <row r="116" spans="2:65" s="1" customFormat="1" ht="16.5" customHeight="1">
      <c r="B116" s="31"/>
      <c r="C116" s="167" t="s">
        <v>175</v>
      </c>
      <c r="D116" s="167" t="s">
        <v>116</v>
      </c>
      <c r="E116" s="168" t="s">
        <v>176</v>
      </c>
      <c r="F116" s="169" t="s">
        <v>177</v>
      </c>
      <c r="G116" s="170" t="s">
        <v>148</v>
      </c>
      <c r="H116" s="171">
        <v>4</v>
      </c>
      <c r="I116" s="172"/>
      <c r="J116" s="173">
        <f>ROUND(I116*H116,2)</f>
        <v>0</v>
      </c>
      <c r="K116" s="169" t="s">
        <v>120</v>
      </c>
      <c r="L116" s="35"/>
      <c r="M116" s="174" t="s">
        <v>19</v>
      </c>
      <c r="N116" s="175" t="s">
        <v>41</v>
      </c>
      <c r="O116" s="57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AR116" s="14" t="s">
        <v>121</v>
      </c>
      <c r="AT116" s="14" t="s">
        <v>116</v>
      </c>
      <c r="AU116" s="14" t="s">
        <v>80</v>
      </c>
      <c r="AY116" s="14" t="s">
        <v>113</v>
      </c>
      <c r="BE116" s="178">
        <f>IF(N116="základní",J116,0)</f>
        <v>0</v>
      </c>
      <c r="BF116" s="178">
        <f>IF(N116="snížená",J116,0)</f>
        <v>0</v>
      </c>
      <c r="BG116" s="178">
        <f>IF(N116="zákl. přenesená",J116,0)</f>
        <v>0</v>
      </c>
      <c r="BH116" s="178">
        <f>IF(N116="sníž. přenesená",J116,0)</f>
        <v>0</v>
      </c>
      <c r="BI116" s="178">
        <f>IF(N116="nulová",J116,0)</f>
        <v>0</v>
      </c>
      <c r="BJ116" s="14" t="s">
        <v>78</v>
      </c>
      <c r="BK116" s="178">
        <f>ROUND(I116*H116,2)</f>
        <v>0</v>
      </c>
      <c r="BL116" s="14" t="s">
        <v>121</v>
      </c>
      <c r="BM116" s="14" t="s">
        <v>178</v>
      </c>
    </row>
    <row r="117" spans="2:47" s="1" customFormat="1" ht="12">
      <c r="B117" s="31"/>
      <c r="C117" s="32"/>
      <c r="D117" s="179" t="s">
        <v>123</v>
      </c>
      <c r="E117" s="32"/>
      <c r="F117" s="180" t="s">
        <v>179</v>
      </c>
      <c r="G117" s="32"/>
      <c r="H117" s="32"/>
      <c r="I117" s="96"/>
      <c r="J117" s="32"/>
      <c r="K117" s="32"/>
      <c r="L117" s="35"/>
      <c r="M117" s="181"/>
      <c r="N117" s="57"/>
      <c r="O117" s="57"/>
      <c r="P117" s="57"/>
      <c r="Q117" s="57"/>
      <c r="R117" s="57"/>
      <c r="S117" s="57"/>
      <c r="T117" s="58"/>
      <c r="AT117" s="14" t="s">
        <v>123</v>
      </c>
      <c r="AU117" s="14" t="s">
        <v>80</v>
      </c>
    </row>
    <row r="118" spans="2:47" s="1" customFormat="1" ht="19.5">
      <c r="B118" s="31"/>
      <c r="C118" s="32"/>
      <c r="D118" s="179" t="s">
        <v>163</v>
      </c>
      <c r="E118" s="32"/>
      <c r="F118" s="203" t="s">
        <v>164</v>
      </c>
      <c r="G118" s="32"/>
      <c r="H118" s="32"/>
      <c r="I118" s="96"/>
      <c r="J118" s="32"/>
      <c r="K118" s="32"/>
      <c r="L118" s="35"/>
      <c r="M118" s="181"/>
      <c r="N118" s="57"/>
      <c r="O118" s="57"/>
      <c r="P118" s="57"/>
      <c r="Q118" s="57"/>
      <c r="R118" s="57"/>
      <c r="S118" s="57"/>
      <c r="T118" s="58"/>
      <c r="AT118" s="14" t="s">
        <v>163</v>
      </c>
      <c r="AU118" s="14" t="s">
        <v>80</v>
      </c>
    </row>
    <row r="119" spans="2:65" s="1" customFormat="1" ht="16.5" customHeight="1">
      <c r="B119" s="31"/>
      <c r="C119" s="167" t="s">
        <v>180</v>
      </c>
      <c r="D119" s="167" t="s">
        <v>116</v>
      </c>
      <c r="E119" s="168" t="s">
        <v>181</v>
      </c>
      <c r="F119" s="169" t="s">
        <v>182</v>
      </c>
      <c r="G119" s="170" t="s">
        <v>148</v>
      </c>
      <c r="H119" s="171">
        <v>6</v>
      </c>
      <c r="I119" s="172"/>
      <c r="J119" s="173">
        <f>ROUND(I119*H119,2)</f>
        <v>0</v>
      </c>
      <c r="K119" s="169" t="s">
        <v>120</v>
      </c>
      <c r="L119" s="35"/>
      <c r="M119" s="174" t="s">
        <v>19</v>
      </c>
      <c r="N119" s="175" t="s">
        <v>41</v>
      </c>
      <c r="O119" s="57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AR119" s="14" t="s">
        <v>121</v>
      </c>
      <c r="AT119" s="14" t="s">
        <v>116</v>
      </c>
      <c r="AU119" s="14" t="s">
        <v>80</v>
      </c>
      <c r="AY119" s="14" t="s">
        <v>113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4" t="s">
        <v>78</v>
      </c>
      <c r="BK119" s="178">
        <f>ROUND(I119*H119,2)</f>
        <v>0</v>
      </c>
      <c r="BL119" s="14" t="s">
        <v>121</v>
      </c>
      <c r="BM119" s="14" t="s">
        <v>183</v>
      </c>
    </row>
    <row r="120" spans="2:47" s="1" customFormat="1" ht="12">
      <c r="B120" s="31"/>
      <c r="C120" s="32"/>
      <c r="D120" s="179" t="s">
        <v>123</v>
      </c>
      <c r="E120" s="32"/>
      <c r="F120" s="180" t="s">
        <v>184</v>
      </c>
      <c r="G120" s="32"/>
      <c r="H120" s="32"/>
      <c r="I120" s="96"/>
      <c r="J120" s="32"/>
      <c r="K120" s="32"/>
      <c r="L120" s="35"/>
      <c r="M120" s="181"/>
      <c r="N120" s="57"/>
      <c r="O120" s="57"/>
      <c r="P120" s="57"/>
      <c r="Q120" s="57"/>
      <c r="R120" s="57"/>
      <c r="S120" s="57"/>
      <c r="T120" s="58"/>
      <c r="AT120" s="14" t="s">
        <v>123</v>
      </c>
      <c r="AU120" s="14" t="s">
        <v>80</v>
      </c>
    </row>
    <row r="121" spans="2:47" s="1" customFormat="1" ht="19.5">
      <c r="B121" s="31"/>
      <c r="C121" s="32"/>
      <c r="D121" s="179" t="s">
        <v>163</v>
      </c>
      <c r="E121" s="32"/>
      <c r="F121" s="203" t="s">
        <v>185</v>
      </c>
      <c r="G121" s="32"/>
      <c r="H121" s="32"/>
      <c r="I121" s="96"/>
      <c r="J121" s="32"/>
      <c r="K121" s="32"/>
      <c r="L121" s="35"/>
      <c r="M121" s="181"/>
      <c r="N121" s="57"/>
      <c r="O121" s="57"/>
      <c r="P121" s="57"/>
      <c r="Q121" s="57"/>
      <c r="R121" s="57"/>
      <c r="S121" s="57"/>
      <c r="T121" s="58"/>
      <c r="AT121" s="14" t="s">
        <v>163</v>
      </c>
      <c r="AU121" s="14" t="s">
        <v>80</v>
      </c>
    </row>
    <row r="122" spans="2:65" s="1" customFormat="1" ht="16.5" customHeight="1">
      <c r="B122" s="31"/>
      <c r="C122" s="167" t="s">
        <v>186</v>
      </c>
      <c r="D122" s="167" t="s">
        <v>116</v>
      </c>
      <c r="E122" s="168" t="s">
        <v>187</v>
      </c>
      <c r="F122" s="169" t="s">
        <v>188</v>
      </c>
      <c r="G122" s="170" t="s">
        <v>119</v>
      </c>
      <c r="H122" s="171">
        <v>117</v>
      </c>
      <c r="I122" s="172"/>
      <c r="J122" s="173">
        <f>ROUND(I122*H122,2)</f>
        <v>0</v>
      </c>
      <c r="K122" s="169" t="s">
        <v>120</v>
      </c>
      <c r="L122" s="35"/>
      <c r="M122" s="174" t="s">
        <v>19</v>
      </c>
      <c r="N122" s="175" t="s">
        <v>41</v>
      </c>
      <c r="O122" s="57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AR122" s="14" t="s">
        <v>121</v>
      </c>
      <c r="AT122" s="14" t="s">
        <v>116</v>
      </c>
      <c r="AU122" s="14" t="s">
        <v>80</v>
      </c>
      <c r="AY122" s="14" t="s">
        <v>113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14" t="s">
        <v>78</v>
      </c>
      <c r="BK122" s="178">
        <f>ROUND(I122*H122,2)</f>
        <v>0</v>
      </c>
      <c r="BL122" s="14" t="s">
        <v>121</v>
      </c>
      <c r="BM122" s="14" t="s">
        <v>189</v>
      </c>
    </row>
    <row r="123" spans="2:47" s="1" customFormat="1" ht="19.5">
      <c r="B123" s="31"/>
      <c r="C123" s="32"/>
      <c r="D123" s="179" t="s">
        <v>123</v>
      </c>
      <c r="E123" s="32"/>
      <c r="F123" s="180" t="s">
        <v>190</v>
      </c>
      <c r="G123" s="32"/>
      <c r="H123" s="32"/>
      <c r="I123" s="96"/>
      <c r="J123" s="32"/>
      <c r="K123" s="32"/>
      <c r="L123" s="35"/>
      <c r="M123" s="181"/>
      <c r="N123" s="57"/>
      <c r="O123" s="57"/>
      <c r="P123" s="57"/>
      <c r="Q123" s="57"/>
      <c r="R123" s="57"/>
      <c r="S123" s="57"/>
      <c r="T123" s="58"/>
      <c r="AT123" s="14" t="s">
        <v>123</v>
      </c>
      <c r="AU123" s="14" t="s">
        <v>80</v>
      </c>
    </row>
    <row r="124" spans="2:51" s="11" customFormat="1" ht="12">
      <c r="B124" s="182"/>
      <c r="C124" s="183"/>
      <c r="D124" s="179" t="s">
        <v>125</v>
      </c>
      <c r="E124" s="184" t="s">
        <v>19</v>
      </c>
      <c r="F124" s="185" t="s">
        <v>191</v>
      </c>
      <c r="G124" s="183"/>
      <c r="H124" s="186">
        <v>117</v>
      </c>
      <c r="I124" s="187"/>
      <c r="J124" s="183"/>
      <c r="K124" s="183"/>
      <c r="L124" s="188"/>
      <c r="M124" s="189"/>
      <c r="N124" s="190"/>
      <c r="O124" s="190"/>
      <c r="P124" s="190"/>
      <c r="Q124" s="190"/>
      <c r="R124" s="190"/>
      <c r="S124" s="190"/>
      <c r="T124" s="191"/>
      <c r="AT124" s="192" t="s">
        <v>125</v>
      </c>
      <c r="AU124" s="192" t="s">
        <v>80</v>
      </c>
      <c r="AV124" s="11" t="s">
        <v>80</v>
      </c>
      <c r="AW124" s="11" t="s">
        <v>32</v>
      </c>
      <c r="AX124" s="11" t="s">
        <v>78</v>
      </c>
      <c r="AY124" s="192" t="s">
        <v>113</v>
      </c>
    </row>
    <row r="125" spans="2:65" s="1" customFormat="1" ht="16.5" customHeight="1">
      <c r="B125" s="31"/>
      <c r="C125" s="193" t="s">
        <v>192</v>
      </c>
      <c r="D125" s="193" t="s">
        <v>127</v>
      </c>
      <c r="E125" s="194" t="s">
        <v>193</v>
      </c>
      <c r="F125" s="195" t="s">
        <v>194</v>
      </c>
      <c r="G125" s="196" t="s">
        <v>195</v>
      </c>
      <c r="H125" s="197">
        <v>117</v>
      </c>
      <c r="I125" s="198"/>
      <c r="J125" s="199">
        <f>ROUND(I125*H125,2)</f>
        <v>0</v>
      </c>
      <c r="K125" s="195" t="s">
        <v>120</v>
      </c>
      <c r="L125" s="200"/>
      <c r="M125" s="201" t="s">
        <v>19</v>
      </c>
      <c r="N125" s="202" t="s">
        <v>41</v>
      </c>
      <c r="O125" s="57"/>
      <c r="P125" s="176">
        <f>O125*H125</f>
        <v>0</v>
      </c>
      <c r="Q125" s="176">
        <v>0.001</v>
      </c>
      <c r="R125" s="176">
        <f>Q125*H125</f>
        <v>0.117</v>
      </c>
      <c r="S125" s="176">
        <v>0</v>
      </c>
      <c r="T125" s="177">
        <f>S125*H125</f>
        <v>0</v>
      </c>
      <c r="AR125" s="14" t="s">
        <v>130</v>
      </c>
      <c r="AT125" s="14" t="s">
        <v>127</v>
      </c>
      <c r="AU125" s="14" t="s">
        <v>80</v>
      </c>
      <c r="AY125" s="14" t="s">
        <v>113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4" t="s">
        <v>78</v>
      </c>
      <c r="BK125" s="178">
        <f>ROUND(I125*H125,2)</f>
        <v>0</v>
      </c>
      <c r="BL125" s="14" t="s">
        <v>130</v>
      </c>
      <c r="BM125" s="14" t="s">
        <v>196</v>
      </c>
    </row>
    <row r="126" spans="2:47" s="1" customFormat="1" ht="12">
      <c r="B126" s="31"/>
      <c r="C126" s="32"/>
      <c r="D126" s="179" t="s">
        <v>123</v>
      </c>
      <c r="E126" s="32"/>
      <c r="F126" s="180" t="s">
        <v>197</v>
      </c>
      <c r="G126" s="32"/>
      <c r="H126" s="32"/>
      <c r="I126" s="96"/>
      <c r="J126" s="32"/>
      <c r="K126" s="32"/>
      <c r="L126" s="35"/>
      <c r="M126" s="181"/>
      <c r="N126" s="57"/>
      <c r="O126" s="57"/>
      <c r="P126" s="57"/>
      <c r="Q126" s="57"/>
      <c r="R126" s="57"/>
      <c r="S126" s="57"/>
      <c r="T126" s="58"/>
      <c r="AT126" s="14" t="s">
        <v>123</v>
      </c>
      <c r="AU126" s="14" t="s">
        <v>80</v>
      </c>
    </row>
    <row r="127" spans="2:51" s="11" customFormat="1" ht="12">
      <c r="B127" s="182"/>
      <c r="C127" s="183"/>
      <c r="D127" s="179" t="s">
        <v>125</v>
      </c>
      <c r="E127" s="184" t="s">
        <v>19</v>
      </c>
      <c r="F127" s="185" t="s">
        <v>198</v>
      </c>
      <c r="G127" s="183"/>
      <c r="H127" s="186">
        <v>111.429</v>
      </c>
      <c r="I127" s="187"/>
      <c r="J127" s="183"/>
      <c r="K127" s="183"/>
      <c r="L127" s="188"/>
      <c r="M127" s="189"/>
      <c r="N127" s="190"/>
      <c r="O127" s="190"/>
      <c r="P127" s="190"/>
      <c r="Q127" s="190"/>
      <c r="R127" s="190"/>
      <c r="S127" s="190"/>
      <c r="T127" s="191"/>
      <c r="AT127" s="192" t="s">
        <v>125</v>
      </c>
      <c r="AU127" s="192" t="s">
        <v>80</v>
      </c>
      <c r="AV127" s="11" t="s">
        <v>80</v>
      </c>
      <c r="AW127" s="11" t="s">
        <v>32</v>
      </c>
      <c r="AX127" s="11" t="s">
        <v>78</v>
      </c>
      <c r="AY127" s="192" t="s">
        <v>113</v>
      </c>
    </row>
    <row r="128" spans="2:51" s="11" customFormat="1" ht="12">
      <c r="B128" s="182"/>
      <c r="C128" s="183"/>
      <c r="D128" s="179" t="s">
        <v>125</v>
      </c>
      <c r="E128" s="183"/>
      <c r="F128" s="185" t="s">
        <v>199</v>
      </c>
      <c r="G128" s="183"/>
      <c r="H128" s="186">
        <v>117</v>
      </c>
      <c r="I128" s="187"/>
      <c r="J128" s="183"/>
      <c r="K128" s="183"/>
      <c r="L128" s="188"/>
      <c r="M128" s="189"/>
      <c r="N128" s="190"/>
      <c r="O128" s="190"/>
      <c r="P128" s="190"/>
      <c r="Q128" s="190"/>
      <c r="R128" s="190"/>
      <c r="S128" s="190"/>
      <c r="T128" s="191"/>
      <c r="AT128" s="192" t="s">
        <v>125</v>
      </c>
      <c r="AU128" s="192" t="s">
        <v>80</v>
      </c>
      <c r="AV128" s="11" t="s">
        <v>80</v>
      </c>
      <c r="AW128" s="11" t="s">
        <v>4</v>
      </c>
      <c r="AX128" s="11" t="s">
        <v>78</v>
      </c>
      <c r="AY128" s="192" t="s">
        <v>113</v>
      </c>
    </row>
    <row r="129" spans="2:65" s="1" customFormat="1" ht="16.5" customHeight="1">
      <c r="B129" s="31"/>
      <c r="C129" s="193" t="s">
        <v>200</v>
      </c>
      <c r="D129" s="193" t="s">
        <v>127</v>
      </c>
      <c r="E129" s="194" t="s">
        <v>201</v>
      </c>
      <c r="F129" s="195" t="s">
        <v>202</v>
      </c>
      <c r="G129" s="196" t="s">
        <v>148</v>
      </c>
      <c r="H129" s="197">
        <v>8</v>
      </c>
      <c r="I129" s="198"/>
      <c r="J129" s="199">
        <f>ROUND(I129*H129,2)</f>
        <v>0</v>
      </c>
      <c r="K129" s="195" t="s">
        <v>120</v>
      </c>
      <c r="L129" s="200"/>
      <c r="M129" s="201" t="s">
        <v>19</v>
      </c>
      <c r="N129" s="202" t="s">
        <v>41</v>
      </c>
      <c r="O129" s="57"/>
      <c r="P129" s="176">
        <f>O129*H129</f>
        <v>0</v>
      </c>
      <c r="Q129" s="176">
        <v>0.00022</v>
      </c>
      <c r="R129" s="176">
        <f>Q129*H129</f>
        <v>0.00176</v>
      </c>
      <c r="S129" s="176">
        <v>0</v>
      </c>
      <c r="T129" s="177">
        <f>S129*H129</f>
        <v>0</v>
      </c>
      <c r="AR129" s="14" t="s">
        <v>130</v>
      </c>
      <c r="AT129" s="14" t="s">
        <v>127</v>
      </c>
      <c r="AU129" s="14" t="s">
        <v>80</v>
      </c>
      <c r="AY129" s="14" t="s">
        <v>113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4" t="s">
        <v>78</v>
      </c>
      <c r="BK129" s="178">
        <f>ROUND(I129*H129,2)</f>
        <v>0</v>
      </c>
      <c r="BL129" s="14" t="s">
        <v>130</v>
      </c>
      <c r="BM129" s="14" t="s">
        <v>203</v>
      </c>
    </row>
    <row r="130" spans="2:47" s="1" customFormat="1" ht="12">
      <c r="B130" s="31"/>
      <c r="C130" s="32"/>
      <c r="D130" s="179" t="s">
        <v>123</v>
      </c>
      <c r="E130" s="32"/>
      <c r="F130" s="180" t="s">
        <v>202</v>
      </c>
      <c r="G130" s="32"/>
      <c r="H130" s="32"/>
      <c r="I130" s="96"/>
      <c r="J130" s="32"/>
      <c r="K130" s="32"/>
      <c r="L130" s="35"/>
      <c r="M130" s="181"/>
      <c r="N130" s="57"/>
      <c r="O130" s="57"/>
      <c r="P130" s="57"/>
      <c r="Q130" s="57"/>
      <c r="R130" s="57"/>
      <c r="S130" s="57"/>
      <c r="T130" s="58"/>
      <c r="AT130" s="14" t="s">
        <v>123</v>
      </c>
      <c r="AU130" s="14" t="s">
        <v>80</v>
      </c>
    </row>
    <row r="131" spans="2:65" s="1" customFormat="1" ht="16.5" customHeight="1">
      <c r="B131" s="31"/>
      <c r="C131" s="193" t="s">
        <v>8</v>
      </c>
      <c r="D131" s="193" t="s">
        <v>127</v>
      </c>
      <c r="E131" s="194" t="s">
        <v>204</v>
      </c>
      <c r="F131" s="195" t="s">
        <v>205</v>
      </c>
      <c r="G131" s="196" t="s">
        <v>148</v>
      </c>
      <c r="H131" s="197">
        <v>8</v>
      </c>
      <c r="I131" s="198"/>
      <c r="J131" s="199">
        <f>ROUND(I131*H131,2)</f>
        <v>0</v>
      </c>
      <c r="K131" s="195" t="s">
        <v>120</v>
      </c>
      <c r="L131" s="200"/>
      <c r="M131" s="201" t="s">
        <v>19</v>
      </c>
      <c r="N131" s="202" t="s">
        <v>41</v>
      </c>
      <c r="O131" s="57"/>
      <c r="P131" s="176">
        <f>O131*H131</f>
        <v>0</v>
      </c>
      <c r="Q131" s="176">
        <v>0.00014</v>
      </c>
      <c r="R131" s="176">
        <f>Q131*H131</f>
        <v>0.00112</v>
      </c>
      <c r="S131" s="176">
        <v>0</v>
      </c>
      <c r="T131" s="177">
        <f>S131*H131</f>
        <v>0</v>
      </c>
      <c r="AR131" s="14" t="s">
        <v>130</v>
      </c>
      <c r="AT131" s="14" t="s">
        <v>127</v>
      </c>
      <c r="AU131" s="14" t="s">
        <v>80</v>
      </c>
      <c r="AY131" s="14" t="s">
        <v>113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4" t="s">
        <v>78</v>
      </c>
      <c r="BK131" s="178">
        <f>ROUND(I131*H131,2)</f>
        <v>0</v>
      </c>
      <c r="BL131" s="14" t="s">
        <v>130</v>
      </c>
      <c r="BM131" s="14" t="s">
        <v>206</v>
      </c>
    </row>
    <row r="132" spans="2:47" s="1" customFormat="1" ht="12">
      <c r="B132" s="31"/>
      <c r="C132" s="32"/>
      <c r="D132" s="179" t="s">
        <v>123</v>
      </c>
      <c r="E132" s="32"/>
      <c r="F132" s="180" t="s">
        <v>205</v>
      </c>
      <c r="G132" s="32"/>
      <c r="H132" s="32"/>
      <c r="I132" s="96"/>
      <c r="J132" s="32"/>
      <c r="K132" s="32"/>
      <c r="L132" s="35"/>
      <c r="M132" s="181"/>
      <c r="N132" s="57"/>
      <c r="O132" s="57"/>
      <c r="P132" s="57"/>
      <c r="Q132" s="57"/>
      <c r="R132" s="57"/>
      <c r="S132" s="57"/>
      <c r="T132" s="58"/>
      <c r="AT132" s="14" t="s">
        <v>123</v>
      </c>
      <c r="AU132" s="14" t="s">
        <v>80</v>
      </c>
    </row>
    <row r="133" spans="2:65" s="1" customFormat="1" ht="16.5" customHeight="1">
      <c r="B133" s="31"/>
      <c r="C133" s="167" t="s">
        <v>121</v>
      </c>
      <c r="D133" s="167" t="s">
        <v>116</v>
      </c>
      <c r="E133" s="168" t="s">
        <v>207</v>
      </c>
      <c r="F133" s="169" t="s">
        <v>208</v>
      </c>
      <c r="G133" s="170" t="s">
        <v>148</v>
      </c>
      <c r="H133" s="171">
        <v>1</v>
      </c>
      <c r="I133" s="172"/>
      <c r="J133" s="173">
        <f>ROUND(I133*H133,2)</f>
        <v>0</v>
      </c>
      <c r="K133" s="169" t="s">
        <v>120</v>
      </c>
      <c r="L133" s="35"/>
      <c r="M133" s="174" t="s">
        <v>19</v>
      </c>
      <c r="N133" s="175" t="s">
        <v>41</v>
      </c>
      <c r="O133" s="57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AR133" s="14" t="s">
        <v>121</v>
      </c>
      <c r="AT133" s="14" t="s">
        <v>116</v>
      </c>
      <c r="AU133" s="14" t="s">
        <v>80</v>
      </c>
      <c r="AY133" s="14" t="s">
        <v>113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4" t="s">
        <v>78</v>
      </c>
      <c r="BK133" s="178">
        <f>ROUND(I133*H133,2)</f>
        <v>0</v>
      </c>
      <c r="BL133" s="14" t="s">
        <v>121</v>
      </c>
      <c r="BM133" s="14" t="s">
        <v>209</v>
      </c>
    </row>
    <row r="134" spans="2:47" s="1" customFormat="1" ht="19.5">
      <c r="B134" s="31"/>
      <c r="C134" s="32"/>
      <c r="D134" s="179" t="s">
        <v>123</v>
      </c>
      <c r="E134" s="32"/>
      <c r="F134" s="180" t="s">
        <v>210</v>
      </c>
      <c r="G134" s="32"/>
      <c r="H134" s="32"/>
      <c r="I134" s="96"/>
      <c r="J134" s="32"/>
      <c r="K134" s="32"/>
      <c r="L134" s="35"/>
      <c r="M134" s="181"/>
      <c r="N134" s="57"/>
      <c r="O134" s="57"/>
      <c r="P134" s="57"/>
      <c r="Q134" s="57"/>
      <c r="R134" s="57"/>
      <c r="S134" s="57"/>
      <c r="T134" s="58"/>
      <c r="AT134" s="14" t="s">
        <v>123</v>
      </c>
      <c r="AU134" s="14" t="s">
        <v>80</v>
      </c>
    </row>
    <row r="135" spans="2:47" s="1" customFormat="1" ht="29.25">
      <c r="B135" s="31"/>
      <c r="C135" s="32"/>
      <c r="D135" s="179" t="s">
        <v>211</v>
      </c>
      <c r="E135" s="32"/>
      <c r="F135" s="203" t="s">
        <v>212</v>
      </c>
      <c r="G135" s="32"/>
      <c r="H135" s="32"/>
      <c r="I135" s="96"/>
      <c r="J135" s="32"/>
      <c r="K135" s="32"/>
      <c r="L135" s="35"/>
      <c r="M135" s="181"/>
      <c r="N135" s="57"/>
      <c r="O135" s="57"/>
      <c r="P135" s="57"/>
      <c r="Q135" s="57"/>
      <c r="R135" s="57"/>
      <c r="S135" s="57"/>
      <c r="T135" s="58"/>
      <c r="AT135" s="14" t="s">
        <v>211</v>
      </c>
      <c r="AU135" s="14" t="s">
        <v>80</v>
      </c>
    </row>
    <row r="136" spans="2:63" s="10" customFormat="1" ht="25.9" customHeight="1">
      <c r="B136" s="151"/>
      <c r="C136" s="152"/>
      <c r="D136" s="153" t="s">
        <v>69</v>
      </c>
      <c r="E136" s="154" t="s">
        <v>127</v>
      </c>
      <c r="F136" s="154" t="s">
        <v>213</v>
      </c>
      <c r="G136" s="152"/>
      <c r="H136" s="152"/>
      <c r="I136" s="155"/>
      <c r="J136" s="156">
        <f>BK136</f>
        <v>0</v>
      </c>
      <c r="K136" s="152"/>
      <c r="L136" s="157"/>
      <c r="M136" s="158"/>
      <c r="N136" s="159"/>
      <c r="O136" s="159"/>
      <c r="P136" s="160">
        <f>P137+P168</f>
        <v>0</v>
      </c>
      <c r="Q136" s="159"/>
      <c r="R136" s="160">
        <f>R137+R168</f>
        <v>2.615939</v>
      </c>
      <c r="S136" s="159"/>
      <c r="T136" s="161">
        <f>T137+T168</f>
        <v>0</v>
      </c>
      <c r="AR136" s="162" t="s">
        <v>133</v>
      </c>
      <c r="AT136" s="163" t="s">
        <v>69</v>
      </c>
      <c r="AU136" s="163" t="s">
        <v>70</v>
      </c>
      <c r="AY136" s="162" t="s">
        <v>113</v>
      </c>
      <c r="BK136" s="164">
        <f>BK137+BK168</f>
        <v>0</v>
      </c>
    </row>
    <row r="137" spans="2:63" s="10" customFormat="1" ht="22.9" customHeight="1">
      <c r="B137" s="151"/>
      <c r="C137" s="152"/>
      <c r="D137" s="153" t="s">
        <v>69</v>
      </c>
      <c r="E137" s="165" t="s">
        <v>214</v>
      </c>
      <c r="F137" s="165" t="s">
        <v>215</v>
      </c>
      <c r="G137" s="152"/>
      <c r="H137" s="152"/>
      <c r="I137" s="155"/>
      <c r="J137" s="166">
        <f>BK137</f>
        <v>0</v>
      </c>
      <c r="K137" s="152"/>
      <c r="L137" s="157"/>
      <c r="M137" s="158"/>
      <c r="N137" s="159"/>
      <c r="O137" s="159"/>
      <c r="P137" s="160">
        <f>SUM(P138:P167)</f>
        <v>0</v>
      </c>
      <c r="Q137" s="159"/>
      <c r="R137" s="160">
        <f>SUM(R138:R167)</f>
        <v>1.175</v>
      </c>
      <c r="S137" s="159"/>
      <c r="T137" s="161">
        <f>SUM(T138:T167)</f>
        <v>0</v>
      </c>
      <c r="AR137" s="162" t="s">
        <v>133</v>
      </c>
      <c r="AT137" s="163" t="s">
        <v>69</v>
      </c>
      <c r="AU137" s="163" t="s">
        <v>78</v>
      </c>
      <c r="AY137" s="162" t="s">
        <v>113</v>
      </c>
      <c r="BK137" s="164">
        <f>SUM(BK138:BK167)</f>
        <v>0</v>
      </c>
    </row>
    <row r="138" spans="2:65" s="1" customFormat="1" ht="16.5" customHeight="1">
      <c r="B138" s="31"/>
      <c r="C138" s="167" t="s">
        <v>216</v>
      </c>
      <c r="D138" s="167" t="s">
        <v>116</v>
      </c>
      <c r="E138" s="168" t="s">
        <v>217</v>
      </c>
      <c r="F138" s="169" t="s">
        <v>218</v>
      </c>
      <c r="G138" s="170" t="s">
        <v>148</v>
      </c>
      <c r="H138" s="171">
        <v>6</v>
      </c>
      <c r="I138" s="172"/>
      <c r="J138" s="173">
        <f>ROUND(I138*H138,2)</f>
        <v>0</v>
      </c>
      <c r="K138" s="169" t="s">
        <v>120</v>
      </c>
      <c r="L138" s="35"/>
      <c r="M138" s="174" t="s">
        <v>19</v>
      </c>
      <c r="N138" s="175" t="s">
        <v>41</v>
      </c>
      <c r="O138" s="57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AR138" s="14" t="s">
        <v>219</v>
      </c>
      <c r="AT138" s="14" t="s">
        <v>116</v>
      </c>
      <c r="AU138" s="14" t="s">
        <v>80</v>
      </c>
      <c r="AY138" s="14" t="s">
        <v>113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4" t="s">
        <v>78</v>
      </c>
      <c r="BK138" s="178">
        <f>ROUND(I138*H138,2)</f>
        <v>0</v>
      </c>
      <c r="BL138" s="14" t="s">
        <v>219</v>
      </c>
      <c r="BM138" s="14" t="s">
        <v>220</v>
      </c>
    </row>
    <row r="139" spans="2:47" s="1" customFormat="1" ht="12">
      <c r="B139" s="31"/>
      <c r="C139" s="32"/>
      <c r="D139" s="179" t="s">
        <v>123</v>
      </c>
      <c r="E139" s="32"/>
      <c r="F139" s="180" t="s">
        <v>221</v>
      </c>
      <c r="G139" s="32"/>
      <c r="H139" s="32"/>
      <c r="I139" s="96"/>
      <c r="J139" s="32"/>
      <c r="K139" s="32"/>
      <c r="L139" s="35"/>
      <c r="M139" s="181"/>
      <c r="N139" s="57"/>
      <c r="O139" s="57"/>
      <c r="P139" s="57"/>
      <c r="Q139" s="57"/>
      <c r="R139" s="57"/>
      <c r="S139" s="57"/>
      <c r="T139" s="58"/>
      <c r="AT139" s="14" t="s">
        <v>123</v>
      </c>
      <c r="AU139" s="14" t="s">
        <v>80</v>
      </c>
    </row>
    <row r="140" spans="2:65" s="1" customFormat="1" ht="16.5" customHeight="1">
      <c r="B140" s="31"/>
      <c r="C140" s="193" t="s">
        <v>222</v>
      </c>
      <c r="D140" s="193" t="s">
        <v>127</v>
      </c>
      <c r="E140" s="194" t="s">
        <v>223</v>
      </c>
      <c r="F140" s="195" t="s">
        <v>224</v>
      </c>
      <c r="G140" s="196" t="s">
        <v>148</v>
      </c>
      <c r="H140" s="197">
        <v>6</v>
      </c>
      <c r="I140" s="198"/>
      <c r="J140" s="199">
        <f>ROUND(I140*H140,2)</f>
        <v>0</v>
      </c>
      <c r="K140" s="195" t="s">
        <v>120</v>
      </c>
      <c r="L140" s="200"/>
      <c r="M140" s="201" t="s">
        <v>19</v>
      </c>
      <c r="N140" s="202" t="s">
        <v>41</v>
      </c>
      <c r="O140" s="57"/>
      <c r="P140" s="176">
        <f>O140*H140</f>
        <v>0</v>
      </c>
      <c r="Q140" s="176">
        <v>0.062</v>
      </c>
      <c r="R140" s="176">
        <f>Q140*H140</f>
        <v>0.372</v>
      </c>
      <c r="S140" s="176">
        <v>0</v>
      </c>
      <c r="T140" s="177">
        <f>S140*H140</f>
        <v>0</v>
      </c>
      <c r="AR140" s="14" t="s">
        <v>130</v>
      </c>
      <c r="AT140" s="14" t="s">
        <v>127</v>
      </c>
      <c r="AU140" s="14" t="s">
        <v>80</v>
      </c>
      <c r="AY140" s="14" t="s">
        <v>113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4" t="s">
        <v>78</v>
      </c>
      <c r="BK140" s="178">
        <f>ROUND(I140*H140,2)</f>
        <v>0</v>
      </c>
      <c r="BL140" s="14" t="s">
        <v>130</v>
      </c>
      <c r="BM140" s="14" t="s">
        <v>225</v>
      </c>
    </row>
    <row r="141" spans="2:47" s="1" customFormat="1" ht="12">
      <c r="B141" s="31"/>
      <c r="C141" s="32"/>
      <c r="D141" s="179" t="s">
        <v>123</v>
      </c>
      <c r="E141" s="32"/>
      <c r="F141" s="180" t="s">
        <v>224</v>
      </c>
      <c r="G141" s="32"/>
      <c r="H141" s="32"/>
      <c r="I141" s="96"/>
      <c r="J141" s="32"/>
      <c r="K141" s="32"/>
      <c r="L141" s="35"/>
      <c r="M141" s="181"/>
      <c r="N141" s="57"/>
      <c r="O141" s="57"/>
      <c r="P141" s="57"/>
      <c r="Q141" s="57"/>
      <c r="R141" s="57"/>
      <c r="S141" s="57"/>
      <c r="T141" s="58"/>
      <c r="AT141" s="14" t="s">
        <v>123</v>
      </c>
      <c r="AU141" s="14" t="s">
        <v>80</v>
      </c>
    </row>
    <row r="142" spans="2:65" s="1" customFormat="1" ht="16.5" customHeight="1">
      <c r="B142" s="31"/>
      <c r="C142" s="193" t="s">
        <v>226</v>
      </c>
      <c r="D142" s="193" t="s">
        <v>127</v>
      </c>
      <c r="E142" s="194" t="s">
        <v>227</v>
      </c>
      <c r="F142" s="195" t="s">
        <v>228</v>
      </c>
      <c r="G142" s="196" t="s">
        <v>148</v>
      </c>
      <c r="H142" s="197">
        <v>6</v>
      </c>
      <c r="I142" s="198"/>
      <c r="J142" s="199">
        <f>ROUND(I142*H142,2)</f>
        <v>0</v>
      </c>
      <c r="K142" s="195" t="s">
        <v>155</v>
      </c>
      <c r="L142" s="200"/>
      <c r="M142" s="201" t="s">
        <v>19</v>
      </c>
      <c r="N142" s="202" t="s">
        <v>41</v>
      </c>
      <c r="O142" s="57"/>
      <c r="P142" s="176">
        <f>O142*H142</f>
        <v>0</v>
      </c>
      <c r="Q142" s="176">
        <v>0.115</v>
      </c>
      <c r="R142" s="176">
        <f>Q142*H142</f>
        <v>0.6900000000000001</v>
      </c>
      <c r="S142" s="176">
        <v>0</v>
      </c>
      <c r="T142" s="177">
        <f>S142*H142</f>
        <v>0</v>
      </c>
      <c r="AR142" s="14" t="s">
        <v>130</v>
      </c>
      <c r="AT142" s="14" t="s">
        <v>127</v>
      </c>
      <c r="AU142" s="14" t="s">
        <v>80</v>
      </c>
      <c r="AY142" s="14" t="s">
        <v>113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4" t="s">
        <v>78</v>
      </c>
      <c r="BK142" s="178">
        <f>ROUND(I142*H142,2)</f>
        <v>0</v>
      </c>
      <c r="BL142" s="14" t="s">
        <v>130</v>
      </c>
      <c r="BM142" s="14" t="s">
        <v>229</v>
      </c>
    </row>
    <row r="143" spans="2:47" s="1" customFormat="1" ht="12">
      <c r="B143" s="31"/>
      <c r="C143" s="32"/>
      <c r="D143" s="179" t="s">
        <v>123</v>
      </c>
      <c r="E143" s="32"/>
      <c r="F143" s="180" t="s">
        <v>228</v>
      </c>
      <c r="G143" s="32"/>
      <c r="H143" s="32"/>
      <c r="I143" s="96"/>
      <c r="J143" s="32"/>
      <c r="K143" s="32"/>
      <c r="L143" s="35"/>
      <c r="M143" s="181"/>
      <c r="N143" s="57"/>
      <c r="O143" s="57"/>
      <c r="P143" s="57"/>
      <c r="Q143" s="57"/>
      <c r="R143" s="57"/>
      <c r="S143" s="57"/>
      <c r="T143" s="58"/>
      <c r="AT143" s="14" t="s">
        <v>123</v>
      </c>
      <c r="AU143" s="14" t="s">
        <v>80</v>
      </c>
    </row>
    <row r="144" spans="2:47" s="1" customFormat="1" ht="29.25">
      <c r="B144" s="31"/>
      <c r="C144" s="32"/>
      <c r="D144" s="179" t="s">
        <v>163</v>
      </c>
      <c r="E144" s="32"/>
      <c r="F144" s="203" t="s">
        <v>230</v>
      </c>
      <c r="G144" s="32"/>
      <c r="H144" s="32"/>
      <c r="I144" s="96"/>
      <c r="J144" s="32"/>
      <c r="K144" s="32"/>
      <c r="L144" s="35"/>
      <c r="M144" s="181"/>
      <c r="N144" s="57"/>
      <c r="O144" s="57"/>
      <c r="P144" s="57"/>
      <c r="Q144" s="57"/>
      <c r="R144" s="57"/>
      <c r="S144" s="57"/>
      <c r="T144" s="58"/>
      <c r="AT144" s="14" t="s">
        <v>163</v>
      </c>
      <c r="AU144" s="14" t="s">
        <v>80</v>
      </c>
    </row>
    <row r="145" spans="2:65" s="1" customFormat="1" ht="16.5" customHeight="1">
      <c r="B145" s="31"/>
      <c r="C145" s="193" t="s">
        <v>231</v>
      </c>
      <c r="D145" s="193" t="s">
        <v>127</v>
      </c>
      <c r="E145" s="194" t="s">
        <v>232</v>
      </c>
      <c r="F145" s="195" t="s">
        <v>233</v>
      </c>
      <c r="G145" s="196" t="s">
        <v>234</v>
      </c>
      <c r="H145" s="197">
        <v>0.113</v>
      </c>
      <c r="I145" s="198"/>
      <c r="J145" s="199">
        <f>ROUND(I145*H145,2)</f>
        <v>0</v>
      </c>
      <c r="K145" s="195" t="s">
        <v>120</v>
      </c>
      <c r="L145" s="200"/>
      <c r="M145" s="201" t="s">
        <v>19</v>
      </c>
      <c r="N145" s="202" t="s">
        <v>41</v>
      </c>
      <c r="O145" s="57"/>
      <c r="P145" s="176">
        <f>O145*H145</f>
        <v>0</v>
      </c>
      <c r="Q145" s="176">
        <v>1</v>
      </c>
      <c r="R145" s="176">
        <f>Q145*H145</f>
        <v>0.113</v>
      </c>
      <c r="S145" s="176">
        <v>0</v>
      </c>
      <c r="T145" s="177">
        <f>S145*H145</f>
        <v>0</v>
      </c>
      <c r="AR145" s="14" t="s">
        <v>130</v>
      </c>
      <c r="AT145" s="14" t="s">
        <v>127</v>
      </c>
      <c r="AU145" s="14" t="s">
        <v>80</v>
      </c>
      <c r="AY145" s="14" t="s">
        <v>113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4" t="s">
        <v>78</v>
      </c>
      <c r="BK145" s="178">
        <f>ROUND(I145*H145,2)</f>
        <v>0</v>
      </c>
      <c r="BL145" s="14" t="s">
        <v>130</v>
      </c>
      <c r="BM145" s="14" t="s">
        <v>235</v>
      </c>
    </row>
    <row r="146" spans="2:47" s="1" customFormat="1" ht="12">
      <c r="B146" s="31"/>
      <c r="C146" s="32"/>
      <c r="D146" s="179" t="s">
        <v>123</v>
      </c>
      <c r="E146" s="32"/>
      <c r="F146" s="180" t="s">
        <v>233</v>
      </c>
      <c r="G146" s="32"/>
      <c r="H146" s="32"/>
      <c r="I146" s="96"/>
      <c r="J146" s="32"/>
      <c r="K146" s="32"/>
      <c r="L146" s="35"/>
      <c r="M146" s="181"/>
      <c r="N146" s="57"/>
      <c r="O146" s="57"/>
      <c r="P146" s="57"/>
      <c r="Q146" s="57"/>
      <c r="R146" s="57"/>
      <c r="S146" s="57"/>
      <c r="T146" s="58"/>
      <c r="AT146" s="14" t="s">
        <v>123</v>
      </c>
      <c r="AU146" s="14" t="s">
        <v>80</v>
      </c>
    </row>
    <row r="147" spans="2:47" s="1" customFormat="1" ht="19.5">
      <c r="B147" s="31"/>
      <c r="C147" s="32"/>
      <c r="D147" s="179" t="s">
        <v>163</v>
      </c>
      <c r="E147" s="32"/>
      <c r="F147" s="203" t="s">
        <v>236</v>
      </c>
      <c r="G147" s="32"/>
      <c r="H147" s="32"/>
      <c r="I147" s="96"/>
      <c r="J147" s="32"/>
      <c r="K147" s="32"/>
      <c r="L147" s="35"/>
      <c r="M147" s="181"/>
      <c r="N147" s="57"/>
      <c r="O147" s="57"/>
      <c r="P147" s="57"/>
      <c r="Q147" s="57"/>
      <c r="R147" s="57"/>
      <c r="S147" s="57"/>
      <c r="T147" s="58"/>
      <c r="AT147" s="14" t="s">
        <v>163</v>
      </c>
      <c r="AU147" s="14" t="s">
        <v>80</v>
      </c>
    </row>
    <row r="148" spans="2:51" s="11" customFormat="1" ht="12">
      <c r="B148" s="182"/>
      <c r="C148" s="183"/>
      <c r="D148" s="179" t="s">
        <v>125</v>
      </c>
      <c r="E148" s="184" t="s">
        <v>19</v>
      </c>
      <c r="F148" s="185" t="s">
        <v>237</v>
      </c>
      <c r="G148" s="183"/>
      <c r="H148" s="186">
        <v>0.113</v>
      </c>
      <c r="I148" s="187"/>
      <c r="J148" s="183"/>
      <c r="K148" s="183"/>
      <c r="L148" s="188"/>
      <c r="M148" s="189"/>
      <c r="N148" s="190"/>
      <c r="O148" s="190"/>
      <c r="P148" s="190"/>
      <c r="Q148" s="190"/>
      <c r="R148" s="190"/>
      <c r="S148" s="190"/>
      <c r="T148" s="191"/>
      <c r="AT148" s="192" t="s">
        <v>125</v>
      </c>
      <c r="AU148" s="192" t="s">
        <v>80</v>
      </c>
      <c r="AV148" s="11" t="s">
        <v>80</v>
      </c>
      <c r="AW148" s="11" t="s">
        <v>32</v>
      </c>
      <c r="AX148" s="11" t="s">
        <v>78</v>
      </c>
      <c r="AY148" s="192" t="s">
        <v>113</v>
      </c>
    </row>
    <row r="149" spans="2:65" s="1" customFormat="1" ht="16.5" customHeight="1">
      <c r="B149" s="31"/>
      <c r="C149" s="167" t="s">
        <v>7</v>
      </c>
      <c r="D149" s="167" t="s">
        <v>116</v>
      </c>
      <c r="E149" s="168" t="s">
        <v>238</v>
      </c>
      <c r="F149" s="169" t="s">
        <v>239</v>
      </c>
      <c r="G149" s="170" t="s">
        <v>148</v>
      </c>
      <c r="H149" s="171">
        <v>6</v>
      </c>
      <c r="I149" s="172"/>
      <c r="J149" s="173">
        <f>ROUND(I149*H149,2)</f>
        <v>0</v>
      </c>
      <c r="K149" s="169" t="s">
        <v>120</v>
      </c>
      <c r="L149" s="35"/>
      <c r="M149" s="174" t="s">
        <v>19</v>
      </c>
      <c r="N149" s="175" t="s">
        <v>41</v>
      </c>
      <c r="O149" s="57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AR149" s="14" t="s">
        <v>219</v>
      </c>
      <c r="AT149" s="14" t="s">
        <v>116</v>
      </c>
      <c r="AU149" s="14" t="s">
        <v>80</v>
      </c>
      <c r="AY149" s="14" t="s">
        <v>113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4" t="s">
        <v>78</v>
      </c>
      <c r="BK149" s="178">
        <f>ROUND(I149*H149,2)</f>
        <v>0</v>
      </c>
      <c r="BL149" s="14" t="s">
        <v>219</v>
      </c>
      <c r="BM149" s="14" t="s">
        <v>240</v>
      </c>
    </row>
    <row r="150" spans="2:47" s="1" customFormat="1" ht="12">
      <c r="B150" s="31"/>
      <c r="C150" s="32"/>
      <c r="D150" s="179" t="s">
        <v>123</v>
      </c>
      <c r="E150" s="32"/>
      <c r="F150" s="180" t="s">
        <v>241</v>
      </c>
      <c r="G150" s="32"/>
      <c r="H150" s="32"/>
      <c r="I150" s="96"/>
      <c r="J150" s="32"/>
      <c r="K150" s="32"/>
      <c r="L150" s="35"/>
      <c r="M150" s="181"/>
      <c r="N150" s="57"/>
      <c r="O150" s="57"/>
      <c r="P150" s="57"/>
      <c r="Q150" s="57"/>
      <c r="R150" s="57"/>
      <c r="S150" s="57"/>
      <c r="T150" s="58"/>
      <c r="AT150" s="14" t="s">
        <v>123</v>
      </c>
      <c r="AU150" s="14" t="s">
        <v>80</v>
      </c>
    </row>
    <row r="151" spans="2:65" s="1" customFormat="1" ht="16.5" customHeight="1">
      <c r="B151" s="31"/>
      <c r="C151" s="167" t="s">
        <v>242</v>
      </c>
      <c r="D151" s="167" t="s">
        <v>116</v>
      </c>
      <c r="E151" s="168" t="s">
        <v>243</v>
      </c>
      <c r="F151" s="169" t="s">
        <v>244</v>
      </c>
      <c r="G151" s="170" t="s">
        <v>148</v>
      </c>
      <c r="H151" s="171">
        <v>2</v>
      </c>
      <c r="I151" s="172"/>
      <c r="J151" s="173">
        <f>ROUND(I151*H151,2)</f>
        <v>0</v>
      </c>
      <c r="K151" s="169" t="s">
        <v>120</v>
      </c>
      <c r="L151" s="35"/>
      <c r="M151" s="174" t="s">
        <v>19</v>
      </c>
      <c r="N151" s="175" t="s">
        <v>41</v>
      </c>
      <c r="O151" s="57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AR151" s="14" t="s">
        <v>219</v>
      </c>
      <c r="AT151" s="14" t="s">
        <v>116</v>
      </c>
      <c r="AU151" s="14" t="s">
        <v>80</v>
      </c>
      <c r="AY151" s="14" t="s">
        <v>113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4" t="s">
        <v>78</v>
      </c>
      <c r="BK151" s="178">
        <f>ROUND(I151*H151,2)</f>
        <v>0</v>
      </c>
      <c r="BL151" s="14" t="s">
        <v>219</v>
      </c>
      <c r="BM151" s="14" t="s">
        <v>245</v>
      </c>
    </row>
    <row r="152" spans="2:47" s="1" customFormat="1" ht="12">
      <c r="B152" s="31"/>
      <c r="C152" s="32"/>
      <c r="D152" s="179" t="s">
        <v>123</v>
      </c>
      <c r="E152" s="32"/>
      <c r="F152" s="180" t="s">
        <v>246</v>
      </c>
      <c r="G152" s="32"/>
      <c r="H152" s="32"/>
      <c r="I152" s="96"/>
      <c r="J152" s="32"/>
      <c r="K152" s="32"/>
      <c r="L152" s="35"/>
      <c r="M152" s="181"/>
      <c r="N152" s="57"/>
      <c r="O152" s="57"/>
      <c r="P152" s="57"/>
      <c r="Q152" s="57"/>
      <c r="R152" s="57"/>
      <c r="S152" s="57"/>
      <c r="T152" s="58"/>
      <c r="AT152" s="14" t="s">
        <v>123</v>
      </c>
      <c r="AU152" s="14" t="s">
        <v>80</v>
      </c>
    </row>
    <row r="153" spans="2:47" s="1" customFormat="1" ht="19.5">
      <c r="B153" s="31"/>
      <c r="C153" s="32"/>
      <c r="D153" s="179" t="s">
        <v>163</v>
      </c>
      <c r="E153" s="32"/>
      <c r="F153" s="203" t="s">
        <v>247</v>
      </c>
      <c r="G153" s="32"/>
      <c r="H153" s="32"/>
      <c r="I153" s="96"/>
      <c r="J153" s="32"/>
      <c r="K153" s="32"/>
      <c r="L153" s="35"/>
      <c r="M153" s="181"/>
      <c r="N153" s="57"/>
      <c r="O153" s="57"/>
      <c r="P153" s="57"/>
      <c r="Q153" s="57"/>
      <c r="R153" s="57"/>
      <c r="S153" s="57"/>
      <c r="T153" s="58"/>
      <c r="AT153" s="14" t="s">
        <v>163</v>
      </c>
      <c r="AU153" s="14" t="s">
        <v>80</v>
      </c>
    </row>
    <row r="154" spans="2:65" s="1" customFormat="1" ht="16.5" customHeight="1">
      <c r="B154" s="31"/>
      <c r="C154" s="167" t="s">
        <v>248</v>
      </c>
      <c r="D154" s="167" t="s">
        <v>116</v>
      </c>
      <c r="E154" s="168" t="s">
        <v>249</v>
      </c>
      <c r="F154" s="169" t="s">
        <v>244</v>
      </c>
      <c r="G154" s="170" t="s">
        <v>148</v>
      </c>
      <c r="H154" s="171">
        <v>2</v>
      </c>
      <c r="I154" s="172"/>
      <c r="J154" s="173">
        <f>ROUND(I154*H154,2)</f>
        <v>0</v>
      </c>
      <c r="K154" s="169" t="s">
        <v>120</v>
      </c>
      <c r="L154" s="35"/>
      <c r="M154" s="174" t="s">
        <v>19</v>
      </c>
      <c r="N154" s="175" t="s">
        <v>41</v>
      </c>
      <c r="O154" s="57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AR154" s="14" t="s">
        <v>219</v>
      </c>
      <c r="AT154" s="14" t="s">
        <v>116</v>
      </c>
      <c r="AU154" s="14" t="s">
        <v>80</v>
      </c>
      <c r="AY154" s="14" t="s">
        <v>113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4" t="s">
        <v>78</v>
      </c>
      <c r="BK154" s="178">
        <f>ROUND(I154*H154,2)</f>
        <v>0</v>
      </c>
      <c r="BL154" s="14" t="s">
        <v>219</v>
      </c>
      <c r="BM154" s="14" t="s">
        <v>250</v>
      </c>
    </row>
    <row r="155" spans="2:47" s="1" customFormat="1" ht="12">
      <c r="B155" s="31"/>
      <c r="C155" s="32"/>
      <c r="D155" s="179" t="s">
        <v>123</v>
      </c>
      <c r="E155" s="32"/>
      <c r="F155" s="180" t="s">
        <v>251</v>
      </c>
      <c r="G155" s="32"/>
      <c r="H155" s="32"/>
      <c r="I155" s="96"/>
      <c r="J155" s="32"/>
      <c r="K155" s="32"/>
      <c r="L155" s="35"/>
      <c r="M155" s="181"/>
      <c r="N155" s="57"/>
      <c r="O155" s="57"/>
      <c r="P155" s="57"/>
      <c r="Q155" s="57"/>
      <c r="R155" s="57"/>
      <c r="S155" s="57"/>
      <c r="T155" s="58"/>
      <c r="AT155" s="14" t="s">
        <v>123</v>
      </c>
      <c r="AU155" s="14" t="s">
        <v>80</v>
      </c>
    </row>
    <row r="156" spans="2:47" s="1" customFormat="1" ht="19.5">
      <c r="B156" s="31"/>
      <c r="C156" s="32"/>
      <c r="D156" s="179" t="s">
        <v>163</v>
      </c>
      <c r="E156" s="32"/>
      <c r="F156" s="203" t="s">
        <v>252</v>
      </c>
      <c r="G156" s="32"/>
      <c r="H156" s="32"/>
      <c r="I156" s="96"/>
      <c r="J156" s="32"/>
      <c r="K156" s="32"/>
      <c r="L156" s="35"/>
      <c r="M156" s="181"/>
      <c r="N156" s="57"/>
      <c r="O156" s="57"/>
      <c r="P156" s="57"/>
      <c r="Q156" s="57"/>
      <c r="R156" s="57"/>
      <c r="S156" s="57"/>
      <c r="T156" s="58"/>
      <c r="AT156" s="14" t="s">
        <v>163</v>
      </c>
      <c r="AU156" s="14" t="s">
        <v>80</v>
      </c>
    </row>
    <row r="157" spans="2:65" s="1" customFormat="1" ht="16.5" customHeight="1">
      <c r="B157" s="31"/>
      <c r="C157" s="167" t="s">
        <v>253</v>
      </c>
      <c r="D157" s="167" t="s">
        <v>116</v>
      </c>
      <c r="E157" s="168" t="s">
        <v>254</v>
      </c>
      <c r="F157" s="169" t="s">
        <v>255</v>
      </c>
      <c r="G157" s="170" t="s">
        <v>148</v>
      </c>
      <c r="H157" s="171">
        <v>4</v>
      </c>
      <c r="I157" s="172"/>
      <c r="J157" s="173">
        <f>ROUND(I157*H157,2)</f>
        <v>0</v>
      </c>
      <c r="K157" s="169" t="s">
        <v>120</v>
      </c>
      <c r="L157" s="35"/>
      <c r="M157" s="174" t="s">
        <v>19</v>
      </c>
      <c r="N157" s="175" t="s">
        <v>41</v>
      </c>
      <c r="O157" s="57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AR157" s="14" t="s">
        <v>219</v>
      </c>
      <c r="AT157" s="14" t="s">
        <v>116</v>
      </c>
      <c r="AU157" s="14" t="s">
        <v>80</v>
      </c>
      <c r="AY157" s="14" t="s">
        <v>113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4" t="s">
        <v>78</v>
      </c>
      <c r="BK157" s="178">
        <f>ROUND(I157*H157,2)</f>
        <v>0</v>
      </c>
      <c r="BL157" s="14" t="s">
        <v>219</v>
      </c>
      <c r="BM157" s="14" t="s">
        <v>256</v>
      </c>
    </row>
    <row r="158" spans="2:47" s="1" customFormat="1" ht="12">
      <c r="B158" s="31"/>
      <c r="C158" s="32"/>
      <c r="D158" s="179" t="s">
        <v>123</v>
      </c>
      <c r="E158" s="32"/>
      <c r="F158" s="180" t="s">
        <v>255</v>
      </c>
      <c r="G158" s="32"/>
      <c r="H158" s="32"/>
      <c r="I158" s="96"/>
      <c r="J158" s="32"/>
      <c r="K158" s="32"/>
      <c r="L158" s="35"/>
      <c r="M158" s="181"/>
      <c r="N158" s="57"/>
      <c r="O158" s="57"/>
      <c r="P158" s="57"/>
      <c r="Q158" s="57"/>
      <c r="R158" s="57"/>
      <c r="S158" s="57"/>
      <c r="T158" s="58"/>
      <c r="AT158" s="14" t="s">
        <v>123</v>
      </c>
      <c r="AU158" s="14" t="s">
        <v>80</v>
      </c>
    </row>
    <row r="159" spans="2:65" s="1" customFormat="1" ht="16.5" customHeight="1">
      <c r="B159" s="31"/>
      <c r="C159" s="193" t="s">
        <v>257</v>
      </c>
      <c r="D159" s="193" t="s">
        <v>127</v>
      </c>
      <c r="E159" s="194" t="s">
        <v>258</v>
      </c>
      <c r="F159" s="195" t="s">
        <v>259</v>
      </c>
      <c r="G159" s="196" t="s">
        <v>154</v>
      </c>
      <c r="H159" s="197">
        <v>4</v>
      </c>
      <c r="I159" s="198"/>
      <c r="J159" s="199">
        <f>ROUND(I159*H159,2)</f>
        <v>0</v>
      </c>
      <c r="K159" s="195" t="s">
        <v>155</v>
      </c>
      <c r="L159" s="200"/>
      <c r="M159" s="201" t="s">
        <v>19</v>
      </c>
      <c r="N159" s="202" t="s">
        <v>41</v>
      </c>
      <c r="O159" s="57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AR159" s="14" t="s">
        <v>130</v>
      </c>
      <c r="AT159" s="14" t="s">
        <v>127</v>
      </c>
      <c r="AU159" s="14" t="s">
        <v>80</v>
      </c>
      <c r="AY159" s="14" t="s">
        <v>113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4" t="s">
        <v>78</v>
      </c>
      <c r="BK159" s="178">
        <f>ROUND(I159*H159,2)</f>
        <v>0</v>
      </c>
      <c r="BL159" s="14" t="s">
        <v>130</v>
      </c>
      <c r="BM159" s="14" t="s">
        <v>260</v>
      </c>
    </row>
    <row r="160" spans="2:47" s="1" customFormat="1" ht="12">
      <c r="B160" s="31"/>
      <c r="C160" s="32"/>
      <c r="D160" s="179" t="s">
        <v>123</v>
      </c>
      <c r="E160" s="32"/>
      <c r="F160" s="180" t="s">
        <v>259</v>
      </c>
      <c r="G160" s="32"/>
      <c r="H160" s="32"/>
      <c r="I160" s="96"/>
      <c r="J160" s="32"/>
      <c r="K160" s="32"/>
      <c r="L160" s="35"/>
      <c r="M160" s="181"/>
      <c r="N160" s="57"/>
      <c r="O160" s="57"/>
      <c r="P160" s="57"/>
      <c r="Q160" s="57"/>
      <c r="R160" s="57"/>
      <c r="S160" s="57"/>
      <c r="T160" s="58"/>
      <c r="AT160" s="14" t="s">
        <v>123</v>
      </c>
      <c r="AU160" s="14" t="s">
        <v>80</v>
      </c>
    </row>
    <row r="161" spans="2:65" s="1" customFormat="1" ht="16.5" customHeight="1">
      <c r="B161" s="31"/>
      <c r="C161" s="193" t="s">
        <v>261</v>
      </c>
      <c r="D161" s="193" t="s">
        <v>127</v>
      </c>
      <c r="E161" s="194" t="s">
        <v>262</v>
      </c>
      <c r="F161" s="195" t="s">
        <v>263</v>
      </c>
      <c r="G161" s="196" t="s">
        <v>154</v>
      </c>
      <c r="H161" s="197">
        <v>2</v>
      </c>
      <c r="I161" s="198"/>
      <c r="J161" s="199">
        <f>ROUND(I161*H161,2)</f>
        <v>0</v>
      </c>
      <c r="K161" s="195" t="s">
        <v>155</v>
      </c>
      <c r="L161" s="200"/>
      <c r="M161" s="201" t="s">
        <v>19</v>
      </c>
      <c r="N161" s="202" t="s">
        <v>41</v>
      </c>
      <c r="O161" s="57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AR161" s="14" t="s">
        <v>130</v>
      </c>
      <c r="AT161" s="14" t="s">
        <v>127</v>
      </c>
      <c r="AU161" s="14" t="s">
        <v>80</v>
      </c>
      <c r="AY161" s="14" t="s">
        <v>113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4" t="s">
        <v>78</v>
      </c>
      <c r="BK161" s="178">
        <f>ROUND(I161*H161,2)</f>
        <v>0</v>
      </c>
      <c r="BL161" s="14" t="s">
        <v>130</v>
      </c>
      <c r="BM161" s="14" t="s">
        <v>264</v>
      </c>
    </row>
    <row r="162" spans="2:47" s="1" customFormat="1" ht="12">
      <c r="B162" s="31"/>
      <c r="C162" s="32"/>
      <c r="D162" s="179" t="s">
        <v>123</v>
      </c>
      <c r="E162" s="32"/>
      <c r="F162" s="180" t="s">
        <v>263</v>
      </c>
      <c r="G162" s="32"/>
      <c r="H162" s="32"/>
      <c r="I162" s="96"/>
      <c r="J162" s="32"/>
      <c r="K162" s="32"/>
      <c r="L162" s="35"/>
      <c r="M162" s="181"/>
      <c r="N162" s="57"/>
      <c r="O162" s="57"/>
      <c r="P162" s="57"/>
      <c r="Q162" s="57"/>
      <c r="R162" s="57"/>
      <c r="S162" s="57"/>
      <c r="T162" s="58"/>
      <c r="AT162" s="14" t="s">
        <v>123</v>
      </c>
      <c r="AU162" s="14" t="s">
        <v>80</v>
      </c>
    </row>
    <row r="163" spans="2:65" s="1" customFormat="1" ht="16.5" customHeight="1">
      <c r="B163" s="31"/>
      <c r="C163" s="167" t="s">
        <v>265</v>
      </c>
      <c r="D163" s="167" t="s">
        <v>116</v>
      </c>
      <c r="E163" s="168" t="s">
        <v>266</v>
      </c>
      <c r="F163" s="169" t="s">
        <v>267</v>
      </c>
      <c r="G163" s="170" t="s">
        <v>148</v>
      </c>
      <c r="H163" s="171">
        <v>2</v>
      </c>
      <c r="I163" s="172"/>
      <c r="J163" s="173">
        <f>ROUND(I163*H163,2)</f>
        <v>0</v>
      </c>
      <c r="K163" s="169" t="s">
        <v>120</v>
      </c>
      <c r="L163" s="35"/>
      <c r="M163" s="174" t="s">
        <v>19</v>
      </c>
      <c r="N163" s="175" t="s">
        <v>41</v>
      </c>
      <c r="O163" s="57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AR163" s="14" t="s">
        <v>219</v>
      </c>
      <c r="AT163" s="14" t="s">
        <v>116</v>
      </c>
      <c r="AU163" s="14" t="s">
        <v>80</v>
      </c>
      <c r="AY163" s="14" t="s">
        <v>113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4" t="s">
        <v>78</v>
      </c>
      <c r="BK163" s="178">
        <f>ROUND(I163*H163,2)</f>
        <v>0</v>
      </c>
      <c r="BL163" s="14" t="s">
        <v>219</v>
      </c>
      <c r="BM163" s="14" t="s">
        <v>268</v>
      </c>
    </row>
    <row r="164" spans="2:47" s="1" customFormat="1" ht="12">
      <c r="B164" s="31"/>
      <c r="C164" s="32"/>
      <c r="D164" s="179" t="s">
        <v>123</v>
      </c>
      <c r="E164" s="32"/>
      <c r="F164" s="180" t="s">
        <v>267</v>
      </c>
      <c r="G164" s="32"/>
      <c r="H164" s="32"/>
      <c r="I164" s="96"/>
      <c r="J164" s="32"/>
      <c r="K164" s="32"/>
      <c r="L164" s="35"/>
      <c r="M164" s="181"/>
      <c r="N164" s="57"/>
      <c r="O164" s="57"/>
      <c r="P164" s="57"/>
      <c r="Q164" s="57"/>
      <c r="R164" s="57"/>
      <c r="S164" s="57"/>
      <c r="T164" s="58"/>
      <c r="AT164" s="14" t="s">
        <v>123</v>
      </c>
      <c r="AU164" s="14" t="s">
        <v>80</v>
      </c>
    </row>
    <row r="165" spans="2:65" s="1" customFormat="1" ht="16.5" customHeight="1">
      <c r="B165" s="31"/>
      <c r="C165" s="193" t="s">
        <v>269</v>
      </c>
      <c r="D165" s="193" t="s">
        <v>127</v>
      </c>
      <c r="E165" s="194" t="s">
        <v>270</v>
      </c>
      <c r="F165" s="195" t="s">
        <v>263</v>
      </c>
      <c r="G165" s="196" t="s">
        <v>154</v>
      </c>
      <c r="H165" s="197">
        <v>2</v>
      </c>
      <c r="I165" s="198"/>
      <c r="J165" s="199">
        <f>ROUND(I165*H165,2)</f>
        <v>0</v>
      </c>
      <c r="K165" s="195" t="s">
        <v>19</v>
      </c>
      <c r="L165" s="200"/>
      <c r="M165" s="201" t="s">
        <v>19</v>
      </c>
      <c r="N165" s="202" t="s">
        <v>41</v>
      </c>
      <c r="O165" s="57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AR165" s="14" t="s">
        <v>130</v>
      </c>
      <c r="AT165" s="14" t="s">
        <v>127</v>
      </c>
      <c r="AU165" s="14" t="s">
        <v>80</v>
      </c>
      <c r="AY165" s="14" t="s">
        <v>113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4" t="s">
        <v>78</v>
      </c>
      <c r="BK165" s="178">
        <f>ROUND(I165*H165,2)</f>
        <v>0</v>
      </c>
      <c r="BL165" s="14" t="s">
        <v>130</v>
      </c>
      <c r="BM165" s="14" t="s">
        <v>271</v>
      </c>
    </row>
    <row r="166" spans="2:47" s="1" customFormat="1" ht="12">
      <c r="B166" s="31"/>
      <c r="C166" s="32"/>
      <c r="D166" s="179" t="s">
        <v>123</v>
      </c>
      <c r="E166" s="32"/>
      <c r="F166" s="180" t="s">
        <v>272</v>
      </c>
      <c r="G166" s="32"/>
      <c r="H166" s="32"/>
      <c r="I166" s="96"/>
      <c r="J166" s="32"/>
      <c r="K166" s="32"/>
      <c r="L166" s="35"/>
      <c r="M166" s="181"/>
      <c r="N166" s="57"/>
      <c r="O166" s="57"/>
      <c r="P166" s="57"/>
      <c r="Q166" s="57"/>
      <c r="R166" s="57"/>
      <c r="S166" s="57"/>
      <c r="T166" s="58"/>
      <c r="AT166" s="14" t="s">
        <v>123</v>
      </c>
      <c r="AU166" s="14" t="s">
        <v>80</v>
      </c>
    </row>
    <row r="167" spans="2:47" s="1" customFormat="1" ht="19.5">
      <c r="B167" s="31"/>
      <c r="C167" s="32"/>
      <c r="D167" s="179" t="s">
        <v>163</v>
      </c>
      <c r="E167" s="32"/>
      <c r="F167" s="203" t="s">
        <v>273</v>
      </c>
      <c r="G167" s="32"/>
      <c r="H167" s="32"/>
      <c r="I167" s="96"/>
      <c r="J167" s="32"/>
      <c r="K167" s="32"/>
      <c r="L167" s="35"/>
      <c r="M167" s="181"/>
      <c r="N167" s="57"/>
      <c r="O167" s="57"/>
      <c r="P167" s="57"/>
      <c r="Q167" s="57"/>
      <c r="R167" s="57"/>
      <c r="S167" s="57"/>
      <c r="T167" s="58"/>
      <c r="AT167" s="14" t="s">
        <v>163</v>
      </c>
      <c r="AU167" s="14" t="s">
        <v>80</v>
      </c>
    </row>
    <row r="168" spans="2:63" s="10" customFormat="1" ht="22.9" customHeight="1">
      <c r="B168" s="151"/>
      <c r="C168" s="152"/>
      <c r="D168" s="153" t="s">
        <v>69</v>
      </c>
      <c r="E168" s="165" t="s">
        <v>274</v>
      </c>
      <c r="F168" s="165" t="s">
        <v>275</v>
      </c>
      <c r="G168" s="152"/>
      <c r="H168" s="152"/>
      <c r="I168" s="155"/>
      <c r="J168" s="166">
        <f>BK168</f>
        <v>0</v>
      </c>
      <c r="K168" s="152"/>
      <c r="L168" s="157"/>
      <c r="M168" s="158"/>
      <c r="N168" s="159"/>
      <c r="O168" s="159"/>
      <c r="P168" s="160">
        <f>SUM(P169:P214)</f>
        <v>0</v>
      </c>
      <c r="Q168" s="159"/>
      <c r="R168" s="160">
        <f>SUM(R169:R214)</f>
        <v>1.440939</v>
      </c>
      <c r="S168" s="159"/>
      <c r="T168" s="161">
        <f>SUM(T169:T214)</f>
        <v>0</v>
      </c>
      <c r="AR168" s="162" t="s">
        <v>133</v>
      </c>
      <c r="AT168" s="163" t="s">
        <v>69</v>
      </c>
      <c r="AU168" s="163" t="s">
        <v>78</v>
      </c>
      <c r="AY168" s="162" t="s">
        <v>113</v>
      </c>
      <c r="BK168" s="164">
        <f>SUM(BK169:BK214)</f>
        <v>0</v>
      </c>
    </row>
    <row r="169" spans="2:65" s="1" customFormat="1" ht="16.5" customHeight="1">
      <c r="B169" s="31"/>
      <c r="C169" s="167" t="s">
        <v>276</v>
      </c>
      <c r="D169" s="167" t="s">
        <v>116</v>
      </c>
      <c r="E169" s="168" t="s">
        <v>277</v>
      </c>
      <c r="F169" s="169" t="s">
        <v>278</v>
      </c>
      <c r="G169" s="170" t="s">
        <v>279</v>
      </c>
      <c r="H169" s="171">
        <v>0.1</v>
      </c>
      <c r="I169" s="172"/>
      <c r="J169" s="173">
        <f>ROUND(I169*H169,2)</f>
        <v>0</v>
      </c>
      <c r="K169" s="169" t="s">
        <v>120</v>
      </c>
      <c r="L169" s="35"/>
      <c r="M169" s="174" t="s">
        <v>19</v>
      </c>
      <c r="N169" s="175" t="s">
        <v>41</v>
      </c>
      <c r="O169" s="57"/>
      <c r="P169" s="176">
        <f>O169*H169</f>
        <v>0</v>
      </c>
      <c r="Q169" s="176">
        <v>0.00193</v>
      </c>
      <c r="R169" s="176">
        <f>Q169*H169</f>
        <v>0.00019300000000000003</v>
      </c>
      <c r="S169" s="176">
        <v>0</v>
      </c>
      <c r="T169" s="177">
        <f>S169*H169</f>
        <v>0</v>
      </c>
      <c r="AR169" s="14" t="s">
        <v>219</v>
      </c>
      <c r="AT169" s="14" t="s">
        <v>116</v>
      </c>
      <c r="AU169" s="14" t="s">
        <v>80</v>
      </c>
      <c r="AY169" s="14" t="s">
        <v>113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4" t="s">
        <v>78</v>
      </c>
      <c r="BK169" s="178">
        <f>ROUND(I169*H169,2)</f>
        <v>0</v>
      </c>
      <c r="BL169" s="14" t="s">
        <v>219</v>
      </c>
      <c r="BM169" s="14" t="s">
        <v>280</v>
      </c>
    </row>
    <row r="170" spans="2:47" s="1" customFormat="1" ht="12">
      <c r="B170" s="31"/>
      <c r="C170" s="32"/>
      <c r="D170" s="179" t="s">
        <v>123</v>
      </c>
      <c r="E170" s="32"/>
      <c r="F170" s="180" t="s">
        <v>281</v>
      </c>
      <c r="G170" s="32"/>
      <c r="H170" s="32"/>
      <c r="I170" s="96"/>
      <c r="J170" s="32"/>
      <c r="K170" s="32"/>
      <c r="L170" s="35"/>
      <c r="M170" s="181"/>
      <c r="N170" s="57"/>
      <c r="O170" s="57"/>
      <c r="P170" s="57"/>
      <c r="Q170" s="57"/>
      <c r="R170" s="57"/>
      <c r="S170" s="57"/>
      <c r="T170" s="58"/>
      <c r="AT170" s="14" t="s">
        <v>123</v>
      </c>
      <c r="AU170" s="14" t="s">
        <v>80</v>
      </c>
    </row>
    <row r="171" spans="2:47" s="1" customFormat="1" ht="68.25">
      <c r="B171" s="31"/>
      <c r="C171" s="32"/>
      <c r="D171" s="179" t="s">
        <v>211</v>
      </c>
      <c r="E171" s="32"/>
      <c r="F171" s="203" t="s">
        <v>282</v>
      </c>
      <c r="G171" s="32"/>
      <c r="H171" s="32"/>
      <c r="I171" s="96"/>
      <c r="J171" s="32"/>
      <c r="K171" s="32"/>
      <c r="L171" s="35"/>
      <c r="M171" s="181"/>
      <c r="N171" s="57"/>
      <c r="O171" s="57"/>
      <c r="P171" s="57"/>
      <c r="Q171" s="57"/>
      <c r="R171" s="57"/>
      <c r="S171" s="57"/>
      <c r="T171" s="58"/>
      <c r="AT171" s="14" t="s">
        <v>211</v>
      </c>
      <c r="AU171" s="14" t="s">
        <v>80</v>
      </c>
    </row>
    <row r="172" spans="2:65" s="1" customFormat="1" ht="16.5" customHeight="1">
      <c r="B172" s="31"/>
      <c r="C172" s="167" t="s">
        <v>283</v>
      </c>
      <c r="D172" s="167" t="s">
        <v>116</v>
      </c>
      <c r="E172" s="168" t="s">
        <v>284</v>
      </c>
      <c r="F172" s="169" t="s">
        <v>285</v>
      </c>
      <c r="G172" s="170" t="s">
        <v>148</v>
      </c>
      <c r="H172" s="171">
        <v>4</v>
      </c>
      <c r="I172" s="172"/>
      <c r="J172" s="173">
        <f>ROUND(I172*H172,2)</f>
        <v>0</v>
      </c>
      <c r="K172" s="169" t="s">
        <v>120</v>
      </c>
      <c r="L172" s="35"/>
      <c r="M172" s="174" t="s">
        <v>19</v>
      </c>
      <c r="N172" s="175" t="s">
        <v>41</v>
      </c>
      <c r="O172" s="57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AR172" s="14" t="s">
        <v>219</v>
      </c>
      <c r="AT172" s="14" t="s">
        <v>116</v>
      </c>
      <c r="AU172" s="14" t="s">
        <v>80</v>
      </c>
      <c r="AY172" s="14" t="s">
        <v>113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4" t="s">
        <v>78</v>
      </c>
      <c r="BK172" s="178">
        <f>ROUND(I172*H172,2)</f>
        <v>0</v>
      </c>
      <c r="BL172" s="14" t="s">
        <v>219</v>
      </c>
      <c r="BM172" s="14" t="s">
        <v>286</v>
      </c>
    </row>
    <row r="173" spans="2:47" s="1" customFormat="1" ht="29.25">
      <c r="B173" s="31"/>
      <c r="C173" s="32"/>
      <c r="D173" s="179" t="s">
        <v>123</v>
      </c>
      <c r="E173" s="32"/>
      <c r="F173" s="180" t="s">
        <v>287</v>
      </c>
      <c r="G173" s="32"/>
      <c r="H173" s="32"/>
      <c r="I173" s="96"/>
      <c r="J173" s="32"/>
      <c r="K173" s="32"/>
      <c r="L173" s="35"/>
      <c r="M173" s="181"/>
      <c r="N173" s="57"/>
      <c r="O173" s="57"/>
      <c r="P173" s="57"/>
      <c r="Q173" s="57"/>
      <c r="R173" s="57"/>
      <c r="S173" s="57"/>
      <c r="T173" s="58"/>
      <c r="AT173" s="14" t="s">
        <v>123</v>
      </c>
      <c r="AU173" s="14" t="s">
        <v>80</v>
      </c>
    </row>
    <row r="174" spans="2:47" s="1" customFormat="1" ht="29.25">
      <c r="B174" s="31"/>
      <c r="C174" s="32"/>
      <c r="D174" s="179" t="s">
        <v>211</v>
      </c>
      <c r="E174" s="32"/>
      <c r="F174" s="203" t="s">
        <v>288</v>
      </c>
      <c r="G174" s="32"/>
      <c r="H174" s="32"/>
      <c r="I174" s="96"/>
      <c r="J174" s="32"/>
      <c r="K174" s="32"/>
      <c r="L174" s="35"/>
      <c r="M174" s="181"/>
      <c r="N174" s="57"/>
      <c r="O174" s="57"/>
      <c r="P174" s="57"/>
      <c r="Q174" s="57"/>
      <c r="R174" s="57"/>
      <c r="S174" s="57"/>
      <c r="T174" s="58"/>
      <c r="AT174" s="14" t="s">
        <v>211</v>
      </c>
      <c r="AU174" s="14" t="s">
        <v>80</v>
      </c>
    </row>
    <row r="175" spans="2:65" s="1" customFormat="1" ht="16.5" customHeight="1">
      <c r="B175" s="31"/>
      <c r="C175" s="167" t="s">
        <v>289</v>
      </c>
      <c r="D175" s="167" t="s">
        <v>116</v>
      </c>
      <c r="E175" s="168" t="s">
        <v>290</v>
      </c>
      <c r="F175" s="169" t="s">
        <v>291</v>
      </c>
      <c r="G175" s="170" t="s">
        <v>292</v>
      </c>
      <c r="H175" s="171">
        <v>0.45</v>
      </c>
      <c r="I175" s="172"/>
      <c r="J175" s="173">
        <f>ROUND(I175*H175,2)</f>
        <v>0</v>
      </c>
      <c r="K175" s="169" t="s">
        <v>120</v>
      </c>
      <c r="L175" s="35"/>
      <c r="M175" s="174" t="s">
        <v>19</v>
      </c>
      <c r="N175" s="175" t="s">
        <v>41</v>
      </c>
      <c r="O175" s="57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AR175" s="14" t="s">
        <v>219</v>
      </c>
      <c r="AT175" s="14" t="s">
        <v>116</v>
      </c>
      <c r="AU175" s="14" t="s">
        <v>80</v>
      </c>
      <c r="AY175" s="14" t="s">
        <v>113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4" t="s">
        <v>78</v>
      </c>
      <c r="BK175" s="178">
        <f>ROUND(I175*H175,2)</f>
        <v>0</v>
      </c>
      <c r="BL175" s="14" t="s">
        <v>219</v>
      </c>
      <c r="BM175" s="14" t="s">
        <v>293</v>
      </c>
    </row>
    <row r="176" spans="2:47" s="1" customFormat="1" ht="12">
      <c r="B176" s="31"/>
      <c r="C176" s="32"/>
      <c r="D176" s="179" t="s">
        <v>123</v>
      </c>
      <c r="E176" s="32"/>
      <c r="F176" s="180" t="s">
        <v>294</v>
      </c>
      <c r="G176" s="32"/>
      <c r="H176" s="32"/>
      <c r="I176" s="96"/>
      <c r="J176" s="32"/>
      <c r="K176" s="32"/>
      <c r="L176" s="35"/>
      <c r="M176" s="181"/>
      <c r="N176" s="57"/>
      <c r="O176" s="57"/>
      <c r="P176" s="57"/>
      <c r="Q176" s="57"/>
      <c r="R176" s="57"/>
      <c r="S176" s="57"/>
      <c r="T176" s="58"/>
      <c r="AT176" s="14" t="s">
        <v>123</v>
      </c>
      <c r="AU176" s="14" t="s">
        <v>80</v>
      </c>
    </row>
    <row r="177" spans="2:51" s="11" customFormat="1" ht="12">
      <c r="B177" s="182"/>
      <c r="C177" s="183"/>
      <c r="D177" s="179" t="s">
        <v>125</v>
      </c>
      <c r="E177" s="184" t="s">
        <v>19</v>
      </c>
      <c r="F177" s="185" t="s">
        <v>295</v>
      </c>
      <c r="G177" s="183"/>
      <c r="H177" s="186">
        <v>0.45</v>
      </c>
      <c r="I177" s="187"/>
      <c r="J177" s="183"/>
      <c r="K177" s="183"/>
      <c r="L177" s="188"/>
      <c r="M177" s="189"/>
      <c r="N177" s="190"/>
      <c r="O177" s="190"/>
      <c r="P177" s="190"/>
      <c r="Q177" s="190"/>
      <c r="R177" s="190"/>
      <c r="S177" s="190"/>
      <c r="T177" s="191"/>
      <c r="AT177" s="192" t="s">
        <v>125</v>
      </c>
      <c r="AU177" s="192" t="s">
        <v>80</v>
      </c>
      <c r="AV177" s="11" t="s">
        <v>80</v>
      </c>
      <c r="AW177" s="11" t="s">
        <v>32</v>
      </c>
      <c r="AX177" s="11" t="s">
        <v>78</v>
      </c>
      <c r="AY177" s="192" t="s">
        <v>113</v>
      </c>
    </row>
    <row r="178" spans="2:65" s="1" customFormat="1" ht="16.5" customHeight="1">
      <c r="B178" s="31"/>
      <c r="C178" s="167" t="s">
        <v>142</v>
      </c>
      <c r="D178" s="167" t="s">
        <v>116</v>
      </c>
      <c r="E178" s="168" t="s">
        <v>296</v>
      </c>
      <c r="F178" s="169" t="s">
        <v>297</v>
      </c>
      <c r="G178" s="170" t="s">
        <v>298</v>
      </c>
      <c r="H178" s="171">
        <v>6</v>
      </c>
      <c r="I178" s="172"/>
      <c r="J178" s="173">
        <f>ROUND(I178*H178,2)</f>
        <v>0</v>
      </c>
      <c r="K178" s="169" t="s">
        <v>19</v>
      </c>
      <c r="L178" s="35"/>
      <c r="M178" s="174" t="s">
        <v>19</v>
      </c>
      <c r="N178" s="175" t="s">
        <v>41</v>
      </c>
      <c r="O178" s="57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AR178" s="14" t="s">
        <v>219</v>
      </c>
      <c r="AT178" s="14" t="s">
        <v>116</v>
      </c>
      <c r="AU178" s="14" t="s">
        <v>80</v>
      </c>
      <c r="AY178" s="14" t="s">
        <v>113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4" t="s">
        <v>78</v>
      </c>
      <c r="BK178" s="178">
        <f>ROUND(I178*H178,2)</f>
        <v>0</v>
      </c>
      <c r="BL178" s="14" t="s">
        <v>219</v>
      </c>
      <c r="BM178" s="14" t="s">
        <v>299</v>
      </c>
    </row>
    <row r="179" spans="2:47" s="1" customFormat="1" ht="12">
      <c r="B179" s="31"/>
      <c r="C179" s="32"/>
      <c r="D179" s="179" t="s">
        <v>123</v>
      </c>
      <c r="E179" s="32"/>
      <c r="F179" s="180" t="s">
        <v>297</v>
      </c>
      <c r="G179" s="32"/>
      <c r="H179" s="32"/>
      <c r="I179" s="96"/>
      <c r="J179" s="32"/>
      <c r="K179" s="32"/>
      <c r="L179" s="35"/>
      <c r="M179" s="181"/>
      <c r="N179" s="57"/>
      <c r="O179" s="57"/>
      <c r="P179" s="57"/>
      <c r="Q179" s="57"/>
      <c r="R179" s="57"/>
      <c r="S179" s="57"/>
      <c r="T179" s="58"/>
      <c r="AT179" s="14" t="s">
        <v>123</v>
      </c>
      <c r="AU179" s="14" t="s">
        <v>80</v>
      </c>
    </row>
    <row r="180" spans="2:65" s="1" customFormat="1" ht="16.5" customHeight="1">
      <c r="B180" s="31"/>
      <c r="C180" s="193" t="s">
        <v>300</v>
      </c>
      <c r="D180" s="193" t="s">
        <v>127</v>
      </c>
      <c r="E180" s="194" t="s">
        <v>301</v>
      </c>
      <c r="F180" s="195" t="s">
        <v>302</v>
      </c>
      <c r="G180" s="196" t="s">
        <v>119</v>
      </c>
      <c r="H180" s="197">
        <v>4</v>
      </c>
      <c r="I180" s="198"/>
      <c r="J180" s="199">
        <f>ROUND(I180*H180,2)</f>
        <v>0</v>
      </c>
      <c r="K180" s="195" t="s">
        <v>120</v>
      </c>
      <c r="L180" s="200"/>
      <c r="M180" s="201" t="s">
        <v>19</v>
      </c>
      <c r="N180" s="202" t="s">
        <v>41</v>
      </c>
      <c r="O180" s="57"/>
      <c r="P180" s="176">
        <f>O180*H180</f>
        <v>0</v>
      </c>
      <c r="Q180" s="176">
        <v>0.01424</v>
      </c>
      <c r="R180" s="176">
        <f>Q180*H180</f>
        <v>0.05696</v>
      </c>
      <c r="S180" s="176">
        <v>0</v>
      </c>
      <c r="T180" s="177">
        <f>S180*H180</f>
        <v>0</v>
      </c>
      <c r="AR180" s="14" t="s">
        <v>130</v>
      </c>
      <c r="AT180" s="14" t="s">
        <v>127</v>
      </c>
      <c r="AU180" s="14" t="s">
        <v>80</v>
      </c>
      <c r="AY180" s="14" t="s">
        <v>113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4" t="s">
        <v>78</v>
      </c>
      <c r="BK180" s="178">
        <f>ROUND(I180*H180,2)</f>
        <v>0</v>
      </c>
      <c r="BL180" s="14" t="s">
        <v>130</v>
      </c>
      <c r="BM180" s="14" t="s">
        <v>303</v>
      </c>
    </row>
    <row r="181" spans="2:47" s="1" customFormat="1" ht="12">
      <c r="B181" s="31"/>
      <c r="C181" s="32"/>
      <c r="D181" s="179" t="s">
        <v>123</v>
      </c>
      <c r="E181" s="32"/>
      <c r="F181" s="180" t="s">
        <v>302</v>
      </c>
      <c r="G181" s="32"/>
      <c r="H181" s="32"/>
      <c r="I181" s="96"/>
      <c r="J181" s="32"/>
      <c r="K181" s="32"/>
      <c r="L181" s="35"/>
      <c r="M181" s="181"/>
      <c r="N181" s="57"/>
      <c r="O181" s="57"/>
      <c r="P181" s="57"/>
      <c r="Q181" s="57"/>
      <c r="R181" s="57"/>
      <c r="S181" s="57"/>
      <c r="T181" s="58"/>
      <c r="AT181" s="14" t="s">
        <v>123</v>
      </c>
      <c r="AU181" s="14" t="s">
        <v>80</v>
      </c>
    </row>
    <row r="182" spans="2:65" s="1" customFormat="1" ht="16.5" customHeight="1">
      <c r="B182" s="31"/>
      <c r="C182" s="193" t="s">
        <v>304</v>
      </c>
      <c r="D182" s="193" t="s">
        <v>127</v>
      </c>
      <c r="E182" s="194" t="s">
        <v>305</v>
      </c>
      <c r="F182" s="195" t="s">
        <v>306</v>
      </c>
      <c r="G182" s="196" t="s">
        <v>292</v>
      </c>
      <c r="H182" s="197">
        <v>0.6</v>
      </c>
      <c r="I182" s="198"/>
      <c r="J182" s="199">
        <f>ROUND(I182*H182,2)</f>
        <v>0</v>
      </c>
      <c r="K182" s="195" t="s">
        <v>120</v>
      </c>
      <c r="L182" s="200"/>
      <c r="M182" s="201" t="s">
        <v>19</v>
      </c>
      <c r="N182" s="202" t="s">
        <v>41</v>
      </c>
      <c r="O182" s="57"/>
      <c r="P182" s="176">
        <f>O182*H182</f>
        <v>0</v>
      </c>
      <c r="Q182" s="176">
        <v>2.234</v>
      </c>
      <c r="R182" s="176">
        <f>Q182*H182</f>
        <v>1.3404</v>
      </c>
      <c r="S182" s="176">
        <v>0</v>
      </c>
      <c r="T182" s="177">
        <f>S182*H182</f>
        <v>0</v>
      </c>
      <c r="AR182" s="14" t="s">
        <v>130</v>
      </c>
      <c r="AT182" s="14" t="s">
        <v>127</v>
      </c>
      <c r="AU182" s="14" t="s">
        <v>80</v>
      </c>
      <c r="AY182" s="14" t="s">
        <v>113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4" t="s">
        <v>78</v>
      </c>
      <c r="BK182" s="178">
        <f>ROUND(I182*H182,2)</f>
        <v>0</v>
      </c>
      <c r="BL182" s="14" t="s">
        <v>130</v>
      </c>
      <c r="BM182" s="14" t="s">
        <v>307</v>
      </c>
    </row>
    <row r="183" spans="2:47" s="1" customFormat="1" ht="12">
      <c r="B183" s="31"/>
      <c r="C183" s="32"/>
      <c r="D183" s="179" t="s">
        <v>123</v>
      </c>
      <c r="E183" s="32"/>
      <c r="F183" s="180" t="s">
        <v>306</v>
      </c>
      <c r="G183" s="32"/>
      <c r="H183" s="32"/>
      <c r="I183" s="96"/>
      <c r="J183" s="32"/>
      <c r="K183" s="32"/>
      <c r="L183" s="35"/>
      <c r="M183" s="181"/>
      <c r="N183" s="57"/>
      <c r="O183" s="57"/>
      <c r="P183" s="57"/>
      <c r="Q183" s="57"/>
      <c r="R183" s="57"/>
      <c r="S183" s="57"/>
      <c r="T183" s="58"/>
      <c r="AT183" s="14" t="s">
        <v>123</v>
      </c>
      <c r="AU183" s="14" t="s">
        <v>80</v>
      </c>
    </row>
    <row r="184" spans="2:47" s="1" customFormat="1" ht="19.5">
      <c r="B184" s="31"/>
      <c r="C184" s="32"/>
      <c r="D184" s="179" t="s">
        <v>163</v>
      </c>
      <c r="E184" s="32"/>
      <c r="F184" s="203" t="s">
        <v>308</v>
      </c>
      <c r="G184" s="32"/>
      <c r="H184" s="32"/>
      <c r="I184" s="96"/>
      <c r="J184" s="32"/>
      <c r="K184" s="32"/>
      <c r="L184" s="35"/>
      <c r="M184" s="181"/>
      <c r="N184" s="57"/>
      <c r="O184" s="57"/>
      <c r="P184" s="57"/>
      <c r="Q184" s="57"/>
      <c r="R184" s="57"/>
      <c r="S184" s="57"/>
      <c r="T184" s="58"/>
      <c r="AT184" s="14" t="s">
        <v>163</v>
      </c>
      <c r="AU184" s="14" t="s">
        <v>80</v>
      </c>
    </row>
    <row r="185" spans="2:51" s="11" customFormat="1" ht="12">
      <c r="B185" s="182"/>
      <c r="C185" s="183"/>
      <c r="D185" s="179" t="s">
        <v>125</v>
      </c>
      <c r="E185" s="184" t="s">
        <v>19</v>
      </c>
      <c r="F185" s="185" t="s">
        <v>309</v>
      </c>
      <c r="G185" s="183"/>
      <c r="H185" s="186">
        <v>0.6</v>
      </c>
      <c r="I185" s="187"/>
      <c r="J185" s="183"/>
      <c r="K185" s="183"/>
      <c r="L185" s="188"/>
      <c r="M185" s="189"/>
      <c r="N185" s="190"/>
      <c r="O185" s="190"/>
      <c r="P185" s="190"/>
      <c r="Q185" s="190"/>
      <c r="R185" s="190"/>
      <c r="S185" s="190"/>
      <c r="T185" s="191"/>
      <c r="AT185" s="192" t="s">
        <v>125</v>
      </c>
      <c r="AU185" s="192" t="s">
        <v>80</v>
      </c>
      <c r="AV185" s="11" t="s">
        <v>80</v>
      </c>
      <c r="AW185" s="11" t="s">
        <v>32</v>
      </c>
      <c r="AX185" s="11" t="s">
        <v>78</v>
      </c>
      <c r="AY185" s="192" t="s">
        <v>113</v>
      </c>
    </row>
    <row r="186" spans="2:65" s="1" customFormat="1" ht="16.5" customHeight="1">
      <c r="B186" s="31"/>
      <c r="C186" s="167" t="s">
        <v>310</v>
      </c>
      <c r="D186" s="167" t="s">
        <v>116</v>
      </c>
      <c r="E186" s="168" t="s">
        <v>311</v>
      </c>
      <c r="F186" s="169" t="s">
        <v>312</v>
      </c>
      <c r="G186" s="170" t="s">
        <v>292</v>
      </c>
      <c r="H186" s="171">
        <v>0.836</v>
      </c>
      <c r="I186" s="172"/>
      <c r="J186" s="173">
        <f>ROUND(I186*H186,2)</f>
        <v>0</v>
      </c>
      <c r="K186" s="169" t="s">
        <v>120</v>
      </c>
      <c r="L186" s="35"/>
      <c r="M186" s="174" t="s">
        <v>19</v>
      </c>
      <c r="N186" s="175" t="s">
        <v>41</v>
      </c>
      <c r="O186" s="57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AR186" s="14" t="s">
        <v>219</v>
      </c>
      <c r="AT186" s="14" t="s">
        <v>116</v>
      </c>
      <c r="AU186" s="14" t="s">
        <v>80</v>
      </c>
      <c r="AY186" s="14" t="s">
        <v>113</v>
      </c>
      <c r="BE186" s="178">
        <f>IF(N186="základní",J186,0)</f>
        <v>0</v>
      </c>
      <c r="BF186" s="178">
        <f>IF(N186="snížená",J186,0)</f>
        <v>0</v>
      </c>
      <c r="BG186" s="178">
        <f>IF(N186="zákl. přenesená",J186,0)</f>
        <v>0</v>
      </c>
      <c r="BH186" s="178">
        <f>IF(N186="sníž. přenesená",J186,0)</f>
        <v>0</v>
      </c>
      <c r="BI186" s="178">
        <f>IF(N186="nulová",J186,0)</f>
        <v>0</v>
      </c>
      <c r="BJ186" s="14" t="s">
        <v>78</v>
      </c>
      <c r="BK186" s="178">
        <f>ROUND(I186*H186,2)</f>
        <v>0</v>
      </c>
      <c r="BL186" s="14" t="s">
        <v>219</v>
      </c>
      <c r="BM186" s="14" t="s">
        <v>313</v>
      </c>
    </row>
    <row r="187" spans="2:47" s="1" customFormat="1" ht="12">
      <c r="B187" s="31"/>
      <c r="C187" s="32"/>
      <c r="D187" s="179" t="s">
        <v>123</v>
      </c>
      <c r="E187" s="32"/>
      <c r="F187" s="180" t="s">
        <v>314</v>
      </c>
      <c r="G187" s="32"/>
      <c r="H187" s="32"/>
      <c r="I187" s="96"/>
      <c r="J187" s="32"/>
      <c r="K187" s="32"/>
      <c r="L187" s="35"/>
      <c r="M187" s="181"/>
      <c r="N187" s="57"/>
      <c r="O187" s="57"/>
      <c r="P187" s="57"/>
      <c r="Q187" s="57"/>
      <c r="R187" s="57"/>
      <c r="S187" s="57"/>
      <c r="T187" s="58"/>
      <c r="AT187" s="14" t="s">
        <v>123</v>
      </c>
      <c r="AU187" s="14" t="s">
        <v>80</v>
      </c>
    </row>
    <row r="188" spans="2:47" s="1" customFormat="1" ht="29.25">
      <c r="B188" s="31"/>
      <c r="C188" s="32"/>
      <c r="D188" s="179" t="s">
        <v>163</v>
      </c>
      <c r="E188" s="32"/>
      <c r="F188" s="203" t="s">
        <v>315</v>
      </c>
      <c r="G188" s="32"/>
      <c r="H188" s="32"/>
      <c r="I188" s="96"/>
      <c r="J188" s="32"/>
      <c r="K188" s="32"/>
      <c r="L188" s="35"/>
      <c r="M188" s="181"/>
      <c r="N188" s="57"/>
      <c r="O188" s="57"/>
      <c r="P188" s="57"/>
      <c r="Q188" s="57"/>
      <c r="R188" s="57"/>
      <c r="S188" s="57"/>
      <c r="T188" s="58"/>
      <c r="AT188" s="14" t="s">
        <v>163</v>
      </c>
      <c r="AU188" s="14" t="s">
        <v>80</v>
      </c>
    </row>
    <row r="189" spans="2:51" s="11" customFormat="1" ht="12">
      <c r="B189" s="182"/>
      <c r="C189" s="183"/>
      <c r="D189" s="179" t="s">
        <v>125</v>
      </c>
      <c r="E189" s="184" t="s">
        <v>19</v>
      </c>
      <c r="F189" s="185" t="s">
        <v>316</v>
      </c>
      <c r="G189" s="183"/>
      <c r="H189" s="186">
        <v>0.836</v>
      </c>
      <c r="I189" s="187"/>
      <c r="J189" s="183"/>
      <c r="K189" s="183"/>
      <c r="L189" s="188"/>
      <c r="M189" s="189"/>
      <c r="N189" s="190"/>
      <c r="O189" s="190"/>
      <c r="P189" s="190"/>
      <c r="Q189" s="190"/>
      <c r="R189" s="190"/>
      <c r="S189" s="190"/>
      <c r="T189" s="191"/>
      <c r="AT189" s="192" t="s">
        <v>125</v>
      </c>
      <c r="AU189" s="192" t="s">
        <v>80</v>
      </c>
      <c r="AV189" s="11" t="s">
        <v>80</v>
      </c>
      <c r="AW189" s="11" t="s">
        <v>32</v>
      </c>
      <c r="AX189" s="11" t="s">
        <v>78</v>
      </c>
      <c r="AY189" s="192" t="s">
        <v>113</v>
      </c>
    </row>
    <row r="190" spans="2:65" s="1" customFormat="1" ht="16.5" customHeight="1">
      <c r="B190" s="31"/>
      <c r="C190" s="167" t="s">
        <v>317</v>
      </c>
      <c r="D190" s="167" t="s">
        <v>116</v>
      </c>
      <c r="E190" s="168" t="s">
        <v>318</v>
      </c>
      <c r="F190" s="169" t="s">
        <v>319</v>
      </c>
      <c r="G190" s="170" t="s">
        <v>119</v>
      </c>
      <c r="H190" s="171">
        <v>105</v>
      </c>
      <c r="I190" s="172"/>
      <c r="J190" s="173">
        <f>ROUND(I190*H190,2)</f>
        <v>0</v>
      </c>
      <c r="K190" s="169" t="s">
        <v>120</v>
      </c>
      <c r="L190" s="35"/>
      <c r="M190" s="174" t="s">
        <v>19</v>
      </c>
      <c r="N190" s="175" t="s">
        <v>41</v>
      </c>
      <c r="O190" s="57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AR190" s="14" t="s">
        <v>219</v>
      </c>
      <c r="AT190" s="14" t="s">
        <v>116</v>
      </c>
      <c r="AU190" s="14" t="s">
        <v>80</v>
      </c>
      <c r="AY190" s="14" t="s">
        <v>113</v>
      </c>
      <c r="BE190" s="178">
        <f>IF(N190="základní",J190,0)</f>
        <v>0</v>
      </c>
      <c r="BF190" s="178">
        <f>IF(N190="snížená",J190,0)</f>
        <v>0</v>
      </c>
      <c r="BG190" s="178">
        <f>IF(N190="zákl. přenesená",J190,0)</f>
        <v>0</v>
      </c>
      <c r="BH190" s="178">
        <f>IF(N190="sníž. přenesená",J190,0)</f>
        <v>0</v>
      </c>
      <c r="BI190" s="178">
        <f>IF(N190="nulová",J190,0)</f>
        <v>0</v>
      </c>
      <c r="BJ190" s="14" t="s">
        <v>78</v>
      </c>
      <c r="BK190" s="178">
        <f>ROUND(I190*H190,2)</f>
        <v>0</v>
      </c>
      <c r="BL190" s="14" t="s">
        <v>219</v>
      </c>
      <c r="BM190" s="14" t="s">
        <v>320</v>
      </c>
    </row>
    <row r="191" spans="2:47" s="1" customFormat="1" ht="19.5">
      <c r="B191" s="31"/>
      <c r="C191" s="32"/>
      <c r="D191" s="179" t="s">
        <v>123</v>
      </c>
      <c r="E191" s="32"/>
      <c r="F191" s="180" t="s">
        <v>321</v>
      </c>
      <c r="G191" s="32"/>
      <c r="H191" s="32"/>
      <c r="I191" s="96"/>
      <c r="J191" s="32"/>
      <c r="K191" s="32"/>
      <c r="L191" s="35"/>
      <c r="M191" s="181"/>
      <c r="N191" s="57"/>
      <c r="O191" s="57"/>
      <c r="P191" s="57"/>
      <c r="Q191" s="57"/>
      <c r="R191" s="57"/>
      <c r="S191" s="57"/>
      <c r="T191" s="58"/>
      <c r="AT191" s="14" t="s">
        <v>123</v>
      </c>
      <c r="AU191" s="14" t="s">
        <v>80</v>
      </c>
    </row>
    <row r="192" spans="2:47" s="1" customFormat="1" ht="29.25">
      <c r="B192" s="31"/>
      <c r="C192" s="32"/>
      <c r="D192" s="179" t="s">
        <v>211</v>
      </c>
      <c r="E192" s="32"/>
      <c r="F192" s="203" t="s">
        <v>322</v>
      </c>
      <c r="G192" s="32"/>
      <c r="H192" s="32"/>
      <c r="I192" s="96"/>
      <c r="J192" s="32"/>
      <c r="K192" s="32"/>
      <c r="L192" s="35"/>
      <c r="M192" s="181"/>
      <c r="N192" s="57"/>
      <c r="O192" s="57"/>
      <c r="P192" s="57"/>
      <c r="Q192" s="57"/>
      <c r="R192" s="57"/>
      <c r="S192" s="57"/>
      <c r="T192" s="58"/>
      <c r="AT192" s="14" t="s">
        <v>211</v>
      </c>
      <c r="AU192" s="14" t="s">
        <v>80</v>
      </c>
    </row>
    <row r="193" spans="2:65" s="1" customFormat="1" ht="16.5" customHeight="1">
      <c r="B193" s="31"/>
      <c r="C193" s="167" t="s">
        <v>323</v>
      </c>
      <c r="D193" s="167" t="s">
        <v>116</v>
      </c>
      <c r="E193" s="168" t="s">
        <v>324</v>
      </c>
      <c r="F193" s="169" t="s">
        <v>325</v>
      </c>
      <c r="G193" s="170" t="s">
        <v>119</v>
      </c>
      <c r="H193" s="171">
        <v>105</v>
      </c>
      <c r="I193" s="172"/>
      <c r="J193" s="173">
        <f>ROUND(I193*H193,2)</f>
        <v>0</v>
      </c>
      <c r="K193" s="169" t="s">
        <v>120</v>
      </c>
      <c r="L193" s="35"/>
      <c r="M193" s="174" t="s">
        <v>19</v>
      </c>
      <c r="N193" s="175" t="s">
        <v>41</v>
      </c>
      <c r="O193" s="57"/>
      <c r="P193" s="176">
        <f>O193*H193</f>
        <v>0</v>
      </c>
      <c r="Q193" s="176">
        <v>7E-05</v>
      </c>
      <c r="R193" s="176">
        <f>Q193*H193</f>
        <v>0.00735</v>
      </c>
      <c r="S193" s="176">
        <v>0</v>
      </c>
      <c r="T193" s="177">
        <f>S193*H193</f>
        <v>0</v>
      </c>
      <c r="AR193" s="14" t="s">
        <v>219</v>
      </c>
      <c r="AT193" s="14" t="s">
        <v>116</v>
      </c>
      <c r="AU193" s="14" t="s">
        <v>80</v>
      </c>
      <c r="AY193" s="14" t="s">
        <v>113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4" t="s">
        <v>78</v>
      </c>
      <c r="BK193" s="178">
        <f>ROUND(I193*H193,2)</f>
        <v>0</v>
      </c>
      <c r="BL193" s="14" t="s">
        <v>219</v>
      </c>
      <c r="BM193" s="14" t="s">
        <v>326</v>
      </c>
    </row>
    <row r="194" spans="2:47" s="1" customFormat="1" ht="19.5">
      <c r="B194" s="31"/>
      <c r="C194" s="32"/>
      <c r="D194" s="179" t="s">
        <v>123</v>
      </c>
      <c r="E194" s="32"/>
      <c r="F194" s="180" t="s">
        <v>327</v>
      </c>
      <c r="G194" s="32"/>
      <c r="H194" s="32"/>
      <c r="I194" s="96"/>
      <c r="J194" s="32"/>
      <c r="K194" s="32"/>
      <c r="L194" s="35"/>
      <c r="M194" s="181"/>
      <c r="N194" s="57"/>
      <c r="O194" s="57"/>
      <c r="P194" s="57"/>
      <c r="Q194" s="57"/>
      <c r="R194" s="57"/>
      <c r="S194" s="57"/>
      <c r="T194" s="58"/>
      <c r="AT194" s="14" t="s">
        <v>123</v>
      </c>
      <c r="AU194" s="14" t="s">
        <v>80</v>
      </c>
    </row>
    <row r="195" spans="2:47" s="1" customFormat="1" ht="39">
      <c r="B195" s="31"/>
      <c r="C195" s="32"/>
      <c r="D195" s="179" t="s">
        <v>211</v>
      </c>
      <c r="E195" s="32"/>
      <c r="F195" s="203" t="s">
        <v>328</v>
      </c>
      <c r="G195" s="32"/>
      <c r="H195" s="32"/>
      <c r="I195" s="96"/>
      <c r="J195" s="32"/>
      <c r="K195" s="32"/>
      <c r="L195" s="35"/>
      <c r="M195" s="181"/>
      <c r="N195" s="57"/>
      <c r="O195" s="57"/>
      <c r="P195" s="57"/>
      <c r="Q195" s="57"/>
      <c r="R195" s="57"/>
      <c r="S195" s="57"/>
      <c r="T195" s="58"/>
      <c r="AT195" s="14" t="s">
        <v>211</v>
      </c>
      <c r="AU195" s="14" t="s">
        <v>80</v>
      </c>
    </row>
    <row r="196" spans="2:47" s="1" customFormat="1" ht="19.5">
      <c r="B196" s="31"/>
      <c r="C196" s="32"/>
      <c r="D196" s="179" t="s">
        <v>163</v>
      </c>
      <c r="E196" s="32"/>
      <c r="F196" s="203" t="s">
        <v>329</v>
      </c>
      <c r="G196" s="32"/>
      <c r="H196" s="32"/>
      <c r="I196" s="96"/>
      <c r="J196" s="32"/>
      <c r="K196" s="32"/>
      <c r="L196" s="35"/>
      <c r="M196" s="181"/>
      <c r="N196" s="57"/>
      <c r="O196" s="57"/>
      <c r="P196" s="57"/>
      <c r="Q196" s="57"/>
      <c r="R196" s="57"/>
      <c r="S196" s="57"/>
      <c r="T196" s="58"/>
      <c r="AT196" s="14" t="s">
        <v>163</v>
      </c>
      <c r="AU196" s="14" t="s">
        <v>80</v>
      </c>
    </row>
    <row r="197" spans="2:65" s="1" customFormat="1" ht="16.5" customHeight="1">
      <c r="B197" s="31"/>
      <c r="C197" s="167" t="s">
        <v>330</v>
      </c>
      <c r="D197" s="167" t="s">
        <v>116</v>
      </c>
      <c r="E197" s="168" t="s">
        <v>331</v>
      </c>
      <c r="F197" s="169" t="s">
        <v>332</v>
      </c>
      <c r="G197" s="170" t="s">
        <v>119</v>
      </c>
      <c r="H197" s="171">
        <v>126</v>
      </c>
      <c r="I197" s="172"/>
      <c r="J197" s="173">
        <f>ROUND(I197*H197,2)</f>
        <v>0</v>
      </c>
      <c r="K197" s="169" t="s">
        <v>120</v>
      </c>
      <c r="L197" s="35"/>
      <c r="M197" s="174" t="s">
        <v>19</v>
      </c>
      <c r="N197" s="175" t="s">
        <v>41</v>
      </c>
      <c r="O197" s="57"/>
      <c r="P197" s="176">
        <f>O197*H197</f>
        <v>0</v>
      </c>
      <c r="Q197" s="176">
        <v>0</v>
      </c>
      <c r="R197" s="176">
        <f>Q197*H197</f>
        <v>0</v>
      </c>
      <c r="S197" s="176">
        <v>0</v>
      </c>
      <c r="T197" s="177">
        <f>S197*H197</f>
        <v>0</v>
      </c>
      <c r="AR197" s="14" t="s">
        <v>219</v>
      </c>
      <c r="AT197" s="14" t="s">
        <v>116</v>
      </c>
      <c r="AU197" s="14" t="s">
        <v>80</v>
      </c>
      <c r="AY197" s="14" t="s">
        <v>113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4" t="s">
        <v>78</v>
      </c>
      <c r="BK197" s="178">
        <f>ROUND(I197*H197,2)</f>
        <v>0</v>
      </c>
      <c r="BL197" s="14" t="s">
        <v>219</v>
      </c>
      <c r="BM197" s="14" t="s">
        <v>333</v>
      </c>
    </row>
    <row r="198" spans="2:47" s="1" customFormat="1" ht="12">
      <c r="B198" s="31"/>
      <c r="C198" s="32"/>
      <c r="D198" s="179" t="s">
        <v>123</v>
      </c>
      <c r="E198" s="32"/>
      <c r="F198" s="180" t="s">
        <v>334</v>
      </c>
      <c r="G198" s="32"/>
      <c r="H198" s="32"/>
      <c r="I198" s="96"/>
      <c r="J198" s="32"/>
      <c r="K198" s="32"/>
      <c r="L198" s="35"/>
      <c r="M198" s="181"/>
      <c r="N198" s="57"/>
      <c r="O198" s="57"/>
      <c r="P198" s="57"/>
      <c r="Q198" s="57"/>
      <c r="R198" s="57"/>
      <c r="S198" s="57"/>
      <c r="T198" s="58"/>
      <c r="AT198" s="14" t="s">
        <v>123</v>
      </c>
      <c r="AU198" s="14" t="s">
        <v>80</v>
      </c>
    </row>
    <row r="199" spans="2:51" s="11" customFormat="1" ht="12">
      <c r="B199" s="182"/>
      <c r="C199" s="183"/>
      <c r="D199" s="179" t="s">
        <v>125</v>
      </c>
      <c r="E199" s="184" t="s">
        <v>19</v>
      </c>
      <c r="F199" s="185" t="s">
        <v>138</v>
      </c>
      <c r="G199" s="183"/>
      <c r="H199" s="186">
        <v>126</v>
      </c>
      <c r="I199" s="187"/>
      <c r="J199" s="183"/>
      <c r="K199" s="183"/>
      <c r="L199" s="188"/>
      <c r="M199" s="189"/>
      <c r="N199" s="190"/>
      <c r="O199" s="190"/>
      <c r="P199" s="190"/>
      <c r="Q199" s="190"/>
      <c r="R199" s="190"/>
      <c r="S199" s="190"/>
      <c r="T199" s="191"/>
      <c r="AT199" s="192" t="s">
        <v>125</v>
      </c>
      <c r="AU199" s="192" t="s">
        <v>80</v>
      </c>
      <c r="AV199" s="11" t="s">
        <v>80</v>
      </c>
      <c r="AW199" s="11" t="s">
        <v>32</v>
      </c>
      <c r="AX199" s="11" t="s">
        <v>78</v>
      </c>
      <c r="AY199" s="192" t="s">
        <v>113</v>
      </c>
    </row>
    <row r="200" spans="2:65" s="1" customFormat="1" ht="16.5" customHeight="1">
      <c r="B200" s="31"/>
      <c r="C200" s="193" t="s">
        <v>335</v>
      </c>
      <c r="D200" s="193" t="s">
        <v>127</v>
      </c>
      <c r="E200" s="194" t="s">
        <v>336</v>
      </c>
      <c r="F200" s="195" t="s">
        <v>337</v>
      </c>
      <c r="G200" s="196" t="s">
        <v>119</v>
      </c>
      <c r="H200" s="197">
        <v>138.6</v>
      </c>
      <c r="I200" s="198"/>
      <c r="J200" s="199">
        <f>ROUND(I200*H200,2)</f>
        <v>0</v>
      </c>
      <c r="K200" s="195" t="s">
        <v>120</v>
      </c>
      <c r="L200" s="200"/>
      <c r="M200" s="201" t="s">
        <v>19</v>
      </c>
      <c r="N200" s="202" t="s">
        <v>41</v>
      </c>
      <c r="O200" s="57"/>
      <c r="P200" s="176">
        <f>O200*H200</f>
        <v>0</v>
      </c>
      <c r="Q200" s="176">
        <v>0.00026</v>
      </c>
      <c r="R200" s="176">
        <f>Q200*H200</f>
        <v>0.036036</v>
      </c>
      <c r="S200" s="176">
        <v>0</v>
      </c>
      <c r="T200" s="177">
        <f>S200*H200</f>
        <v>0</v>
      </c>
      <c r="AR200" s="14" t="s">
        <v>142</v>
      </c>
      <c r="AT200" s="14" t="s">
        <v>127</v>
      </c>
      <c r="AU200" s="14" t="s">
        <v>80</v>
      </c>
      <c r="AY200" s="14" t="s">
        <v>113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14" t="s">
        <v>78</v>
      </c>
      <c r="BK200" s="178">
        <f>ROUND(I200*H200,2)</f>
        <v>0</v>
      </c>
      <c r="BL200" s="14" t="s">
        <v>121</v>
      </c>
      <c r="BM200" s="14" t="s">
        <v>338</v>
      </c>
    </row>
    <row r="201" spans="2:47" s="1" customFormat="1" ht="12">
      <c r="B201" s="31"/>
      <c r="C201" s="32"/>
      <c r="D201" s="179" t="s">
        <v>123</v>
      </c>
      <c r="E201" s="32"/>
      <c r="F201" s="180" t="s">
        <v>337</v>
      </c>
      <c r="G201" s="32"/>
      <c r="H201" s="32"/>
      <c r="I201" s="96"/>
      <c r="J201" s="32"/>
      <c r="K201" s="32"/>
      <c r="L201" s="35"/>
      <c r="M201" s="181"/>
      <c r="N201" s="57"/>
      <c r="O201" s="57"/>
      <c r="P201" s="57"/>
      <c r="Q201" s="57"/>
      <c r="R201" s="57"/>
      <c r="S201" s="57"/>
      <c r="T201" s="58"/>
      <c r="AT201" s="14" t="s">
        <v>123</v>
      </c>
      <c r="AU201" s="14" t="s">
        <v>80</v>
      </c>
    </row>
    <row r="202" spans="2:51" s="11" customFormat="1" ht="12">
      <c r="B202" s="182"/>
      <c r="C202" s="183"/>
      <c r="D202" s="179" t="s">
        <v>125</v>
      </c>
      <c r="E202" s="183"/>
      <c r="F202" s="185" t="s">
        <v>144</v>
      </c>
      <c r="G202" s="183"/>
      <c r="H202" s="186">
        <v>138.6</v>
      </c>
      <c r="I202" s="187"/>
      <c r="J202" s="183"/>
      <c r="K202" s="183"/>
      <c r="L202" s="188"/>
      <c r="M202" s="189"/>
      <c r="N202" s="190"/>
      <c r="O202" s="190"/>
      <c r="P202" s="190"/>
      <c r="Q202" s="190"/>
      <c r="R202" s="190"/>
      <c r="S202" s="190"/>
      <c r="T202" s="191"/>
      <c r="AT202" s="192" t="s">
        <v>125</v>
      </c>
      <c r="AU202" s="192" t="s">
        <v>80</v>
      </c>
      <c r="AV202" s="11" t="s">
        <v>80</v>
      </c>
      <c r="AW202" s="11" t="s">
        <v>4</v>
      </c>
      <c r="AX202" s="11" t="s">
        <v>78</v>
      </c>
      <c r="AY202" s="192" t="s">
        <v>113</v>
      </c>
    </row>
    <row r="203" spans="2:65" s="1" customFormat="1" ht="16.5" customHeight="1">
      <c r="B203" s="31"/>
      <c r="C203" s="167" t="s">
        <v>339</v>
      </c>
      <c r="D203" s="167" t="s">
        <v>116</v>
      </c>
      <c r="E203" s="168" t="s">
        <v>340</v>
      </c>
      <c r="F203" s="169" t="s">
        <v>341</v>
      </c>
      <c r="G203" s="170" t="s">
        <v>119</v>
      </c>
      <c r="H203" s="171">
        <v>105</v>
      </c>
      <c r="I203" s="172"/>
      <c r="J203" s="173">
        <f>ROUND(I203*H203,2)</f>
        <v>0</v>
      </c>
      <c r="K203" s="169" t="s">
        <v>120</v>
      </c>
      <c r="L203" s="35"/>
      <c r="M203" s="174" t="s">
        <v>19</v>
      </c>
      <c r="N203" s="175" t="s">
        <v>41</v>
      </c>
      <c r="O203" s="57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AR203" s="14" t="s">
        <v>219</v>
      </c>
      <c r="AT203" s="14" t="s">
        <v>116</v>
      </c>
      <c r="AU203" s="14" t="s">
        <v>80</v>
      </c>
      <c r="AY203" s="14" t="s">
        <v>113</v>
      </c>
      <c r="BE203" s="178">
        <f>IF(N203="základní",J203,0)</f>
        <v>0</v>
      </c>
      <c r="BF203" s="178">
        <f>IF(N203="snížená",J203,0)</f>
        <v>0</v>
      </c>
      <c r="BG203" s="178">
        <f>IF(N203="zákl. přenesená",J203,0)</f>
        <v>0</v>
      </c>
      <c r="BH203" s="178">
        <f>IF(N203="sníž. přenesená",J203,0)</f>
        <v>0</v>
      </c>
      <c r="BI203" s="178">
        <f>IF(N203="nulová",J203,0)</f>
        <v>0</v>
      </c>
      <c r="BJ203" s="14" t="s">
        <v>78</v>
      </c>
      <c r="BK203" s="178">
        <f>ROUND(I203*H203,2)</f>
        <v>0</v>
      </c>
      <c r="BL203" s="14" t="s">
        <v>219</v>
      </c>
      <c r="BM203" s="14" t="s">
        <v>342</v>
      </c>
    </row>
    <row r="204" spans="2:47" s="1" customFormat="1" ht="19.5">
      <c r="B204" s="31"/>
      <c r="C204" s="32"/>
      <c r="D204" s="179" t="s">
        <v>123</v>
      </c>
      <c r="E204" s="32"/>
      <c r="F204" s="180" t="s">
        <v>343</v>
      </c>
      <c r="G204" s="32"/>
      <c r="H204" s="32"/>
      <c r="I204" s="96"/>
      <c r="J204" s="32"/>
      <c r="K204" s="32"/>
      <c r="L204" s="35"/>
      <c r="M204" s="181"/>
      <c r="N204" s="57"/>
      <c r="O204" s="57"/>
      <c r="P204" s="57"/>
      <c r="Q204" s="57"/>
      <c r="R204" s="57"/>
      <c r="S204" s="57"/>
      <c r="T204" s="58"/>
      <c r="AT204" s="14" t="s">
        <v>123</v>
      </c>
      <c r="AU204" s="14" t="s">
        <v>80</v>
      </c>
    </row>
    <row r="205" spans="2:65" s="1" customFormat="1" ht="16.5" customHeight="1">
      <c r="B205" s="31"/>
      <c r="C205" s="167" t="s">
        <v>344</v>
      </c>
      <c r="D205" s="167" t="s">
        <v>116</v>
      </c>
      <c r="E205" s="168" t="s">
        <v>345</v>
      </c>
      <c r="F205" s="169" t="s">
        <v>346</v>
      </c>
      <c r="G205" s="170" t="s">
        <v>234</v>
      </c>
      <c r="H205" s="171">
        <v>0.299</v>
      </c>
      <c r="I205" s="172"/>
      <c r="J205" s="173">
        <f>ROUND(I205*H205,2)</f>
        <v>0</v>
      </c>
      <c r="K205" s="169" t="s">
        <v>19</v>
      </c>
      <c r="L205" s="35"/>
      <c r="M205" s="174" t="s">
        <v>19</v>
      </c>
      <c r="N205" s="175" t="s">
        <v>41</v>
      </c>
      <c r="O205" s="57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AR205" s="14" t="s">
        <v>219</v>
      </c>
      <c r="AT205" s="14" t="s">
        <v>116</v>
      </c>
      <c r="AU205" s="14" t="s">
        <v>80</v>
      </c>
      <c r="AY205" s="14" t="s">
        <v>113</v>
      </c>
      <c r="BE205" s="178">
        <f>IF(N205="základní",J205,0)</f>
        <v>0</v>
      </c>
      <c r="BF205" s="178">
        <f>IF(N205="snížená",J205,0)</f>
        <v>0</v>
      </c>
      <c r="BG205" s="178">
        <f>IF(N205="zákl. přenesená",J205,0)</f>
        <v>0</v>
      </c>
      <c r="BH205" s="178">
        <f>IF(N205="sníž. přenesená",J205,0)</f>
        <v>0</v>
      </c>
      <c r="BI205" s="178">
        <f>IF(N205="nulová",J205,0)</f>
        <v>0</v>
      </c>
      <c r="BJ205" s="14" t="s">
        <v>78</v>
      </c>
      <c r="BK205" s="178">
        <f>ROUND(I205*H205,2)</f>
        <v>0</v>
      </c>
      <c r="BL205" s="14" t="s">
        <v>219</v>
      </c>
      <c r="BM205" s="14" t="s">
        <v>347</v>
      </c>
    </row>
    <row r="206" spans="2:47" s="1" customFormat="1" ht="12">
      <c r="B206" s="31"/>
      <c r="C206" s="32"/>
      <c r="D206" s="179" t="s">
        <v>123</v>
      </c>
      <c r="E206" s="32"/>
      <c r="F206" s="180" t="s">
        <v>348</v>
      </c>
      <c r="G206" s="32"/>
      <c r="H206" s="32"/>
      <c r="I206" s="96"/>
      <c r="J206" s="32"/>
      <c r="K206" s="32"/>
      <c r="L206" s="35"/>
      <c r="M206" s="181"/>
      <c r="N206" s="57"/>
      <c r="O206" s="57"/>
      <c r="P206" s="57"/>
      <c r="Q206" s="57"/>
      <c r="R206" s="57"/>
      <c r="S206" s="57"/>
      <c r="T206" s="58"/>
      <c r="AT206" s="14" t="s">
        <v>123</v>
      </c>
      <c r="AU206" s="14" t="s">
        <v>80</v>
      </c>
    </row>
    <row r="207" spans="2:51" s="11" customFormat="1" ht="12">
      <c r="B207" s="182"/>
      <c r="C207" s="183"/>
      <c r="D207" s="179" t="s">
        <v>125</v>
      </c>
      <c r="E207" s="184" t="s">
        <v>19</v>
      </c>
      <c r="F207" s="185" t="s">
        <v>349</v>
      </c>
      <c r="G207" s="183"/>
      <c r="H207" s="186">
        <v>0.299</v>
      </c>
      <c r="I207" s="187"/>
      <c r="J207" s="183"/>
      <c r="K207" s="183"/>
      <c r="L207" s="188"/>
      <c r="M207" s="189"/>
      <c r="N207" s="190"/>
      <c r="O207" s="190"/>
      <c r="P207" s="190"/>
      <c r="Q207" s="190"/>
      <c r="R207" s="190"/>
      <c r="S207" s="190"/>
      <c r="T207" s="191"/>
      <c r="AT207" s="192" t="s">
        <v>125</v>
      </c>
      <c r="AU207" s="192" t="s">
        <v>80</v>
      </c>
      <c r="AV207" s="11" t="s">
        <v>80</v>
      </c>
      <c r="AW207" s="11" t="s">
        <v>32</v>
      </c>
      <c r="AX207" s="11" t="s">
        <v>78</v>
      </c>
      <c r="AY207" s="192" t="s">
        <v>113</v>
      </c>
    </row>
    <row r="208" spans="2:65" s="1" customFormat="1" ht="16.5" customHeight="1">
      <c r="B208" s="31"/>
      <c r="C208" s="167" t="s">
        <v>350</v>
      </c>
      <c r="D208" s="167" t="s">
        <v>116</v>
      </c>
      <c r="E208" s="168" t="s">
        <v>351</v>
      </c>
      <c r="F208" s="169" t="s">
        <v>352</v>
      </c>
      <c r="G208" s="170" t="s">
        <v>234</v>
      </c>
      <c r="H208" s="171">
        <v>0.299</v>
      </c>
      <c r="I208" s="172"/>
      <c r="J208" s="173">
        <f>ROUND(I208*H208,2)</f>
        <v>0</v>
      </c>
      <c r="K208" s="169" t="s">
        <v>120</v>
      </c>
      <c r="L208" s="35"/>
      <c r="M208" s="174" t="s">
        <v>19</v>
      </c>
      <c r="N208" s="175" t="s">
        <v>41</v>
      </c>
      <c r="O208" s="57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AR208" s="14" t="s">
        <v>219</v>
      </c>
      <c r="AT208" s="14" t="s">
        <v>116</v>
      </c>
      <c r="AU208" s="14" t="s">
        <v>80</v>
      </c>
      <c r="AY208" s="14" t="s">
        <v>113</v>
      </c>
      <c r="BE208" s="178">
        <f>IF(N208="základní",J208,0)</f>
        <v>0</v>
      </c>
      <c r="BF208" s="178">
        <f>IF(N208="snížená",J208,0)</f>
        <v>0</v>
      </c>
      <c r="BG208" s="178">
        <f>IF(N208="zákl. přenesená",J208,0)</f>
        <v>0</v>
      </c>
      <c r="BH208" s="178">
        <f>IF(N208="sníž. přenesená",J208,0)</f>
        <v>0</v>
      </c>
      <c r="BI208" s="178">
        <f>IF(N208="nulová",J208,0)</f>
        <v>0</v>
      </c>
      <c r="BJ208" s="14" t="s">
        <v>78</v>
      </c>
      <c r="BK208" s="178">
        <f>ROUND(I208*H208,2)</f>
        <v>0</v>
      </c>
      <c r="BL208" s="14" t="s">
        <v>219</v>
      </c>
      <c r="BM208" s="14" t="s">
        <v>353</v>
      </c>
    </row>
    <row r="209" spans="2:47" s="1" customFormat="1" ht="12">
      <c r="B209" s="31"/>
      <c r="C209" s="32"/>
      <c r="D209" s="179" t="s">
        <v>123</v>
      </c>
      <c r="E209" s="32"/>
      <c r="F209" s="180" t="s">
        <v>354</v>
      </c>
      <c r="G209" s="32"/>
      <c r="H209" s="32"/>
      <c r="I209" s="96"/>
      <c r="J209" s="32"/>
      <c r="K209" s="32"/>
      <c r="L209" s="35"/>
      <c r="M209" s="181"/>
      <c r="N209" s="57"/>
      <c r="O209" s="57"/>
      <c r="P209" s="57"/>
      <c r="Q209" s="57"/>
      <c r="R209" s="57"/>
      <c r="S209" s="57"/>
      <c r="T209" s="58"/>
      <c r="AT209" s="14" t="s">
        <v>123</v>
      </c>
      <c r="AU209" s="14" t="s">
        <v>80</v>
      </c>
    </row>
    <row r="210" spans="2:47" s="1" customFormat="1" ht="39">
      <c r="B210" s="31"/>
      <c r="C210" s="32"/>
      <c r="D210" s="179" t="s">
        <v>211</v>
      </c>
      <c r="E210" s="32"/>
      <c r="F210" s="203" t="s">
        <v>355</v>
      </c>
      <c r="G210" s="32"/>
      <c r="H210" s="32"/>
      <c r="I210" s="96"/>
      <c r="J210" s="32"/>
      <c r="K210" s="32"/>
      <c r="L210" s="35"/>
      <c r="M210" s="181"/>
      <c r="N210" s="57"/>
      <c r="O210" s="57"/>
      <c r="P210" s="57"/>
      <c r="Q210" s="57"/>
      <c r="R210" s="57"/>
      <c r="S210" s="57"/>
      <c r="T210" s="58"/>
      <c r="AT210" s="14" t="s">
        <v>211</v>
      </c>
      <c r="AU210" s="14" t="s">
        <v>80</v>
      </c>
    </row>
    <row r="211" spans="2:65" s="1" customFormat="1" ht="16.5" customHeight="1">
      <c r="B211" s="31"/>
      <c r="C211" s="167" t="s">
        <v>356</v>
      </c>
      <c r="D211" s="167" t="s">
        <v>116</v>
      </c>
      <c r="E211" s="168" t="s">
        <v>357</v>
      </c>
      <c r="F211" s="169" t="s">
        <v>358</v>
      </c>
      <c r="G211" s="170" t="s">
        <v>234</v>
      </c>
      <c r="H211" s="171">
        <v>5.98</v>
      </c>
      <c r="I211" s="172"/>
      <c r="J211" s="173">
        <f>ROUND(I211*H211,2)</f>
        <v>0</v>
      </c>
      <c r="K211" s="169" t="s">
        <v>120</v>
      </c>
      <c r="L211" s="35"/>
      <c r="M211" s="174" t="s">
        <v>19</v>
      </c>
      <c r="N211" s="175" t="s">
        <v>41</v>
      </c>
      <c r="O211" s="57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AR211" s="14" t="s">
        <v>219</v>
      </c>
      <c r="AT211" s="14" t="s">
        <v>116</v>
      </c>
      <c r="AU211" s="14" t="s">
        <v>80</v>
      </c>
      <c r="AY211" s="14" t="s">
        <v>113</v>
      </c>
      <c r="BE211" s="178">
        <f>IF(N211="základní",J211,0)</f>
        <v>0</v>
      </c>
      <c r="BF211" s="178">
        <f>IF(N211="snížená",J211,0)</f>
        <v>0</v>
      </c>
      <c r="BG211" s="178">
        <f>IF(N211="zákl. přenesená",J211,0)</f>
        <v>0</v>
      </c>
      <c r="BH211" s="178">
        <f>IF(N211="sníž. přenesená",J211,0)</f>
        <v>0</v>
      </c>
      <c r="BI211" s="178">
        <f>IF(N211="nulová",J211,0)</f>
        <v>0</v>
      </c>
      <c r="BJ211" s="14" t="s">
        <v>78</v>
      </c>
      <c r="BK211" s="178">
        <f>ROUND(I211*H211,2)</f>
        <v>0</v>
      </c>
      <c r="BL211" s="14" t="s">
        <v>219</v>
      </c>
      <c r="BM211" s="14" t="s">
        <v>359</v>
      </c>
    </row>
    <row r="212" spans="2:47" s="1" customFormat="1" ht="12">
      <c r="B212" s="31"/>
      <c r="C212" s="32"/>
      <c r="D212" s="179" t="s">
        <v>123</v>
      </c>
      <c r="E212" s="32"/>
      <c r="F212" s="180" t="s">
        <v>360</v>
      </c>
      <c r="G212" s="32"/>
      <c r="H212" s="32"/>
      <c r="I212" s="96"/>
      <c r="J212" s="32"/>
      <c r="K212" s="32"/>
      <c r="L212" s="35"/>
      <c r="M212" s="181"/>
      <c r="N212" s="57"/>
      <c r="O212" s="57"/>
      <c r="P212" s="57"/>
      <c r="Q212" s="57"/>
      <c r="R212" s="57"/>
      <c r="S212" s="57"/>
      <c r="T212" s="58"/>
      <c r="AT212" s="14" t="s">
        <v>123</v>
      </c>
      <c r="AU212" s="14" t="s">
        <v>80</v>
      </c>
    </row>
    <row r="213" spans="2:47" s="1" customFormat="1" ht="39">
      <c r="B213" s="31"/>
      <c r="C213" s="32"/>
      <c r="D213" s="179" t="s">
        <v>211</v>
      </c>
      <c r="E213" s="32"/>
      <c r="F213" s="203" t="s">
        <v>355</v>
      </c>
      <c r="G213" s="32"/>
      <c r="H213" s="32"/>
      <c r="I213" s="96"/>
      <c r="J213" s="32"/>
      <c r="K213" s="32"/>
      <c r="L213" s="35"/>
      <c r="M213" s="181"/>
      <c r="N213" s="57"/>
      <c r="O213" s="57"/>
      <c r="P213" s="57"/>
      <c r="Q213" s="57"/>
      <c r="R213" s="57"/>
      <c r="S213" s="57"/>
      <c r="T213" s="58"/>
      <c r="AT213" s="14" t="s">
        <v>211</v>
      </c>
      <c r="AU213" s="14" t="s">
        <v>80</v>
      </c>
    </row>
    <row r="214" spans="2:51" s="11" customFormat="1" ht="12">
      <c r="B214" s="182"/>
      <c r="C214" s="183"/>
      <c r="D214" s="179" t="s">
        <v>125</v>
      </c>
      <c r="E214" s="184" t="s">
        <v>19</v>
      </c>
      <c r="F214" s="185" t="s">
        <v>361</v>
      </c>
      <c r="G214" s="183"/>
      <c r="H214" s="186">
        <v>5.98</v>
      </c>
      <c r="I214" s="187"/>
      <c r="J214" s="183"/>
      <c r="K214" s="183"/>
      <c r="L214" s="188"/>
      <c r="M214" s="189"/>
      <c r="N214" s="190"/>
      <c r="O214" s="190"/>
      <c r="P214" s="190"/>
      <c r="Q214" s="190"/>
      <c r="R214" s="190"/>
      <c r="S214" s="190"/>
      <c r="T214" s="191"/>
      <c r="AT214" s="192" t="s">
        <v>125</v>
      </c>
      <c r="AU214" s="192" t="s">
        <v>80</v>
      </c>
      <c r="AV214" s="11" t="s">
        <v>80</v>
      </c>
      <c r="AW214" s="11" t="s">
        <v>32</v>
      </c>
      <c r="AX214" s="11" t="s">
        <v>78</v>
      </c>
      <c r="AY214" s="192" t="s">
        <v>113</v>
      </c>
    </row>
    <row r="215" spans="2:63" s="10" customFormat="1" ht="25.9" customHeight="1">
      <c r="B215" s="151"/>
      <c r="C215" s="152"/>
      <c r="D215" s="153" t="s">
        <v>69</v>
      </c>
      <c r="E215" s="154" t="s">
        <v>362</v>
      </c>
      <c r="F215" s="154" t="s">
        <v>363</v>
      </c>
      <c r="G215" s="152"/>
      <c r="H215" s="152"/>
      <c r="I215" s="155"/>
      <c r="J215" s="156">
        <f>BK215</f>
        <v>0</v>
      </c>
      <c r="K215" s="152"/>
      <c r="L215" s="157"/>
      <c r="M215" s="158"/>
      <c r="N215" s="159"/>
      <c r="O215" s="159"/>
      <c r="P215" s="160">
        <f>P216+P219+P222</f>
        <v>0</v>
      </c>
      <c r="Q215" s="159"/>
      <c r="R215" s="160">
        <f>R216+R219+R222</f>
        <v>0</v>
      </c>
      <c r="S215" s="159"/>
      <c r="T215" s="161">
        <f>T216+T219+T222</f>
        <v>0</v>
      </c>
      <c r="AR215" s="162" t="s">
        <v>145</v>
      </c>
      <c r="AT215" s="163" t="s">
        <v>69</v>
      </c>
      <c r="AU215" s="163" t="s">
        <v>70</v>
      </c>
      <c r="AY215" s="162" t="s">
        <v>113</v>
      </c>
      <c r="BK215" s="164">
        <f>BK216+BK219+BK222</f>
        <v>0</v>
      </c>
    </row>
    <row r="216" spans="2:63" s="10" customFormat="1" ht="22.9" customHeight="1">
      <c r="B216" s="151"/>
      <c r="C216" s="152"/>
      <c r="D216" s="153" t="s">
        <v>69</v>
      </c>
      <c r="E216" s="165" t="s">
        <v>364</v>
      </c>
      <c r="F216" s="165" t="s">
        <v>365</v>
      </c>
      <c r="G216" s="152"/>
      <c r="H216" s="152"/>
      <c r="I216" s="155"/>
      <c r="J216" s="166">
        <f>BK216</f>
        <v>0</v>
      </c>
      <c r="K216" s="152"/>
      <c r="L216" s="157"/>
      <c r="M216" s="158"/>
      <c r="N216" s="159"/>
      <c r="O216" s="159"/>
      <c r="P216" s="160">
        <f>SUM(P217:P218)</f>
        <v>0</v>
      </c>
      <c r="Q216" s="159"/>
      <c r="R216" s="160">
        <f>SUM(R217:R218)</f>
        <v>0</v>
      </c>
      <c r="S216" s="159"/>
      <c r="T216" s="161">
        <f>SUM(T217:T218)</f>
        <v>0</v>
      </c>
      <c r="AR216" s="162" t="s">
        <v>145</v>
      </c>
      <c r="AT216" s="163" t="s">
        <v>69</v>
      </c>
      <c r="AU216" s="163" t="s">
        <v>78</v>
      </c>
      <c r="AY216" s="162" t="s">
        <v>113</v>
      </c>
      <c r="BK216" s="164">
        <f>SUM(BK217:BK218)</f>
        <v>0</v>
      </c>
    </row>
    <row r="217" spans="2:65" s="1" customFormat="1" ht="16.5" customHeight="1">
      <c r="B217" s="31"/>
      <c r="C217" s="167" t="s">
        <v>366</v>
      </c>
      <c r="D217" s="167" t="s">
        <v>116</v>
      </c>
      <c r="E217" s="168" t="s">
        <v>367</v>
      </c>
      <c r="F217" s="169" t="s">
        <v>368</v>
      </c>
      <c r="G217" s="170" t="s">
        <v>298</v>
      </c>
      <c r="H217" s="171">
        <v>1</v>
      </c>
      <c r="I217" s="172"/>
      <c r="J217" s="173">
        <f>ROUND(I217*H217,2)</f>
        <v>0</v>
      </c>
      <c r="K217" s="169" t="s">
        <v>120</v>
      </c>
      <c r="L217" s="35"/>
      <c r="M217" s="174" t="s">
        <v>19</v>
      </c>
      <c r="N217" s="175" t="s">
        <v>41</v>
      </c>
      <c r="O217" s="57"/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AR217" s="14" t="s">
        <v>369</v>
      </c>
      <c r="AT217" s="14" t="s">
        <v>116</v>
      </c>
      <c r="AU217" s="14" t="s">
        <v>80</v>
      </c>
      <c r="AY217" s="14" t="s">
        <v>113</v>
      </c>
      <c r="BE217" s="178">
        <f>IF(N217="základní",J217,0)</f>
        <v>0</v>
      </c>
      <c r="BF217" s="178">
        <f>IF(N217="snížená",J217,0)</f>
        <v>0</v>
      </c>
      <c r="BG217" s="178">
        <f>IF(N217="zákl. přenesená",J217,0)</f>
        <v>0</v>
      </c>
      <c r="BH217" s="178">
        <f>IF(N217="sníž. přenesená",J217,0)</f>
        <v>0</v>
      </c>
      <c r="BI217" s="178">
        <f>IF(N217="nulová",J217,0)</f>
        <v>0</v>
      </c>
      <c r="BJ217" s="14" t="s">
        <v>78</v>
      </c>
      <c r="BK217" s="178">
        <f>ROUND(I217*H217,2)</f>
        <v>0</v>
      </c>
      <c r="BL217" s="14" t="s">
        <v>369</v>
      </c>
      <c r="BM217" s="14" t="s">
        <v>370</v>
      </c>
    </row>
    <row r="218" spans="2:47" s="1" customFormat="1" ht="12">
      <c r="B218" s="31"/>
      <c r="C218" s="32"/>
      <c r="D218" s="179" t="s">
        <v>123</v>
      </c>
      <c r="E218" s="32"/>
      <c r="F218" s="180" t="s">
        <v>368</v>
      </c>
      <c r="G218" s="32"/>
      <c r="H218" s="32"/>
      <c r="I218" s="96"/>
      <c r="J218" s="32"/>
      <c r="K218" s="32"/>
      <c r="L218" s="35"/>
      <c r="M218" s="181"/>
      <c r="N218" s="57"/>
      <c r="O218" s="57"/>
      <c r="P218" s="57"/>
      <c r="Q218" s="57"/>
      <c r="R218" s="57"/>
      <c r="S218" s="57"/>
      <c r="T218" s="58"/>
      <c r="AT218" s="14" t="s">
        <v>123</v>
      </c>
      <c r="AU218" s="14" t="s">
        <v>80</v>
      </c>
    </row>
    <row r="219" spans="2:63" s="10" customFormat="1" ht="22.9" customHeight="1">
      <c r="B219" s="151"/>
      <c r="C219" s="152"/>
      <c r="D219" s="153" t="s">
        <v>69</v>
      </c>
      <c r="E219" s="165" t="s">
        <v>371</v>
      </c>
      <c r="F219" s="165" t="s">
        <v>372</v>
      </c>
      <c r="G219" s="152"/>
      <c r="H219" s="152"/>
      <c r="I219" s="155"/>
      <c r="J219" s="166">
        <f>BK219</f>
        <v>0</v>
      </c>
      <c r="K219" s="152"/>
      <c r="L219" s="157"/>
      <c r="M219" s="158"/>
      <c r="N219" s="159"/>
      <c r="O219" s="159"/>
      <c r="P219" s="160">
        <f>SUM(P220:P221)</f>
        <v>0</v>
      </c>
      <c r="Q219" s="159"/>
      <c r="R219" s="160">
        <f>SUM(R220:R221)</f>
        <v>0</v>
      </c>
      <c r="S219" s="159"/>
      <c r="T219" s="161">
        <f>SUM(T220:T221)</f>
        <v>0</v>
      </c>
      <c r="AR219" s="162" t="s">
        <v>145</v>
      </c>
      <c r="AT219" s="163" t="s">
        <v>69</v>
      </c>
      <c r="AU219" s="163" t="s">
        <v>78</v>
      </c>
      <c r="AY219" s="162" t="s">
        <v>113</v>
      </c>
      <c r="BK219" s="164">
        <f>SUM(BK220:BK221)</f>
        <v>0</v>
      </c>
    </row>
    <row r="220" spans="2:65" s="1" customFormat="1" ht="16.5" customHeight="1">
      <c r="B220" s="31"/>
      <c r="C220" s="167" t="s">
        <v>373</v>
      </c>
      <c r="D220" s="167" t="s">
        <v>116</v>
      </c>
      <c r="E220" s="168" t="s">
        <v>374</v>
      </c>
      <c r="F220" s="169" t="s">
        <v>375</v>
      </c>
      <c r="G220" s="170" t="s">
        <v>298</v>
      </c>
      <c r="H220" s="171">
        <v>1</v>
      </c>
      <c r="I220" s="172"/>
      <c r="J220" s="173">
        <f>ROUND(I220*H220,2)</f>
        <v>0</v>
      </c>
      <c r="K220" s="169" t="s">
        <v>120</v>
      </c>
      <c r="L220" s="35"/>
      <c r="M220" s="174" t="s">
        <v>19</v>
      </c>
      <c r="N220" s="175" t="s">
        <v>41</v>
      </c>
      <c r="O220" s="57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AR220" s="14" t="s">
        <v>369</v>
      </c>
      <c r="AT220" s="14" t="s">
        <v>116</v>
      </c>
      <c r="AU220" s="14" t="s">
        <v>80</v>
      </c>
      <c r="AY220" s="14" t="s">
        <v>113</v>
      </c>
      <c r="BE220" s="178">
        <f>IF(N220="základní",J220,0)</f>
        <v>0</v>
      </c>
      <c r="BF220" s="178">
        <f>IF(N220="snížená",J220,0)</f>
        <v>0</v>
      </c>
      <c r="BG220" s="178">
        <f>IF(N220="zákl. přenesená",J220,0)</f>
        <v>0</v>
      </c>
      <c r="BH220" s="178">
        <f>IF(N220="sníž. přenesená",J220,0)</f>
        <v>0</v>
      </c>
      <c r="BI220" s="178">
        <f>IF(N220="nulová",J220,0)</f>
        <v>0</v>
      </c>
      <c r="BJ220" s="14" t="s">
        <v>78</v>
      </c>
      <c r="BK220" s="178">
        <f>ROUND(I220*H220,2)</f>
        <v>0</v>
      </c>
      <c r="BL220" s="14" t="s">
        <v>369</v>
      </c>
      <c r="BM220" s="14" t="s">
        <v>376</v>
      </c>
    </row>
    <row r="221" spans="2:47" s="1" customFormat="1" ht="12">
      <c r="B221" s="31"/>
      <c r="C221" s="32"/>
      <c r="D221" s="179" t="s">
        <v>123</v>
      </c>
      <c r="E221" s="32"/>
      <c r="F221" s="180" t="s">
        <v>375</v>
      </c>
      <c r="G221" s="32"/>
      <c r="H221" s="32"/>
      <c r="I221" s="96"/>
      <c r="J221" s="32"/>
      <c r="K221" s="32"/>
      <c r="L221" s="35"/>
      <c r="M221" s="181"/>
      <c r="N221" s="57"/>
      <c r="O221" s="57"/>
      <c r="P221" s="57"/>
      <c r="Q221" s="57"/>
      <c r="R221" s="57"/>
      <c r="S221" s="57"/>
      <c r="T221" s="58"/>
      <c r="AT221" s="14" t="s">
        <v>123</v>
      </c>
      <c r="AU221" s="14" t="s">
        <v>80</v>
      </c>
    </row>
    <row r="222" spans="2:63" s="10" customFormat="1" ht="22.9" customHeight="1">
      <c r="B222" s="151"/>
      <c r="C222" s="152"/>
      <c r="D222" s="153" t="s">
        <v>69</v>
      </c>
      <c r="E222" s="165" t="s">
        <v>377</v>
      </c>
      <c r="F222" s="165" t="s">
        <v>378</v>
      </c>
      <c r="G222" s="152"/>
      <c r="H222" s="152"/>
      <c r="I222" s="155"/>
      <c r="J222" s="166">
        <f>BK222</f>
        <v>0</v>
      </c>
      <c r="K222" s="152"/>
      <c r="L222" s="157"/>
      <c r="M222" s="158"/>
      <c r="N222" s="159"/>
      <c r="O222" s="159"/>
      <c r="P222" s="160">
        <f>SUM(P223:P224)</f>
        <v>0</v>
      </c>
      <c r="Q222" s="159"/>
      <c r="R222" s="160">
        <f>SUM(R223:R224)</f>
        <v>0</v>
      </c>
      <c r="S222" s="159"/>
      <c r="T222" s="161">
        <f>SUM(T223:T224)</f>
        <v>0</v>
      </c>
      <c r="AR222" s="162" t="s">
        <v>145</v>
      </c>
      <c r="AT222" s="163" t="s">
        <v>69</v>
      </c>
      <c r="AU222" s="163" t="s">
        <v>78</v>
      </c>
      <c r="AY222" s="162" t="s">
        <v>113</v>
      </c>
      <c r="BK222" s="164">
        <f>SUM(BK223:BK224)</f>
        <v>0</v>
      </c>
    </row>
    <row r="223" spans="2:65" s="1" customFormat="1" ht="16.5" customHeight="1">
      <c r="B223" s="31"/>
      <c r="C223" s="167" t="s">
        <v>379</v>
      </c>
      <c r="D223" s="167" t="s">
        <v>116</v>
      </c>
      <c r="E223" s="168" t="s">
        <v>380</v>
      </c>
      <c r="F223" s="169" t="s">
        <v>381</v>
      </c>
      <c r="G223" s="170" t="s">
        <v>382</v>
      </c>
      <c r="H223" s="171">
        <v>1</v>
      </c>
      <c r="I223" s="172"/>
      <c r="J223" s="173">
        <f>ROUND(I223*H223,2)</f>
        <v>0</v>
      </c>
      <c r="K223" s="169" t="s">
        <v>120</v>
      </c>
      <c r="L223" s="35"/>
      <c r="M223" s="174" t="s">
        <v>19</v>
      </c>
      <c r="N223" s="175" t="s">
        <v>41</v>
      </c>
      <c r="O223" s="57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AR223" s="14" t="s">
        <v>369</v>
      </c>
      <c r="AT223" s="14" t="s">
        <v>116</v>
      </c>
      <c r="AU223" s="14" t="s">
        <v>80</v>
      </c>
      <c r="AY223" s="14" t="s">
        <v>113</v>
      </c>
      <c r="BE223" s="178">
        <f>IF(N223="základní",J223,0)</f>
        <v>0</v>
      </c>
      <c r="BF223" s="178">
        <f>IF(N223="snížená",J223,0)</f>
        <v>0</v>
      </c>
      <c r="BG223" s="178">
        <f>IF(N223="zákl. přenesená",J223,0)</f>
        <v>0</v>
      </c>
      <c r="BH223" s="178">
        <f>IF(N223="sníž. přenesená",J223,0)</f>
        <v>0</v>
      </c>
      <c r="BI223" s="178">
        <f>IF(N223="nulová",J223,0)</f>
        <v>0</v>
      </c>
      <c r="BJ223" s="14" t="s">
        <v>78</v>
      </c>
      <c r="BK223" s="178">
        <f>ROUND(I223*H223,2)</f>
        <v>0</v>
      </c>
      <c r="BL223" s="14" t="s">
        <v>369</v>
      </c>
      <c r="BM223" s="14" t="s">
        <v>383</v>
      </c>
    </row>
    <row r="224" spans="2:47" s="1" customFormat="1" ht="12">
      <c r="B224" s="31"/>
      <c r="C224" s="32"/>
      <c r="D224" s="179" t="s">
        <v>123</v>
      </c>
      <c r="E224" s="32"/>
      <c r="F224" s="180" t="s">
        <v>384</v>
      </c>
      <c r="G224" s="32"/>
      <c r="H224" s="32"/>
      <c r="I224" s="96"/>
      <c r="J224" s="32"/>
      <c r="K224" s="32"/>
      <c r="L224" s="35"/>
      <c r="M224" s="204"/>
      <c r="N224" s="205"/>
      <c r="O224" s="205"/>
      <c r="P224" s="205"/>
      <c r="Q224" s="205"/>
      <c r="R224" s="205"/>
      <c r="S224" s="205"/>
      <c r="T224" s="206"/>
      <c r="AT224" s="14" t="s">
        <v>123</v>
      </c>
      <c r="AU224" s="14" t="s">
        <v>80</v>
      </c>
    </row>
    <row r="225" spans="2:12" s="1" customFormat="1" ht="6.95" customHeight="1">
      <c r="B225" s="43"/>
      <c r="C225" s="44"/>
      <c r="D225" s="44"/>
      <c r="E225" s="44"/>
      <c r="F225" s="44"/>
      <c r="G225" s="44"/>
      <c r="H225" s="44"/>
      <c r="I225" s="118"/>
      <c r="J225" s="44"/>
      <c r="K225" s="44"/>
      <c r="L225" s="35"/>
    </row>
  </sheetData>
  <sheetProtection formatColumns="0" formatRows="0" autoFilter="0"/>
  <autoFilter ref="C87:K22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07" customWidth="1"/>
    <col min="2" max="2" width="1.7109375" style="207" customWidth="1"/>
    <col min="3" max="4" width="5.00390625" style="207" customWidth="1"/>
    <col min="5" max="5" width="11.7109375" style="207" customWidth="1"/>
    <col min="6" max="6" width="9.140625" style="207" customWidth="1"/>
    <col min="7" max="7" width="5.00390625" style="207" customWidth="1"/>
    <col min="8" max="8" width="77.8515625" style="207" customWidth="1"/>
    <col min="9" max="10" width="20.00390625" style="207" customWidth="1"/>
    <col min="11" max="11" width="1.7109375" style="207" customWidth="1"/>
  </cols>
  <sheetData>
    <row r="1" ht="37.5" customHeight="1"/>
    <row r="2" spans="2:1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2" customFormat="1" ht="45" customHeight="1">
      <c r="B3" s="211"/>
      <c r="C3" s="337" t="s">
        <v>385</v>
      </c>
      <c r="D3" s="337"/>
      <c r="E3" s="337"/>
      <c r="F3" s="337"/>
      <c r="G3" s="337"/>
      <c r="H3" s="337"/>
      <c r="I3" s="337"/>
      <c r="J3" s="337"/>
      <c r="K3" s="212"/>
    </row>
    <row r="4" spans="2:11" ht="25.5" customHeight="1">
      <c r="B4" s="213"/>
      <c r="C4" s="336" t="s">
        <v>386</v>
      </c>
      <c r="D4" s="336"/>
      <c r="E4" s="336"/>
      <c r="F4" s="336"/>
      <c r="G4" s="336"/>
      <c r="H4" s="336"/>
      <c r="I4" s="336"/>
      <c r="J4" s="336"/>
      <c r="K4" s="214"/>
    </row>
    <row r="5" spans="2:1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ht="15" customHeight="1">
      <c r="B6" s="213"/>
      <c r="C6" s="333" t="s">
        <v>387</v>
      </c>
      <c r="D6" s="333"/>
      <c r="E6" s="333"/>
      <c r="F6" s="333"/>
      <c r="G6" s="333"/>
      <c r="H6" s="333"/>
      <c r="I6" s="333"/>
      <c r="J6" s="333"/>
      <c r="K6" s="214"/>
    </row>
    <row r="7" spans="2:11" ht="15" customHeight="1">
      <c r="B7" s="217"/>
      <c r="C7" s="333" t="s">
        <v>388</v>
      </c>
      <c r="D7" s="333"/>
      <c r="E7" s="333"/>
      <c r="F7" s="333"/>
      <c r="G7" s="333"/>
      <c r="H7" s="333"/>
      <c r="I7" s="333"/>
      <c r="J7" s="333"/>
      <c r="K7" s="214"/>
    </row>
    <row r="8" spans="2:1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ht="15" customHeight="1">
      <c r="B9" s="217"/>
      <c r="C9" s="333" t="s">
        <v>389</v>
      </c>
      <c r="D9" s="333"/>
      <c r="E9" s="333"/>
      <c r="F9" s="333"/>
      <c r="G9" s="333"/>
      <c r="H9" s="333"/>
      <c r="I9" s="333"/>
      <c r="J9" s="333"/>
      <c r="K9" s="214"/>
    </row>
    <row r="10" spans="2:11" ht="15" customHeight="1">
      <c r="B10" s="217"/>
      <c r="C10" s="216"/>
      <c r="D10" s="333" t="s">
        <v>390</v>
      </c>
      <c r="E10" s="333"/>
      <c r="F10" s="333"/>
      <c r="G10" s="333"/>
      <c r="H10" s="333"/>
      <c r="I10" s="333"/>
      <c r="J10" s="333"/>
      <c r="K10" s="214"/>
    </row>
    <row r="11" spans="2:11" ht="15" customHeight="1">
      <c r="B11" s="217"/>
      <c r="C11" s="218"/>
      <c r="D11" s="333" t="s">
        <v>391</v>
      </c>
      <c r="E11" s="333"/>
      <c r="F11" s="333"/>
      <c r="G11" s="333"/>
      <c r="H11" s="333"/>
      <c r="I11" s="333"/>
      <c r="J11" s="333"/>
      <c r="K11" s="214"/>
    </row>
    <row r="12" spans="2:1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ht="15" customHeight="1">
      <c r="B13" s="217"/>
      <c r="C13" s="218"/>
      <c r="D13" s="219" t="s">
        <v>392</v>
      </c>
      <c r="E13" s="216"/>
      <c r="F13" s="216"/>
      <c r="G13" s="216"/>
      <c r="H13" s="216"/>
      <c r="I13" s="216"/>
      <c r="J13" s="216"/>
      <c r="K13" s="214"/>
    </row>
    <row r="14" spans="2:1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ht="15" customHeight="1">
      <c r="B15" s="217"/>
      <c r="C15" s="218"/>
      <c r="D15" s="333" t="s">
        <v>393</v>
      </c>
      <c r="E15" s="333"/>
      <c r="F15" s="333"/>
      <c r="G15" s="333"/>
      <c r="H15" s="333"/>
      <c r="I15" s="333"/>
      <c r="J15" s="333"/>
      <c r="K15" s="214"/>
    </row>
    <row r="16" spans="2:11" ht="15" customHeight="1">
      <c r="B16" s="217"/>
      <c r="C16" s="218"/>
      <c r="D16" s="333" t="s">
        <v>394</v>
      </c>
      <c r="E16" s="333"/>
      <c r="F16" s="333"/>
      <c r="G16" s="333"/>
      <c r="H16" s="333"/>
      <c r="I16" s="333"/>
      <c r="J16" s="333"/>
      <c r="K16" s="214"/>
    </row>
    <row r="17" spans="2:11" ht="15" customHeight="1">
      <c r="B17" s="217"/>
      <c r="C17" s="218"/>
      <c r="D17" s="333" t="s">
        <v>395</v>
      </c>
      <c r="E17" s="333"/>
      <c r="F17" s="333"/>
      <c r="G17" s="333"/>
      <c r="H17" s="333"/>
      <c r="I17" s="333"/>
      <c r="J17" s="333"/>
      <c r="K17" s="214"/>
    </row>
    <row r="18" spans="2:11" ht="15" customHeight="1">
      <c r="B18" s="217"/>
      <c r="C18" s="218"/>
      <c r="D18" s="218"/>
      <c r="E18" s="220" t="s">
        <v>77</v>
      </c>
      <c r="F18" s="333" t="s">
        <v>396</v>
      </c>
      <c r="G18" s="333"/>
      <c r="H18" s="333"/>
      <c r="I18" s="333"/>
      <c r="J18" s="333"/>
      <c r="K18" s="214"/>
    </row>
    <row r="19" spans="2:11" ht="15" customHeight="1">
      <c r="B19" s="217"/>
      <c r="C19" s="218"/>
      <c r="D19" s="218"/>
      <c r="E19" s="220" t="s">
        <v>397</v>
      </c>
      <c r="F19" s="333" t="s">
        <v>398</v>
      </c>
      <c r="G19" s="333"/>
      <c r="H19" s="333"/>
      <c r="I19" s="333"/>
      <c r="J19" s="333"/>
      <c r="K19" s="214"/>
    </row>
    <row r="20" spans="2:11" ht="15" customHeight="1">
      <c r="B20" s="217"/>
      <c r="C20" s="218"/>
      <c r="D20" s="218"/>
      <c r="E20" s="220" t="s">
        <v>399</v>
      </c>
      <c r="F20" s="333" t="s">
        <v>400</v>
      </c>
      <c r="G20" s="333"/>
      <c r="H20" s="333"/>
      <c r="I20" s="333"/>
      <c r="J20" s="333"/>
      <c r="K20" s="214"/>
    </row>
    <row r="21" spans="2:11" ht="15" customHeight="1">
      <c r="B21" s="217"/>
      <c r="C21" s="218"/>
      <c r="D21" s="218"/>
      <c r="E21" s="220" t="s">
        <v>401</v>
      </c>
      <c r="F21" s="333" t="s">
        <v>402</v>
      </c>
      <c r="G21" s="333"/>
      <c r="H21" s="333"/>
      <c r="I21" s="333"/>
      <c r="J21" s="333"/>
      <c r="K21" s="214"/>
    </row>
    <row r="22" spans="2:11" ht="15" customHeight="1">
      <c r="B22" s="217"/>
      <c r="C22" s="218"/>
      <c r="D22" s="218"/>
      <c r="E22" s="220" t="s">
        <v>403</v>
      </c>
      <c r="F22" s="333" t="s">
        <v>404</v>
      </c>
      <c r="G22" s="333"/>
      <c r="H22" s="333"/>
      <c r="I22" s="333"/>
      <c r="J22" s="333"/>
      <c r="K22" s="214"/>
    </row>
    <row r="23" spans="2:11" ht="15" customHeight="1">
      <c r="B23" s="217"/>
      <c r="C23" s="218"/>
      <c r="D23" s="218"/>
      <c r="E23" s="220" t="s">
        <v>405</v>
      </c>
      <c r="F23" s="333" t="s">
        <v>406</v>
      </c>
      <c r="G23" s="333"/>
      <c r="H23" s="333"/>
      <c r="I23" s="333"/>
      <c r="J23" s="333"/>
      <c r="K23" s="214"/>
    </row>
    <row r="24" spans="2:1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ht="15" customHeight="1">
      <c r="B25" s="217"/>
      <c r="C25" s="333" t="s">
        <v>407</v>
      </c>
      <c r="D25" s="333"/>
      <c r="E25" s="333"/>
      <c r="F25" s="333"/>
      <c r="G25" s="333"/>
      <c r="H25" s="333"/>
      <c r="I25" s="333"/>
      <c r="J25" s="333"/>
      <c r="K25" s="214"/>
    </row>
    <row r="26" spans="2:11" ht="15" customHeight="1">
      <c r="B26" s="217"/>
      <c r="C26" s="333" t="s">
        <v>408</v>
      </c>
      <c r="D26" s="333"/>
      <c r="E26" s="333"/>
      <c r="F26" s="333"/>
      <c r="G26" s="333"/>
      <c r="H26" s="333"/>
      <c r="I26" s="333"/>
      <c r="J26" s="333"/>
      <c r="K26" s="214"/>
    </row>
    <row r="27" spans="2:11" ht="15" customHeight="1">
      <c r="B27" s="217"/>
      <c r="C27" s="216"/>
      <c r="D27" s="333" t="s">
        <v>409</v>
      </c>
      <c r="E27" s="333"/>
      <c r="F27" s="333"/>
      <c r="G27" s="333"/>
      <c r="H27" s="333"/>
      <c r="I27" s="333"/>
      <c r="J27" s="333"/>
      <c r="K27" s="214"/>
    </row>
    <row r="28" spans="2:11" ht="15" customHeight="1">
      <c r="B28" s="217"/>
      <c r="C28" s="218"/>
      <c r="D28" s="333" t="s">
        <v>410</v>
      </c>
      <c r="E28" s="333"/>
      <c r="F28" s="333"/>
      <c r="G28" s="333"/>
      <c r="H28" s="333"/>
      <c r="I28" s="333"/>
      <c r="J28" s="333"/>
      <c r="K28" s="214"/>
    </row>
    <row r="29" spans="2:1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ht="15" customHeight="1">
      <c r="B30" s="217"/>
      <c r="C30" s="218"/>
      <c r="D30" s="333" t="s">
        <v>411</v>
      </c>
      <c r="E30" s="333"/>
      <c r="F30" s="333"/>
      <c r="G30" s="333"/>
      <c r="H30" s="333"/>
      <c r="I30" s="333"/>
      <c r="J30" s="333"/>
      <c r="K30" s="214"/>
    </row>
    <row r="31" spans="2:11" ht="15" customHeight="1">
      <c r="B31" s="217"/>
      <c r="C31" s="218"/>
      <c r="D31" s="333" t="s">
        <v>412</v>
      </c>
      <c r="E31" s="333"/>
      <c r="F31" s="333"/>
      <c r="G31" s="333"/>
      <c r="H31" s="333"/>
      <c r="I31" s="333"/>
      <c r="J31" s="333"/>
      <c r="K31" s="214"/>
    </row>
    <row r="32" spans="2:1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ht="15" customHeight="1">
      <c r="B33" s="217"/>
      <c r="C33" s="218"/>
      <c r="D33" s="333" t="s">
        <v>413</v>
      </c>
      <c r="E33" s="333"/>
      <c r="F33" s="333"/>
      <c r="G33" s="333"/>
      <c r="H33" s="333"/>
      <c r="I33" s="333"/>
      <c r="J33" s="333"/>
      <c r="K33" s="214"/>
    </row>
    <row r="34" spans="2:11" ht="15" customHeight="1">
      <c r="B34" s="217"/>
      <c r="C34" s="218"/>
      <c r="D34" s="333" t="s">
        <v>414</v>
      </c>
      <c r="E34" s="333"/>
      <c r="F34" s="333"/>
      <c r="G34" s="333"/>
      <c r="H34" s="333"/>
      <c r="I34" s="333"/>
      <c r="J34" s="333"/>
      <c r="K34" s="214"/>
    </row>
    <row r="35" spans="2:11" ht="15" customHeight="1">
      <c r="B35" s="217"/>
      <c r="C35" s="218"/>
      <c r="D35" s="333" t="s">
        <v>415</v>
      </c>
      <c r="E35" s="333"/>
      <c r="F35" s="333"/>
      <c r="G35" s="333"/>
      <c r="H35" s="333"/>
      <c r="I35" s="333"/>
      <c r="J35" s="333"/>
      <c r="K35" s="214"/>
    </row>
    <row r="36" spans="2:11" ht="15" customHeight="1">
      <c r="B36" s="217"/>
      <c r="C36" s="218"/>
      <c r="D36" s="216"/>
      <c r="E36" s="219" t="s">
        <v>99</v>
      </c>
      <c r="F36" s="216"/>
      <c r="G36" s="333" t="s">
        <v>416</v>
      </c>
      <c r="H36" s="333"/>
      <c r="I36" s="333"/>
      <c r="J36" s="333"/>
      <c r="K36" s="214"/>
    </row>
    <row r="37" spans="2:11" ht="30.75" customHeight="1">
      <c r="B37" s="217"/>
      <c r="C37" s="218"/>
      <c r="D37" s="216"/>
      <c r="E37" s="219" t="s">
        <v>417</v>
      </c>
      <c r="F37" s="216"/>
      <c r="G37" s="333" t="s">
        <v>418</v>
      </c>
      <c r="H37" s="333"/>
      <c r="I37" s="333"/>
      <c r="J37" s="333"/>
      <c r="K37" s="214"/>
    </row>
    <row r="38" spans="2:11" ht="15" customHeight="1">
      <c r="B38" s="217"/>
      <c r="C38" s="218"/>
      <c r="D38" s="216"/>
      <c r="E38" s="219" t="s">
        <v>51</v>
      </c>
      <c r="F38" s="216"/>
      <c r="G38" s="333" t="s">
        <v>419</v>
      </c>
      <c r="H38" s="333"/>
      <c r="I38" s="333"/>
      <c r="J38" s="333"/>
      <c r="K38" s="214"/>
    </row>
    <row r="39" spans="2:11" ht="15" customHeight="1">
      <c r="B39" s="217"/>
      <c r="C39" s="218"/>
      <c r="D39" s="216"/>
      <c r="E39" s="219" t="s">
        <v>52</v>
      </c>
      <c r="F39" s="216"/>
      <c r="G39" s="333" t="s">
        <v>420</v>
      </c>
      <c r="H39" s="333"/>
      <c r="I39" s="333"/>
      <c r="J39" s="333"/>
      <c r="K39" s="214"/>
    </row>
    <row r="40" spans="2:11" ht="15" customHeight="1">
      <c r="B40" s="217"/>
      <c r="C40" s="218"/>
      <c r="D40" s="216"/>
      <c r="E40" s="219" t="s">
        <v>100</v>
      </c>
      <c r="F40" s="216"/>
      <c r="G40" s="333" t="s">
        <v>421</v>
      </c>
      <c r="H40" s="333"/>
      <c r="I40" s="333"/>
      <c r="J40" s="333"/>
      <c r="K40" s="214"/>
    </row>
    <row r="41" spans="2:11" ht="15" customHeight="1">
      <c r="B41" s="217"/>
      <c r="C41" s="218"/>
      <c r="D41" s="216"/>
      <c r="E41" s="219" t="s">
        <v>101</v>
      </c>
      <c r="F41" s="216"/>
      <c r="G41" s="333" t="s">
        <v>422</v>
      </c>
      <c r="H41" s="333"/>
      <c r="I41" s="333"/>
      <c r="J41" s="333"/>
      <c r="K41" s="214"/>
    </row>
    <row r="42" spans="2:11" ht="15" customHeight="1">
      <c r="B42" s="217"/>
      <c r="C42" s="218"/>
      <c r="D42" s="216"/>
      <c r="E42" s="219" t="s">
        <v>423</v>
      </c>
      <c r="F42" s="216"/>
      <c r="G42" s="333" t="s">
        <v>424</v>
      </c>
      <c r="H42" s="333"/>
      <c r="I42" s="333"/>
      <c r="J42" s="333"/>
      <c r="K42" s="214"/>
    </row>
    <row r="43" spans="2:11" ht="15" customHeight="1">
      <c r="B43" s="217"/>
      <c r="C43" s="218"/>
      <c r="D43" s="216"/>
      <c r="E43" s="219"/>
      <c r="F43" s="216"/>
      <c r="G43" s="333" t="s">
        <v>425</v>
      </c>
      <c r="H43" s="333"/>
      <c r="I43" s="333"/>
      <c r="J43" s="333"/>
      <c r="K43" s="214"/>
    </row>
    <row r="44" spans="2:11" ht="15" customHeight="1">
      <c r="B44" s="217"/>
      <c r="C44" s="218"/>
      <c r="D44" s="216"/>
      <c r="E44" s="219" t="s">
        <v>426</v>
      </c>
      <c r="F44" s="216"/>
      <c r="G44" s="333" t="s">
        <v>427</v>
      </c>
      <c r="H44" s="333"/>
      <c r="I44" s="333"/>
      <c r="J44" s="333"/>
      <c r="K44" s="214"/>
    </row>
    <row r="45" spans="2:11" ht="15" customHeight="1">
      <c r="B45" s="217"/>
      <c r="C45" s="218"/>
      <c r="D45" s="216"/>
      <c r="E45" s="219" t="s">
        <v>103</v>
      </c>
      <c r="F45" s="216"/>
      <c r="G45" s="333" t="s">
        <v>428</v>
      </c>
      <c r="H45" s="333"/>
      <c r="I45" s="333"/>
      <c r="J45" s="333"/>
      <c r="K45" s="214"/>
    </row>
    <row r="46" spans="2:1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ht="15" customHeight="1">
      <c r="B47" s="217"/>
      <c r="C47" s="218"/>
      <c r="D47" s="333" t="s">
        <v>429</v>
      </c>
      <c r="E47" s="333"/>
      <c r="F47" s="333"/>
      <c r="G47" s="333"/>
      <c r="H47" s="333"/>
      <c r="I47" s="333"/>
      <c r="J47" s="333"/>
      <c r="K47" s="214"/>
    </row>
    <row r="48" spans="2:11" ht="15" customHeight="1">
      <c r="B48" s="217"/>
      <c r="C48" s="218"/>
      <c r="D48" s="218"/>
      <c r="E48" s="333" t="s">
        <v>430</v>
      </c>
      <c r="F48" s="333"/>
      <c r="G48" s="333"/>
      <c r="H48" s="333"/>
      <c r="I48" s="333"/>
      <c r="J48" s="333"/>
      <c r="K48" s="214"/>
    </row>
    <row r="49" spans="2:11" ht="15" customHeight="1">
      <c r="B49" s="217"/>
      <c r="C49" s="218"/>
      <c r="D49" s="218"/>
      <c r="E49" s="333" t="s">
        <v>431</v>
      </c>
      <c r="F49" s="333"/>
      <c r="G49" s="333"/>
      <c r="H49" s="333"/>
      <c r="I49" s="333"/>
      <c r="J49" s="333"/>
      <c r="K49" s="214"/>
    </row>
    <row r="50" spans="2:11" ht="15" customHeight="1">
      <c r="B50" s="217"/>
      <c r="C50" s="218"/>
      <c r="D50" s="218"/>
      <c r="E50" s="333" t="s">
        <v>432</v>
      </c>
      <c r="F50" s="333"/>
      <c r="G50" s="333"/>
      <c r="H50" s="333"/>
      <c r="I50" s="333"/>
      <c r="J50" s="333"/>
      <c r="K50" s="214"/>
    </row>
    <row r="51" spans="2:11" ht="15" customHeight="1">
      <c r="B51" s="217"/>
      <c r="C51" s="218"/>
      <c r="D51" s="333" t="s">
        <v>433</v>
      </c>
      <c r="E51" s="333"/>
      <c r="F51" s="333"/>
      <c r="G51" s="333"/>
      <c r="H51" s="333"/>
      <c r="I51" s="333"/>
      <c r="J51" s="333"/>
      <c r="K51" s="214"/>
    </row>
    <row r="52" spans="2:11" ht="25.5" customHeight="1">
      <c r="B52" s="213"/>
      <c r="C52" s="336" t="s">
        <v>434</v>
      </c>
      <c r="D52" s="336"/>
      <c r="E52" s="336"/>
      <c r="F52" s="336"/>
      <c r="G52" s="336"/>
      <c r="H52" s="336"/>
      <c r="I52" s="336"/>
      <c r="J52" s="336"/>
      <c r="K52" s="214"/>
    </row>
    <row r="53" spans="2:1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ht="15" customHeight="1">
      <c r="B54" s="213"/>
      <c r="C54" s="333" t="s">
        <v>435</v>
      </c>
      <c r="D54" s="333"/>
      <c r="E54" s="333"/>
      <c r="F54" s="333"/>
      <c r="G54" s="333"/>
      <c r="H54" s="333"/>
      <c r="I54" s="333"/>
      <c r="J54" s="333"/>
      <c r="K54" s="214"/>
    </row>
    <row r="55" spans="2:11" ht="15" customHeight="1">
      <c r="B55" s="213"/>
      <c r="C55" s="333" t="s">
        <v>436</v>
      </c>
      <c r="D55" s="333"/>
      <c r="E55" s="333"/>
      <c r="F55" s="333"/>
      <c r="G55" s="333"/>
      <c r="H55" s="333"/>
      <c r="I55" s="333"/>
      <c r="J55" s="333"/>
      <c r="K55" s="214"/>
    </row>
    <row r="56" spans="2:1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ht="15" customHeight="1">
      <c r="B57" s="213"/>
      <c r="C57" s="333" t="s">
        <v>437</v>
      </c>
      <c r="D57" s="333"/>
      <c r="E57" s="333"/>
      <c r="F57" s="333"/>
      <c r="G57" s="333"/>
      <c r="H57" s="333"/>
      <c r="I57" s="333"/>
      <c r="J57" s="333"/>
      <c r="K57" s="214"/>
    </row>
    <row r="58" spans="2:11" ht="15" customHeight="1">
      <c r="B58" s="213"/>
      <c r="C58" s="218"/>
      <c r="D58" s="333" t="s">
        <v>438</v>
      </c>
      <c r="E58" s="333"/>
      <c r="F58" s="333"/>
      <c r="G58" s="333"/>
      <c r="H58" s="333"/>
      <c r="I58" s="333"/>
      <c r="J58" s="333"/>
      <c r="K58" s="214"/>
    </row>
    <row r="59" spans="2:11" ht="15" customHeight="1">
      <c r="B59" s="213"/>
      <c r="C59" s="218"/>
      <c r="D59" s="333" t="s">
        <v>439</v>
      </c>
      <c r="E59" s="333"/>
      <c r="F59" s="333"/>
      <c r="G59" s="333"/>
      <c r="H59" s="333"/>
      <c r="I59" s="333"/>
      <c r="J59" s="333"/>
      <c r="K59" s="214"/>
    </row>
    <row r="60" spans="2:11" ht="15" customHeight="1">
      <c r="B60" s="213"/>
      <c r="C60" s="218"/>
      <c r="D60" s="333" t="s">
        <v>440</v>
      </c>
      <c r="E60" s="333"/>
      <c r="F60" s="333"/>
      <c r="G60" s="333"/>
      <c r="H60" s="333"/>
      <c r="I60" s="333"/>
      <c r="J60" s="333"/>
      <c r="K60" s="214"/>
    </row>
    <row r="61" spans="2:11" ht="15" customHeight="1">
      <c r="B61" s="213"/>
      <c r="C61" s="218"/>
      <c r="D61" s="333" t="s">
        <v>441</v>
      </c>
      <c r="E61" s="333"/>
      <c r="F61" s="333"/>
      <c r="G61" s="333"/>
      <c r="H61" s="333"/>
      <c r="I61" s="333"/>
      <c r="J61" s="333"/>
      <c r="K61" s="214"/>
    </row>
    <row r="62" spans="2:11" ht="15" customHeight="1">
      <c r="B62" s="213"/>
      <c r="C62" s="218"/>
      <c r="D62" s="335" t="s">
        <v>442</v>
      </c>
      <c r="E62" s="335"/>
      <c r="F62" s="335"/>
      <c r="G62" s="335"/>
      <c r="H62" s="335"/>
      <c r="I62" s="335"/>
      <c r="J62" s="335"/>
      <c r="K62" s="214"/>
    </row>
    <row r="63" spans="2:11" ht="15" customHeight="1">
      <c r="B63" s="213"/>
      <c r="C63" s="218"/>
      <c r="D63" s="333" t="s">
        <v>443</v>
      </c>
      <c r="E63" s="333"/>
      <c r="F63" s="333"/>
      <c r="G63" s="333"/>
      <c r="H63" s="333"/>
      <c r="I63" s="333"/>
      <c r="J63" s="333"/>
      <c r="K63" s="214"/>
    </row>
    <row r="64" spans="2:1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ht="15" customHeight="1">
      <c r="B65" s="213"/>
      <c r="C65" s="218"/>
      <c r="D65" s="333" t="s">
        <v>444</v>
      </c>
      <c r="E65" s="333"/>
      <c r="F65" s="333"/>
      <c r="G65" s="333"/>
      <c r="H65" s="333"/>
      <c r="I65" s="333"/>
      <c r="J65" s="333"/>
      <c r="K65" s="214"/>
    </row>
    <row r="66" spans="2:11" ht="15" customHeight="1">
      <c r="B66" s="213"/>
      <c r="C66" s="218"/>
      <c r="D66" s="335" t="s">
        <v>445</v>
      </c>
      <c r="E66" s="335"/>
      <c r="F66" s="335"/>
      <c r="G66" s="335"/>
      <c r="H66" s="335"/>
      <c r="I66" s="335"/>
      <c r="J66" s="335"/>
      <c r="K66" s="214"/>
    </row>
    <row r="67" spans="2:11" ht="15" customHeight="1">
      <c r="B67" s="213"/>
      <c r="C67" s="218"/>
      <c r="D67" s="333" t="s">
        <v>446</v>
      </c>
      <c r="E67" s="333"/>
      <c r="F67" s="333"/>
      <c r="G67" s="333"/>
      <c r="H67" s="333"/>
      <c r="I67" s="333"/>
      <c r="J67" s="333"/>
      <c r="K67" s="214"/>
    </row>
    <row r="68" spans="2:11" ht="15" customHeight="1">
      <c r="B68" s="213"/>
      <c r="C68" s="218"/>
      <c r="D68" s="333" t="s">
        <v>447</v>
      </c>
      <c r="E68" s="333"/>
      <c r="F68" s="333"/>
      <c r="G68" s="333"/>
      <c r="H68" s="333"/>
      <c r="I68" s="333"/>
      <c r="J68" s="333"/>
      <c r="K68" s="214"/>
    </row>
    <row r="69" spans="2:11" ht="15" customHeight="1">
      <c r="B69" s="213"/>
      <c r="C69" s="218"/>
      <c r="D69" s="333" t="s">
        <v>448</v>
      </c>
      <c r="E69" s="333"/>
      <c r="F69" s="333"/>
      <c r="G69" s="333"/>
      <c r="H69" s="333"/>
      <c r="I69" s="333"/>
      <c r="J69" s="333"/>
      <c r="K69" s="214"/>
    </row>
    <row r="70" spans="2:11" ht="15" customHeight="1">
      <c r="B70" s="213"/>
      <c r="C70" s="218"/>
      <c r="D70" s="333" t="s">
        <v>449</v>
      </c>
      <c r="E70" s="333"/>
      <c r="F70" s="333"/>
      <c r="G70" s="333"/>
      <c r="H70" s="333"/>
      <c r="I70" s="333"/>
      <c r="J70" s="333"/>
      <c r="K70" s="214"/>
    </row>
    <row r="71" spans="2:1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ht="45" customHeight="1">
      <c r="B75" s="230"/>
      <c r="C75" s="334" t="s">
        <v>450</v>
      </c>
      <c r="D75" s="334"/>
      <c r="E75" s="334"/>
      <c r="F75" s="334"/>
      <c r="G75" s="334"/>
      <c r="H75" s="334"/>
      <c r="I75" s="334"/>
      <c r="J75" s="334"/>
      <c r="K75" s="231"/>
    </row>
    <row r="76" spans="2:11" ht="17.25" customHeight="1">
      <c r="B76" s="230"/>
      <c r="C76" s="232" t="s">
        <v>451</v>
      </c>
      <c r="D76" s="232"/>
      <c r="E76" s="232"/>
      <c r="F76" s="232" t="s">
        <v>452</v>
      </c>
      <c r="G76" s="233"/>
      <c r="H76" s="232" t="s">
        <v>52</v>
      </c>
      <c r="I76" s="232" t="s">
        <v>55</v>
      </c>
      <c r="J76" s="232" t="s">
        <v>453</v>
      </c>
      <c r="K76" s="231"/>
    </row>
    <row r="77" spans="2:11" ht="17.25" customHeight="1">
      <c r="B77" s="230"/>
      <c r="C77" s="234" t="s">
        <v>454</v>
      </c>
      <c r="D77" s="234"/>
      <c r="E77" s="234"/>
      <c r="F77" s="235" t="s">
        <v>455</v>
      </c>
      <c r="G77" s="236"/>
      <c r="H77" s="234"/>
      <c r="I77" s="234"/>
      <c r="J77" s="234" t="s">
        <v>456</v>
      </c>
      <c r="K77" s="231"/>
    </row>
    <row r="78" spans="2:1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ht="15" customHeight="1">
      <c r="B79" s="230"/>
      <c r="C79" s="219" t="s">
        <v>51</v>
      </c>
      <c r="D79" s="237"/>
      <c r="E79" s="237"/>
      <c r="F79" s="239" t="s">
        <v>457</v>
      </c>
      <c r="G79" s="238"/>
      <c r="H79" s="219" t="s">
        <v>458</v>
      </c>
      <c r="I79" s="219" t="s">
        <v>459</v>
      </c>
      <c r="J79" s="219">
        <v>20</v>
      </c>
      <c r="K79" s="231"/>
    </row>
    <row r="80" spans="2:11" ht="15" customHeight="1">
      <c r="B80" s="230"/>
      <c r="C80" s="219" t="s">
        <v>460</v>
      </c>
      <c r="D80" s="219"/>
      <c r="E80" s="219"/>
      <c r="F80" s="239" t="s">
        <v>457</v>
      </c>
      <c r="G80" s="238"/>
      <c r="H80" s="219" t="s">
        <v>461</v>
      </c>
      <c r="I80" s="219" t="s">
        <v>459</v>
      </c>
      <c r="J80" s="219">
        <v>120</v>
      </c>
      <c r="K80" s="231"/>
    </row>
    <row r="81" spans="2:11" ht="15" customHeight="1">
      <c r="B81" s="240"/>
      <c r="C81" s="219" t="s">
        <v>462</v>
      </c>
      <c r="D81" s="219"/>
      <c r="E81" s="219"/>
      <c r="F81" s="239" t="s">
        <v>463</v>
      </c>
      <c r="G81" s="238"/>
      <c r="H81" s="219" t="s">
        <v>464</v>
      </c>
      <c r="I81" s="219" t="s">
        <v>459</v>
      </c>
      <c r="J81" s="219">
        <v>50</v>
      </c>
      <c r="K81" s="231"/>
    </row>
    <row r="82" spans="2:11" ht="15" customHeight="1">
      <c r="B82" s="240"/>
      <c r="C82" s="219" t="s">
        <v>465</v>
      </c>
      <c r="D82" s="219"/>
      <c r="E82" s="219"/>
      <c r="F82" s="239" t="s">
        <v>457</v>
      </c>
      <c r="G82" s="238"/>
      <c r="H82" s="219" t="s">
        <v>466</v>
      </c>
      <c r="I82" s="219" t="s">
        <v>467</v>
      </c>
      <c r="J82" s="219"/>
      <c r="K82" s="231"/>
    </row>
    <row r="83" spans="2:11" ht="15" customHeight="1">
      <c r="B83" s="240"/>
      <c r="C83" s="241" t="s">
        <v>468</v>
      </c>
      <c r="D83" s="241"/>
      <c r="E83" s="241"/>
      <c r="F83" s="242" t="s">
        <v>463</v>
      </c>
      <c r="G83" s="241"/>
      <c r="H83" s="241" t="s">
        <v>469</v>
      </c>
      <c r="I83" s="241" t="s">
        <v>459</v>
      </c>
      <c r="J83" s="241">
        <v>15</v>
      </c>
      <c r="K83" s="231"/>
    </row>
    <row r="84" spans="2:11" ht="15" customHeight="1">
      <c r="B84" s="240"/>
      <c r="C84" s="241" t="s">
        <v>470</v>
      </c>
      <c r="D84" s="241"/>
      <c r="E84" s="241"/>
      <c r="F84" s="242" t="s">
        <v>463</v>
      </c>
      <c r="G84" s="241"/>
      <c r="H84" s="241" t="s">
        <v>471</v>
      </c>
      <c r="I84" s="241" t="s">
        <v>459</v>
      </c>
      <c r="J84" s="241">
        <v>15</v>
      </c>
      <c r="K84" s="231"/>
    </row>
    <row r="85" spans="2:11" ht="15" customHeight="1">
      <c r="B85" s="240"/>
      <c r="C85" s="241" t="s">
        <v>472</v>
      </c>
      <c r="D85" s="241"/>
      <c r="E85" s="241"/>
      <c r="F85" s="242" t="s">
        <v>463</v>
      </c>
      <c r="G85" s="241"/>
      <c r="H85" s="241" t="s">
        <v>473</v>
      </c>
      <c r="I85" s="241" t="s">
        <v>459</v>
      </c>
      <c r="J85" s="241">
        <v>20</v>
      </c>
      <c r="K85" s="231"/>
    </row>
    <row r="86" spans="2:11" ht="15" customHeight="1">
      <c r="B86" s="240"/>
      <c r="C86" s="241" t="s">
        <v>474</v>
      </c>
      <c r="D86" s="241"/>
      <c r="E86" s="241"/>
      <c r="F86" s="242" t="s">
        <v>463</v>
      </c>
      <c r="G86" s="241"/>
      <c r="H86" s="241" t="s">
        <v>475</v>
      </c>
      <c r="I86" s="241" t="s">
        <v>459</v>
      </c>
      <c r="J86" s="241">
        <v>20</v>
      </c>
      <c r="K86" s="231"/>
    </row>
    <row r="87" spans="2:11" ht="15" customHeight="1">
      <c r="B87" s="240"/>
      <c r="C87" s="219" t="s">
        <v>476</v>
      </c>
      <c r="D87" s="219"/>
      <c r="E87" s="219"/>
      <c r="F87" s="239" t="s">
        <v>463</v>
      </c>
      <c r="G87" s="238"/>
      <c r="H87" s="219" t="s">
        <v>477</v>
      </c>
      <c r="I87" s="219" t="s">
        <v>459</v>
      </c>
      <c r="J87" s="219">
        <v>50</v>
      </c>
      <c r="K87" s="231"/>
    </row>
    <row r="88" spans="2:11" ht="15" customHeight="1">
      <c r="B88" s="240"/>
      <c r="C88" s="219" t="s">
        <v>478</v>
      </c>
      <c r="D88" s="219"/>
      <c r="E88" s="219"/>
      <c r="F88" s="239" t="s">
        <v>463</v>
      </c>
      <c r="G88" s="238"/>
      <c r="H88" s="219" t="s">
        <v>479</v>
      </c>
      <c r="I88" s="219" t="s">
        <v>459</v>
      </c>
      <c r="J88" s="219">
        <v>20</v>
      </c>
      <c r="K88" s="231"/>
    </row>
    <row r="89" spans="2:11" ht="15" customHeight="1">
      <c r="B89" s="240"/>
      <c r="C89" s="219" t="s">
        <v>480</v>
      </c>
      <c r="D89" s="219"/>
      <c r="E89" s="219"/>
      <c r="F89" s="239" t="s">
        <v>463</v>
      </c>
      <c r="G89" s="238"/>
      <c r="H89" s="219" t="s">
        <v>481</v>
      </c>
      <c r="I89" s="219" t="s">
        <v>459</v>
      </c>
      <c r="J89" s="219">
        <v>20</v>
      </c>
      <c r="K89" s="231"/>
    </row>
    <row r="90" spans="2:11" ht="15" customHeight="1">
      <c r="B90" s="240"/>
      <c r="C90" s="219" t="s">
        <v>482</v>
      </c>
      <c r="D90" s="219"/>
      <c r="E90" s="219"/>
      <c r="F90" s="239" t="s">
        <v>463</v>
      </c>
      <c r="G90" s="238"/>
      <c r="H90" s="219" t="s">
        <v>483</v>
      </c>
      <c r="I90" s="219" t="s">
        <v>459</v>
      </c>
      <c r="J90" s="219">
        <v>50</v>
      </c>
      <c r="K90" s="231"/>
    </row>
    <row r="91" spans="2:11" ht="15" customHeight="1">
      <c r="B91" s="240"/>
      <c r="C91" s="219" t="s">
        <v>484</v>
      </c>
      <c r="D91" s="219"/>
      <c r="E91" s="219"/>
      <c r="F91" s="239" t="s">
        <v>463</v>
      </c>
      <c r="G91" s="238"/>
      <c r="H91" s="219" t="s">
        <v>484</v>
      </c>
      <c r="I91" s="219" t="s">
        <v>459</v>
      </c>
      <c r="J91" s="219">
        <v>50</v>
      </c>
      <c r="K91" s="231"/>
    </row>
    <row r="92" spans="2:11" ht="15" customHeight="1">
      <c r="B92" s="240"/>
      <c r="C92" s="219" t="s">
        <v>485</v>
      </c>
      <c r="D92" s="219"/>
      <c r="E92" s="219"/>
      <c r="F92" s="239" t="s">
        <v>463</v>
      </c>
      <c r="G92" s="238"/>
      <c r="H92" s="219" t="s">
        <v>486</v>
      </c>
      <c r="I92" s="219" t="s">
        <v>459</v>
      </c>
      <c r="J92" s="219">
        <v>255</v>
      </c>
      <c r="K92" s="231"/>
    </row>
    <row r="93" spans="2:11" ht="15" customHeight="1">
      <c r="B93" s="240"/>
      <c r="C93" s="219" t="s">
        <v>487</v>
      </c>
      <c r="D93" s="219"/>
      <c r="E93" s="219"/>
      <c r="F93" s="239" t="s">
        <v>457</v>
      </c>
      <c r="G93" s="238"/>
      <c r="H93" s="219" t="s">
        <v>488</v>
      </c>
      <c r="I93" s="219" t="s">
        <v>489</v>
      </c>
      <c r="J93" s="219"/>
      <c r="K93" s="231"/>
    </row>
    <row r="94" spans="2:11" ht="15" customHeight="1">
      <c r="B94" s="240"/>
      <c r="C94" s="219" t="s">
        <v>490</v>
      </c>
      <c r="D94" s="219"/>
      <c r="E94" s="219"/>
      <c r="F94" s="239" t="s">
        <v>457</v>
      </c>
      <c r="G94" s="238"/>
      <c r="H94" s="219" t="s">
        <v>491</v>
      </c>
      <c r="I94" s="219" t="s">
        <v>492</v>
      </c>
      <c r="J94" s="219"/>
      <c r="K94" s="231"/>
    </row>
    <row r="95" spans="2:11" ht="15" customHeight="1">
      <c r="B95" s="240"/>
      <c r="C95" s="219" t="s">
        <v>493</v>
      </c>
      <c r="D95" s="219"/>
      <c r="E95" s="219"/>
      <c r="F95" s="239" t="s">
        <v>457</v>
      </c>
      <c r="G95" s="238"/>
      <c r="H95" s="219" t="s">
        <v>493</v>
      </c>
      <c r="I95" s="219" t="s">
        <v>492</v>
      </c>
      <c r="J95" s="219"/>
      <c r="K95" s="231"/>
    </row>
    <row r="96" spans="2:11" ht="15" customHeight="1">
      <c r="B96" s="240"/>
      <c r="C96" s="219" t="s">
        <v>36</v>
      </c>
      <c r="D96" s="219"/>
      <c r="E96" s="219"/>
      <c r="F96" s="239" t="s">
        <v>457</v>
      </c>
      <c r="G96" s="238"/>
      <c r="H96" s="219" t="s">
        <v>494</v>
      </c>
      <c r="I96" s="219" t="s">
        <v>492</v>
      </c>
      <c r="J96" s="219"/>
      <c r="K96" s="231"/>
    </row>
    <row r="97" spans="2:11" ht="15" customHeight="1">
      <c r="B97" s="240"/>
      <c r="C97" s="219" t="s">
        <v>46</v>
      </c>
      <c r="D97" s="219"/>
      <c r="E97" s="219"/>
      <c r="F97" s="239" t="s">
        <v>457</v>
      </c>
      <c r="G97" s="238"/>
      <c r="H97" s="219" t="s">
        <v>495</v>
      </c>
      <c r="I97" s="219" t="s">
        <v>492</v>
      </c>
      <c r="J97" s="219"/>
      <c r="K97" s="231"/>
    </row>
    <row r="98" spans="2:11" ht="15" customHeight="1">
      <c r="B98" s="243"/>
      <c r="C98" s="244"/>
      <c r="D98" s="244"/>
      <c r="E98" s="244"/>
      <c r="F98" s="244"/>
      <c r="G98" s="244"/>
      <c r="H98" s="244"/>
      <c r="I98" s="244"/>
      <c r="J98" s="244"/>
      <c r="K98" s="245"/>
    </row>
    <row r="99" spans="2:11" ht="18.75" customHeight="1">
      <c r="B99" s="246"/>
      <c r="C99" s="247"/>
      <c r="D99" s="247"/>
      <c r="E99" s="247"/>
      <c r="F99" s="247"/>
      <c r="G99" s="247"/>
      <c r="H99" s="247"/>
      <c r="I99" s="247"/>
      <c r="J99" s="247"/>
      <c r="K99" s="246"/>
    </row>
    <row r="100" spans="2:1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ht="45" customHeight="1">
      <c r="B102" s="230"/>
      <c r="C102" s="334" t="s">
        <v>496</v>
      </c>
      <c r="D102" s="334"/>
      <c r="E102" s="334"/>
      <c r="F102" s="334"/>
      <c r="G102" s="334"/>
      <c r="H102" s="334"/>
      <c r="I102" s="334"/>
      <c r="J102" s="334"/>
      <c r="K102" s="231"/>
    </row>
    <row r="103" spans="2:11" ht="17.25" customHeight="1">
      <c r="B103" s="230"/>
      <c r="C103" s="232" t="s">
        <v>451</v>
      </c>
      <c r="D103" s="232"/>
      <c r="E103" s="232"/>
      <c r="F103" s="232" t="s">
        <v>452</v>
      </c>
      <c r="G103" s="233"/>
      <c r="H103" s="232" t="s">
        <v>52</v>
      </c>
      <c r="I103" s="232" t="s">
        <v>55</v>
      </c>
      <c r="J103" s="232" t="s">
        <v>453</v>
      </c>
      <c r="K103" s="231"/>
    </row>
    <row r="104" spans="2:11" ht="17.25" customHeight="1">
      <c r="B104" s="230"/>
      <c r="C104" s="234" t="s">
        <v>454</v>
      </c>
      <c r="D104" s="234"/>
      <c r="E104" s="234"/>
      <c r="F104" s="235" t="s">
        <v>455</v>
      </c>
      <c r="G104" s="236"/>
      <c r="H104" s="234"/>
      <c r="I104" s="234"/>
      <c r="J104" s="234" t="s">
        <v>456</v>
      </c>
      <c r="K104" s="231"/>
    </row>
    <row r="105" spans="2:11" ht="5.25" customHeight="1">
      <c r="B105" s="230"/>
      <c r="C105" s="232"/>
      <c r="D105" s="232"/>
      <c r="E105" s="232"/>
      <c r="F105" s="232"/>
      <c r="G105" s="248"/>
      <c r="H105" s="232"/>
      <c r="I105" s="232"/>
      <c r="J105" s="232"/>
      <c r="K105" s="231"/>
    </row>
    <row r="106" spans="2:11" ht="15" customHeight="1">
      <c r="B106" s="230"/>
      <c r="C106" s="219" t="s">
        <v>51</v>
      </c>
      <c r="D106" s="237"/>
      <c r="E106" s="237"/>
      <c r="F106" s="239" t="s">
        <v>457</v>
      </c>
      <c r="G106" s="248"/>
      <c r="H106" s="219" t="s">
        <v>497</v>
      </c>
      <c r="I106" s="219" t="s">
        <v>459</v>
      </c>
      <c r="J106" s="219">
        <v>20</v>
      </c>
      <c r="K106" s="231"/>
    </row>
    <row r="107" spans="2:11" ht="15" customHeight="1">
      <c r="B107" s="230"/>
      <c r="C107" s="219" t="s">
        <v>460</v>
      </c>
      <c r="D107" s="219"/>
      <c r="E107" s="219"/>
      <c r="F107" s="239" t="s">
        <v>457</v>
      </c>
      <c r="G107" s="219"/>
      <c r="H107" s="219" t="s">
        <v>497</v>
      </c>
      <c r="I107" s="219" t="s">
        <v>459</v>
      </c>
      <c r="J107" s="219">
        <v>120</v>
      </c>
      <c r="K107" s="231"/>
    </row>
    <row r="108" spans="2:11" ht="15" customHeight="1">
      <c r="B108" s="240"/>
      <c r="C108" s="219" t="s">
        <v>462</v>
      </c>
      <c r="D108" s="219"/>
      <c r="E108" s="219"/>
      <c r="F108" s="239" t="s">
        <v>463</v>
      </c>
      <c r="G108" s="219"/>
      <c r="H108" s="219" t="s">
        <v>497</v>
      </c>
      <c r="I108" s="219" t="s">
        <v>459</v>
      </c>
      <c r="J108" s="219">
        <v>50</v>
      </c>
      <c r="K108" s="231"/>
    </row>
    <row r="109" spans="2:11" ht="15" customHeight="1">
      <c r="B109" s="240"/>
      <c r="C109" s="219" t="s">
        <v>465</v>
      </c>
      <c r="D109" s="219"/>
      <c r="E109" s="219"/>
      <c r="F109" s="239" t="s">
        <v>457</v>
      </c>
      <c r="G109" s="219"/>
      <c r="H109" s="219" t="s">
        <v>497</v>
      </c>
      <c r="I109" s="219" t="s">
        <v>467</v>
      </c>
      <c r="J109" s="219"/>
      <c r="K109" s="231"/>
    </row>
    <row r="110" spans="2:11" ht="15" customHeight="1">
      <c r="B110" s="240"/>
      <c r="C110" s="219" t="s">
        <v>476</v>
      </c>
      <c r="D110" s="219"/>
      <c r="E110" s="219"/>
      <c r="F110" s="239" t="s">
        <v>463</v>
      </c>
      <c r="G110" s="219"/>
      <c r="H110" s="219" t="s">
        <v>497</v>
      </c>
      <c r="I110" s="219" t="s">
        <v>459</v>
      </c>
      <c r="J110" s="219">
        <v>50</v>
      </c>
      <c r="K110" s="231"/>
    </row>
    <row r="111" spans="2:11" ht="15" customHeight="1">
      <c r="B111" s="240"/>
      <c r="C111" s="219" t="s">
        <v>484</v>
      </c>
      <c r="D111" s="219"/>
      <c r="E111" s="219"/>
      <c r="F111" s="239" t="s">
        <v>463</v>
      </c>
      <c r="G111" s="219"/>
      <c r="H111" s="219" t="s">
        <v>497</v>
      </c>
      <c r="I111" s="219" t="s">
        <v>459</v>
      </c>
      <c r="J111" s="219">
        <v>50</v>
      </c>
      <c r="K111" s="231"/>
    </row>
    <row r="112" spans="2:11" ht="15" customHeight="1">
      <c r="B112" s="240"/>
      <c r="C112" s="219" t="s">
        <v>482</v>
      </c>
      <c r="D112" s="219"/>
      <c r="E112" s="219"/>
      <c r="F112" s="239" t="s">
        <v>463</v>
      </c>
      <c r="G112" s="219"/>
      <c r="H112" s="219" t="s">
        <v>497</v>
      </c>
      <c r="I112" s="219" t="s">
        <v>459</v>
      </c>
      <c r="J112" s="219">
        <v>50</v>
      </c>
      <c r="K112" s="231"/>
    </row>
    <row r="113" spans="2:11" ht="15" customHeight="1">
      <c r="B113" s="240"/>
      <c r="C113" s="219" t="s">
        <v>51</v>
      </c>
      <c r="D113" s="219"/>
      <c r="E113" s="219"/>
      <c r="F113" s="239" t="s">
        <v>457</v>
      </c>
      <c r="G113" s="219"/>
      <c r="H113" s="219" t="s">
        <v>498</v>
      </c>
      <c r="I113" s="219" t="s">
        <v>459</v>
      </c>
      <c r="J113" s="219">
        <v>20</v>
      </c>
      <c r="K113" s="231"/>
    </row>
    <row r="114" spans="2:11" ht="15" customHeight="1">
      <c r="B114" s="240"/>
      <c r="C114" s="219" t="s">
        <v>499</v>
      </c>
      <c r="D114" s="219"/>
      <c r="E114" s="219"/>
      <c r="F114" s="239" t="s">
        <v>457</v>
      </c>
      <c r="G114" s="219"/>
      <c r="H114" s="219" t="s">
        <v>500</v>
      </c>
      <c r="I114" s="219" t="s">
        <v>459</v>
      </c>
      <c r="J114" s="219">
        <v>120</v>
      </c>
      <c r="K114" s="231"/>
    </row>
    <row r="115" spans="2:11" ht="15" customHeight="1">
      <c r="B115" s="240"/>
      <c r="C115" s="219" t="s">
        <v>36</v>
      </c>
      <c r="D115" s="219"/>
      <c r="E115" s="219"/>
      <c r="F115" s="239" t="s">
        <v>457</v>
      </c>
      <c r="G115" s="219"/>
      <c r="H115" s="219" t="s">
        <v>501</v>
      </c>
      <c r="I115" s="219" t="s">
        <v>492</v>
      </c>
      <c r="J115" s="219"/>
      <c r="K115" s="231"/>
    </row>
    <row r="116" spans="2:11" ht="15" customHeight="1">
      <c r="B116" s="240"/>
      <c r="C116" s="219" t="s">
        <v>46</v>
      </c>
      <c r="D116" s="219"/>
      <c r="E116" s="219"/>
      <c r="F116" s="239" t="s">
        <v>457</v>
      </c>
      <c r="G116" s="219"/>
      <c r="H116" s="219" t="s">
        <v>502</v>
      </c>
      <c r="I116" s="219" t="s">
        <v>492</v>
      </c>
      <c r="J116" s="219"/>
      <c r="K116" s="231"/>
    </row>
    <row r="117" spans="2:11" ht="15" customHeight="1">
      <c r="B117" s="240"/>
      <c r="C117" s="219" t="s">
        <v>55</v>
      </c>
      <c r="D117" s="219"/>
      <c r="E117" s="219"/>
      <c r="F117" s="239" t="s">
        <v>457</v>
      </c>
      <c r="G117" s="219"/>
      <c r="H117" s="219" t="s">
        <v>503</v>
      </c>
      <c r="I117" s="219" t="s">
        <v>504</v>
      </c>
      <c r="J117" s="219"/>
      <c r="K117" s="231"/>
    </row>
    <row r="118" spans="2:11" ht="15" customHeight="1">
      <c r="B118" s="243"/>
      <c r="C118" s="249"/>
      <c r="D118" s="249"/>
      <c r="E118" s="249"/>
      <c r="F118" s="249"/>
      <c r="G118" s="249"/>
      <c r="H118" s="249"/>
      <c r="I118" s="249"/>
      <c r="J118" s="249"/>
      <c r="K118" s="245"/>
    </row>
    <row r="119" spans="2:11" ht="18.75" customHeight="1">
      <c r="B119" s="250"/>
      <c r="C119" s="216"/>
      <c r="D119" s="216"/>
      <c r="E119" s="216"/>
      <c r="F119" s="251"/>
      <c r="G119" s="216"/>
      <c r="H119" s="216"/>
      <c r="I119" s="216"/>
      <c r="J119" s="216"/>
      <c r="K119" s="250"/>
    </row>
    <row r="120" spans="2:1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ht="7.5" customHeight="1">
      <c r="B121" s="252"/>
      <c r="C121" s="253"/>
      <c r="D121" s="253"/>
      <c r="E121" s="253"/>
      <c r="F121" s="253"/>
      <c r="G121" s="253"/>
      <c r="H121" s="253"/>
      <c r="I121" s="253"/>
      <c r="J121" s="253"/>
      <c r="K121" s="254"/>
    </row>
    <row r="122" spans="2:11" ht="45" customHeight="1">
      <c r="B122" s="255"/>
      <c r="C122" s="337" t="s">
        <v>505</v>
      </c>
      <c r="D122" s="337"/>
      <c r="E122" s="337"/>
      <c r="F122" s="337"/>
      <c r="G122" s="337"/>
      <c r="H122" s="337"/>
      <c r="I122" s="337"/>
      <c r="J122" s="337"/>
      <c r="K122" s="256"/>
    </row>
    <row r="123" spans="2:11" ht="17.25" customHeight="1">
      <c r="B123" s="257"/>
      <c r="C123" s="232" t="s">
        <v>451</v>
      </c>
      <c r="D123" s="232"/>
      <c r="E123" s="232"/>
      <c r="F123" s="232" t="s">
        <v>452</v>
      </c>
      <c r="G123" s="233"/>
      <c r="H123" s="232" t="s">
        <v>52</v>
      </c>
      <c r="I123" s="232" t="s">
        <v>55</v>
      </c>
      <c r="J123" s="232" t="s">
        <v>453</v>
      </c>
      <c r="K123" s="258"/>
    </row>
    <row r="124" spans="2:11" ht="17.25" customHeight="1">
      <c r="B124" s="257"/>
      <c r="C124" s="234" t="s">
        <v>454</v>
      </c>
      <c r="D124" s="234"/>
      <c r="E124" s="234"/>
      <c r="F124" s="235" t="s">
        <v>455</v>
      </c>
      <c r="G124" s="236"/>
      <c r="H124" s="234"/>
      <c r="I124" s="234"/>
      <c r="J124" s="234" t="s">
        <v>456</v>
      </c>
      <c r="K124" s="258"/>
    </row>
    <row r="125" spans="2:11" ht="5.25" customHeight="1">
      <c r="B125" s="259"/>
      <c r="C125" s="237"/>
      <c r="D125" s="237"/>
      <c r="E125" s="237"/>
      <c r="F125" s="237"/>
      <c r="G125" s="219"/>
      <c r="H125" s="237"/>
      <c r="I125" s="237"/>
      <c r="J125" s="237"/>
      <c r="K125" s="260"/>
    </row>
    <row r="126" spans="2:11" ht="15" customHeight="1">
      <c r="B126" s="259"/>
      <c r="C126" s="219" t="s">
        <v>460</v>
      </c>
      <c r="D126" s="237"/>
      <c r="E126" s="237"/>
      <c r="F126" s="239" t="s">
        <v>457</v>
      </c>
      <c r="G126" s="219"/>
      <c r="H126" s="219" t="s">
        <v>497</v>
      </c>
      <c r="I126" s="219" t="s">
        <v>459</v>
      </c>
      <c r="J126" s="219">
        <v>120</v>
      </c>
      <c r="K126" s="261"/>
    </row>
    <row r="127" spans="2:11" ht="15" customHeight="1">
      <c r="B127" s="259"/>
      <c r="C127" s="219" t="s">
        <v>506</v>
      </c>
      <c r="D127" s="219"/>
      <c r="E127" s="219"/>
      <c r="F127" s="239" t="s">
        <v>457</v>
      </c>
      <c r="G127" s="219"/>
      <c r="H127" s="219" t="s">
        <v>507</v>
      </c>
      <c r="I127" s="219" t="s">
        <v>459</v>
      </c>
      <c r="J127" s="219" t="s">
        <v>508</v>
      </c>
      <c r="K127" s="261"/>
    </row>
    <row r="128" spans="2:11" ht="15" customHeight="1">
      <c r="B128" s="259"/>
      <c r="C128" s="219" t="s">
        <v>405</v>
      </c>
      <c r="D128" s="219"/>
      <c r="E128" s="219"/>
      <c r="F128" s="239" t="s">
        <v>457</v>
      </c>
      <c r="G128" s="219"/>
      <c r="H128" s="219" t="s">
        <v>509</v>
      </c>
      <c r="I128" s="219" t="s">
        <v>459</v>
      </c>
      <c r="J128" s="219" t="s">
        <v>508</v>
      </c>
      <c r="K128" s="261"/>
    </row>
    <row r="129" spans="2:11" ht="15" customHeight="1">
      <c r="B129" s="259"/>
      <c r="C129" s="219" t="s">
        <v>468</v>
      </c>
      <c r="D129" s="219"/>
      <c r="E129" s="219"/>
      <c r="F129" s="239" t="s">
        <v>463</v>
      </c>
      <c r="G129" s="219"/>
      <c r="H129" s="219" t="s">
        <v>469</v>
      </c>
      <c r="I129" s="219" t="s">
        <v>459</v>
      </c>
      <c r="J129" s="219">
        <v>15</v>
      </c>
      <c r="K129" s="261"/>
    </row>
    <row r="130" spans="2:11" ht="15" customHeight="1">
      <c r="B130" s="259"/>
      <c r="C130" s="241" t="s">
        <v>470</v>
      </c>
      <c r="D130" s="241"/>
      <c r="E130" s="241"/>
      <c r="F130" s="242" t="s">
        <v>463</v>
      </c>
      <c r="G130" s="241"/>
      <c r="H130" s="241" t="s">
        <v>471</v>
      </c>
      <c r="I130" s="241" t="s">
        <v>459</v>
      </c>
      <c r="J130" s="241">
        <v>15</v>
      </c>
      <c r="K130" s="261"/>
    </row>
    <row r="131" spans="2:11" ht="15" customHeight="1">
      <c r="B131" s="259"/>
      <c r="C131" s="241" t="s">
        <v>472</v>
      </c>
      <c r="D131" s="241"/>
      <c r="E131" s="241"/>
      <c r="F131" s="242" t="s">
        <v>463</v>
      </c>
      <c r="G131" s="241"/>
      <c r="H131" s="241" t="s">
        <v>473</v>
      </c>
      <c r="I131" s="241" t="s">
        <v>459</v>
      </c>
      <c r="J131" s="241">
        <v>20</v>
      </c>
      <c r="K131" s="261"/>
    </row>
    <row r="132" spans="2:11" ht="15" customHeight="1">
      <c r="B132" s="259"/>
      <c r="C132" s="241" t="s">
        <v>474</v>
      </c>
      <c r="D132" s="241"/>
      <c r="E132" s="241"/>
      <c r="F132" s="242" t="s">
        <v>463</v>
      </c>
      <c r="G132" s="241"/>
      <c r="H132" s="241" t="s">
        <v>475</v>
      </c>
      <c r="I132" s="241" t="s">
        <v>459</v>
      </c>
      <c r="J132" s="241">
        <v>20</v>
      </c>
      <c r="K132" s="261"/>
    </row>
    <row r="133" spans="2:11" ht="15" customHeight="1">
      <c r="B133" s="259"/>
      <c r="C133" s="219" t="s">
        <v>462</v>
      </c>
      <c r="D133" s="219"/>
      <c r="E133" s="219"/>
      <c r="F133" s="239" t="s">
        <v>463</v>
      </c>
      <c r="G133" s="219"/>
      <c r="H133" s="219" t="s">
        <v>497</v>
      </c>
      <c r="I133" s="219" t="s">
        <v>459</v>
      </c>
      <c r="J133" s="219">
        <v>50</v>
      </c>
      <c r="K133" s="261"/>
    </row>
    <row r="134" spans="2:11" ht="15" customHeight="1">
      <c r="B134" s="259"/>
      <c r="C134" s="219" t="s">
        <v>476</v>
      </c>
      <c r="D134" s="219"/>
      <c r="E134" s="219"/>
      <c r="F134" s="239" t="s">
        <v>463</v>
      </c>
      <c r="G134" s="219"/>
      <c r="H134" s="219" t="s">
        <v>497</v>
      </c>
      <c r="I134" s="219" t="s">
        <v>459</v>
      </c>
      <c r="J134" s="219">
        <v>50</v>
      </c>
      <c r="K134" s="261"/>
    </row>
    <row r="135" spans="2:11" ht="15" customHeight="1">
      <c r="B135" s="259"/>
      <c r="C135" s="219" t="s">
        <v>482</v>
      </c>
      <c r="D135" s="219"/>
      <c r="E135" s="219"/>
      <c r="F135" s="239" t="s">
        <v>463</v>
      </c>
      <c r="G135" s="219"/>
      <c r="H135" s="219" t="s">
        <v>497</v>
      </c>
      <c r="I135" s="219" t="s">
        <v>459</v>
      </c>
      <c r="J135" s="219">
        <v>50</v>
      </c>
      <c r="K135" s="261"/>
    </row>
    <row r="136" spans="2:11" ht="15" customHeight="1">
      <c r="B136" s="259"/>
      <c r="C136" s="219" t="s">
        <v>484</v>
      </c>
      <c r="D136" s="219"/>
      <c r="E136" s="219"/>
      <c r="F136" s="239" t="s">
        <v>463</v>
      </c>
      <c r="G136" s="219"/>
      <c r="H136" s="219" t="s">
        <v>497</v>
      </c>
      <c r="I136" s="219" t="s">
        <v>459</v>
      </c>
      <c r="J136" s="219">
        <v>50</v>
      </c>
      <c r="K136" s="261"/>
    </row>
    <row r="137" spans="2:11" ht="15" customHeight="1">
      <c r="B137" s="259"/>
      <c r="C137" s="219" t="s">
        <v>485</v>
      </c>
      <c r="D137" s="219"/>
      <c r="E137" s="219"/>
      <c r="F137" s="239" t="s">
        <v>463</v>
      </c>
      <c r="G137" s="219"/>
      <c r="H137" s="219" t="s">
        <v>510</v>
      </c>
      <c r="I137" s="219" t="s">
        <v>459</v>
      </c>
      <c r="J137" s="219">
        <v>255</v>
      </c>
      <c r="K137" s="261"/>
    </row>
    <row r="138" spans="2:11" ht="15" customHeight="1">
      <c r="B138" s="259"/>
      <c r="C138" s="219" t="s">
        <v>487</v>
      </c>
      <c r="D138" s="219"/>
      <c r="E138" s="219"/>
      <c r="F138" s="239" t="s">
        <v>457</v>
      </c>
      <c r="G138" s="219"/>
      <c r="H138" s="219" t="s">
        <v>511</v>
      </c>
      <c r="I138" s="219" t="s">
        <v>489</v>
      </c>
      <c r="J138" s="219"/>
      <c r="K138" s="261"/>
    </row>
    <row r="139" spans="2:11" ht="15" customHeight="1">
      <c r="B139" s="259"/>
      <c r="C139" s="219" t="s">
        <v>490</v>
      </c>
      <c r="D139" s="219"/>
      <c r="E139" s="219"/>
      <c r="F139" s="239" t="s">
        <v>457</v>
      </c>
      <c r="G139" s="219"/>
      <c r="H139" s="219" t="s">
        <v>512</v>
      </c>
      <c r="I139" s="219" t="s">
        <v>492</v>
      </c>
      <c r="J139" s="219"/>
      <c r="K139" s="261"/>
    </row>
    <row r="140" spans="2:11" ht="15" customHeight="1">
      <c r="B140" s="259"/>
      <c r="C140" s="219" t="s">
        <v>493</v>
      </c>
      <c r="D140" s="219"/>
      <c r="E140" s="219"/>
      <c r="F140" s="239" t="s">
        <v>457</v>
      </c>
      <c r="G140" s="219"/>
      <c r="H140" s="219" t="s">
        <v>493</v>
      </c>
      <c r="I140" s="219" t="s">
        <v>492</v>
      </c>
      <c r="J140" s="219"/>
      <c r="K140" s="261"/>
    </row>
    <row r="141" spans="2:11" ht="15" customHeight="1">
      <c r="B141" s="259"/>
      <c r="C141" s="219" t="s">
        <v>36</v>
      </c>
      <c r="D141" s="219"/>
      <c r="E141" s="219"/>
      <c r="F141" s="239" t="s">
        <v>457</v>
      </c>
      <c r="G141" s="219"/>
      <c r="H141" s="219" t="s">
        <v>513</v>
      </c>
      <c r="I141" s="219" t="s">
        <v>492</v>
      </c>
      <c r="J141" s="219"/>
      <c r="K141" s="261"/>
    </row>
    <row r="142" spans="2:11" ht="15" customHeight="1">
      <c r="B142" s="259"/>
      <c r="C142" s="219" t="s">
        <v>514</v>
      </c>
      <c r="D142" s="219"/>
      <c r="E142" s="219"/>
      <c r="F142" s="239" t="s">
        <v>457</v>
      </c>
      <c r="G142" s="219"/>
      <c r="H142" s="219" t="s">
        <v>515</v>
      </c>
      <c r="I142" s="219" t="s">
        <v>492</v>
      </c>
      <c r="J142" s="219"/>
      <c r="K142" s="261"/>
    </row>
    <row r="143" spans="2:11" ht="15" customHeight="1">
      <c r="B143" s="262"/>
      <c r="C143" s="263"/>
      <c r="D143" s="263"/>
      <c r="E143" s="263"/>
      <c r="F143" s="263"/>
      <c r="G143" s="263"/>
      <c r="H143" s="263"/>
      <c r="I143" s="263"/>
      <c r="J143" s="263"/>
      <c r="K143" s="264"/>
    </row>
    <row r="144" spans="2:11" ht="18.75" customHeight="1">
      <c r="B144" s="216"/>
      <c r="C144" s="216"/>
      <c r="D144" s="216"/>
      <c r="E144" s="216"/>
      <c r="F144" s="251"/>
      <c r="G144" s="216"/>
      <c r="H144" s="216"/>
      <c r="I144" s="216"/>
      <c r="J144" s="216"/>
      <c r="K144" s="216"/>
    </row>
    <row r="145" spans="2:1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ht="45" customHeight="1">
      <c r="B147" s="230"/>
      <c r="C147" s="334" t="s">
        <v>516</v>
      </c>
      <c r="D147" s="334"/>
      <c r="E147" s="334"/>
      <c r="F147" s="334"/>
      <c r="G147" s="334"/>
      <c r="H147" s="334"/>
      <c r="I147" s="334"/>
      <c r="J147" s="334"/>
      <c r="K147" s="231"/>
    </row>
    <row r="148" spans="2:11" ht="17.25" customHeight="1">
      <c r="B148" s="230"/>
      <c r="C148" s="232" t="s">
        <v>451</v>
      </c>
      <c r="D148" s="232"/>
      <c r="E148" s="232"/>
      <c r="F148" s="232" t="s">
        <v>452</v>
      </c>
      <c r="G148" s="233"/>
      <c r="H148" s="232" t="s">
        <v>52</v>
      </c>
      <c r="I148" s="232" t="s">
        <v>55</v>
      </c>
      <c r="J148" s="232" t="s">
        <v>453</v>
      </c>
      <c r="K148" s="231"/>
    </row>
    <row r="149" spans="2:11" ht="17.25" customHeight="1">
      <c r="B149" s="230"/>
      <c r="C149" s="234" t="s">
        <v>454</v>
      </c>
      <c r="D149" s="234"/>
      <c r="E149" s="234"/>
      <c r="F149" s="235" t="s">
        <v>455</v>
      </c>
      <c r="G149" s="236"/>
      <c r="H149" s="234"/>
      <c r="I149" s="234"/>
      <c r="J149" s="234" t="s">
        <v>456</v>
      </c>
      <c r="K149" s="231"/>
    </row>
    <row r="150" spans="2:11" ht="5.25" customHeight="1">
      <c r="B150" s="240"/>
      <c r="C150" s="237"/>
      <c r="D150" s="237"/>
      <c r="E150" s="237"/>
      <c r="F150" s="237"/>
      <c r="G150" s="238"/>
      <c r="H150" s="237"/>
      <c r="I150" s="237"/>
      <c r="J150" s="237"/>
      <c r="K150" s="261"/>
    </row>
    <row r="151" spans="2:11" ht="15" customHeight="1">
      <c r="B151" s="240"/>
      <c r="C151" s="265" t="s">
        <v>460</v>
      </c>
      <c r="D151" s="219"/>
      <c r="E151" s="219"/>
      <c r="F151" s="266" t="s">
        <v>457</v>
      </c>
      <c r="G151" s="219"/>
      <c r="H151" s="265" t="s">
        <v>497</v>
      </c>
      <c r="I151" s="265" t="s">
        <v>459</v>
      </c>
      <c r="J151" s="265">
        <v>120</v>
      </c>
      <c r="K151" s="261"/>
    </row>
    <row r="152" spans="2:11" ht="15" customHeight="1">
      <c r="B152" s="240"/>
      <c r="C152" s="265" t="s">
        <v>506</v>
      </c>
      <c r="D152" s="219"/>
      <c r="E152" s="219"/>
      <c r="F152" s="266" t="s">
        <v>457</v>
      </c>
      <c r="G152" s="219"/>
      <c r="H152" s="265" t="s">
        <v>517</v>
      </c>
      <c r="I152" s="265" t="s">
        <v>459</v>
      </c>
      <c r="J152" s="265" t="s">
        <v>508</v>
      </c>
      <c r="K152" s="261"/>
    </row>
    <row r="153" spans="2:11" ht="15" customHeight="1">
      <c r="B153" s="240"/>
      <c r="C153" s="265" t="s">
        <v>405</v>
      </c>
      <c r="D153" s="219"/>
      <c r="E153" s="219"/>
      <c r="F153" s="266" t="s">
        <v>457</v>
      </c>
      <c r="G153" s="219"/>
      <c r="H153" s="265" t="s">
        <v>518</v>
      </c>
      <c r="I153" s="265" t="s">
        <v>459</v>
      </c>
      <c r="J153" s="265" t="s">
        <v>508</v>
      </c>
      <c r="K153" s="261"/>
    </row>
    <row r="154" spans="2:11" ht="15" customHeight="1">
      <c r="B154" s="240"/>
      <c r="C154" s="265" t="s">
        <v>462</v>
      </c>
      <c r="D154" s="219"/>
      <c r="E154" s="219"/>
      <c r="F154" s="266" t="s">
        <v>463</v>
      </c>
      <c r="G154" s="219"/>
      <c r="H154" s="265" t="s">
        <v>497</v>
      </c>
      <c r="I154" s="265" t="s">
        <v>459</v>
      </c>
      <c r="J154" s="265">
        <v>50</v>
      </c>
      <c r="K154" s="261"/>
    </row>
    <row r="155" spans="2:11" ht="15" customHeight="1">
      <c r="B155" s="240"/>
      <c r="C155" s="265" t="s">
        <v>465</v>
      </c>
      <c r="D155" s="219"/>
      <c r="E155" s="219"/>
      <c r="F155" s="266" t="s">
        <v>457</v>
      </c>
      <c r="G155" s="219"/>
      <c r="H155" s="265" t="s">
        <v>497</v>
      </c>
      <c r="I155" s="265" t="s">
        <v>467</v>
      </c>
      <c r="J155" s="265"/>
      <c r="K155" s="261"/>
    </row>
    <row r="156" spans="2:11" ht="15" customHeight="1">
      <c r="B156" s="240"/>
      <c r="C156" s="265" t="s">
        <v>476</v>
      </c>
      <c r="D156" s="219"/>
      <c r="E156" s="219"/>
      <c r="F156" s="266" t="s">
        <v>463</v>
      </c>
      <c r="G156" s="219"/>
      <c r="H156" s="265" t="s">
        <v>497</v>
      </c>
      <c r="I156" s="265" t="s">
        <v>459</v>
      </c>
      <c r="J156" s="265">
        <v>50</v>
      </c>
      <c r="K156" s="261"/>
    </row>
    <row r="157" spans="2:11" ht="15" customHeight="1">
      <c r="B157" s="240"/>
      <c r="C157" s="265" t="s">
        <v>484</v>
      </c>
      <c r="D157" s="219"/>
      <c r="E157" s="219"/>
      <c r="F157" s="266" t="s">
        <v>463</v>
      </c>
      <c r="G157" s="219"/>
      <c r="H157" s="265" t="s">
        <v>497</v>
      </c>
      <c r="I157" s="265" t="s">
        <v>459</v>
      </c>
      <c r="J157" s="265">
        <v>50</v>
      </c>
      <c r="K157" s="261"/>
    </row>
    <row r="158" spans="2:11" ht="15" customHeight="1">
      <c r="B158" s="240"/>
      <c r="C158" s="265" t="s">
        <v>482</v>
      </c>
      <c r="D158" s="219"/>
      <c r="E158" s="219"/>
      <c r="F158" s="266" t="s">
        <v>463</v>
      </c>
      <c r="G158" s="219"/>
      <c r="H158" s="265" t="s">
        <v>497</v>
      </c>
      <c r="I158" s="265" t="s">
        <v>459</v>
      </c>
      <c r="J158" s="265">
        <v>50</v>
      </c>
      <c r="K158" s="261"/>
    </row>
    <row r="159" spans="2:11" ht="15" customHeight="1">
      <c r="B159" s="240"/>
      <c r="C159" s="265" t="s">
        <v>86</v>
      </c>
      <c r="D159" s="219"/>
      <c r="E159" s="219"/>
      <c r="F159" s="266" t="s">
        <v>457</v>
      </c>
      <c r="G159" s="219"/>
      <c r="H159" s="265" t="s">
        <v>519</v>
      </c>
      <c r="I159" s="265" t="s">
        <v>459</v>
      </c>
      <c r="J159" s="265" t="s">
        <v>520</v>
      </c>
      <c r="K159" s="261"/>
    </row>
    <row r="160" spans="2:11" ht="15" customHeight="1">
      <c r="B160" s="240"/>
      <c r="C160" s="265" t="s">
        <v>521</v>
      </c>
      <c r="D160" s="219"/>
      <c r="E160" s="219"/>
      <c r="F160" s="266" t="s">
        <v>457</v>
      </c>
      <c r="G160" s="219"/>
      <c r="H160" s="265" t="s">
        <v>522</v>
      </c>
      <c r="I160" s="265" t="s">
        <v>492</v>
      </c>
      <c r="J160" s="265"/>
      <c r="K160" s="261"/>
    </row>
    <row r="161" spans="2:11" ht="15" customHeight="1">
      <c r="B161" s="267"/>
      <c r="C161" s="249"/>
      <c r="D161" s="249"/>
      <c r="E161" s="249"/>
      <c r="F161" s="249"/>
      <c r="G161" s="249"/>
      <c r="H161" s="249"/>
      <c r="I161" s="249"/>
      <c r="J161" s="249"/>
      <c r="K161" s="268"/>
    </row>
    <row r="162" spans="2:11" ht="18.75" customHeight="1">
      <c r="B162" s="216"/>
      <c r="C162" s="219"/>
      <c r="D162" s="219"/>
      <c r="E162" s="219"/>
      <c r="F162" s="239"/>
      <c r="G162" s="219"/>
      <c r="H162" s="219"/>
      <c r="I162" s="219"/>
      <c r="J162" s="219"/>
      <c r="K162" s="216"/>
    </row>
    <row r="163" spans="2:1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ht="45" customHeight="1">
      <c r="B165" s="211"/>
      <c r="C165" s="337" t="s">
        <v>523</v>
      </c>
      <c r="D165" s="337"/>
      <c r="E165" s="337"/>
      <c r="F165" s="337"/>
      <c r="G165" s="337"/>
      <c r="H165" s="337"/>
      <c r="I165" s="337"/>
      <c r="J165" s="337"/>
      <c r="K165" s="212"/>
    </row>
    <row r="166" spans="2:11" ht="17.25" customHeight="1">
      <c r="B166" s="211"/>
      <c r="C166" s="232" t="s">
        <v>451</v>
      </c>
      <c r="D166" s="232"/>
      <c r="E166" s="232"/>
      <c r="F166" s="232" t="s">
        <v>452</v>
      </c>
      <c r="G166" s="269"/>
      <c r="H166" s="270" t="s">
        <v>52</v>
      </c>
      <c r="I166" s="270" t="s">
        <v>55</v>
      </c>
      <c r="J166" s="232" t="s">
        <v>453</v>
      </c>
      <c r="K166" s="212"/>
    </row>
    <row r="167" spans="2:11" ht="17.25" customHeight="1">
      <c r="B167" s="213"/>
      <c r="C167" s="234" t="s">
        <v>454</v>
      </c>
      <c r="D167" s="234"/>
      <c r="E167" s="234"/>
      <c r="F167" s="235" t="s">
        <v>455</v>
      </c>
      <c r="G167" s="271"/>
      <c r="H167" s="272"/>
      <c r="I167" s="272"/>
      <c r="J167" s="234" t="s">
        <v>456</v>
      </c>
      <c r="K167" s="214"/>
    </row>
    <row r="168" spans="2:11" ht="5.25" customHeight="1">
      <c r="B168" s="240"/>
      <c r="C168" s="237"/>
      <c r="D168" s="237"/>
      <c r="E168" s="237"/>
      <c r="F168" s="237"/>
      <c r="G168" s="238"/>
      <c r="H168" s="237"/>
      <c r="I168" s="237"/>
      <c r="J168" s="237"/>
      <c r="K168" s="261"/>
    </row>
    <row r="169" spans="2:11" ht="15" customHeight="1">
      <c r="B169" s="240"/>
      <c r="C169" s="219" t="s">
        <v>460</v>
      </c>
      <c r="D169" s="219"/>
      <c r="E169" s="219"/>
      <c r="F169" s="239" t="s">
        <v>457</v>
      </c>
      <c r="G169" s="219"/>
      <c r="H169" s="219" t="s">
        <v>497</v>
      </c>
      <c r="I169" s="219" t="s">
        <v>459</v>
      </c>
      <c r="J169" s="219">
        <v>120</v>
      </c>
      <c r="K169" s="261"/>
    </row>
    <row r="170" spans="2:11" ht="15" customHeight="1">
      <c r="B170" s="240"/>
      <c r="C170" s="219" t="s">
        <v>506</v>
      </c>
      <c r="D170" s="219"/>
      <c r="E170" s="219"/>
      <c r="F170" s="239" t="s">
        <v>457</v>
      </c>
      <c r="G170" s="219"/>
      <c r="H170" s="219" t="s">
        <v>507</v>
      </c>
      <c r="I170" s="219" t="s">
        <v>459</v>
      </c>
      <c r="J170" s="219" t="s">
        <v>508</v>
      </c>
      <c r="K170" s="261"/>
    </row>
    <row r="171" spans="2:11" ht="15" customHeight="1">
      <c r="B171" s="240"/>
      <c r="C171" s="219" t="s">
        <v>405</v>
      </c>
      <c r="D171" s="219"/>
      <c r="E171" s="219"/>
      <c r="F171" s="239" t="s">
        <v>457</v>
      </c>
      <c r="G171" s="219"/>
      <c r="H171" s="219" t="s">
        <v>524</v>
      </c>
      <c r="I171" s="219" t="s">
        <v>459</v>
      </c>
      <c r="J171" s="219" t="s">
        <v>508</v>
      </c>
      <c r="K171" s="261"/>
    </row>
    <row r="172" spans="2:11" ht="15" customHeight="1">
      <c r="B172" s="240"/>
      <c r="C172" s="219" t="s">
        <v>462</v>
      </c>
      <c r="D172" s="219"/>
      <c r="E172" s="219"/>
      <c r="F172" s="239" t="s">
        <v>463</v>
      </c>
      <c r="G172" s="219"/>
      <c r="H172" s="219" t="s">
        <v>524</v>
      </c>
      <c r="I172" s="219" t="s">
        <v>459</v>
      </c>
      <c r="J172" s="219">
        <v>50</v>
      </c>
      <c r="K172" s="261"/>
    </row>
    <row r="173" spans="2:11" ht="15" customHeight="1">
      <c r="B173" s="240"/>
      <c r="C173" s="219" t="s">
        <v>465</v>
      </c>
      <c r="D173" s="219"/>
      <c r="E173" s="219"/>
      <c r="F173" s="239" t="s">
        <v>457</v>
      </c>
      <c r="G173" s="219"/>
      <c r="H173" s="219" t="s">
        <v>524</v>
      </c>
      <c r="I173" s="219" t="s">
        <v>467</v>
      </c>
      <c r="J173" s="219"/>
      <c r="K173" s="261"/>
    </row>
    <row r="174" spans="2:11" ht="15" customHeight="1">
      <c r="B174" s="240"/>
      <c r="C174" s="219" t="s">
        <v>476</v>
      </c>
      <c r="D174" s="219"/>
      <c r="E174" s="219"/>
      <c r="F174" s="239" t="s">
        <v>463</v>
      </c>
      <c r="G174" s="219"/>
      <c r="H174" s="219" t="s">
        <v>524</v>
      </c>
      <c r="I174" s="219" t="s">
        <v>459</v>
      </c>
      <c r="J174" s="219">
        <v>50</v>
      </c>
      <c r="K174" s="261"/>
    </row>
    <row r="175" spans="2:11" ht="15" customHeight="1">
      <c r="B175" s="240"/>
      <c r="C175" s="219" t="s">
        <v>484</v>
      </c>
      <c r="D175" s="219"/>
      <c r="E175" s="219"/>
      <c r="F175" s="239" t="s">
        <v>463</v>
      </c>
      <c r="G175" s="219"/>
      <c r="H175" s="219" t="s">
        <v>524</v>
      </c>
      <c r="I175" s="219" t="s">
        <v>459</v>
      </c>
      <c r="J175" s="219">
        <v>50</v>
      </c>
      <c r="K175" s="261"/>
    </row>
    <row r="176" spans="2:11" ht="15" customHeight="1">
      <c r="B176" s="240"/>
      <c r="C176" s="219" t="s">
        <v>482</v>
      </c>
      <c r="D176" s="219"/>
      <c r="E176" s="219"/>
      <c r="F176" s="239" t="s">
        <v>463</v>
      </c>
      <c r="G176" s="219"/>
      <c r="H176" s="219" t="s">
        <v>524</v>
      </c>
      <c r="I176" s="219" t="s">
        <v>459</v>
      </c>
      <c r="J176" s="219">
        <v>50</v>
      </c>
      <c r="K176" s="261"/>
    </row>
    <row r="177" spans="2:11" ht="15" customHeight="1">
      <c r="B177" s="240"/>
      <c r="C177" s="219" t="s">
        <v>99</v>
      </c>
      <c r="D177" s="219"/>
      <c r="E177" s="219"/>
      <c r="F177" s="239" t="s">
        <v>457</v>
      </c>
      <c r="G177" s="219"/>
      <c r="H177" s="219" t="s">
        <v>525</v>
      </c>
      <c r="I177" s="219" t="s">
        <v>526</v>
      </c>
      <c r="J177" s="219"/>
      <c r="K177" s="261"/>
    </row>
    <row r="178" spans="2:11" ht="15" customHeight="1">
      <c r="B178" s="240"/>
      <c r="C178" s="219" t="s">
        <v>55</v>
      </c>
      <c r="D178" s="219"/>
      <c r="E178" s="219"/>
      <c r="F178" s="239" t="s">
        <v>457</v>
      </c>
      <c r="G178" s="219"/>
      <c r="H178" s="219" t="s">
        <v>527</v>
      </c>
      <c r="I178" s="219" t="s">
        <v>528</v>
      </c>
      <c r="J178" s="219">
        <v>1</v>
      </c>
      <c r="K178" s="261"/>
    </row>
    <row r="179" spans="2:11" ht="15" customHeight="1">
      <c r="B179" s="240"/>
      <c r="C179" s="219" t="s">
        <v>51</v>
      </c>
      <c r="D179" s="219"/>
      <c r="E179" s="219"/>
      <c r="F179" s="239" t="s">
        <v>457</v>
      </c>
      <c r="G179" s="219"/>
      <c r="H179" s="219" t="s">
        <v>529</v>
      </c>
      <c r="I179" s="219" t="s">
        <v>459</v>
      </c>
      <c r="J179" s="219">
        <v>20</v>
      </c>
      <c r="K179" s="261"/>
    </row>
    <row r="180" spans="2:11" ht="15" customHeight="1">
      <c r="B180" s="240"/>
      <c r="C180" s="219" t="s">
        <v>52</v>
      </c>
      <c r="D180" s="219"/>
      <c r="E180" s="219"/>
      <c r="F180" s="239" t="s">
        <v>457</v>
      </c>
      <c r="G180" s="219"/>
      <c r="H180" s="219" t="s">
        <v>530</v>
      </c>
      <c r="I180" s="219" t="s">
        <v>459</v>
      </c>
      <c r="J180" s="219">
        <v>255</v>
      </c>
      <c r="K180" s="261"/>
    </row>
    <row r="181" spans="2:11" ht="15" customHeight="1">
      <c r="B181" s="240"/>
      <c r="C181" s="219" t="s">
        <v>100</v>
      </c>
      <c r="D181" s="219"/>
      <c r="E181" s="219"/>
      <c r="F181" s="239" t="s">
        <v>457</v>
      </c>
      <c r="G181" s="219"/>
      <c r="H181" s="219" t="s">
        <v>421</v>
      </c>
      <c r="I181" s="219" t="s">
        <v>459</v>
      </c>
      <c r="J181" s="219">
        <v>10</v>
      </c>
      <c r="K181" s="261"/>
    </row>
    <row r="182" spans="2:11" ht="15" customHeight="1">
      <c r="B182" s="240"/>
      <c r="C182" s="219" t="s">
        <v>101</v>
      </c>
      <c r="D182" s="219"/>
      <c r="E182" s="219"/>
      <c r="F182" s="239" t="s">
        <v>457</v>
      </c>
      <c r="G182" s="219"/>
      <c r="H182" s="219" t="s">
        <v>531</v>
      </c>
      <c r="I182" s="219" t="s">
        <v>492</v>
      </c>
      <c r="J182" s="219"/>
      <c r="K182" s="261"/>
    </row>
    <row r="183" spans="2:11" ht="15" customHeight="1">
      <c r="B183" s="240"/>
      <c r="C183" s="219" t="s">
        <v>532</v>
      </c>
      <c r="D183" s="219"/>
      <c r="E183" s="219"/>
      <c r="F183" s="239" t="s">
        <v>457</v>
      </c>
      <c r="G183" s="219"/>
      <c r="H183" s="219" t="s">
        <v>533</v>
      </c>
      <c r="I183" s="219" t="s">
        <v>492</v>
      </c>
      <c r="J183" s="219"/>
      <c r="K183" s="261"/>
    </row>
    <row r="184" spans="2:11" ht="15" customHeight="1">
      <c r="B184" s="240"/>
      <c r="C184" s="219" t="s">
        <v>521</v>
      </c>
      <c r="D184" s="219"/>
      <c r="E184" s="219"/>
      <c r="F184" s="239" t="s">
        <v>457</v>
      </c>
      <c r="G184" s="219"/>
      <c r="H184" s="219" t="s">
        <v>534</v>
      </c>
      <c r="I184" s="219" t="s">
        <v>492</v>
      </c>
      <c r="J184" s="219"/>
      <c r="K184" s="261"/>
    </row>
    <row r="185" spans="2:11" ht="15" customHeight="1">
      <c r="B185" s="240"/>
      <c r="C185" s="219" t="s">
        <v>103</v>
      </c>
      <c r="D185" s="219"/>
      <c r="E185" s="219"/>
      <c r="F185" s="239" t="s">
        <v>463</v>
      </c>
      <c r="G185" s="219"/>
      <c r="H185" s="219" t="s">
        <v>535</v>
      </c>
      <c r="I185" s="219" t="s">
        <v>459</v>
      </c>
      <c r="J185" s="219">
        <v>50</v>
      </c>
      <c r="K185" s="261"/>
    </row>
    <row r="186" spans="2:11" ht="15" customHeight="1">
      <c r="B186" s="240"/>
      <c r="C186" s="219" t="s">
        <v>536</v>
      </c>
      <c r="D186" s="219"/>
      <c r="E186" s="219"/>
      <c r="F186" s="239" t="s">
        <v>463</v>
      </c>
      <c r="G186" s="219"/>
      <c r="H186" s="219" t="s">
        <v>537</v>
      </c>
      <c r="I186" s="219" t="s">
        <v>538</v>
      </c>
      <c r="J186" s="219"/>
      <c r="K186" s="261"/>
    </row>
    <row r="187" spans="2:11" ht="15" customHeight="1">
      <c r="B187" s="240"/>
      <c r="C187" s="219" t="s">
        <v>539</v>
      </c>
      <c r="D187" s="219"/>
      <c r="E187" s="219"/>
      <c r="F187" s="239" t="s">
        <v>463</v>
      </c>
      <c r="G187" s="219"/>
      <c r="H187" s="219" t="s">
        <v>540</v>
      </c>
      <c r="I187" s="219" t="s">
        <v>538</v>
      </c>
      <c r="J187" s="219"/>
      <c r="K187" s="261"/>
    </row>
    <row r="188" spans="2:11" ht="15" customHeight="1">
      <c r="B188" s="240"/>
      <c r="C188" s="219" t="s">
        <v>541</v>
      </c>
      <c r="D188" s="219"/>
      <c r="E188" s="219"/>
      <c r="F188" s="239" t="s">
        <v>463</v>
      </c>
      <c r="G188" s="219"/>
      <c r="H188" s="219" t="s">
        <v>542</v>
      </c>
      <c r="I188" s="219" t="s">
        <v>538</v>
      </c>
      <c r="J188" s="219"/>
      <c r="K188" s="261"/>
    </row>
    <row r="189" spans="2:11" ht="15" customHeight="1">
      <c r="B189" s="240"/>
      <c r="C189" s="273" t="s">
        <v>543</v>
      </c>
      <c r="D189" s="219"/>
      <c r="E189" s="219"/>
      <c r="F189" s="239" t="s">
        <v>463</v>
      </c>
      <c r="G189" s="219"/>
      <c r="H189" s="219" t="s">
        <v>544</v>
      </c>
      <c r="I189" s="219" t="s">
        <v>545</v>
      </c>
      <c r="J189" s="274" t="s">
        <v>546</v>
      </c>
      <c r="K189" s="261"/>
    </row>
    <row r="190" spans="2:11" ht="15" customHeight="1">
      <c r="B190" s="240"/>
      <c r="C190" s="225" t="s">
        <v>40</v>
      </c>
      <c r="D190" s="219"/>
      <c r="E190" s="219"/>
      <c r="F190" s="239" t="s">
        <v>457</v>
      </c>
      <c r="G190" s="219"/>
      <c r="H190" s="216" t="s">
        <v>547</v>
      </c>
      <c r="I190" s="219" t="s">
        <v>548</v>
      </c>
      <c r="J190" s="219"/>
      <c r="K190" s="261"/>
    </row>
    <row r="191" spans="2:11" ht="15" customHeight="1">
      <c r="B191" s="240"/>
      <c r="C191" s="225" t="s">
        <v>549</v>
      </c>
      <c r="D191" s="219"/>
      <c r="E191" s="219"/>
      <c r="F191" s="239" t="s">
        <v>457</v>
      </c>
      <c r="G191" s="219"/>
      <c r="H191" s="219" t="s">
        <v>550</v>
      </c>
      <c r="I191" s="219" t="s">
        <v>492</v>
      </c>
      <c r="J191" s="219"/>
      <c r="K191" s="261"/>
    </row>
    <row r="192" spans="2:11" ht="15" customHeight="1">
      <c r="B192" s="240"/>
      <c r="C192" s="225" t="s">
        <v>551</v>
      </c>
      <c r="D192" s="219"/>
      <c r="E192" s="219"/>
      <c r="F192" s="239" t="s">
        <v>457</v>
      </c>
      <c r="G192" s="219"/>
      <c r="H192" s="219" t="s">
        <v>552</v>
      </c>
      <c r="I192" s="219" t="s">
        <v>492</v>
      </c>
      <c r="J192" s="219"/>
      <c r="K192" s="261"/>
    </row>
    <row r="193" spans="2:11" ht="15" customHeight="1">
      <c r="B193" s="240"/>
      <c r="C193" s="225" t="s">
        <v>553</v>
      </c>
      <c r="D193" s="219"/>
      <c r="E193" s="219"/>
      <c r="F193" s="239" t="s">
        <v>463</v>
      </c>
      <c r="G193" s="219"/>
      <c r="H193" s="219" t="s">
        <v>554</v>
      </c>
      <c r="I193" s="219" t="s">
        <v>492</v>
      </c>
      <c r="J193" s="219"/>
      <c r="K193" s="261"/>
    </row>
    <row r="194" spans="2:11" ht="15" customHeight="1">
      <c r="B194" s="267"/>
      <c r="C194" s="275"/>
      <c r="D194" s="249"/>
      <c r="E194" s="249"/>
      <c r="F194" s="249"/>
      <c r="G194" s="249"/>
      <c r="H194" s="249"/>
      <c r="I194" s="249"/>
      <c r="J194" s="249"/>
      <c r="K194" s="268"/>
    </row>
    <row r="195" spans="2:11" ht="18.75" customHeight="1">
      <c r="B195" s="216"/>
      <c r="C195" s="219"/>
      <c r="D195" s="219"/>
      <c r="E195" s="219"/>
      <c r="F195" s="239"/>
      <c r="G195" s="219"/>
      <c r="H195" s="219"/>
      <c r="I195" s="219"/>
      <c r="J195" s="219"/>
      <c r="K195" s="216"/>
    </row>
    <row r="196" spans="2:11" ht="18.75" customHeight="1">
      <c r="B196" s="216"/>
      <c r="C196" s="219"/>
      <c r="D196" s="219"/>
      <c r="E196" s="219"/>
      <c r="F196" s="239"/>
      <c r="G196" s="219"/>
      <c r="H196" s="219"/>
      <c r="I196" s="219"/>
      <c r="J196" s="219"/>
      <c r="K196" s="216"/>
    </row>
    <row r="197" spans="2:1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ht="21">
      <c r="B199" s="211"/>
      <c r="C199" s="337" t="s">
        <v>555</v>
      </c>
      <c r="D199" s="337"/>
      <c r="E199" s="337"/>
      <c r="F199" s="337"/>
      <c r="G199" s="337"/>
      <c r="H199" s="337"/>
      <c r="I199" s="337"/>
      <c r="J199" s="337"/>
      <c r="K199" s="212"/>
    </row>
    <row r="200" spans="2:11" ht="25.5" customHeight="1">
      <c r="B200" s="211"/>
      <c r="C200" s="276" t="s">
        <v>556</v>
      </c>
      <c r="D200" s="276"/>
      <c r="E200" s="276"/>
      <c r="F200" s="276" t="s">
        <v>557</v>
      </c>
      <c r="G200" s="277"/>
      <c r="H200" s="340" t="s">
        <v>558</v>
      </c>
      <c r="I200" s="340"/>
      <c r="J200" s="340"/>
      <c r="K200" s="212"/>
    </row>
    <row r="201" spans="2:11" ht="5.25" customHeight="1">
      <c r="B201" s="240"/>
      <c r="C201" s="237"/>
      <c r="D201" s="237"/>
      <c r="E201" s="237"/>
      <c r="F201" s="237"/>
      <c r="G201" s="219"/>
      <c r="H201" s="237"/>
      <c r="I201" s="237"/>
      <c r="J201" s="237"/>
      <c r="K201" s="261"/>
    </row>
    <row r="202" spans="2:11" ht="15" customHeight="1">
      <c r="B202" s="240"/>
      <c r="C202" s="219" t="s">
        <v>548</v>
      </c>
      <c r="D202" s="219"/>
      <c r="E202" s="219"/>
      <c r="F202" s="239" t="s">
        <v>41</v>
      </c>
      <c r="G202" s="219"/>
      <c r="H202" s="339" t="s">
        <v>559</v>
      </c>
      <c r="I202" s="339"/>
      <c r="J202" s="339"/>
      <c r="K202" s="261"/>
    </row>
    <row r="203" spans="2:11" ht="15" customHeight="1">
      <c r="B203" s="240"/>
      <c r="C203" s="246"/>
      <c r="D203" s="219"/>
      <c r="E203" s="219"/>
      <c r="F203" s="239" t="s">
        <v>42</v>
      </c>
      <c r="G203" s="219"/>
      <c r="H203" s="339" t="s">
        <v>560</v>
      </c>
      <c r="I203" s="339"/>
      <c r="J203" s="339"/>
      <c r="K203" s="261"/>
    </row>
    <row r="204" spans="2:11" ht="15" customHeight="1">
      <c r="B204" s="240"/>
      <c r="C204" s="246"/>
      <c r="D204" s="219"/>
      <c r="E204" s="219"/>
      <c r="F204" s="239" t="s">
        <v>45</v>
      </c>
      <c r="G204" s="219"/>
      <c r="H204" s="339" t="s">
        <v>561</v>
      </c>
      <c r="I204" s="339"/>
      <c r="J204" s="339"/>
      <c r="K204" s="261"/>
    </row>
    <row r="205" spans="2:11" ht="15" customHeight="1">
      <c r="B205" s="240"/>
      <c r="C205" s="219"/>
      <c r="D205" s="219"/>
      <c r="E205" s="219"/>
      <c r="F205" s="239" t="s">
        <v>43</v>
      </c>
      <c r="G205" s="219"/>
      <c r="H205" s="339" t="s">
        <v>562</v>
      </c>
      <c r="I205" s="339"/>
      <c r="J205" s="339"/>
      <c r="K205" s="261"/>
    </row>
    <row r="206" spans="2:11" ht="15" customHeight="1">
      <c r="B206" s="240"/>
      <c r="C206" s="219"/>
      <c r="D206" s="219"/>
      <c r="E206" s="219"/>
      <c r="F206" s="239" t="s">
        <v>44</v>
      </c>
      <c r="G206" s="219"/>
      <c r="H206" s="339" t="s">
        <v>563</v>
      </c>
      <c r="I206" s="339"/>
      <c r="J206" s="339"/>
      <c r="K206" s="261"/>
    </row>
    <row r="207" spans="2:11" ht="15" customHeight="1">
      <c r="B207" s="240"/>
      <c r="C207" s="219"/>
      <c r="D207" s="219"/>
      <c r="E207" s="219"/>
      <c r="F207" s="239"/>
      <c r="G207" s="219"/>
      <c r="H207" s="219"/>
      <c r="I207" s="219"/>
      <c r="J207" s="219"/>
      <c r="K207" s="261"/>
    </row>
    <row r="208" spans="2:11" ht="15" customHeight="1">
      <c r="B208" s="240"/>
      <c r="C208" s="219" t="s">
        <v>504</v>
      </c>
      <c r="D208" s="219"/>
      <c r="E208" s="219"/>
      <c r="F208" s="239" t="s">
        <v>77</v>
      </c>
      <c r="G208" s="219"/>
      <c r="H208" s="339" t="s">
        <v>564</v>
      </c>
      <c r="I208" s="339"/>
      <c r="J208" s="339"/>
      <c r="K208" s="261"/>
    </row>
    <row r="209" spans="2:11" ht="15" customHeight="1">
      <c r="B209" s="240"/>
      <c r="C209" s="246"/>
      <c r="D209" s="219"/>
      <c r="E209" s="219"/>
      <c r="F209" s="239" t="s">
        <v>399</v>
      </c>
      <c r="G209" s="219"/>
      <c r="H209" s="339" t="s">
        <v>400</v>
      </c>
      <c r="I209" s="339"/>
      <c r="J209" s="339"/>
      <c r="K209" s="261"/>
    </row>
    <row r="210" spans="2:11" ht="15" customHeight="1">
      <c r="B210" s="240"/>
      <c r="C210" s="219"/>
      <c r="D210" s="219"/>
      <c r="E210" s="219"/>
      <c r="F210" s="239" t="s">
        <v>397</v>
      </c>
      <c r="G210" s="219"/>
      <c r="H210" s="339" t="s">
        <v>565</v>
      </c>
      <c r="I210" s="339"/>
      <c r="J210" s="339"/>
      <c r="K210" s="261"/>
    </row>
    <row r="211" spans="2:11" ht="15" customHeight="1">
      <c r="B211" s="278"/>
      <c r="C211" s="246"/>
      <c r="D211" s="246"/>
      <c r="E211" s="246"/>
      <c r="F211" s="239" t="s">
        <v>401</v>
      </c>
      <c r="G211" s="225"/>
      <c r="H211" s="338" t="s">
        <v>402</v>
      </c>
      <c r="I211" s="338"/>
      <c r="J211" s="338"/>
      <c r="K211" s="279"/>
    </row>
    <row r="212" spans="2:11" ht="15" customHeight="1">
      <c r="B212" s="278"/>
      <c r="C212" s="246"/>
      <c r="D212" s="246"/>
      <c r="E212" s="246"/>
      <c r="F212" s="239" t="s">
        <v>403</v>
      </c>
      <c r="G212" s="225"/>
      <c r="H212" s="338" t="s">
        <v>566</v>
      </c>
      <c r="I212" s="338"/>
      <c r="J212" s="338"/>
      <c r="K212" s="279"/>
    </row>
    <row r="213" spans="2:11" ht="15" customHeight="1">
      <c r="B213" s="278"/>
      <c r="C213" s="246"/>
      <c r="D213" s="246"/>
      <c r="E213" s="246"/>
      <c r="F213" s="280"/>
      <c r="G213" s="225"/>
      <c r="H213" s="281"/>
      <c r="I213" s="281"/>
      <c r="J213" s="281"/>
      <c r="K213" s="279"/>
    </row>
    <row r="214" spans="2:11" ht="15" customHeight="1">
      <c r="B214" s="278"/>
      <c r="C214" s="219" t="s">
        <v>528</v>
      </c>
      <c r="D214" s="246"/>
      <c r="E214" s="246"/>
      <c r="F214" s="239">
        <v>1</v>
      </c>
      <c r="G214" s="225"/>
      <c r="H214" s="338" t="s">
        <v>567</v>
      </c>
      <c r="I214" s="338"/>
      <c r="J214" s="338"/>
      <c r="K214" s="279"/>
    </row>
    <row r="215" spans="2:11" ht="15" customHeight="1">
      <c r="B215" s="278"/>
      <c r="C215" s="246"/>
      <c r="D215" s="246"/>
      <c r="E215" s="246"/>
      <c r="F215" s="239">
        <v>2</v>
      </c>
      <c r="G215" s="225"/>
      <c r="H215" s="338" t="s">
        <v>568</v>
      </c>
      <c r="I215" s="338"/>
      <c r="J215" s="338"/>
      <c r="K215" s="279"/>
    </row>
    <row r="216" spans="2:11" ht="15" customHeight="1">
      <c r="B216" s="278"/>
      <c r="C216" s="246"/>
      <c r="D216" s="246"/>
      <c r="E216" s="246"/>
      <c r="F216" s="239">
        <v>3</v>
      </c>
      <c r="G216" s="225"/>
      <c r="H216" s="338" t="s">
        <v>569</v>
      </c>
      <c r="I216" s="338"/>
      <c r="J216" s="338"/>
      <c r="K216" s="279"/>
    </row>
    <row r="217" spans="2:11" ht="15" customHeight="1">
      <c r="B217" s="278"/>
      <c r="C217" s="246"/>
      <c r="D217" s="246"/>
      <c r="E217" s="246"/>
      <c r="F217" s="239">
        <v>4</v>
      </c>
      <c r="G217" s="225"/>
      <c r="H217" s="338" t="s">
        <v>570</v>
      </c>
      <c r="I217" s="338"/>
      <c r="J217" s="338"/>
      <c r="K217" s="279"/>
    </row>
    <row r="218" spans="2:11" ht="12.75" customHeight="1">
      <c r="B218" s="282"/>
      <c r="C218" s="283"/>
      <c r="D218" s="283"/>
      <c r="E218" s="283"/>
      <c r="F218" s="283"/>
      <c r="G218" s="283"/>
      <c r="H218" s="283"/>
      <c r="I218" s="283"/>
      <c r="J218" s="283"/>
      <c r="K218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IVAN-I7\Ivan</dc:creator>
  <cp:keywords/>
  <dc:description/>
  <cp:lastModifiedBy>Melichar Pavel</cp:lastModifiedBy>
  <dcterms:created xsi:type="dcterms:W3CDTF">2019-06-10T06:23:48Z</dcterms:created>
  <dcterms:modified xsi:type="dcterms:W3CDTF">2019-06-12T09:23:21Z</dcterms:modified>
  <cp:category/>
  <cp:version/>
  <cp:contentType/>
  <cp:contentStatus/>
</cp:coreProperties>
</file>