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1 - Pavilon B - 1.NP " sheetId="2" r:id="rId2"/>
    <sheet name="B2 - Pavilon B - 2.NP " sheetId="3" r:id="rId3"/>
    <sheet name="Sv-B1 - podhled s osvětle..." sheetId="4" r:id="rId4"/>
    <sheet name="Sv-B2 - podhled s osvětle..." sheetId="5" r:id="rId5"/>
    <sheet name="von - VO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'B1 - Pavilon B - 1.NP '!$C$89:$K$284</definedName>
    <definedName name="_xlnm.Print_Area" localSheetId="1">'B1 - Pavilon B - 1.NP '!$C$4:$J$39,'B1 - Pavilon B - 1.NP '!$C$45:$J$71,'B1 - Pavilon B - 1.NP '!$C$77:$K$284</definedName>
    <definedName name="_xlnm._FilterDatabase" localSheetId="2" hidden="1">'B2 - Pavilon B - 2.NP '!$C$88:$K$247</definedName>
    <definedName name="_xlnm.Print_Area" localSheetId="2">'B2 - Pavilon B - 2.NP '!$C$4:$J$39,'B2 - Pavilon B - 2.NP '!$C$45:$J$70,'B2 - Pavilon B - 2.NP '!$C$76:$K$247</definedName>
    <definedName name="_xlnm._FilterDatabase" localSheetId="3" hidden="1">'Sv-B1 - podhled s osvětle...'!$C$87:$K$158</definedName>
    <definedName name="_xlnm.Print_Area" localSheetId="3">'Sv-B1 - podhled s osvětle...'!$C$4:$J$39,'Sv-B1 - podhled s osvětle...'!$C$45:$J$69,'Sv-B1 - podhled s osvětle...'!$C$75:$K$158</definedName>
    <definedName name="_xlnm._FilterDatabase" localSheetId="4" hidden="1">'Sv-B2 - podhled s osvětle...'!$C$87:$K$158</definedName>
    <definedName name="_xlnm.Print_Area" localSheetId="4">'Sv-B2 - podhled s osvětle...'!$C$4:$J$39,'Sv-B2 - podhled s osvětle...'!$C$45:$J$69,'Sv-B2 - podhled s osvětle...'!$C$75:$K$158</definedName>
    <definedName name="_xlnm._FilterDatabase" localSheetId="5" hidden="1">'von - VON'!$C$83:$K$102</definedName>
    <definedName name="_xlnm.Print_Area" localSheetId="5">'von - VON'!$C$4:$J$39,'von - VON'!$C$45:$J$65,'von - VON'!$C$71:$K$102</definedName>
    <definedName name="_xlnm.Print_Area" localSheetId="6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'B1 - Pavilon B - 1.NP '!$89:$89</definedName>
    <definedName name="_xlnm.Print_Titles" localSheetId="2">'B2 - Pavilon B - 2.NP '!$88:$88</definedName>
    <definedName name="_xlnm.Print_Titles" localSheetId="3">'Sv-B1 - podhled s osvětle...'!$87:$87</definedName>
    <definedName name="_xlnm.Print_Titles" localSheetId="4">'Sv-B2 - podhled s osvětle...'!$87:$87</definedName>
    <definedName name="_xlnm.Print_Titles" localSheetId="5">'von - VON'!$83:$83</definedName>
  </definedNames>
  <calcPr fullCalcOnLoad="1"/>
</workbook>
</file>

<file path=xl/sharedStrings.xml><?xml version="1.0" encoding="utf-8"?>
<sst xmlns="http://schemas.openxmlformats.org/spreadsheetml/2006/main" count="5587" uniqueCount="828">
  <si>
    <t>Export Komplet</t>
  </si>
  <si>
    <t>VZ</t>
  </si>
  <si>
    <t>2.0</t>
  </si>
  <si>
    <t>ZAMOK</t>
  </si>
  <si>
    <t>False</t>
  </si>
  <si>
    <t>{5804c42f-f669-454b-90b8-03477f8eb25c}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</si>
  <si>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</si>
  <si>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</si>
  <si>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</si>
  <si>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</si>
  <si>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</si>
  <si>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</si>
  <si>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</si>
  <si>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</si>
  <si>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19030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</si>
  <si>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</si>
  <si>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</si>
  <si>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elektroinstalace v SVČ Domeček,  ul. Jiráskova 4140, Chomutov</t>
  </si>
  <si>
    <t>KSO:</t>
  </si>
  <si>
    <t/>
  </si>
  <si>
    <t>CC-CZ:</t>
  </si>
  <si>
    <t>Místo:</t>
  </si>
  <si>
    <t>Chomutov</t>
  </si>
  <si>
    <t>Datum:</t>
  </si>
  <si>
    <t>10. 6. 2019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</si>
  <si>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</si>
  <si>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</si>
  <si>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</si>
  <si>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</si>
  <si>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</si>
  <si>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</si>
  <si>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</si>
  <si>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</si>
  <si>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</si>
  <si>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Ing. Ivan Menhard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</si>
  <si>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</si>
  <si>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</si>
  <si>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</si>
  <si>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</si>
  <si>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</si>
  <si>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</si>
  <si>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</si>
  <si>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</si>
  <si>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</si>
  <si>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</si>
  <si>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</si>
  <si>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</si>
  <si>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</si>
  <si>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</si>
  <si>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</si>
  <si>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</si>
  <si>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</si>
  <si>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</si>
  <si>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</si>
  <si>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</si>
  <si>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</si>
  <si>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</si>
  <si>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</si>
  <si>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</si>
  <si>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</si>
  <si>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</si>
  <si>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</si>
  <si>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</si>
  <si>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</si>
  <si>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</si>
  <si>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</si>
  <si>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</si>
  <si>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</si>
  <si>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</si>
  <si>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</si>
  <si>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</si>
  <si>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</si>
  <si>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</si>
  <si>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</si>
  <si>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</si>
  <si>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</si>
  <si>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B1</t>
  </si>
  <si>
    <t xml:space="preserve">Pavilon B - 1.NP </t>
  </si>
  <si>
    <t>STA</t>
  </si>
  <si>
    <t>1</t>
  </si>
  <si>
    <t>{c227840d-d6b4-46db-91fd-f3b01823c790}</t>
  </si>
  <si>
    <t>2</t>
  </si>
  <si>
    <t>B2</t>
  </si>
  <si>
    <t xml:space="preserve">Pavilon B - 2.NP </t>
  </si>
  <si>
    <t>{f061382a-4971-46a5-98fe-28c298521c7a}</t>
  </si>
  <si>
    <t>Sv-B1</t>
  </si>
  <si>
    <t>podhled s osvětlením - učebna prostřední (šachy)</t>
  </si>
  <si>
    <t>{c5465364-46db-476f-b213-4d3a79c57c00}</t>
  </si>
  <si>
    <t>Sv-B2</t>
  </si>
  <si>
    <t>podhled s osvětlením - učebna koncová</t>
  </si>
  <si>
    <t>{90637c0b-edf9-4e60-bc8e-983f45737a7c}</t>
  </si>
  <si>
    <t>von</t>
  </si>
  <si>
    <t>VON</t>
  </si>
  <si>
    <t>{61ee317d-e974-4977-aeee-c07525d55d0e}</t>
  </si>
  <si>
    <t>KRYCÍ LIST SOUPISU PRACÍ</t>
  </si>
  <si>
    <t>Objekt:</t>
  </si>
  <si>
    <t xml:space="preserve">B1 - Pavilon B - 1.NP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</si>
  <si>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</si>
  <si>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</si>
  <si>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</si>
  <si>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</si>
  <si>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</si>
  <si>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</si>
  <si>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</si>
  <si>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</si>
  <si>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</si>
  <si>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</si>
  <si>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741 - Elektroinstalace - silnoproud</t>
  </si>
  <si>
    <t xml:space="preserve">    784 - Dokončovací práce - malby a tapety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</si>
  <si>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</si>
  <si>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</si>
  <si>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</si>
  <si>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</si>
  <si>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</si>
  <si>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</si>
  <si>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</si>
  <si>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</si>
  <si>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</si>
  <si>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</si>
  <si>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</si>
  <si>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</si>
  <si>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</si>
  <si>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</si>
  <si>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</si>
  <si>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</si>
  <si>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</si>
  <si>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</si>
  <si>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</si>
  <si>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</si>
  <si>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</si>
  <si>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76313R</t>
  </si>
  <si>
    <t>stěhování nábytku, malé kusy, zařízení kanceláře, včetně zakrytí</t>
  </si>
  <si>
    <t>kpl</t>
  </si>
  <si>
    <t>64</t>
  </si>
  <si>
    <t>506192644</t>
  </si>
  <si>
    <t>PP</t>
  </si>
  <si>
    <t>P</t>
  </si>
  <si>
    <t>Poznámka k položce:
v koordinaci s nájemcem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</si>
  <si>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</si>
  <si>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</si>
  <si>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</si>
  <si>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</si>
  <si>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</si>
  <si>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CS ÚRS 2018 02</t>
  </si>
  <si>
    <t>4</t>
  </si>
  <si>
    <t>-388901240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</si>
  <si>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</si>
  <si>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VV</t>
  </si>
  <si>
    <t>"podlaha"300+"okna/stěny"220*2,8</t>
  </si>
  <si>
    <t>997</t>
  </si>
  <si>
    <t>Přesun sutě</t>
  </si>
  <si>
    <t>3</t>
  </si>
  <si>
    <t>9970135R1</t>
  </si>
  <si>
    <t>Odvoz suti a vybouraných hmot na skládku, včetně uložení  (skládkovné) cihelného zatříděného do Katalogu odpadů pod kódem 170 102</t>
  </si>
  <si>
    <t>t</t>
  </si>
  <si>
    <t>-702266898</t>
  </si>
  <si>
    <t>Odvoz suti a vybouraných hmot na skládku, včetně uložení (skládkovné) cihelného zatříděného do Katalogu odpadů pod kódem 170 102</t>
  </si>
  <si>
    <t>1,8*(50*0,05*0,05)</t>
  </si>
  <si>
    <t>PSV</t>
  </si>
  <si>
    <t>Práce a dodávky PSV</t>
  </si>
  <si>
    <t>763</t>
  </si>
  <si>
    <t>Konstrukce suché výstavby</t>
  </si>
  <si>
    <t>763431001</t>
  </si>
  <si>
    <t>montáž minerálního podhledu s vyjímatelnými panely vel. do 0,36m2 na zavěšený viditelný rošt</t>
  </si>
  <si>
    <t>278491737</t>
  </si>
  <si>
    <t xml:space="preserve">montáž minerálního podhledu s vyjímatelnými panely vel. do 0,36m2 na zavěšený viditelný rošt
</t>
  </si>
  <si>
    <t>Poznámka k položce:
montáž včetně dodávky roštu, závěsů, bočních lišt</t>
  </si>
  <si>
    <t>5</t>
  </si>
  <si>
    <t>M</t>
  </si>
  <si>
    <t>59036514</t>
  </si>
  <si>
    <t>deska podhledová minerální rovná bílá jemně strukturovaná mikroperforovaná zvukově pohltivá 15x600x600mm</t>
  </si>
  <si>
    <t>CS ÚRS 2019 01</t>
  </si>
  <si>
    <t>128</t>
  </si>
  <si>
    <t>222229003</t>
  </si>
  <si>
    <t>Poznámka k položce:
Plocha svítidel 5% započítána jako prořez a rezerva
+ dalších 5% připočteno koeficientem množtví</t>
  </si>
  <si>
    <t>82*1,05 'Přepočtené koeficientem množství</t>
  </si>
  <si>
    <t>6</t>
  </si>
  <si>
    <t>763431201</t>
  </si>
  <si>
    <t>Napojení minerálního podhledu na stěnu obvodovou lištou</t>
  </si>
  <si>
    <t>m</t>
  </si>
  <si>
    <t>-1418125596</t>
  </si>
  <si>
    <t>741</t>
  </si>
  <si>
    <t>Elektroinstalace - silnoproud</t>
  </si>
  <si>
    <t>7</t>
  </si>
  <si>
    <t>741110511</t>
  </si>
  <si>
    <t>Montáž lišta a kanálek vkládací šířky do 60 mm s víčkem</t>
  </si>
  <si>
    <t>16</t>
  </si>
  <si>
    <t>1437434315</t>
  </si>
  <si>
    <t>Montáž lišt a kanálků elektroinstalačních se spojkami, ohyby a rohy a s nasunutím do krabic vkládacích s víčkem, šířky do 60 mm</t>
  </si>
  <si>
    <t>8</t>
  </si>
  <si>
    <t>34571007</t>
  </si>
  <si>
    <t>lišta elektroinstalační hranatá bílá 40 x 20</t>
  </si>
  <si>
    <t>32</t>
  </si>
  <si>
    <t>-437524540</t>
  </si>
  <si>
    <t>10.079.405</t>
  </si>
  <si>
    <t>Kryt LH 40x20 ohybový bílý</t>
  </si>
  <si>
    <t>KS</t>
  </si>
  <si>
    <t>materiály online</t>
  </si>
  <si>
    <t>1348353838</t>
  </si>
  <si>
    <t>10</t>
  </si>
  <si>
    <t>10.074.592</t>
  </si>
  <si>
    <t>Kryt LH 40x20 rohový vnitřní bílý</t>
  </si>
  <si>
    <t>-283164411</t>
  </si>
  <si>
    <t>11</t>
  </si>
  <si>
    <t>10.074.823</t>
  </si>
  <si>
    <t>Kryt LH 40x20 koncový bílý</t>
  </si>
  <si>
    <t>-1315253223</t>
  </si>
  <si>
    <t>12</t>
  </si>
  <si>
    <t>10.074.381</t>
  </si>
  <si>
    <t>Kryt LH 40x20 spojovací bílý</t>
  </si>
  <si>
    <t>-962809838</t>
  </si>
  <si>
    <t>13</t>
  </si>
  <si>
    <t>741110512</t>
  </si>
  <si>
    <t>Montáž lišta a kanálek vkládací šířky přes 60 do 120 mm s víčkem</t>
  </si>
  <si>
    <t>190752156</t>
  </si>
  <si>
    <t>Montáž lišt a kanálků elektroinstalačních se spojkami, ohyby a rohy a s nasunutím do krabic vkládacích s víčkem, šířky do přes 60 do 120 mm</t>
  </si>
  <si>
    <t>14</t>
  </si>
  <si>
    <t>10.155.437</t>
  </si>
  <si>
    <t>Kanál PK 90X55 D parapetní dutý 2m</t>
  </si>
  <si>
    <t>-624984774</t>
  </si>
  <si>
    <t>10.155.459</t>
  </si>
  <si>
    <t>Kryt PK 90x55 D koncový</t>
  </si>
  <si>
    <t>-2023850223</t>
  </si>
  <si>
    <t>10.155.468</t>
  </si>
  <si>
    <t>Kryt PK 90x55 D spojovací</t>
  </si>
  <si>
    <t>-2018052437</t>
  </si>
  <si>
    <t>17</t>
  </si>
  <si>
    <t>10.155.465</t>
  </si>
  <si>
    <t>Kryt PK 90x55 D rohový vnitřní</t>
  </si>
  <si>
    <t>2109390844</t>
  </si>
  <si>
    <t>18</t>
  </si>
  <si>
    <t>10.154.674</t>
  </si>
  <si>
    <t>Kryt PK 90x55 D rohový vnější</t>
  </si>
  <si>
    <t>-1895269851</t>
  </si>
  <si>
    <t>19</t>
  </si>
  <si>
    <t>741112001</t>
  </si>
  <si>
    <t>Montáž krabice zapuštěná plastová kruhová</t>
  </si>
  <si>
    <t>kus</t>
  </si>
  <si>
    <t>-1202970893</t>
  </si>
  <si>
    <t>Montáž krabic elektroinstalačních bez napojení na trubky a lišty, demontáže a montáže víčka a přístroje protahovacích nebo odbočných zapuštěných plastových kruhových</t>
  </si>
  <si>
    <t>20</t>
  </si>
  <si>
    <t>34571512</t>
  </si>
  <si>
    <t>krabice přístrojová instalační 500 V, 71x71x42mm</t>
  </si>
  <si>
    <t>953764713</t>
  </si>
  <si>
    <t>10.075.422</t>
  </si>
  <si>
    <t>Krabice KPR 68/L přístrojová hluboká</t>
  </si>
  <si>
    <t>2105826544</t>
  </si>
  <si>
    <t>22</t>
  </si>
  <si>
    <t>741112021</t>
  </si>
  <si>
    <t>Montáž krabice nástěnná plastová čtyřhranná do 100x100 mm</t>
  </si>
  <si>
    <t>951758223</t>
  </si>
  <si>
    <t>Montáž krabic elektroinstalačních bez napojení na trubky a lišty, demontáže a montáže víčka a přístroje protahovacích nebo odbočných nástěnných plastových čtyřhranných, vel. do 100x100 mm</t>
  </si>
  <si>
    <t>23</t>
  </si>
  <si>
    <t>10.622.537</t>
  </si>
  <si>
    <t>Krabice 8130 HA IP54</t>
  </si>
  <si>
    <t>1199139716</t>
  </si>
  <si>
    <t>Poznámka k položce:
odbočovací krabice v podhledu</t>
  </si>
  <si>
    <t>24</t>
  </si>
  <si>
    <t>34562694</t>
  </si>
  <si>
    <t>svorkovnice krabicová bezšroubová s vodiči 3x2,5 mm2, 400 V 24 A</t>
  </si>
  <si>
    <t>-236945393</t>
  </si>
  <si>
    <t>Poznámka k položce:
svorky pro zapojení vodičů v instalační krabici</t>
  </si>
  <si>
    <t>25</t>
  </si>
  <si>
    <t>34562696</t>
  </si>
  <si>
    <t>svorkovnice krabicová bezšroubová s vodiči 5x2,5 mm2, 400 V 24 A</t>
  </si>
  <si>
    <t>1043472398</t>
  </si>
  <si>
    <t>26</t>
  </si>
  <si>
    <t>741112072</t>
  </si>
  <si>
    <t>Montáž krabice přístrojová lištová plastová dvojitá</t>
  </si>
  <si>
    <t>380738582</t>
  </si>
  <si>
    <t>Montáž krabic elektroinstalačních bez napojení na trubky a lišty, demontáže a montáže víčka a přístroje přístrojových lištových plastových dvojitých</t>
  </si>
  <si>
    <t>27</t>
  </si>
  <si>
    <t>10.074.862</t>
  </si>
  <si>
    <t>Krabice LK 80x28 2ZK lištová CLASSIC</t>
  </si>
  <si>
    <t>-1470381496</t>
  </si>
  <si>
    <t>28</t>
  </si>
  <si>
    <t>741112801</t>
  </si>
  <si>
    <t>Demontáž elektroinstalačních lišt nástěnných vkládacích uložených pevně</t>
  </si>
  <si>
    <t>1451173574</t>
  </si>
  <si>
    <t>Demotáž elektroinstalačních lišt a kanálů nástěnných uložených pevně vkládacích</t>
  </si>
  <si>
    <t>Poznámka k položce:
demontáž lišt a přesunutí kabeláže nad nový podhled
demontovaný materiál využitý jako druhotná surovina k recyklaci = plast</t>
  </si>
  <si>
    <t>29</t>
  </si>
  <si>
    <t>741122015</t>
  </si>
  <si>
    <t>Montáž kabel Cu bez ukončení uložený pod omítku plný kulatý 3x1,5 mm2 (CYKY)</t>
  </si>
  <si>
    <t>1970667125</t>
  </si>
  <si>
    <t>Montáž kabelů měděných bez ukončení uložených pod omítku plných kulatých (CYKY), počtu a průřezu žil 3x1,5 mm2</t>
  </si>
  <si>
    <t>30</t>
  </si>
  <si>
    <t>741122016</t>
  </si>
  <si>
    <t>Montáž kabel Cu bez ukončení uložený pod omítku plný kulatý 3x2,5 až 6 mm2 (CYKY)</t>
  </si>
  <si>
    <t>-603100248</t>
  </si>
  <si>
    <t>Montáž kabelů měděných bez ukončení uložených pod omítku plných kulatých (CYKY), počtu a průřezu žil 3x2,5 až 6 mm2</t>
  </si>
  <si>
    <t>31</t>
  </si>
  <si>
    <t>741122211</t>
  </si>
  <si>
    <t>Montáž kabel Cu plný kulatý žíla 3x1,5 až 6 mm2 uložený volně (CYKY)</t>
  </si>
  <si>
    <t>-1944572435</t>
  </si>
  <si>
    <t>Montáž kabelů měděných bez ukončení uložených volně nebo v liště plných kulatých (CYKY) počtu a průřezu žil 3x1,5 až 6 mm2</t>
  </si>
  <si>
    <t>34111030</t>
  </si>
  <si>
    <t>kabel silový s Cu jádrem 1 kV 3x1,5mm2</t>
  </si>
  <si>
    <t>480044809</t>
  </si>
  <si>
    <t>200*1,2 'Přepočtené koeficientem množství</t>
  </si>
  <si>
    <t>33</t>
  </si>
  <si>
    <t>34111036</t>
  </si>
  <si>
    <t>kabel silový s Cu jádrem 1 kV 3x2,5mm2</t>
  </si>
  <si>
    <t>-301309900</t>
  </si>
  <si>
    <t>520*1,2 'Přepočtené koeficientem množství</t>
  </si>
  <si>
    <t>34</t>
  </si>
  <si>
    <t>34572331</t>
  </si>
  <si>
    <t>páska stahovací kabelová 12,6x230 mm</t>
  </si>
  <si>
    <t>100 kus</t>
  </si>
  <si>
    <t>2129660690</t>
  </si>
  <si>
    <t>35</t>
  </si>
  <si>
    <t>741130001</t>
  </si>
  <si>
    <t>Ukončení vodič izolovaný do 2,5mm2 v rozváděči nebo na přístroji</t>
  </si>
  <si>
    <t>2142391076</t>
  </si>
  <si>
    <t>Ukončení vodičů izolovaných s označením a zapojením v rozváděči nebo na přístroji, průřezu žíly do 2,5 mm2</t>
  </si>
  <si>
    <t>36</t>
  </si>
  <si>
    <t>741210001</t>
  </si>
  <si>
    <t>Montáž rozvodnice oceloplechová nebo plastová běžná do 20 kg</t>
  </si>
  <si>
    <t>2122123321</t>
  </si>
  <si>
    <t>Montáž rozvodnic oceloplechových nebo plastových bez zapojení vodičů běžných, hmotnosti do 20 kg</t>
  </si>
  <si>
    <t>37</t>
  </si>
  <si>
    <t>10.052.344</t>
  </si>
  <si>
    <t>Skříň BF-U-6/144-C pod o.nepr.dv.IP30</t>
  </si>
  <si>
    <t>-1915672446</t>
  </si>
  <si>
    <t>38</t>
  </si>
  <si>
    <t>741210003</t>
  </si>
  <si>
    <t>Montáž rozvodnice oceloplechová nebo plastová běžná do 100 kg</t>
  </si>
  <si>
    <t>925496227</t>
  </si>
  <si>
    <t>Montáž rozvodnic oceloplechových nebo plastových bez zapojení vodičů běžných, hmotnosti do 100 kg</t>
  </si>
  <si>
    <t>Poznámka k položce:
úprava ve stávajícím rozváděči RH</t>
  </si>
  <si>
    <t>39</t>
  </si>
  <si>
    <t>741211823</t>
  </si>
  <si>
    <t>Demontáž rozvodnic kovových pod omítkou s krytím přes IPx4 plochou do 0,8 m2</t>
  </si>
  <si>
    <t>-409354316</t>
  </si>
  <si>
    <t>Demontáž rozvodnic kovových, uložených pod omítkou, krytí přes IPx 4, plochy přes 0,2 do 0,8 m2</t>
  </si>
  <si>
    <t>40</t>
  </si>
  <si>
    <t>741213811</t>
  </si>
  <si>
    <t>Demontáž kabelu silového z rozvodnice průřezu žil do 4 mm2 bez zachování funkčnosti</t>
  </si>
  <si>
    <t>64801151</t>
  </si>
  <si>
    <t>Demontáž kabelu z rozvodnice bez zachování funkčnosti (do suti) silových, průřezu do 4 mm2</t>
  </si>
  <si>
    <t>Poznámka k položce:
demontovaný materiál využitý jako druhotná surovina k recyklaci = elektroodpad</t>
  </si>
  <si>
    <t>41</t>
  </si>
  <si>
    <t>741213841</t>
  </si>
  <si>
    <t>Demontáž kabelu silového z rozvodnice průřezu žil do 4 mm2 se zachováním funkčnosti</t>
  </si>
  <si>
    <t>-298664659</t>
  </si>
  <si>
    <t>Demontáž kabelu z rozvodnice se zachováním funkčnosti silových, průřezu do 4 mm2</t>
  </si>
  <si>
    <t>42</t>
  </si>
  <si>
    <t>741310201</t>
  </si>
  <si>
    <t>Montáž vypínač (polo)zapuštěný šroubové připojení 1-jednopólový</t>
  </si>
  <si>
    <t>7911521</t>
  </si>
  <si>
    <t>Montáž spínačů jedno nebo dvoupólových polozapuštěných nebo zapuštěných se zapojením vodičů šroubové připojení, pro prostředí normální vypínačů, řazení 1-jednopólových</t>
  </si>
  <si>
    <t>43</t>
  </si>
  <si>
    <t>34535512</t>
  </si>
  <si>
    <t>spínač jednopólový 10A bílý</t>
  </si>
  <si>
    <t>-266279698</t>
  </si>
  <si>
    <t>44</t>
  </si>
  <si>
    <t>741310231</t>
  </si>
  <si>
    <t>Montáž přepínač (polo)zapuštěný šroubové připojení 5-seriový</t>
  </si>
  <si>
    <t>-456819641</t>
  </si>
  <si>
    <t>Montáž spínačů jedno nebo dvoupólových polozapuštěných nebo zapuštěných se zapojením vodičů šroubové připojení, pro prostředí normální přepínačů, řazení 5-sériových</t>
  </si>
  <si>
    <t>45</t>
  </si>
  <si>
    <t>34535623</t>
  </si>
  <si>
    <t>přepínač sériový 10A 3553-05289 velkoplošný</t>
  </si>
  <si>
    <t>635061709</t>
  </si>
  <si>
    <t>46</t>
  </si>
  <si>
    <t>741311003</t>
  </si>
  <si>
    <t>Montáž čidlo pohybu vestavné se zapojením vodičů</t>
  </si>
  <si>
    <t>1181319810</t>
  </si>
  <si>
    <t>Montáž spínačů speciálních se zapojením vodičů čidla pohybu vestavného</t>
  </si>
  <si>
    <t>47</t>
  </si>
  <si>
    <t>10.043.237</t>
  </si>
  <si>
    <t>Čidlo LX20 1000W pohybové bílé 360°</t>
  </si>
  <si>
    <t>965008306</t>
  </si>
  <si>
    <t>48</t>
  </si>
  <si>
    <t>741313004</t>
  </si>
  <si>
    <t>Montáž zásuvka (polo)zapuštěná bezšroubové připojení 2x(2P+PE) dvojnásobná šikmá</t>
  </si>
  <si>
    <t>1127635829</t>
  </si>
  <si>
    <t>Montáž zásuvek domovních se zapojením vodičů bezšroubové připojení polozapuštěných nebo zapuštěných 10/16 A, provedení 2x (2P + PE) dvojnásobná šikmá</t>
  </si>
  <si>
    <t>49</t>
  </si>
  <si>
    <t>10.081.129</t>
  </si>
  <si>
    <t>Dvojzásuvka SWING 5513J-C02357 B1</t>
  </si>
  <si>
    <t>-1321407449</t>
  </si>
  <si>
    <t>50</t>
  </si>
  <si>
    <t>741313042</t>
  </si>
  <si>
    <t>Montáž zásuvka (polo)zapuštěná šroubové připojení 2P+PE dvojí zapojení - průběžná</t>
  </si>
  <si>
    <t>1578675587</t>
  </si>
  <si>
    <t>Montáž zásuvek domovních se zapojením vodičů šroubové připojení polozapuštěných nebo zapuštěných 10/16 A, provedení 2P + PE dvojí zapojení pro průběžnou montáž</t>
  </si>
  <si>
    <t>51</t>
  </si>
  <si>
    <t>10.079.753</t>
  </si>
  <si>
    <t>Zásuvka PROFIL 45 5525N-C02347 B</t>
  </si>
  <si>
    <t>12761559</t>
  </si>
  <si>
    <t>52</t>
  </si>
  <si>
    <t>10.080.373</t>
  </si>
  <si>
    <t>Zásuvka PROFIL 45 5525N-C02347 R1</t>
  </si>
  <si>
    <t>-1624826090</t>
  </si>
  <si>
    <t>53</t>
  </si>
  <si>
    <t>741320101</t>
  </si>
  <si>
    <t>Montáž jistič jednopólový nn do 25 A bez krytu</t>
  </si>
  <si>
    <t>1328729860</t>
  </si>
  <si>
    <t>Montáž jističů se zapojením vodičů jednopólových nn do 25 A bez krytu</t>
  </si>
  <si>
    <t>54</t>
  </si>
  <si>
    <t>10.060.636</t>
  </si>
  <si>
    <t>Jistič 6C/1 PL6</t>
  </si>
  <si>
    <t>1042437912</t>
  </si>
  <si>
    <t>55</t>
  </si>
  <si>
    <t>10.060.625</t>
  </si>
  <si>
    <t>Jistič 6B/1 PL6</t>
  </si>
  <si>
    <t>1169266028</t>
  </si>
  <si>
    <t>56</t>
  </si>
  <si>
    <t>10.060.671</t>
  </si>
  <si>
    <t>Jistič 10B/1 PL6</t>
  </si>
  <si>
    <t>-1941921978</t>
  </si>
  <si>
    <t>57</t>
  </si>
  <si>
    <t>10.060.695</t>
  </si>
  <si>
    <t>Jistič 16B/1 PL6</t>
  </si>
  <si>
    <t>-904812532</t>
  </si>
  <si>
    <t>58</t>
  </si>
  <si>
    <t>741320171</t>
  </si>
  <si>
    <t>Montáž jistič třípólový nn do 63 A bez krytu</t>
  </si>
  <si>
    <t>1291949931</t>
  </si>
  <si>
    <t>Montáž jističů se zapojením vodičů třípólových nn do 63 A bez krytu</t>
  </si>
  <si>
    <t>59</t>
  </si>
  <si>
    <t>10.070.803</t>
  </si>
  <si>
    <t>Spínač IS-63/3 (Z-SE-63/3)  3TE</t>
  </si>
  <si>
    <t>1124716080</t>
  </si>
  <si>
    <t>60</t>
  </si>
  <si>
    <t>741321041</t>
  </si>
  <si>
    <t>Montáž proudových chráničů čtyřpólových nn do 63 A bez krytu</t>
  </si>
  <si>
    <t>-1427672902</t>
  </si>
  <si>
    <t>Montáž proudových chráničů se zapojením vodičů čtyřpólových nn do 63 A bez krytu</t>
  </si>
  <si>
    <t>61</t>
  </si>
  <si>
    <t>10.061.238</t>
  </si>
  <si>
    <t>Chránič 40/4/0,03-A PF7</t>
  </si>
  <si>
    <t>-1463590735</t>
  </si>
  <si>
    <t>62</t>
  </si>
  <si>
    <t>741322012</t>
  </si>
  <si>
    <t>Montáž svodiče bleskových proudů nn typ 1 třípólových impulzní proud do 100 kA</t>
  </si>
  <si>
    <t>-2007301604</t>
  </si>
  <si>
    <t>Montáž přepěťových ochran nn se zapojením vodičů svodiče bleskových proudů – typ 1 třípólových, pro impulsní proud do 100 kA</t>
  </si>
  <si>
    <t>Poznámka k položce:
doplnění svodiče bleskových proudů v hlavním rozváděči</t>
  </si>
  <si>
    <t>63</t>
  </si>
  <si>
    <t>10.062.371</t>
  </si>
  <si>
    <t>Svodič DEHNventil M TNC 255</t>
  </si>
  <si>
    <t>-1322994066</t>
  </si>
  <si>
    <t>741322072</t>
  </si>
  <si>
    <t>Montáž svodiče přepětí nn typ 2 třípólových dvoudílných s vložením modulu</t>
  </si>
  <si>
    <t>-1275377097</t>
  </si>
  <si>
    <t>Montáž přepěťových ochran nn se zapojením vodičů svodiče přepětí – typ 2 třípólových dvoudílných s vložením modulu</t>
  </si>
  <si>
    <t>65</t>
  </si>
  <si>
    <t>10.539.668</t>
  </si>
  <si>
    <t>Svodič DEHNguard M 275 TNC FM</t>
  </si>
  <si>
    <t>-395462214</t>
  </si>
  <si>
    <t>66</t>
  </si>
  <si>
    <t>741371823</t>
  </si>
  <si>
    <t>Demontáž osvětlovacího modulového systému zářivkového délky přes 1100 mm bez zachováním funkčnosti</t>
  </si>
  <si>
    <t>-89072857</t>
  </si>
  <si>
    <t>Demontáž svítidel bez zachování funkčnosti (do suti) v bytových nebo společenských místnostech modulového systému zářivkových, délky přes 1100 mm</t>
  </si>
  <si>
    <t>67</t>
  </si>
  <si>
    <t>741372112</t>
  </si>
  <si>
    <t>Montáž svítidlo LED bytové vestavné podhledové čtvercové do 0,36 m2</t>
  </si>
  <si>
    <t>559393219</t>
  </si>
  <si>
    <t>Montáž svítidel LED se zapojením vodičů bytových nebo společenských místností vestavných podhledových čtvercových nebo obdélníkových, obsahu přes 0,09 do 0,36 m2</t>
  </si>
  <si>
    <t>68</t>
  </si>
  <si>
    <t>11.228.128</t>
  </si>
  <si>
    <t>Sví. LED IBP 23W 4000K 600x600 IP54</t>
  </si>
  <si>
    <t>-602253839</t>
  </si>
  <si>
    <t>69</t>
  </si>
  <si>
    <t>741410072</t>
  </si>
  <si>
    <t>Montáž pospojování ochranné konstrukce ostatní vodičem do 16 mm2 uloženým pevně</t>
  </si>
  <si>
    <t>-1147435034</t>
  </si>
  <si>
    <t>Montáž uzemňovacího vedení s upevněním, propojením a připojením pomocí svorek doplňků ostatních konstrukcí vodičem průřezu do 16 mm2, uloženým pevně</t>
  </si>
  <si>
    <t>Poznámka k položce:
pospojení konstrukce podhledu</t>
  </si>
  <si>
    <t>70</t>
  </si>
  <si>
    <t>34141357</t>
  </si>
  <si>
    <t>vodič ohebný s Cu jádrem propojovací pro 450/750V 6mm2</t>
  </si>
  <si>
    <t>-1489613840</t>
  </si>
  <si>
    <t>71</t>
  </si>
  <si>
    <t>741810002</t>
  </si>
  <si>
    <t>Celková prohlídka elektrického rozvodu a zařízení do 500 000,- Kč</t>
  </si>
  <si>
    <t>-1908702629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</si>
  <si>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</si>
  <si>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</si>
  <si>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
</t>
  </si>
  <si>
    <t>72</t>
  </si>
  <si>
    <t>741811011</t>
  </si>
  <si>
    <t>Kontrola rozvaděč nn silový hmotnosti do 200 kg</t>
  </si>
  <si>
    <t>1542404346</t>
  </si>
  <si>
    <t>Zkoušky a prohlídky rozvodných zařízení kontrola rozváděčů nn, (1 pole) silových, hmotnosti do 200 kg</t>
  </si>
  <si>
    <t>784</t>
  </si>
  <si>
    <t>Dokončovací práce - malby a tapety</t>
  </si>
  <si>
    <t>73</t>
  </si>
  <si>
    <t>784211101</t>
  </si>
  <si>
    <t>Dvojnásobné bílé malby ze směsí za mokra výborně otěruvzdorných v místnostech výšky do 3,80 m</t>
  </si>
  <si>
    <t>1388133166</t>
  </si>
  <si>
    <t>Poznámka k položce:
malování chodby + začištění po odstraněných zásuvkách
v ceně položky je i dodávka barvy</t>
  </si>
  <si>
    <t>90*1,5</t>
  </si>
  <si>
    <t>74</t>
  </si>
  <si>
    <t>784371001</t>
  </si>
  <si>
    <t>Malby reliéfní v místnostech výšky do 3,80 m</t>
  </si>
  <si>
    <t>404008884</t>
  </si>
  <si>
    <t>Poznámka k položce:
otěruvzdorný nátěr soklu
v ceně položky je i dodávka barvy</t>
  </si>
  <si>
    <t>Práce a dodávky M</t>
  </si>
  <si>
    <t>46-M</t>
  </si>
  <si>
    <t>Zemní práce při extr.mont.pracích</t>
  </si>
  <si>
    <t>75</t>
  </si>
  <si>
    <t>460510036</t>
  </si>
  <si>
    <t>Kabelové prostupy z trub betonových do otvoru ve zdivu, průměru do 30 cm</t>
  </si>
  <si>
    <t>793498424</t>
  </si>
  <si>
    <t>Kabelové prostupy, kanály a multikanály kabelové prostupy z trub betonových včetně osazení, utěsnění a spárování do otvoru ve zdivu včetně vybourání, zazdění a začištění, vnitřního průměru přes 20 do 30 cm</t>
  </si>
  <si>
    <t xml:space="preserve">Poznámka k souboru cen:
1. V cenách -0004 až -0156 nejsou obsaženy náklady na dodávku trub. Tato dodávka se oceňuje ve specifikaci.
2. V cenách -0258 až -0274 nejsou obsaženy náklady na dodávku žlabů. Tato dodávka se oceňuje ve specifikaci.
3. V cenách -0301 až -0353 nejsou obsaženy náklady na dodávku multikanálů. Tato dodávka se oceňuje ve specifikaci.
</t>
  </si>
  <si>
    <t>76</t>
  </si>
  <si>
    <t>460680613</t>
  </si>
  <si>
    <t>Vysekání rýh pro montáž trubek a kabelů v omítce vápenné a vápenocementové stěn šířky do 7 cm</t>
  </si>
  <si>
    <t>2124477895</t>
  </si>
  <si>
    <t>Prorážení otvorů a ostatní bourací práce vysekání rýh pro montáž trubek a kabelů v omítce vápenné nebo vápenocementové stěn, šířky rýhy přes 5 do 7 cm</t>
  </si>
  <si>
    <t xml:space="preserve">Poznámka k souboru cen:
1. V cenách -0011 až -0013 nejsou započteny náklady na dodávku tvárnic. Tato dodávka se oceňuje ve specifikaci.
</t>
  </si>
  <si>
    <t>77</t>
  </si>
  <si>
    <t>460710003</t>
  </si>
  <si>
    <t>Vyplnění a omítnutí rýh ve stropech hloubky do 3 cm a šířky do 7 cm</t>
  </si>
  <si>
    <t>-74435844</t>
  </si>
  <si>
    <t>Vyplnění rýh a otvorů vyplnění a omítnutí rýh ve stropech hloubky do 3 cm a šířky přes 5 do 7 cm</t>
  </si>
  <si>
    <t>Poznámka k položce:
v ceně položky je i dodávka materiálu</t>
  </si>
  <si>
    <t>HZS</t>
  </si>
  <si>
    <t>Hodinové zúčtovací sazby</t>
  </si>
  <si>
    <t>78</t>
  </si>
  <si>
    <t>HZS2221</t>
  </si>
  <si>
    <t>Hodinová zúčtovací sazba elektrikář</t>
  </si>
  <si>
    <t>hod</t>
  </si>
  <si>
    <t>512</t>
  </si>
  <si>
    <t>1912917687</t>
  </si>
  <si>
    <t>Hodinové zúčtovací sazby profesí PSV provádění stavebních instalací elektrikář</t>
  </si>
  <si>
    <t>79</t>
  </si>
  <si>
    <t>HZS2222</t>
  </si>
  <si>
    <t>Hodinová zúčtovací sazba elektrikář odborný</t>
  </si>
  <si>
    <t>-1081115258</t>
  </si>
  <si>
    <t>Hodinové zúčtovací sazby profesí PSV provádění stavebních instalací elektrikář odborný</t>
  </si>
  <si>
    <t xml:space="preserve">Poznámka k položce:
v položce bude počítáno s osazením a vydrátováním rozváděče, včetně označení vodičů návlečkami
se zjišťováním stávajících rozvodů před jejich odpojením nebo zachováním, </t>
  </si>
  <si>
    <t xml:space="preserve">B2 - Pavilon B - 2.NP </t>
  </si>
  <si>
    <t>"podlaha"450+"okna/stěny"280*2,8</t>
  </si>
  <si>
    <t>1,8*(40*0,05*0,05)</t>
  </si>
  <si>
    <t>10.074.819</t>
  </si>
  <si>
    <t>Kryt LH 40x20 rohový vnější bílý</t>
  </si>
  <si>
    <t>-1396929986</t>
  </si>
  <si>
    <t>500*1,2 'Přepočtené koeficientem množství</t>
  </si>
  <si>
    <t>34555104</t>
  </si>
  <si>
    <t>zásuvka 1násobná 16A ostatní barvy</t>
  </si>
  <si>
    <t>2084717798</t>
  </si>
  <si>
    <t>34555101</t>
  </si>
  <si>
    <t>zásuvka 1násobná 16A bílý</t>
  </si>
  <si>
    <t>1726369873</t>
  </si>
  <si>
    <t>741320161</t>
  </si>
  <si>
    <t>Montáž jistič třípólový nn do 25 A bez krytu</t>
  </si>
  <si>
    <t>-860092478</t>
  </si>
  <si>
    <t>Montáž jističů se zapojením vodičů třípólových nn do 25 A bez krytu</t>
  </si>
  <si>
    <t>10.061.056</t>
  </si>
  <si>
    <t>Jistič 25B/3 PL6</t>
  </si>
  <si>
    <t>1848323847</t>
  </si>
  <si>
    <t>-77981636</t>
  </si>
  <si>
    <t>120*1,5</t>
  </si>
  <si>
    <t>-2042876648</t>
  </si>
  <si>
    <t>Sv-B1 - podhled s osvětlením - učebna prostřední (šachy)</t>
  </si>
  <si>
    <t xml:space="preserve">Stavební objekt nového osvětlení učebny je vyčíslen samostatně. Je možné provedení žádné / jedné / více místností ve stejném rozsahu. </t>
  </si>
  <si>
    <t>-863146431</t>
  </si>
  <si>
    <t>Odvoz suti a vybouraných hmot na skládku, včetně uložení na skládce (skládkovné) dřevěného zatříděného do Katalogu odpadů pod kódem 170 201</t>
  </si>
  <si>
    <t>-1746188858</t>
  </si>
  <si>
    <t>1,8*(2*0,05*0,05)</t>
  </si>
  <si>
    <t>-1257096251</t>
  </si>
  <si>
    <t>-1022418356</t>
  </si>
  <si>
    <t>49*1,05 'Přepočtené koeficientem množství</t>
  </si>
  <si>
    <t>1026175680</t>
  </si>
  <si>
    <t>1372944786</t>
  </si>
  <si>
    <t>1032630782</t>
  </si>
  <si>
    <t>206700387</t>
  </si>
  <si>
    <t>1691741250</t>
  </si>
  <si>
    <t>-1579192802</t>
  </si>
  <si>
    <t>-669764876</t>
  </si>
  <si>
    <t>-2049692767</t>
  </si>
  <si>
    <t>1993407937</t>
  </si>
  <si>
    <t>147353844</t>
  </si>
  <si>
    <t>84*1,2 'Přepočtené koeficientem množství</t>
  </si>
  <si>
    <t>1551048642</t>
  </si>
  <si>
    <t>1442146551</t>
  </si>
  <si>
    <t>-1444769751</t>
  </si>
  <si>
    <t>-834439423</t>
  </si>
  <si>
    <t>11.228.142</t>
  </si>
  <si>
    <t>Sví. LED IBP 32W 4000K 600x600 IP54</t>
  </si>
  <si>
    <t>-75280637</t>
  </si>
  <si>
    <t>741374875</t>
  </si>
  <si>
    <t>Demontáž svítidla byt se standard paticí skleněného lustr typu do 10 zdrojů se zachováním funkčnosti</t>
  </si>
  <si>
    <t>411425568</t>
  </si>
  <si>
    <t>Demontáž svítidel se zachováním funkčnosti v bytových nebo společenských místnostech se standardní paticí (E27, T5, GU10) skleněného lustrového typu do 10 zdrojů</t>
  </si>
  <si>
    <t>Poznámka k položce:
lustry předat provozovateli pro další využití</t>
  </si>
  <si>
    <t>741820102</t>
  </si>
  <si>
    <t>Měření intenzity osvětlení</t>
  </si>
  <si>
    <t>soubor</t>
  </si>
  <si>
    <t>2142340485</t>
  </si>
  <si>
    <t>Měření osvětlovacího zařízení intenzity osvětlení na pracovišti do 50 svítidel</t>
  </si>
  <si>
    <t>1*0,2 'Přepočtené koeficientem množství</t>
  </si>
  <si>
    <t>-236579619</t>
  </si>
  <si>
    <t>-344550692</t>
  </si>
  <si>
    <t>186356886</t>
  </si>
  <si>
    <t>424274231</t>
  </si>
  <si>
    <t>Sv-B2 - podhled s osvětlením - učebna koncová</t>
  </si>
  <si>
    <t>54*1,05 'Přepočtené koeficientem množství</t>
  </si>
  <si>
    <t>104*1,2 'Přepočtené koeficientem množství</t>
  </si>
  <si>
    <t>von - VON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</si>
  <si>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</si>
  <si>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</si>
  <si>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</si>
  <si>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VRN5 - Finanční náklady</t>
  </si>
  <si>
    <t xml:space="preserve">    VRN7 - Provozní vlivy</t>
  </si>
  <si>
    <t>VRN</t>
  </si>
  <si>
    <t>Vedlejší rozpočtové náklady</t>
  </si>
  <si>
    <t>0300010R</t>
  </si>
  <si>
    <t>Zařízení staveniště - zřízení a odstranění, vč. uvedení pozemku do původního stavu</t>
  </si>
  <si>
    <t>1024</t>
  </si>
  <si>
    <t>-733439905</t>
  </si>
  <si>
    <t>Základní rozdělení průvodních činností a nákladů Zařízení staveniště - zřízení a odstranění, vč. uvedení pozemku do původního stavu</t>
  </si>
  <si>
    <t>Poznámka k položce:
Stavební buňka, podružný rozváděč, TOI</t>
  </si>
  <si>
    <t>VRN1</t>
  </si>
  <si>
    <t>Průzkumné, geodetické a projektové práce</t>
  </si>
  <si>
    <t>013254000</t>
  </si>
  <si>
    <t>Dokumentace skutečného provedení stavby</t>
  </si>
  <si>
    <t>-1038220277</t>
  </si>
  <si>
    <t>VRN2</t>
  </si>
  <si>
    <t>Příprava staveniště</t>
  </si>
  <si>
    <t>023002000</t>
  </si>
  <si>
    <t>Odstranění materiálů a konstrukcí</t>
  </si>
  <si>
    <t>-469479419</t>
  </si>
  <si>
    <t>Odstranění materiálů a konstrukcí
Příprava prostoru pro pohyb montážní plošiny</t>
  </si>
  <si>
    <t>Poznámka k položce:
přesuny nábytku</t>
  </si>
  <si>
    <t>VRN5</t>
  </si>
  <si>
    <t>Finanční náklady</t>
  </si>
  <si>
    <t>052002000</t>
  </si>
  <si>
    <t>Finanční rezerva</t>
  </si>
  <si>
    <t>ks</t>
  </si>
  <si>
    <t>-2112918421</t>
  </si>
  <si>
    <t>VRN7</t>
  </si>
  <si>
    <t>Provozní vlivy</t>
  </si>
  <si>
    <t>071002000</t>
  </si>
  <si>
    <t>Provoz investora, třetích osob</t>
  </si>
  <si>
    <t>-1725782091</t>
  </si>
  <si>
    <t>Poznámka k položce:
Práce za provozu
Nutno koordinovat postup prací s provozem jídelny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</si>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</sst>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4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41</v>
      </c>
      <c r="E29" s="43"/>
      <c r="F29" s="29" t="s">
        <v>42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43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44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45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44" s="2" customFormat="1" ht="14.4" customHeight="1" hidden="1">
      <c r="B33" s="42"/>
      <c r="C33" s="43"/>
      <c r="D33" s="43"/>
      <c r="E33" s="43"/>
      <c r="F33" s="29" t="s">
        <v>46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2:44" s="1" customFormat="1" ht="25.9" customHeight="1">
      <c r="B35" s="35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19030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 xml:space="preserve">Oprava elektroinstalace v SVČ Domeček,  ul. Jiráskova 4140, Chomutov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Chomutov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64" t="str">
        <f>IF(AN8="","",AN8)</f>
        <v>10. 6. 2019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51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Ing. Ivan Menhard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52</v>
      </c>
      <c r="D52" s="79"/>
      <c r="E52" s="79"/>
      <c r="F52" s="79"/>
      <c r="G52" s="79"/>
      <c r="H52" s="80"/>
      <c r="I52" s="81" t="s">
        <v>53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54</v>
      </c>
      <c r="AH52" s="79"/>
      <c r="AI52" s="79"/>
      <c r="AJ52" s="79"/>
      <c r="AK52" s="79"/>
      <c r="AL52" s="79"/>
      <c r="AM52" s="79"/>
      <c r="AN52" s="81" t="s">
        <v>55</v>
      </c>
      <c r="AO52" s="79"/>
      <c r="AP52" s="79"/>
      <c r="AQ52" s="83" t="s">
        <v>56</v>
      </c>
      <c r="AR52" s="40"/>
      <c r="AS52" s="84" t="s">
        <v>57</v>
      </c>
      <c r="AT52" s="85" t="s">
        <v>58</v>
      </c>
      <c r="AU52" s="85" t="s">
        <v>59</v>
      </c>
      <c r="AV52" s="85" t="s">
        <v>60</v>
      </c>
      <c r="AW52" s="85" t="s">
        <v>61</v>
      </c>
      <c r="AX52" s="85" t="s">
        <v>62</v>
      </c>
      <c r="AY52" s="85" t="s">
        <v>63</v>
      </c>
      <c r="AZ52" s="85" t="s">
        <v>64</v>
      </c>
      <c r="BA52" s="85" t="s">
        <v>65</v>
      </c>
      <c r="BB52" s="85" t="s">
        <v>66</v>
      </c>
      <c r="BC52" s="85" t="s">
        <v>67</v>
      </c>
      <c r="BD52" s="86" t="s">
        <v>68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</row>
    <row r="54" spans="2:90" s="4" customFormat="1" ht="32.4" customHeight="1">
      <c r="B54" s="90"/>
      <c r="C54" s="91" t="s">
        <v>69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ROUND(SUM(AG55:AG59),2)</f>
        <v>0</v>
      </c>
      <c r="AH54" s="93"/>
      <c r="AI54" s="93"/>
      <c r="AJ54" s="93"/>
      <c r="AK54" s="93"/>
      <c r="AL54" s="93"/>
      <c r="AM54" s="93"/>
      <c r="AN54" s="94">
        <f>SUM(AG54,AT54)</f>
        <v>0</v>
      </c>
      <c r="AO54" s="94"/>
      <c r="AP54" s="94"/>
      <c r="AQ54" s="95" t="s">
        <v>19</v>
      </c>
      <c r="AR54" s="96"/>
      <c r="AS54" s="97">
        <f>ROUND(SUM(AS55:AS59),2)</f>
        <v>0</v>
      </c>
      <c r="AT54" s="98">
        <f>ROUND(SUM(AV54:AW54),2)</f>
        <v>0</v>
      </c>
      <c r="AU54" s="99">
        <f>ROUND(SUM(AU55:AU59),5)</f>
        <v>0</v>
      </c>
      <c r="AV54" s="98">
        <f>ROUND(AZ54*L29,2)</f>
        <v>0</v>
      </c>
      <c r="AW54" s="98">
        <f>ROUND(BA54*L30,2)</f>
        <v>0</v>
      </c>
      <c r="AX54" s="98">
        <f>ROUND(BB54*L29,2)</f>
        <v>0</v>
      </c>
      <c r="AY54" s="98">
        <f>ROUND(BC54*L30,2)</f>
        <v>0</v>
      </c>
      <c r="AZ54" s="98">
        <f>ROUND(SUM(AZ55:AZ59),2)</f>
        <v>0</v>
      </c>
      <c r="BA54" s="98">
        <f>ROUND(SUM(BA55:BA59),2)</f>
        <v>0</v>
      </c>
      <c r="BB54" s="98">
        <f>ROUND(SUM(BB55:BB59),2)</f>
        <v>0</v>
      </c>
      <c r="BC54" s="98">
        <f>ROUND(SUM(BC55:BC59),2)</f>
        <v>0</v>
      </c>
      <c r="BD54" s="100">
        <f>ROUND(SUM(BD55:BD59),2)</f>
        <v>0</v>
      </c>
      <c r="BS54" s="101" t="s">
        <v>70</v>
      </c>
      <c r="BT54" s="101" t="s">
        <v>71</v>
      </c>
      <c r="BU54" s="102" t="s">
        <v>72</v>
      </c>
      <c r="BV54" s="101" t="s">
        <v>73</v>
      </c>
      <c r="BW54" s="101" t="s">
        <v>5</v>
      </c>
      <c r="BX54" s="101" t="s">
        <v>74</v>
      </c>
      <c r="CL54" s="101" t="s">
        <v>19</v>
      </c>
    </row>
    <row r="55" spans="1:91" s="5" customFormat="1" ht="16.5" customHeight="1">
      <c r="A55" s="103" t="s">
        <v>75</v>
      </c>
      <c r="B55" s="104"/>
      <c r="C55" s="105"/>
      <c r="D55" s="106" t="s">
        <v>76</v>
      </c>
      <c r="E55" s="106"/>
      <c r="F55" s="106"/>
      <c r="G55" s="106"/>
      <c r="H55" s="106"/>
      <c r="I55" s="107"/>
      <c r="J55" s="106" t="s">
        <v>77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'B1 - Pavilon B - 1.NP '!J30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78</v>
      </c>
      <c r="AR55" s="110"/>
      <c r="AS55" s="111">
        <v>0</v>
      </c>
      <c r="AT55" s="112">
        <f>ROUND(SUM(AV55:AW55),2)</f>
        <v>0</v>
      </c>
      <c r="AU55" s="113">
        <f>'B1 - Pavilon B - 1.NP '!P90</f>
        <v>0</v>
      </c>
      <c r="AV55" s="112">
        <f>'B1 - Pavilon B - 1.NP '!J33</f>
        <v>0</v>
      </c>
      <c r="AW55" s="112">
        <f>'B1 - Pavilon B - 1.NP '!J34</f>
        <v>0</v>
      </c>
      <c r="AX55" s="112">
        <f>'B1 - Pavilon B - 1.NP '!J35</f>
        <v>0</v>
      </c>
      <c r="AY55" s="112">
        <f>'B1 - Pavilon B - 1.NP '!J36</f>
        <v>0</v>
      </c>
      <c r="AZ55" s="112">
        <f>'B1 - Pavilon B - 1.NP '!F33</f>
        <v>0</v>
      </c>
      <c r="BA55" s="112">
        <f>'B1 - Pavilon B - 1.NP '!F34</f>
        <v>0</v>
      </c>
      <c r="BB55" s="112">
        <f>'B1 - Pavilon B - 1.NP '!F35</f>
        <v>0</v>
      </c>
      <c r="BC55" s="112">
        <f>'B1 - Pavilon B - 1.NP '!F36</f>
        <v>0</v>
      </c>
      <c r="BD55" s="114">
        <f>'B1 - Pavilon B - 1.NP '!F37</f>
        <v>0</v>
      </c>
      <c r="BT55" s="115" t="s">
        <v>79</v>
      </c>
      <c r="BV55" s="115" t="s">
        <v>73</v>
      </c>
      <c r="BW55" s="115" t="s">
        <v>80</v>
      </c>
      <c r="BX55" s="115" t="s">
        <v>5</v>
      </c>
      <c r="CL55" s="115" t="s">
        <v>19</v>
      </c>
      <c r="CM55" s="115" t="s">
        <v>81</v>
      </c>
    </row>
    <row r="56" spans="1:91" s="5" customFormat="1" ht="16.5" customHeight="1">
      <c r="A56" s="103" t="s">
        <v>75</v>
      </c>
      <c r="B56" s="104"/>
      <c r="C56" s="105"/>
      <c r="D56" s="106" t="s">
        <v>82</v>
      </c>
      <c r="E56" s="106"/>
      <c r="F56" s="106"/>
      <c r="G56" s="106"/>
      <c r="H56" s="106"/>
      <c r="I56" s="107"/>
      <c r="J56" s="106" t="s">
        <v>83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8">
        <f>'B2 - Pavilon B - 2.NP '!J30</f>
        <v>0</v>
      </c>
      <c r="AH56" s="107"/>
      <c r="AI56" s="107"/>
      <c r="AJ56" s="107"/>
      <c r="AK56" s="107"/>
      <c r="AL56" s="107"/>
      <c r="AM56" s="107"/>
      <c r="AN56" s="108">
        <f>SUM(AG56,AT56)</f>
        <v>0</v>
      </c>
      <c r="AO56" s="107"/>
      <c r="AP56" s="107"/>
      <c r="AQ56" s="109" t="s">
        <v>78</v>
      </c>
      <c r="AR56" s="110"/>
      <c r="AS56" s="111">
        <v>0</v>
      </c>
      <c r="AT56" s="112">
        <f>ROUND(SUM(AV56:AW56),2)</f>
        <v>0</v>
      </c>
      <c r="AU56" s="113">
        <f>'B2 - Pavilon B - 2.NP '!P89</f>
        <v>0</v>
      </c>
      <c r="AV56" s="112">
        <f>'B2 - Pavilon B - 2.NP '!J33</f>
        <v>0</v>
      </c>
      <c r="AW56" s="112">
        <f>'B2 - Pavilon B - 2.NP '!J34</f>
        <v>0</v>
      </c>
      <c r="AX56" s="112">
        <f>'B2 - Pavilon B - 2.NP '!J35</f>
        <v>0</v>
      </c>
      <c r="AY56" s="112">
        <f>'B2 - Pavilon B - 2.NP '!J36</f>
        <v>0</v>
      </c>
      <c r="AZ56" s="112">
        <f>'B2 - Pavilon B - 2.NP '!F33</f>
        <v>0</v>
      </c>
      <c r="BA56" s="112">
        <f>'B2 - Pavilon B - 2.NP '!F34</f>
        <v>0</v>
      </c>
      <c r="BB56" s="112">
        <f>'B2 - Pavilon B - 2.NP '!F35</f>
        <v>0</v>
      </c>
      <c r="BC56" s="112">
        <f>'B2 - Pavilon B - 2.NP '!F36</f>
        <v>0</v>
      </c>
      <c r="BD56" s="114">
        <f>'B2 - Pavilon B - 2.NP '!F37</f>
        <v>0</v>
      </c>
      <c r="BT56" s="115" t="s">
        <v>79</v>
      </c>
      <c r="BV56" s="115" t="s">
        <v>73</v>
      </c>
      <c r="BW56" s="115" t="s">
        <v>84</v>
      </c>
      <c r="BX56" s="115" t="s">
        <v>5</v>
      </c>
      <c r="CL56" s="115" t="s">
        <v>19</v>
      </c>
      <c r="CM56" s="115" t="s">
        <v>81</v>
      </c>
    </row>
    <row r="57" spans="1:91" s="5" customFormat="1" ht="27" customHeight="1">
      <c r="A57" s="103" t="s">
        <v>75</v>
      </c>
      <c r="B57" s="104"/>
      <c r="C57" s="105"/>
      <c r="D57" s="106" t="s">
        <v>85</v>
      </c>
      <c r="E57" s="106"/>
      <c r="F57" s="106"/>
      <c r="G57" s="106"/>
      <c r="H57" s="106"/>
      <c r="I57" s="107"/>
      <c r="J57" s="106" t="s">
        <v>86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8">
        <f>'Sv-B1 - podhled s osvětle...'!J30</f>
        <v>0</v>
      </c>
      <c r="AH57" s="107"/>
      <c r="AI57" s="107"/>
      <c r="AJ57" s="107"/>
      <c r="AK57" s="107"/>
      <c r="AL57" s="107"/>
      <c r="AM57" s="107"/>
      <c r="AN57" s="108">
        <f>SUM(AG57,AT57)</f>
        <v>0</v>
      </c>
      <c r="AO57" s="107"/>
      <c r="AP57" s="107"/>
      <c r="AQ57" s="109" t="s">
        <v>78</v>
      </c>
      <c r="AR57" s="110"/>
      <c r="AS57" s="111">
        <v>0</v>
      </c>
      <c r="AT57" s="112">
        <f>ROUND(SUM(AV57:AW57),2)</f>
        <v>0</v>
      </c>
      <c r="AU57" s="113">
        <f>'Sv-B1 - podhled s osvětle...'!P88</f>
        <v>0</v>
      </c>
      <c r="AV57" s="112">
        <f>'Sv-B1 - podhled s osvětle...'!J33</f>
        <v>0</v>
      </c>
      <c r="AW57" s="112">
        <f>'Sv-B1 - podhled s osvětle...'!J34</f>
        <v>0</v>
      </c>
      <c r="AX57" s="112">
        <f>'Sv-B1 - podhled s osvětle...'!J35</f>
        <v>0</v>
      </c>
      <c r="AY57" s="112">
        <f>'Sv-B1 - podhled s osvětle...'!J36</f>
        <v>0</v>
      </c>
      <c r="AZ57" s="112">
        <f>'Sv-B1 - podhled s osvětle...'!F33</f>
        <v>0</v>
      </c>
      <c r="BA57" s="112">
        <f>'Sv-B1 - podhled s osvětle...'!F34</f>
        <v>0</v>
      </c>
      <c r="BB57" s="112">
        <f>'Sv-B1 - podhled s osvětle...'!F35</f>
        <v>0</v>
      </c>
      <c r="BC57" s="112">
        <f>'Sv-B1 - podhled s osvětle...'!F36</f>
        <v>0</v>
      </c>
      <c r="BD57" s="114">
        <f>'Sv-B1 - podhled s osvětle...'!F37</f>
        <v>0</v>
      </c>
      <c r="BT57" s="115" t="s">
        <v>79</v>
      </c>
      <c r="BV57" s="115" t="s">
        <v>73</v>
      </c>
      <c r="BW57" s="115" t="s">
        <v>87</v>
      </c>
      <c r="BX57" s="115" t="s">
        <v>5</v>
      </c>
      <c r="CL57" s="115" t="s">
        <v>19</v>
      </c>
      <c r="CM57" s="115" t="s">
        <v>81</v>
      </c>
    </row>
    <row r="58" spans="1:91" s="5" customFormat="1" ht="16.5" customHeight="1">
      <c r="A58" s="103" t="s">
        <v>75</v>
      </c>
      <c r="B58" s="104"/>
      <c r="C58" s="105"/>
      <c r="D58" s="106" t="s">
        <v>88</v>
      </c>
      <c r="E58" s="106"/>
      <c r="F58" s="106"/>
      <c r="G58" s="106"/>
      <c r="H58" s="106"/>
      <c r="I58" s="107"/>
      <c r="J58" s="106" t="s">
        <v>89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>
        <f>'Sv-B2 - podhled s osvětle...'!J30</f>
        <v>0</v>
      </c>
      <c r="AH58" s="107"/>
      <c r="AI58" s="107"/>
      <c r="AJ58" s="107"/>
      <c r="AK58" s="107"/>
      <c r="AL58" s="107"/>
      <c r="AM58" s="107"/>
      <c r="AN58" s="108">
        <f>SUM(AG58,AT58)</f>
        <v>0</v>
      </c>
      <c r="AO58" s="107"/>
      <c r="AP58" s="107"/>
      <c r="AQ58" s="109" t="s">
        <v>78</v>
      </c>
      <c r="AR58" s="110"/>
      <c r="AS58" s="111">
        <v>0</v>
      </c>
      <c r="AT58" s="112">
        <f>ROUND(SUM(AV58:AW58),2)</f>
        <v>0</v>
      </c>
      <c r="AU58" s="113">
        <f>'Sv-B2 - podhled s osvětle...'!P88</f>
        <v>0</v>
      </c>
      <c r="AV58" s="112">
        <f>'Sv-B2 - podhled s osvětle...'!J33</f>
        <v>0</v>
      </c>
      <c r="AW58" s="112">
        <f>'Sv-B2 - podhled s osvětle...'!J34</f>
        <v>0</v>
      </c>
      <c r="AX58" s="112">
        <f>'Sv-B2 - podhled s osvětle...'!J35</f>
        <v>0</v>
      </c>
      <c r="AY58" s="112">
        <f>'Sv-B2 - podhled s osvětle...'!J36</f>
        <v>0</v>
      </c>
      <c r="AZ58" s="112">
        <f>'Sv-B2 - podhled s osvětle...'!F33</f>
        <v>0</v>
      </c>
      <c r="BA58" s="112">
        <f>'Sv-B2 - podhled s osvětle...'!F34</f>
        <v>0</v>
      </c>
      <c r="BB58" s="112">
        <f>'Sv-B2 - podhled s osvětle...'!F35</f>
        <v>0</v>
      </c>
      <c r="BC58" s="112">
        <f>'Sv-B2 - podhled s osvětle...'!F36</f>
        <v>0</v>
      </c>
      <c r="BD58" s="114">
        <f>'Sv-B2 - podhled s osvětle...'!F37</f>
        <v>0</v>
      </c>
      <c r="BT58" s="115" t="s">
        <v>79</v>
      </c>
      <c r="BV58" s="115" t="s">
        <v>73</v>
      </c>
      <c r="BW58" s="115" t="s">
        <v>90</v>
      </c>
      <c r="BX58" s="115" t="s">
        <v>5</v>
      </c>
      <c r="CL58" s="115" t="s">
        <v>19</v>
      </c>
      <c r="CM58" s="115" t="s">
        <v>81</v>
      </c>
    </row>
    <row r="59" spans="1:91" s="5" customFormat="1" ht="16.5" customHeight="1">
      <c r="A59" s="103" t="s">
        <v>75</v>
      </c>
      <c r="B59" s="104"/>
      <c r="C59" s="105"/>
      <c r="D59" s="106" t="s">
        <v>91</v>
      </c>
      <c r="E59" s="106"/>
      <c r="F59" s="106"/>
      <c r="G59" s="106"/>
      <c r="H59" s="106"/>
      <c r="I59" s="107"/>
      <c r="J59" s="106" t="s">
        <v>92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>
        <f>'von - VON'!J30</f>
        <v>0</v>
      </c>
      <c r="AH59" s="107"/>
      <c r="AI59" s="107"/>
      <c r="AJ59" s="107"/>
      <c r="AK59" s="107"/>
      <c r="AL59" s="107"/>
      <c r="AM59" s="107"/>
      <c r="AN59" s="108">
        <f>SUM(AG59,AT59)</f>
        <v>0</v>
      </c>
      <c r="AO59" s="107"/>
      <c r="AP59" s="107"/>
      <c r="AQ59" s="109" t="s">
        <v>78</v>
      </c>
      <c r="AR59" s="110"/>
      <c r="AS59" s="116">
        <v>0</v>
      </c>
      <c r="AT59" s="117">
        <f>ROUND(SUM(AV59:AW59),2)</f>
        <v>0</v>
      </c>
      <c r="AU59" s="118">
        <f>'von - VON'!P84</f>
        <v>0</v>
      </c>
      <c r="AV59" s="117">
        <f>'von - VON'!J33</f>
        <v>0</v>
      </c>
      <c r="AW59" s="117">
        <f>'von - VON'!J34</f>
        <v>0</v>
      </c>
      <c r="AX59" s="117">
        <f>'von - VON'!J35</f>
        <v>0</v>
      </c>
      <c r="AY59" s="117">
        <f>'von - VON'!J36</f>
        <v>0</v>
      </c>
      <c r="AZ59" s="117">
        <f>'von - VON'!F33</f>
        <v>0</v>
      </c>
      <c r="BA59" s="117">
        <f>'von - VON'!F34</f>
        <v>0</v>
      </c>
      <c r="BB59" s="117">
        <f>'von - VON'!F35</f>
        <v>0</v>
      </c>
      <c r="BC59" s="117">
        <f>'von - VON'!F36</f>
        <v>0</v>
      </c>
      <c r="BD59" s="119">
        <f>'von - VON'!F37</f>
        <v>0</v>
      </c>
      <c r="BT59" s="115" t="s">
        <v>79</v>
      </c>
      <c r="BV59" s="115" t="s">
        <v>73</v>
      </c>
      <c r="BW59" s="115" t="s">
        <v>93</v>
      </c>
      <c r="BX59" s="115" t="s">
        <v>5</v>
      </c>
      <c r="CL59" s="115" t="s">
        <v>19</v>
      </c>
      <c r="CM59" s="115" t="s">
        <v>81</v>
      </c>
    </row>
    <row r="60" spans="2:44" s="1" customFormat="1" ht="30" customHeigh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2:44" s="1" customFormat="1" ht="6.95" customHeight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40"/>
    </row>
  </sheetData>
  <sheetProtection password="C7B2" sheet="1" objects="1" scenarios="1" formatColumns="0" formatRows="0"/>
  <mergeCells count="5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B1 - Pavilon B - 1.NP '!C2" display="/"/>
    <hyperlink ref="A56" location="'B2 - Pavilon B - 2.NP '!C2" display="/"/>
    <hyperlink ref="A57" location="'Sv-B1 - podhled s osvětle...'!C2" display="/"/>
    <hyperlink ref="A58" location="'Sv-B2 - podhled s osvětle...'!C2" display="/"/>
    <hyperlink ref="A59" location="'von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80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81</v>
      </c>
    </row>
    <row r="4" spans="2:46" ht="24.95" customHeight="1">
      <c r="B4" s="17"/>
      <c r="D4" s="124" t="s">
        <v>94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5" t="s">
        <v>16</v>
      </c>
      <c r="L6" s="17"/>
    </row>
    <row r="7" spans="2:12" ht="16.5" customHeight="1">
      <c r="B7" s="17"/>
      <c r="E7" s="126" t="str">
        <f>'Rekapitulace stavby'!K6</f>
        <v xml:space="preserve">Oprava elektroinstalace v SVČ Domeček,  ul. Jiráskova 4140, Chomutov</v>
      </c>
      <c r="F7" s="125"/>
      <c r="G7" s="125"/>
      <c r="H7" s="125"/>
      <c r="L7" s="17"/>
    </row>
    <row r="8" spans="2:12" s="1" customFormat="1" ht="12" customHeight="1">
      <c r="B8" s="40"/>
      <c r="D8" s="125" t="s">
        <v>95</v>
      </c>
      <c r="I8" s="127"/>
      <c r="L8" s="40"/>
    </row>
    <row r="9" spans="2:12" s="1" customFormat="1" ht="36.95" customHeight="1">
      <c r="B9" s="40"/>
      <c r="E9" s="128" t="s">
        <v>96</v>
      </c>
      <c r="F9" s="1"/>
      <c r="G9" s="1"/>
      <c r="H9" s="1"/>
      <c r="I9" s="127"/>
      <c r="L9" s="40"/>
    </row>
    <row r="10" spans="2:12" s="1" customFormat="1" ht="12">
      <c r="B10" s="40"/>
      <c r="I10" s="127"/>
      <c r="L10" s="40"/>
    </row>
    <row r="11" spans="2:12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pans="2: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10. 6. 2019</v>
      </c>
      <c r="L12" s="40"/>
    </row>
    <row r="13" spans="2:12" s="1" customFormat="1" ht="10.8" customHeight="1">
      <c r="B13" s="40"/>
      <c r="I13" s="127"/>
      <c r="L13" s="40"/>
    </row>
    <row r="14" spans="2:12" s="1" customFormat="1" ht="12" customHeight="1">
      <c r="B14" s="40"/>
      <c r="D14" s="125" t="s">
        <v>25</v>
      </c>
      <c r="I14" s="129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9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7"/>
      <c r="L16" s="40"/>
    </row>
    <row r="17" spans="2:12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7"/>
      <c r="L19" s="40"/>
    </row>
    <row r="20" spans="2:12" s="1" customFormat="1" ht="12" customHeight="1">
      <c r="B20" s="40"/>
      <c r="D20" s="125" t="s">
        <v>31</v>
      </c>
      <c r="I20" s="129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9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7"/>
      <c r="L22" s="40"/>
    </row>
    <row r="23" spans="2:12" s="1" customFormat="1" ht="12" customHeight="1">
      <c r="B23" s="40"/>
      <c r="D23" s="125" t="s">
        <v>33</v>
      </c>
      <c r="I23" s="129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34</v>
      </c>
      <c r="I24" s="129" t="s">
        <v>28</v>
      </c>
      <c r="J24" s="14" t="s">
        <v>19</v>
      </c>
      <c r="L24" s="40"/>
    </row>
    <row r="25" spans="2:12" s="1" customFormat="1" ht="6.95" customHeight="1">
      <c r="B25" s="40"/>
      <c r="I25" s="127"/>
      <c r="L25" s="40"/>
    </row>
    <row r="26" spans="2:12" s="1" customFormat="1" ht="12" customHeight="1">
      <c r="B26" s="40"/>
      <c r="D26" s="125" t="s">
        <v>35</v>
      </c>
      <c r="I26" s="127"/>
      <c r="L26" s="40"/>
    </row>
    <row r="27" spans="2:12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pans="2:12" s="1" customFormat="1" ht="6.95" customHeight="1">
      <c r="B28" s="40"/>
      <c r="I28" s="127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pans="2:12" s="1" customFormat="1" ht="25.4" customHeight="1">
      <c r="B30" s="40"/>
      <c r="D30" s="135" t="s">
        <v>37</v>
      </c>
      <c r="I30" s="127"/>
      <c r="J30" s="136">
        <f>ROUND(J90,2)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pans="2:12" s="1" customFormat="1" ht="14.4" customHeight="1">
      <c r="B32" s="40"/>
      <c r="F32" s="137" t="s">
        <v>39</v>
      </c>
      <c r="I32" s="138" t="s">
        <v>38</v>
      </c>
      <c r="J32" s="137" t="s">
        <v>40</v>
      </c>
      <c r="L32" s="40"/>
    </row>
    <row r="33" spans="2:12" s="1" customFormat="1" ht="14.4" customHeight="1">
      <c r="B33" s="40"/>
      <c r="D33" s="125" t="s">
        <v>41</v>
      </c>
      <c r="E33" s="125" t="s">
        <v>42</v>
      </c>
      <c r="F33" s="139">
        <f>ROUND((SUM(BE90:BE284)),2)</f>
        <v>0</v>
      </c>
      <c r="I33" s="140">
        <v>0.21</v>
      </c>
      <c r="J33" s="139">
        <f>ROUND(((SUM(BE90:BE284))*I33),2)</f>
        <v>0</v>
      </c>
      <c r="L33" s="40"/>
    </row>
    <row r="34" spans="2:12" s="1" customFormat="1" ht="14.4" customHeight="1">
      <c r="B34" s="40"/>
      <c r="E34" s="125" t="s">
        <v>43</v>
      </c>
      <c r="F34" s="139">
        <f>ROUND((SUM(BF90:BF284)),2)</f>
        <v>0</v>
      </c>
      <c r="I34" s="140">
        <v>0.15</v>
      </c>
      <c r="J34" s="139">
        <f>ROUND(((SUM(BF90:BF284))*I34),2)</f>
        <v>0</v>
      </c>
      <c r="L34" s="40"/>
    </row>
    <row r="35" spans="2:12" s="1" customFormat="1" ht="14.4" customHeight="1" hidden="1">
      <c r="B35" s="40"/>
      <c r="E35" s="125" t="s">
        <v>44</v>
      </c>
      <c r="F35" s="139">
        <f>ROUND((SUM(BG90:BG284)),2)</f>
        <v>0</v>
      </c>
      <c r="I35" s="140">
        <v>0.21</v>
      </c>
      <c r="J35" s="139">
        <f>0</f>
        <v>0</v>
      </c>
      <c r="L35" s="40"/>
    </row>
    <row r="36" spans="2:12" s="1" customFormat="1" ht="14.4" customHeight="1" hidden="1">
      <c r="B36" s="40"/>
      <c r="E36" s="125" t="s">
        <v>45</v>
      </c>
      <c r="F36" s="139">
        <f>ROUND((SUM(BH90:BH284)),2)</f>
        <v>0</v>
      </c>
      <c r="I36" s="140">
        <v>0.15</v>
      </c>
      <c r="J36" s="139">
        <f>0</f>
        <v>0</v>
      </c>
      <c r="L36" s="40"/>
    </row>
    <row r="37" spans="2:12" s="1" customFormat="1" ht="14.4" customHeight="1" hidden="1">
      <c r="B37" s="40"/>
      <c r="E37" s="125" t="s">
        <v>46</v>
      </c>
      <c r="F37" s="139">
        <f>ROUND((SUM(BI90:BI284)),2)</f>
        <v>0</v>
      </c>
      <c r="I37" s="140">
        <v>0</v>
      </c>
      <c r="J37" s="139">
        <f>0</f>
        <v>0</v>
      </c>
      <c r="L37" s="40"/>
    </row>
    <row r="38" spans="2:12" s="1" customFormat="1" ht="6.95" customHeight="1">
      <c r="B38" s="40"/>
      <c r="I38" s="127"/>
      <c r="L38" s="40"/>
    </row>
    <row r="39" spans="2:12" s="1" customFormat="1" ht="25.4" customHeight="1">
      <c r="B39" s="40"/>
      <c r="C39" s="141"/>
      <c r="D39" s="142" t="s">
        <v>47</v>
      </c>
      <c r="E39" s="143"/>
      <c r="F39" s="143"/>
      <c r="G39" s="144" t="s">
        <v>48</v>
      </c>
      <c r="H39" s="145" t="s">
        <v>49</v>
      </c>
      <c r="I39" s="146"/>
      <c r="J39" s="147">
        <f>SUM(J30:J37)</f>
        <v>0</v>
      </c>
      <c r="K39" s="148"/>
      <c r="L39" s="40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pans="2:12" s="1" customFormat="1" ht="24.95" customHeight="1">
      <c r="B45" s="35"/>
      <c r="C45" s="20" t="s">
        <v>97</v>
      </c>
      <c r="D45" s="36"/>
      <c r="E45" s="36"/>
      <c r="F45" s="36"/>
      <c r="G45" s="36"/>
      <c r="H45" s="36"/>
      <c r="I45" s="127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pans="2:12" s="1" customFormat="1" ht="16.5" customHeight="1">
      <c r="B48" s="35"/>
      <c r="C48" s="36"/>
      <c r="D48" s="36"/>
      <c r="E48" s="155" t="str">
        <f>E7</f>
        <v xml:space="preserve">Oprava elektroinstalace v SVČ Domeček,  ul. Jiráskova 4140, Chomutov</v>
      </c>
      <c r="F48" s="29"/>
      <c r="G48" s="29"/>
      <c r="H48" s="29"/>
      <c r="I48" s="127"/>
      <c r="J48" s="36"/>
      <c r="K48" s="36"/>
      <c r="L48" s="40"/>
    </row>
    <row r="49" spans="2:12" s="1" customFormat="1" ht="12" customHeight="1">
      <c r="B49" s="35"/>
      <c r="C49" s="29" t="s">
        <v>95</v>
      </c>
      <c r="D49" s="36"/>
      <c r="E49" s="36"/>
      <c r="F49" s="36"/>
      <c r="G49" s="36"/>
      <c r="H49" s="36"/>
      <c r="I49" s="127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 xml:space="preserve">B1 - Pavilon B - 1.NP </v>
      </c>
      <c r="F50" s="36"/>
      <c r="G50" s="36"/>
      <c r="H50" s="36"/>
      <c r="I50" s="127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9" t="s">
        <v>23</v>
      </c>
      <c r="J52" s="64" t="str">
        <f>IF(J12="","",J12)</f>
        <v>10. 6. 2019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9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pans="2:12" s="1" customFormat="1" ht="29.25" customHeight="1">
      <c r="B57" s="35"/>
      <c r="C57" s="156" t="s">
        <v>98</v>
      </c>
      <c r="D57" s="157"/>
      <c r="E57" s="157"/>
      <c r="F57" s="157"/>
      <c r="G57" s="157"/>
      <c r="H57" s="157"/>
      <c r="I57" s="158"/>
      <c r="J57" s="159" t="s">
        <v>99</v>
      </c>
      <c r="K57" s="157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pans="2:47" s="1" customFormat="1" ht="22.8" customHeight="1">
      <c r="B59" s="35"/>
      <c r="C59" s="160" t="s">
        <v>69</v>
      </c>
      <c r="D59" s="36"/>
      <c r="E59" s="36"/>
      <c r="F59" s="36"/>
      <c r="G59" s="36"/>
      <c r="H59" s="36"/>
      <c r="I59" s="127"/>
      <c r="J59" s="94">
        <f>J90</f>
        <v>0</v>
      </c>
      <c r="K59" s="36"/>
      <c r="L59" s="40"/>
      <c r="AU59" s="14" t="s">
        <v>100</v>
      </c>
    </row>
    <row r="60" spans="2:12" s="7" customFormat="1" ht="24.95" customHeight="1">
      <c r="B60" s="161"/>
      <c r="C60" s="162"/>
      <c r="D60" s="163" t="s">
        <v>101</v>
      </c>
      <c r="E60" s="164"/>
      <c r="F60" s="164"/>
      <c r="G60" s="164"/>
      <c r="H60" s="164"/>
      <c r="I60" s="165"/>
      <c r="J60" s="166">
        <f>J91</f>
        <v>0</v>
      </c>
      <c r="K60" s="162"/>
      <c r="L60" s="167"/>
    </row>
    <row r="61" spans="2:12" s="8" customFormat="1" ht="19.9" customHeight="1">
      <c r="B61" s="168"/>
      <c r="C61" s="169"/>
      <c r="D61" s="170" t="s">
        <v>102</v>
      </c>
      <c r="E61" s="171"/>
      <c r="F61" s="171"/>
      <c r="G61" s="171"/>
      <c r="H61" s="171"/>
      <c r="I61" s="172"/>
      <c r="J61" s="173">
        <f>J92</f>
        <v>0</v>
      </c>
      <c r="K61" s="169"/>
      <c r="L61" s="174"/>
    </row>
    <row r="62" spans="2:12" s="8" customFormat="1" ht="19.9" customHeight="1">
      <c r="B62" s="168"/>
      <c r="C62" s="169"/>
      <c r="D62" s="170" t="s">
        <v>103</v>
      </c>
      <c r="E62" s="171"/>
      <c r="F62" s="171"/>
      <c r="G62" s="171"/>
      <c r="H62" s="171"/>
      <c r="I62" s="172"/>
      <c r="J62" s="173">
        <f>J96</f>
        <v>0</v>
      </c>
      <c r="K62" s="169"/>
      <c r="L62" s="174"/>
    </row>
    <row r="63" spans="2:12" s="8" customFormat="1" ht="19.9" customHeight="1">
      <c r="B63" s="168"/>
      <c r="C63" s="169"/>
      <c r="D63" s="170" t="s">
        <v>104</v>
      </c>
      <c r="E63" s="171"/>
      <c r="F63" s="171"/>
      <c r="G63" s="171"/>
      <c r="H63" s="171"/>
      <c r="I63" s="172"/>
      <c r="J63" s="173">
        <f>J100</f>
        <v>0</v>
      </c>
      <c r="K63" s="169"/>
      <c r="L63" s="174"/>
    </row>
    <row r="64" spans="2:12" s="7" customFormat="1" ht="24.95" customHeight="1">
      <c r="B64" s="161"/>
      <c r="C64" s="162"/>
      <c r="D64" s="163" t="s">
        <v>105</v>
      </c>
      <c r="E64" s="164"/>
      <c r="F64" s="164"/>
      <c r="G64" s="164"/>
      <c r="H64" s="164"/>
      <c r="I64" s="165"/>
      <c r="J64" s="166">
        <f>J104</f>
        <v>0</v>
      </c>
      <c r="K64" s="162"/>
      <c r="L64" s="167"/>
    </row>
    <row r="65" spans="2:12" s="8" customFormat="1" ht="19.9" customHeight="1">
      <c r="B65" s="168"/>
      <c r="C65" s="169"/>
      <c r="D65" s="170" t="s">
        <v>106</v>
      </c>
      <c r="E65" s="171"/>
      <c r="F65" s="171"/>
      <c r="G65" s="171"/>
      <c r="H65" s="171"/>
      <c r="I65" s="172"/>
      <c r="J65" s="173">
        <f>J105</f>
        <v>0</v>
      </c>
      <c r="K65" s="169"/>
      <c r="L65" s="174"/>
    </row>
    <row r="66" spans="2:12" s="8" customFormat="1" ht="19.9" customHeight="1">
      <c r="B66" s="168"/>
      <c r="C66" s="169"/>
      <c r="D66" s="170" t="s">
        <v>107</v>
      </c>
      <c r="E66" s="171"/>
      <c r="F66" s="171"/>
      <c r="G66" s="171"/>
      <c r="H66" s="171"/>
      <c r="I66" s="172"/>
      <c r="J66" s="173">
        <f>J115</f>
        <v>0</v>
      </c>
      <c r="K66" s="169"/>
      <c r="L66" s="174"/>
    </row>
    <row r="67" spans="2:12" s="8" customFormat="1" ht="19.9" customHeight="1">
      <c r="B67" s="168"/>
      <c r="C67" s="169"/>
      <c r="D67" s="170" t="s">
        <v>108</v>
      </c>
      <c r="E67" s="171"/>
      <c r="F67" s="171"/>
      <c r="G67" s="171"/>
      <c r="H67" s="171"/>
      <c r="I67" s="172"/>
      <c r="J67" s="173">
        <f>J259</f>
        <v>0</v>
      </c>
      <c r="K67" s="169"/>
      <c r="L67" s="174"/>
    </row>
    <row r="68" spans="2:12" s="7" customFormat="1" ht="24.95" customHeight="1">
      <c r="B68" s="161"/>
      <c r="C68" s="162"/>
      <c r="D68" s="163" t="s">
        <v>109</v>
      </c>
      <c r="E68" s="164"/>
      <c r="F68" s="164"/>
      <c r="G68" s="164"/>
      <c r="H68" s="164"/>
      <c r="I68" s="165"/>
      <c r="J68" s="166">
        <f>J268</f>
        <v>0</v>
      </c>
      <c r="K68" s="162"/>
      <c r="L68" s="167"/>
    </row>
    <row r="69" spans="2:12" s="8" customFormat="1" ht="19.9" customHeight="1">
      <c r="B69" s="168"/>
      <c r="C69" s="169"/>
      <c r="D69" s="170" t="s">
        <v>110</v>
      </c>
      <c r="E69" s="171"/>
      <c r="F69" s="171"/>
      <c r="G69" s="171"/>
      <c r="H69" s="171"/>
      <c r="I69" s="172"/>
      <c r="J69" s="173">
        <f>J269</f>
        <v>0</v>
      </c>
      <c r="K69" s="169"/>
      <c r="L69" s="174"/>
    </row>
    <row r="70" spans="2:12" s="7" customFormat="1" ht="24.95" customHeight="1">
      <c r="B70" s="161"/>
      <c r="C70" s="162"/>
      <c r="D70" s="163" t="s">
        <v>111</v>
      </c>
      <c r="E70" s="164"/>
      <c r="F70" s="164"/>
      <c r="G70" s="164"/>
      <c r="H70" s="164"/>
      <c r="I70" s="165"/>
      <c r="J70" s="166">
        <f>J279</f>
        <v>0</v>
      </c>
      <c r="K70" s="162"/>
      <c r="L70" s="167"/>
    </row>
    <row r="71" spans="2:12" s="1" customFormat="1" ht="21.8" customHeight="1">
      <c r="B71" s="35"/>
      <c r="C71" s="36"/>
      <c r="D71" s="36"/>
      <c r="E71" s="36"/>
      <c r="F71" s="36"/>
      <c r="G71" s="36"/>
      <c r="H71" s="36"/>
      <c r="I71" s="127"/>
      <c r="J71" s="36"/>
      <c r="K71" s="36"/>
      <c r="L71" s="40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51"/>
      <c r="J72" s="55"/>
      <c r="K72" s="55"/>
      <c r="L72" s="40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54"/>
      <c r="J76" s="57"/>
      <c r="K76" s="57"/>
      <c r="L76" s="40"/>
    </row>
    <row r="77" spans="2:12" s="1" customFormat="1" ht="24.95" customHeight="1">
      <c r="B77" s="35"/>
      <c r="C77" s="20" t="s">
        <v>112</v>
      </c>
      <c r="D77" s="36"/>
      <c r="E77" s="36"/>
      <c r="F77" s="36"/>
      <c r="G77" s="36"/>
      <c r="H77" s="36"/>
      <c r="I77" s="127"/>
      <c r="J77" s="36"/>
      <c r="K77" s="36"/>
      <c r="L77" s="40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27"/>
      <c r="J78" s="36"/>
      <c r="K78" s="36"/>
      <c r="L78" s="40"/>
    </row>
    <row r="79" spans="2:12" s="1" customFormat="1" ht="12" customHeight="1">
      <c r="B79" s="35"/>
      <c r="C79" s="29" t="s">
        <v>16</v>
      </c>
      <c r="D79" s="36"/>
      <c r="E79" s="36"/>
      <c r="F79" s="36"/>
      <c r="G79" s="36"/>
      <c r="H79" s="36"/>
      <c r="I79" s="127"/>
      <c r="J79" s="36"/>
      <c r="K79" s="36"/>
      <c r="L79" s="40"/>
    </row>
    <row r="80" spans="2:12" s="1" customFormat="1" ht="16.5" customHeight="1">
      <c r="B80" s="35"/>
      <c r="C80" s="36"/>
      <c r="D80" s="36"/>
      <c r="E80" s="155" t="str">
        <f>E7</f>
        <v xml:space="preserve">Oprava elektroinstalace v SVČ Domeček,  ul. Jiráskova 4140, Chomutov</v>
      </c>
      <c r="F80" s="29"/>
      <c r="G80" s="29"/>
      <c r="H80" s="29"/>
      <c r="I80" s="127"/>
      <c r="J80" s="36"/>
      <c r="K80" s="36"/>
      <c r="L80" s="40"/>
    </row>
    <row r="81" spans="2:12" s="1" customFormat="1" ht="12" customHeight="1">
      <c r="B81" s="35"/>
      <c r="C81" s="29" t="s">
        <v>95</v>
      </c>
      <c r="D81" s="36"/>
      <c r="E81" s="36"/>
      <c r="F81" s="36"/>
      <c r="G81" s="36"/>
      <c r="H81" s="36"/>
      <c r="I81" s="127"/>
      <c r="J81" s="36"/>
      <c r="K81" s="36"/>
      <c r="L81" s="40"/>
    </row>
    <row r="82" spans="2:12" s="1" customFormat="1" ht="16.5" customHeight="1">
      <c r="B82" s="35"/>
      <c r="C82" s="36"/>
      <c r="D82" s="36"/>
      <c r="E82" s="61" t="str">
        <f>E9</f>
        <v xml:space="preserve">B1 - Pavilon B - 1.NP </v>
      </c>
      <c r="F82" s="36"/>
      <c r="G82" s="36"/>
      <c r="H82" s="36"/>
      <c r="I82" s="127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7"/>
      <c r="J83" s="36"/>
      <c r="K83" s="36"/>
      <c r="L83" s="40"/>
    </row>
    <row r="84" spans="2:12" s="1" customFormat="1" ht="12" customHeight="1">
      <c r="B84" s="35"/>
      <c r="C84" s="29" t="s">
        <v>21</v>
      </c>
      <c r="D84" s="36"/>
      <c r="E84" s="36"/>
      <c r="F84" s="24" t="str">
        <f>F12</f>
        <v>Chomutov</v>
      </c>
      <c r="G84" s="36"/>
      <c r="H84" s="36"/>
      <c r="I84" s="129" t="s">
        <v>23</v>
      </c>
      <c r="J84" s="64" t="str">
        <f>IF(J12="","",J12)</f>
        <v>10. 6. 2019</v>
      </c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7"/>
      <c r="J85" s="36"/>
      <c r="K85" s="36"/>
      <c r="L85" s="40"/>
    </row>
    <row r="86" spans="2:12" s="1" customFormat="1" ht="13.65" customHeight="1">
      <c r="B86" s="35"/>
      <c r="C86" s="29" t="s">
        <v>25</v>
      </c>
      <c r="D86" s="36"/>
      <c r="E86" s="36"/>
      <c r="F86" s="24" t="str">
        <f>E15</f>
        <v xml:space="preserve"> </v>
      </c>
      <c r="G86" s="36"/>
      <c r="H86" s="36"/>
      <c r="I86" s="129" t="s">
        <v>31</v>
      </c>
      <c r="J86" s="33" t="str">
        <f>E21</f>
        <v xml:space="preserve"> </v>
      </c>
      <c r="K86" s="36"/>
      <c r="L86" s="40"/>
    </row>
    <row r="87" spans="2:12" s="1" customFormat="1" ht="13.65" customHeight="1">
      <c r="B87" s="35"/>
      <c r="C87" s="29" t="s">
        <v>29</v>
      </c>
      <c r="D87" s="36"/>
      <c r="E87" s="36"/>
      <c r="F87" s="24" t="str">
        <f>IF(E18="","",E18)</f>
        <v>Vyplň údaj</v>
      </c>
      <c r="G87" s="36"/>
      <c r="H87" s="36"/>
      <c r="I87" s="129" t="s">
        <v>33</v>
      </c>
      <c r="J87" s="33" t="str">
        <f>E24</f>
        <v>Ing. Ivan Menhard</v>
      </c>
      <c r="K87" s="36"/>
      <c r="L87" s="40"/>
    </row>
    <row r="88" spans="2:12" s="1" customFormat="1" ht="10.3" customHeight="1">
      <c r="B88" s="35"/>
      <c r="C88" s="36"/>
      <c r="D88" s="36"/>
      <c r="E88" s="36"/>
      <c r="F88" s="36"/>
      <c r="G88" s="36"/>
      <c r="H88" s="36"/>
      <c r="I88" s="127"/>
      <c r="J88" s="36"/>
      <c r="K88" s="36"/>
      <c r="L88" s="40"/>
    </row>
    <row r="89" spans="2:20" s="9" customFormat="1" ht="29.25" customHeight="1">
      <c r="B89" s="175"/>
      <c r="C89" s="176" t="s">
        <v>113</v>
      </c>
      <c r="D89" s="177" t="s">
        <v>56</v>
      </c>
      <c r="E89" s="177" t="s">
        <v>52</v>
      </c>
      <c r="F89" s="177" t="s">
        <v>53</v>
      </c>
      <c r="G89" s="177" t="s">
        <v>114</v>
      </c>
      <c r="H89" s="177" t="s">
        <v>115</v>
      </c>
      <c r="I89" s="178" t="s">
        <v>116</v>
      </c>
      <c r="J89" s="177" t="s">
        <v>99</v>
      </c>
      <c r="K89" s="179" t="s">
        <v>117</v>
      </c>
      <c r="L89" s="180"/>
      <c r="M89" s="84" t="s">
        <v>19</v>
      </c>
      <c r="N89" s="85" t="s">
        <v>41</v>
      </c>
      <c r="O89" s="85" t="s">
        <v>118</v>
      </c>
      <c r="P89" s="85" t="s">
        <v>119</v>
      </c>
      <c r="Q89" s="85" t="s">
        <v>120</v>
      </c>
      <c r="R89" s="85" t="s">
        <v>121</v>
      </c>
      <c r="S89" s="85" t="s">
        <v>122</v>
      </c>
      <c r="T89" s="86" t="s">
        <v>123</v>
      </c>
    </row>
    <row r="90" spans="2:63" s="1" customFormat="1" ht="22.8" customHeight="1">
      <c r="B90" s="35"/>
      <c r="C90" s="91" t="s">
        <v>124</v>
      </c>
      <c r="D90" s="36"/>
      <c r="E90" s="36"/>
      <c r="F90" s="36"/>
      <c r="G90" s="36"/>
      <c r="H90" s="36"/>
      <c r="I90" s="127"/>
      <c r="J90" s="181">
        <f>BK90</f>
        <v>0</v>
      </c>
      <c r="K90" s="36"/>
      <c r="L90" s="40"/>
      <c r="M90" s="87"/>
      <c r="N90" s="88"/>
      <c r="O90" s="88"/>
      <c r="P90" s="182">
        <f>P91+P104+P268+P279</f>
        <v>0</v>
      </c>
      <c r="Q90" s="88"/>
      <c r="R90" s="182">
        <f>R91+R104+R268+R279</f>
        <v>0.5525399999999999</v>
      </c>
      <c r="S90" s="88"/>
      <c r="T90" s="183">
        <f>T91+T104+T268+T279</f>
        <v>0.0613</v>
      </c>
      <c r="AT90" s="14" t="s">
        <v>70</v>
      </c>
      <c r="AU90" s="14" t="s">
        <v>100</v>
      </c>
      <c r="BK90" s="184">
        <f>BK91+BK104+BK268+BK279</f>
        <v>0</v>
      </c>
    </row>
    <row r="91" spans="2:63" s="10" customFormat="1" ht="25.9" customHeight="1">
      <c r="B91" s="185"/>
      <c r="C91" s="186"/>
      <c r="D91" s="187" t="s">
        <v>70</v>
      </c>
      <c r="E91" s="188" t="s">
        <v>125</v>
      </c>
      <c r="F91" s="188" t="s">
        <v>126</v>
      </c>
      <c r="G91" s="186"/>
      <c r="H91" s="186"/>
      <c r="I91" s="189"/>
      <c r="J91" s="190">
        <f>BK91</f>
        <v>0</v>
      </c>
      <c r="K91" s="186"/>
      <c r="L91" s="191"/>
      <c r="M91" s="192"/>
      <c r="N91" s="193"/>
      <c r="O91" s="193"/>
      <c r="P91" s="194">
        <f>P92+P96+P100</f>
        <v>0</v>
      </c>
      <c r="Q91" s="193"/>
      <c r="R91" s="194">
        <f>R92+R96+R100</f>
        <v>0.04204</v>
      </c>
      <c r="S91" s="193"/>
      <c r="T91" s="195">
        <f>T92+T96+T100</f>
        <v>0</v>
      </c>
      <c r="AR91" s="196" t="s">
        <v>79</v>
      </c>
      <c r="AT91" s="197" t="s">
        <v>70</v>
      </c>
      <c r="AU91" s="197" t="s">
        <v>71</v>
      </c>
      <c r="AY91" s="196" t="s">
        <v>127</v>
      </c>
      <c r="BK91" s="198">
        <f>BK92+BK96+BK100</f>
        <v>0</v>
      </c>
    </row>
    <row r="92" spans="2:63" s="10" customFormat="1" ht="22.8" customHeight="1">
      <c r="B92" s="185"/>
      <c r="C92" s="186"/>
      <c r="D92" s="187" t="s">
        <v>70</v>
      </c>
      <c r="E92" s="199" t="s">
        <v>79</v>
      </c>
      <c r="F92" s="199" t="s">
        <v>128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SUM(P93:P95)</f>
        <v>0</v>
      </c>
      <c r="Q92" s="193"/>
      <c r="R92" s="194">
        <f>SUM(R93:R95)</f>
        <v>0.04204</v>
      </c>
      <c r="S92" s="193"/>
      <c r="T92" s="195">
        <f>SUM(T93:T95)</f>
        <v>0</v>
      </c>
      <c r="AR92" s="196" t="s">
        <v>79</v>
      </c>
      <c r="AT92" s="197" t="s">
        <v>70</v>
      </c>
      <c r="AU92" s="197" t="s">
        <v>79</v>
      </c>
      <c r="AY92" s="196" t="s">
        <v>127</v>
      </c>
      <c r="BK92" s="198">
        <f>SUM(BK93:BK95)</f>
        <v>0</v>
      </c>
    </row>
    <row r="93" spans="2:65" s="1" customFormat="1" ht="16.5" customHeight="1">
      <c r="B93" s="35"/>
      <c r="C93" s="201" t="s">
        <v>79</v>
      </c>
      <c r="D93" s="201" t="s">
        <v>129</v>
      </c>
      <c r="E93" s="202" t="s">
        <v>130</v>
      </c>
      <c r="F93" s="203" t="s">
        <v>131</v>
      </c>
      <c r="G93" s="204" t="s">
        <v>132</v>
      </c>
      <c r="H93" s="205">
        <v>1</v>
      </c>
      <c r="I93" s="206"/>
      <c r="J93" s="207">
        <f>ROUND(I93*H93,2)</f>
        <v>0</v>
      </c>
      <c r="K93" s="203" t="s">
        <v>19</v>
      </c>
      <c r="L93" s="40"/>
      <c r="M93" s="208" t="s">
        <v>19</v>
      </c>
      <c r="N93" s="209" t="s">
        <v>42</v>
      </c>
      <c r="O93" s="76"/>
      <c r="P93" s="210">
        <f>O93*H93</f>
        <v>0</v>
      </c>
      <c r="Q93" s="210">
        <v>0.04204</v>
      </c>
      <c r="R93" s="210">
        <f>Q93*H93</f>
        <v>0.04204</v>
      </c>
      <c r="S93" s="210">
        <v>0</v>
      </c>
      <c r="T93" s="211">
        <f>S93*H93</f>
        <v>0</v>
      </c>
      <c r="AR93" s="14" t="s">
        <v>133</v>
      </c>
      <c r="AT93" s="14" t="s">
        <v>129</v>
      </c>
      <c r="AU93" s="14" t="s">
        <v>81</v>
      </c>
      <c r="AY93" s="14" t="s">
        <v>127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79</v>
      </c>
      <c r="BK93" s="212">
        <f>ROUND(I93*H93,2)</f>
        <v>0</v>
      </c>
      <c r="BL93" s="14" t="s">
        <v>133</v>
      </c>
      <c r="BM93" s="14" t="s">
        <v>134</v>
      </c>
    </row>
    <row r="94" spans="2:47" s="1" customFormat="1" ht="12">
      <c r="B94" s="35"/>
      <c r="C94" s="36"/>
      <c r="D94" s="213" t="s">
        <v>135</v>
      </c>
      <c r="E94" s="36"/>
      <c r="F94" s="214" t="s">
        <v>131</v>
      </c>
      <c r="G94" s="36"/>
      <c r="H94" s="36"/>
      <c r="I94" s="127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7"/>
      <c r="AT94" s="14" t="s">
        <v>135</v>
      </c>
      <c r="AU94" s="14" t="s">
        <v>81</v>
      </c>
    </row>
    <row r="95" spans="2:47" s="1" customFormat="1" ht="12">
      <c r="B95" s="35"/>
      <c r="C95" s="36"/>
      <c r="D95" s="213" t="s">
        <v>136</v>
      </c>
      <c r="E95" s="36"/>
      <c r="F95" s="216" t="s">
        <v>137</v>
      </c>
      <c r="G95" s="36"/>
      <c r="H95" s="36"/>
      <c r="I95" s="127"/>
      <c r="J95" s="36"/>
      <c r="K95" s="36"/>
      <c r="L95" s="40"/>
      <c r="M95" s="215"/>
      <c r="N95" s="76"/>
      <c r="O95" s="76"/>
      <c r="P95" s="76"/>
      <c r="Q95" s="76"/>
      <c r="R95" s="76"/>
      <c r="S95" s="76"/>
      <c r="T95" s="77"/>
      <c r="AT95" s="14" t="s">
        <v>136</v>
      </c>
      <c r="AU95" s="14" t="s">
        <v>81</v>
      </c>
    </row>
    <row r="96" spans="2:63" s="10" customFormat="1" ht="22.8" customHeight="1">
      <c r="B96" s="185"/>
      <c r="C96" s="186"/>
      <c r="D96" s="187" t="s">
        <v>70</v>
      </c>
      <c r="E96" s="199" t="s">
        <v>138</v>
      </c>
      <c r="F96" s="199" t="s">
        <v>139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SUM(P97:P99)</f>
        <v>0</v>
      </c>
      <c r="Q96" s="193"/>
      <c r="R96" s="194">
        <f>SUM(R97:R99)</f>
        <v>0</v>
      </c>
      <c r="S96" s="193"/>
      <c r="T96" s="195">
        <f>SUM(T97:T99)</f>
        <v>0</v>
      </c>
      <c r="AR96" s="196" t="s">
        <v>79</v>
      </c>
      <c r="AT96" s="197" t="s">
        <v>70</v>
      </c>
      <c r="AU96" s="197" t="s">
        <v>79</v>
      </c>
      <c r="AY96" s="196" t="s">
        <v>127</v>
      </c>
      <c r="BK96" s="198">
        <f>SUM(BK97:BK99)</f>
        <v>0</v>
      </c>
    </row>
    <row r="97" spans="2:65" s="1" customFormat="1" ht="16.5" customHeight="1">
      <c r="B97" s="35"/>
      <c r="C97" s="201" t="s">
        <v>81</v>
      </c>
      <c r="D97" s="201" t="s">
        <v>129</v>
      </c>
      <c r="E97" s="202" t="s">
        <v>140</v>
      </c>
      <c r="F97" s="203" t="s">
        <v>141</v>
      </c>
      <c r="G97" s="204" t="s">
        <v>142</v>
      </c>
      <c r="H97" s="205">
        <v>916</v>
      </c>
      <c r="I97" s="206"/>
      <c r="J97" s="207">
        <f>ROUND(I97*H97,2)</f>
        <v>0</v>
      </c>
      <c r="K97" s="203" t="s">
        <v>143</v>
      </c>
      <c r="L97" s="40"/>
      <c r="M97" s="208" t="s">
        <v>19</v>
      </c>
      <c r="N97" s="209" t="s">
        <v>42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144</v>
      </c>
      <c r="AT97" s="14" t="s">
        <v>129</v>
      </c>
      <c r="AU97" s="14" t="s">
        <v>81</v>
      </c>
      <c r="AY97" s="14" t="s">
        <v>127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79</v>
      </c>
      <c r="BK97" s="212">
        <f>ROUND(I97*H97,2)</f>
        <v>0</v>
      </c>
      <c r="BL97" s="14" t="s">
        <v>144</v>
      </c>
      <c r="BM97" s="14" t="s">
        <v>145</v>
      </c>
    </row>
    <row r="98" spans="2:47" s="1" customFormat="1" ht="12">
      <c r="B98" s="35"/>
      <c r="C98" s="36"/>
      <c r="D98" s="213" t="s">
        <v>135</v>
      </c>
      <c r="E98" s="36"/>
      <c r="F98" s="214" t="s">
        <v>146</v>
      </c>
      <c r="G98" s="36"/>
      <c r="H98" s="36"/>
      <c r="I98" s="127"/>
      <c r="J98" s="36"/>
      <c r="K98" s="36"/>
      <c r="L98" s="40"/>
      <c r="M98" s="215"/>
      <c r="N98" s="76"/>
      <c r="O98" s="76"/>
      <c r="P98" s="76"/>
      <c r="Q98" s="76"/>
      <c r="R98" s="76"/>
      <c r="S98" s="76"/>
      <c r="T98" s="77"/>
      <c r="AT98" s="14" t="s">
        <v>135</v>
      </c>
      <c r="AU98" s="14" t="s">
        <v>81</v>
      </c>
    </row>
    <row r="99" spans="2:51" s="11" customFormat="1" ht="12">
      <c r="B99" s="217"/>
      <c r="C99" s="218"/>
      <c r="D99" s="213" t="s">
        <v>147</v>
      </c>
      <c r="E99" s="219" t="s">
        <v>19</v>
      </c>
      <c r="F99" s="220" t="s">
        <v>148</v>
      </c>
      <c r="G99" s="218"/>
      <c r="H99" s="221">
        <v>916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147</v>
      </c>
      <c r="AU99" s="227" t="s">
        <v>81</v>
      </c>
      <c r="AV99" s="11" t="s">
        <v>81</v>
      </c>
      <c r="AW99" s="11" t="s">
        <v>32</v>
      </c>
      <c r="AX99" s="11" t="s">
        <v>79</v>
      </c>
      <c r="AY99" s="227" t="s">
        <v>127</v>
      </c>
    </row>
    <row r="100" spans="2:63" s="10" customFormat="1" ht="22.8" customHeight="1">
      <c r="B100" s="185"/>
      <c r="C100" s="186"/>
      <c r="D100" s="187" t="s">
        <v>70</v>
      </c>
      <c r="E100" s="199" t="s">
        <v>149</v>
      </c>
      <c r="F100" s="199" t="s">
        <v>150</v>
      </c>
      <c r="G100" s="186"/>
      <c r="H100" s="186"/>
      <c r="I100" s="189"/>
      <c r="J100" s="200">
        <f>BK100</f>
        <v>0</v>
      </c>
      <c r="K100" s="186"/>
      <c r="L100" s="191"/>
      <c r="M100" s="192"/>
      <c r="N100" s="193"/>
      <c r="O100" s="193"/>
      <c r="P100" s="194">
        <f>SUM(P101:P103)</f>
        <v>0</v>
      </c>
      <c r="Q100" s="193"/>
      <c r="R100" s="194">
        <f>SUM(R101:R103)</f>
        <v>0</v>
      </c>
      <c r="S100" s="193"/>
      <c r="T100" s="195">
        <f>SUM(T101:T103)</f>
        <v>0</v>
      </c>
      <c r="AR100" s="196" t="s">
        <v>79</v>
      </c>
      <c r="AT100" s="197" t="s">
        <v>70</v>
      </c>
      <c r="AU100" s="197" t="s">
        <v>79</v>
      </c>
      <c r="AY100" s="196" t="s">
        <v>127</v>
      </c>
      <c r="BK100" s="198">
        <f>SUM(BK101:BK103)</f>
        <v>0</v>
      </c>
    </row>
    <row r="101" spans="2:65" s="1" customFormat="1" ht="22.5" customHeight="1">
      <c r="B101" s="35"/>
      <c r="C101" s="201" t="s">
        <v>151</v>
      </c>
      <c r="D101" s="201" t="s">
        <v>129</v>
      </c>
      <c r="E101" s="202" t="s">
        <v>152</v>
      </c>
      <c r="F101" s="203" t="s">
        <v>153</v>
      </c>
      <c r="G101" s="204" t="s">
        <v>154</v>
      </c>
      <c r="H101" s="205">
        <v>0.225</v>
      </c>
      <c r="I101" s="206"/>
      <c r="J101" s="207">
        <f>ROUND(I101*H101,2)</f>
        <v>0</v>
      </c>
      <c r="K101" s="203" t="s">
        <v>19</v>
      </c>
      <c r="L101" s="40"/>
      <c r="M101" s="208" t="s">
        <v>19</v>
      </c>
      <c r="N101" s="209" t="s">
        <v>42</v>
      </c>
      <c r="O101" s="76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14" t="s">
        <v>144</v>
      </c>
      <c r="AT101" s="14" t="s">
        <v>129</v>
      </c>
      <c r="AU101" s="14" t="s">
        <v>81</v>
      </c>
      <c r="AY101" s="14" t="s">
        <v>127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4" t="s">
        <v>79</v>
      </c>
      <c r="BK101" s="212">
        <f>ROUND(I101*H101,2)</f>
        <v>0</v>
      </c>
      <c r="BL101" s="14" t="s">
        <v>144</v>
      </c>
      <c r="BM101" s="14" t="s">
        <v>155</v>
      </c>
    </row>
    <row r="102" spans="2:47" s="1" customFormat="1" ht="12">
      <c r="B102" s="35"/>
      <c r="C102" s="36"/>
      <c r="D102" s="213" t="s">
        <v>135</v>
      </c>
      <c r="E102" s="36"/>
      <c r="F102" s="214" t="s">
        <v>156</v>
      </c>
      <c r="G102" s="36"/>
      <c r="H102" s="36"/>
      <c r="I102" s="127"/>
      <c r="J102" s="36"/>
      <c r="K102" s="36"/>
      <c r="L102" s="40"/>
      <c r="M102" s="215"/>
      <c r="N102" s="76"/>
      <c r="O102" s="76"/>
      <c r="P102" s="76"/>
      <c r="Q102" s="76"/>
      <c r="R102" s="76"/>
      <c r="S102" s="76"/>
      <c r="T102" s="77"/>
      <c r="AT102" s="14" t="s">
        <v>135</v>
      </c>
      <c r="AU102" s="14" t="s">
        <v>81</v>
      </c>
    </row>
    <row r="103" spans="2:51" s="11" customFormat="1" ht="12">
      <c r="B103" s="217"/>
      <c r="C103" s="218"/>
      <c r="D103" s="213" t="s">
        <v>147</v>
      </c>
      <c r="E103" s="219" t="s">
        <v>19</v>
      </c>
      <c r="F103" s="220" t="s">
        <v>157</v>
      </c>
      <c r="G103" s="218"/>
      <c r="H103" s="221">
        <v>0.225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147</v>
      </c>
      <c r="AU103" s="227" t="s">
        <v>81</v>
      </c>
      <c r="AV103" s="11" t="s">
        <v>81</v>
      </c>
      <c r="AW103" s="11" t="s">
        <v>32</v>
      </c>
      <c r="AX103" s="11" t="s">
        <v>79</v>
      </c>
      <c r="AY103" s="227" t="s">
        <v>127</v>
      </c>
    </row>
    <row r="104" spans="2:63" s="10" customFormat="1" ht="25.9" customHeight="1">
      <c r="B104" s="185"/>
      <c r="C104" s="186"/>
      <c r="D104" s="187" t="s">
        <v>70</v>
      </c>
      <c r="E104" s="188" t="s">
        <v>158</v>
      </c>
      <c r="F104" s="188" t="s">
        <v>159</v>
      </c>
      <c r="G104" s="186"/>
      <c r="H104" s="186"/>
      <c r="I104" s="189"/>
      <c r="J104" s="190">
        <f>BK104</f>
        <v>0</v>
      </c>
      <c r="K104" s="186"/>
      <c r="L104" s="191"/>
      <c r="M104" s="192"/>
      <c r="N104" s="193"/>
      <c r="O104" s="193"/>
      <c r="P104" s="194">
        <f>P105+P115+P259</f>
        <v>0</v>
      </c>
      <c r="Q104" s="193"/>
      <c r="R104" s="194">
        <f>R105+R115+R259</f>
        <v>0.48356</v>
      </c>
      <c r="S104" s="193"/>
      <c r="T104" s="195">
        <f>T105+T115+T259</f>
        <v>0.0613</v>
      </c>
      <c r="AR104" s="196" t="s">
        <v>81</v>
      </c>
      <c r="AT104" s="197" t="s">
        <v>70</v>
      </c>
      <c r="AU104" s="197" t="s">
        <v>71</v>
      </c>
      <c r="AY104" s="196" t="s">
        <v>127</v>
      </c>
      <c r="BK104" s="198">
        <f>BK105+BK115+BK259</f>
        <v>0</v>
      </c>
    </row>
    <row r="105" spans="2:63" s="10" customFormat="1" ht="22.8" customHeight="1">
      <c r="B105" s="185"/>
      <c r="C105" s="186"/>
      <c r="D105" s="187" t="s">
        <v>70</v>
      </c>
      <c r="E105" s="199" t="s">
        <v>160</v>
      </c>
      <c r="F105" s="199" t="s">
        <v>161</v>
      </c>
      <c r="G105" s="186"/>
      <c r="H105" s="186"/>
      <c r="I105" s="189"/>
      <c r="J105" s="200">
        <f>BK105</f>
        <v>0</v>
      </c>
      <c r="K105" s="186"/>
      <c r="L105" s="191"/>
      <c r="M105" s="192"/>
      <c r="N105" s="193"/>
      <c r="O105" s="193"/>
      <c r="P105" s="194">
        <f>SUM(P106:P114)</f>
        <v>0</v>
      </c>
      <c r="Q105" s="193"/>
      <c r="R105" s="194">
        <f>SUM(R106:R114)</f>
        <v>0.33579</v>
      </c>
      <c r="S105" s="193"/>
      <c r="T105" s="195">
        <f>SUM(T106:T114)</f>
        <v>0</v>
      </c>
      <c r="AR105" s="196" t="s">
        <v>79</v>
      </c>
      <c r="AT105" s="197" t="s">
        <v>70</v>
      </c>
      <c r="AU105" s="197" t="s">
        <v>79</v>
      </c>
      <c r="AY105" s="196" t="s">
        <v>127</v>
      </c>
      <c r="BK105" s="198">
        <f>SUM(BK106:BK114)</f>
        <v>0</v>
      </c>
    </row>
    <row r="106" spans="2:65" s="1" customFormat="1" ht="16.5" customHeight="1">
      <c r="B106" s="35"/>
      <c r="C106" s="201" t="s">
        <v>144</v>
      </c>
      <c r="D106" s="201" t="s">
        <v>129</v>
      </c>
      <c r="E106" s="202" t="s">
        <v>162</v>
      </c>
      <c r="F106" s="203" t="s">
        <v>163</v>
      </c>
      <c r="G106" s="204" t="s">
        <v>142</v>
      </c>
      <c r="H106" s="205">
        <v>82</v>
      </c>
      <c r="I106" s="206"/>
      <c r="J106" s="207">
        <f>ROUND(I106*H106,2)</f>
        <v>0</v>
      </c>
      <c r="K106" s="203" t="s">
        <v>19</v>
      </c>
      <c r="L106" s="40"/>
      <c r="M106" s="208" t="s">
        <v>19</v>
      </c>
      <c r="N106" s="209" t="s">
        <v>42</v>
      </c>
      <c r="O106" s="76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4" t="s">
        <v>144</v>
      </c>
      <c r="AT106" s="14" t="s">
        <v>129</v>
      </c>
      <c r="AU106" s="14" t="s">
        <v>81</v>
      </c>
      <c r="AY106" s="14" t="s">
        <v>127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4" t="s">
        <v>79</v>
      </c>
      <c r="BK106" s="212">
        <f>ROUND(I106*H106,2)</f>
        <v>0</v>
      </c>
      <c r="BL106" s="14" t="s">
        <v>144</v>
      </c>
      <c r="BM106" s="14" t="s">
        <v>164</v>
      </c>
    </row>
    <row r="107" spans="2:47" s="1" customFormat="1" ht="12">
      <c r="B107" s="35"/>
      <c r="C107" s="36"/>
      <c r="D107" s="213" t="s">
        <v>135</v>
      </c>
      <c r="E107" s="36"/>
      <c r="F107" s="214" t="s">
        <v>165</v>
      </c>
      <c r="G107" s="36"/>
      <c r="H107" s="36"/>
      <c r="I107" s="127"/>
      <c r="J107" s="36"/>
      <c r="K107" s="36"/>
      <c r="L107" s="40"/>
      <c r="M107" s="215"/>
      <c r="N107" s="76"/>
      <c r="O107" s="76"/>
      <c r="P107" s="76"/>
      <c r="Q107" s="76"/>
      <c r="R107" s="76"/>
      <c r="S107" s="76"/>
      <c r="T107" s="77"/>
      <c r="AT107" s="14" t="s">
        <v>135</v>
      </c>
      <c r="AU107" s="14" t="s">
        <v>81</v>
      </c>
    </row>
    <row r="108" spans="2:47" s="1" customFormat="1" ht="12">
      <c r="B108" s="35"/>
      <c r="C108" s="36"/>
      <c r="D108" s="213" t="s">
        <v>136</v>
      </c>
      <c r="E108" s="36"/>
      <c r="F108" s="216" t="s">
        <v>166</v>
      </c>
      <c r="G108" s="36"/>
      <c r="H108" s="36"/>
      <c r="I108" s="127"/>
      <c r="J108" s="36"/>
      <c r="K108" s="36"/>
      <c r="L108" s="40"/>
      <c r="M108" s="215"/>
      <c r="N108" s="76"/>
      <c r="O108" s="76"/>
      <c r="P108" s="76"/>
      <c r="Q108" s="76"/>
      <c r="R108" s="76"/>
      <c r="S108" s="76"/>
      <c r="T108" s="77"/>
      <c r="AT108" s="14" t="s">
        <v>136</v>
      </c>
      <c r="AU108" s="14" t="s">
        <v>81</v>
      </c>
    </row>
    <row r="109" spans="2:65" s="1" customFormat="1" ht="16.5" customHeight="1">
      <c r="B109" s="35"/>
      <c r="C109" s="228" t="s">
        <v>167</v>
      </c>
      <c r="D109" s="228" t="s">
        <v>168</v>
      </c>
      <c r="E109" s="229" t="s">
        <v>169</v>
      </c>
      <c r="F109" s="230" t="s">
        <v>170</v>
      </c>
      <c r="G109" s="231" t="s">
        <v>142</v>
      </c>
      <c r="H109" s="232">
        <v>86.1</v>
      </c>
      <c r="I109" s="233"/>
      <c r="J109" s="234">
        <f>ROUND(I109*H109,2)</f>
        <v>0</v>
      </c>
      <c r="K109" s="230" t="s">
        <v>171</v>
      </c>
      <c r="L109" s="235"/>
      <c r="M109" s="236" t="s">
        <v>19</v>
      </c>
      <c r="N109" s="237" t="s">
        <v>42</v>
      </c>
      <c r="O109" s="76"/>
      <c r="P109" s="210">
        <f>O109*H109</f>
        <v>0</v>
      </c>
      <c r="Q109" s="210">
        <v>0.0039</v>
      </c>
      <c r="R109" s="210">
        <f>Q109*H109</f>
        <v>0.33579</v>
      </c>
      <c r="S109" s="210">
        <v>0</v>
      </c>
      <c r="T109" s="211">
        <f>S109*H109</f>
        <v>0</v>
      </c>
      <c r="AR109" s="14" t="s">
        <v>172</v>
      </c>
      <c r="AT109" s="14" t="s">
        <v>168</v>
      </c>
      <c r="AU109" s="14" t="s">
        <v>81</v>
      </c>
      <c r="AY109" s="14" t="s">
        <v>127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4" t="s">
        <v>79</v>
      </c>
      <c r="BK109" s="212">
        <f>ROUND(I109*H109,2)</f>
        <v>0</v>
      </c>
      <c r="BL109" s="14" t="s">
        <v>172</v>
      </c>
      <c r="BM109" s="14" t="s">
        <v>173</v>
      </c>
    </row>
    <row r="110" spans="2:47" s="1" customFormat="1" ht="12">
      <c r="B110" s="35"/>
      <c r="C110" s="36"/>
      <c r="D110" s="213" t="s">
        <v>135</v>
      </c>
      <c r="E110" s="36"/>
      <c r="F110" s="214" t="s">
        <v>170</v>
      </c>
      <c r="G110" s="36"/>
      <c r="H110" s="36"/>
      <c r="I110" s="127"/>
      <c r="J110" s="36"/>
      <c r="K110" s="36"/>
      <c r="L110" s="40"/>
      <c r="M110" s="215"/>
      <c r="N110" s="76"/>
      <c r="O110" s="76"/>
      <c r="P110" s="76"/>
      <c r="Q110" s="76"/>
      <c r="R110" s="76"/>
      <c r="S110" s="76"/>
      <c r="T110" s="77"/>
      <c r="AT110" s="14" t="s">
        <v>135</v>
      </c>
      <c r="AU110" s="14" t="s">
        <v>81</v>
      </c>
    </row>
    <row r="111" spans="2:47" s="1" customFormat="1" ht="12">
      <c r="B111" s="35"/>
      <c r="C111" s="36"/>
      <c r="D111" s="213" t="s">
        <v>136</v>
      </c>
      <c r="E111" s="36"/>
      <c r="F111" s="216" t="s">
        <v>174</v>
      </c>
      <c r="G111" s="36"/>
      <c r="H111" s="36"/>
      <c r="I111" s="127"/>
      <c r="J111" s="36"/>
      <c r="K111" s="36"/>
      <c r="L111" s="40"/>
      <c r="M111" s="215"/>
      <c r="N111" s="76"/>
      <c r="O111" s="76"/>
      <c r="P111" s="76"/>
      <c r="Q111" s="76"/>
      <c r="R111" s="76"/>
      <c r="S111" s="76"/>
      <c r="T111" s="77"/>
      <c r="AT111" s="14" t="s">
        <v>136</v>
      </c>
      <c r="AU111" s="14" t="s">
        <v>81</v>
      </c>
    </row>
    <row r="112" spans="2:51" s="11" customFormat="1" ht="12">
      <c r="B112" s="217"/>
      <c r="C112" s="218"/>
      <c r="D112" s="213" t="s">
        <v>147</v>
      </c>
      <c r="E112" s="218"/>
      <c r="F112" s="220" t="s">
        <v>175</v>
      </c>
      <c r="G112" s="218"/>
      <c r="H112" s="221">
        <v>86.1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147</v>
      </c>
      <c r="AU112" s="227" t="s">
        <v>81</v>
      </c>
      <c r="AV112" s="11" t="s">
        <v>81</v>
      </c>
      <c r="AW112" s="11" t="s">
        <v>4</v>
      </c>
      <c r="AX112" s="11" t="s">
        <v>79</v>
      </c>
      <c r="AY112" s="227" t="s">
        <v>127</v>
      </c>
    </row>
    <row r="113" spans="2:65" s="1" customFormat="1" ht="16.5" customHeight="1">
      <c r="B113" s="35"/>
      <c r="C113" s="201" t="s">
        <v>176</v>
      </c>
      <c r="D113" s="201" t="s">
        <v>129</v>
      </c>
      <c r="E113" s="202" t="s">
        <v>177</v>
      </c>
      <c r="F113" s="203" t="s">
        <v>178</v>
      </c>
      <c r="G113" s="204" t="s">
        <v>179</v>
      </c>
      <c r="H113" s="205">
        <v>95</v>
      </c>
      <c r="I113" s="206"/>
      <c r="J113" s="207">
        <f>ROUND(I113*H113,2)</f>
        <v>0</v>
      </c>
      <c r="K113" s="203" t="s">
        <v>19</v>
      </c>
      <c r="L113" s="40"/>
      <c r="M113" s="208" t="s">
        <v>19</v>
      </c>
      <c r="N113" s="209" t="s">
        <v>42</v>
      </c>
      <c r="O113" s="76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4" t="s">
        <v>144</v>
      </c>
      <c r="AT113" s="14" t="s">
        <v>129</v>
      </c>
      <c r="AU113" s="14" t="s">
        <v>81</v>
      </c>
      <c r="AY113" s="14" t="s">
        <v>127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4" t="s">
        <v>79</v>
      </c>
      <c r="BK113" s="212">
        <f>ROUND(I113*H113,2)</f>
        <v>0</v>
      </c>
      <c r="BL113" s="14" t="s">
        <v>144</v>
      </c>
      <c r="BM113" s="14" t="s">
        <v>180</v>
      </c>
    </row>
    <row r="114" spans="2:47" s="1" customFormat="1" ht="12">
      <c r="B114" s="35"/>
      <c r="C114" s="36"/>
      <c r="D114" s="213" t="s">
        <v>135</v>
      </c>
      <c r="E114" s="36"/>
      <c r="F114" s="214" t="s">
        <v>178</v>
      </c>
      <c r="G114" s="36"/>
      <c r="H114" s="36"/>
      <c r="I114" s="127"/>
      <c r="J114" s="36"/>
      <c r="K114" s="36"/>
      <c r="L114" s="40"/>
      <c r="M114" s="215"/>
      <c r="N114" s="76"/>
      <c r="O114" s="76"/>
      <c r="P114" s="76"/>
      <c r="Q114" s="76"/>
      <c r="R114" s="76"/>
      <c r="S114" s="76"/>
      <c r="T114" s="77"/>
      <c r="AT114" s="14" t="s">
        <v>135</v>
      </c>
      <c r="AU114" s="14" t="s">
        <v>81</v>
      </c>
    </row>
    <row r="115" spans="2:63" s="10" customFormat="1" ht="22.8" customHeight="1">
      <c r="B115" s="185"/>
      <c r="C115" s="186"/>
      <c r="D115" s="187" t="s">
        <v>70</v>
      </c>
      <c r="E115" s="199" t="s">
        <v>181</v>
      </c>
      <c r="F115" s="199" t="s">
        <v>182</v>
      </c>
      <c r="G115" s="186"/>
      <c r="H115" s="186"/>
      <c r="I115" s="189"/>
      <c r="J115" s="200">
        <f>BK115</f>
        <v>0</v>
      </c>
      <c r="K115" s="186"/>
      <c r="L115" s="191"/>
      <c r="M115" s="192"/>
      <c r="N115" s="193"/>
      <c r="O115" s="193"/>
      <c r="P115" s="194">
        <f>SUM(P116:P258)</f>
        <v>0</v>
      </c>
      <c r="Q115" s="193"/>
      <c r="R115" s="194">
        <f>SUM(R116:R258)</f>
        <v>0.14777</v>
      </c>
      <c r="S115" s="193"/>
      <c r="T115" s="195">
        <f>SUM(T116:T258)</f>
        <v>0.0613</v>
      </c>
      <c r="AR115" s="196" t="s">
        <v>81</v>
      </c>
      <c r="AT115" s="197" t="s">
        <v>70</v>
      </c>
      <c r="AU115" s="197" t="s">
        <v>79</v>
      </c>
      <c r="AY115" s="196" t="s">
        <v>127</v>
      </c>
      <c r="BK115" s="198">
        <f>SUM(BK116:BK258)</f>
        <v>0</v>
      </c>
    </row>
    <row r="116" spans="2:65" s="1" customFormat="1" ht="16.5" customHeight="1">
      <c r="B116" s="35"/>
      <c r="C116" s="201" t="s">
        <v>183</v>
      </c>
      <c r="D116" s="201" t="s">
        <v>129</v>
      </c>
      <c r="E116" s="202" t="s">
        <v>184</v>
      </c>
      <c r="F116" s="203" t="s">
        <v>185</v>
      </c>
      <c r="G116" s="204" t="s">
        <v>179</v>
      </c>
      <c r="H116" s="205">
        <v>16</v>
      </c>
      <c r="I116" s="206"/>
      <c r="J116" s="207">
        <f>ROUND(I116*H116,2)</f>
        <v>0</v>
      </c>
      <c r="K116" s="203" t="s">
        <v>171</v>
      </c>
      <c r="L116" s="40"/>
      <c r="M116" s="208" t="s">
        <v>19</v>
      </c>
      <c r="N116" s="209" t="s">
        <v>42</v>
      </c>
      <c r="O116" s="76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4" t="s">
        <v>186</v>
      </c>
      <c r="AT116" s="14" t="s">
        <v>129</v>
      </c>
      <c r="AU116" s="14" t="s">
        <v>81</v>
      </c>
      <c r="AY116" s="14" t="s">
        <v>127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4" t="s">
        <v>79</v>
      </c>
      <c r="BK116" s="212">
        <f>ROUND(I116*H116,2)</f>
        <v>0</v>
      </c>
      <c r="BL116" s="14" t="s">
        <v>186</v>
      </c>
      <c r="BM116" s="14" t="s">
        <v>187</v>
      </c>
    </row>
    <row r="117" spans="2:47" s="1" customFormat="1" ht="12">
      <c r="B117" s="35"/>
      <c r="C117" s="36"/>
      <c r="D117" s="213" t="s">
        <v>135</v>
      </c>
      <c r="E117" s="36"/>
      <c r="F117" s="214" t="s">
        <v>188</v>
      </c>
      <c r="G117" s="36"/>
      <c r="H117" s="36"/>
      <c r="I117" s="127"/>
      <c r="J117" s="36"/>
      <c r="K117" s="36"/>
      <c r="L117" s="40"/>
      <c r="M117" s="215"/>
      <c r="N117" s="76"/>
      <c r="O117" s="76"/>
      <c r="P117" s="76"/>
      <c r="Q117" s="76"/>
      <c r="R117" s="76"/>
      <c r="S117" s="76"/>
      <c r="T117" s="77"/>
      <c r="AT117" s="14" t="s">
        <v>135</v>
      </c>
      <c r="AU117" s="14" t="s">
        <v>81</v>
      </c>
    </row>
    <row r="118" spans="2:65" s="1" customFormat="1" ht="16.5" customHeight="1">
      <c r="B118" s="35"/>
      <c r="C118" s="228" t="s">
        <v>189</v>
      </c>
      <c r="D118" s="228" t="s">
        <v>168</v>
      </c>
      <c r="E118" s="229" t="s">
        <v>190</v>
      </c>
      <c r="F118" s="230" t="s">
        <v>191</v>
      </c>
      <c r="G118" s="231" t="s">
        <v>179</v>
      </c>
      <c r="H118" s="232">
        <v>16</v>
      </c>
      <c r="I118" s="233"/>
      <c r="J118" s="234">
        <f>ROUND(I118*H118,2)</f>
        <v>0</v>
      </c>
      <c r="K118" s="230" t="s">
        <v>171</v>
      </c>
      <c r="L118" s="235"/>
      <c r="M118" s="236" t="s">
        <v>19</v>
      </c>
      <c r="N118" s="237" t="s">
        <v>42</v>
      </c>
      <c r="O118" s="76"/>
      <c r="P118" s="210">
        <f>O118*H118</f>
        <v>0</v>
      </c>
      <c r="Q118" s="210">
        <v>0.00021</v>
      </c>
      <c r="R118" s="210">
        <f>Q118*H118</f>
        <v>0.00336</v>
      </c>
      <c r="S118" s="210">
        <v>0</v>
      </c>
      <c r="T118" s="211">
        <f>S118*H118</f>
        <v>0</v>
      </c>
      <c r="AR118" s="14" t="s">
        <v>192</v>
      </c>
      <c r="AT118" s="14" t="s">
        <v>168</v>
      </c>
      <c r="AU118" s="14" t="s">
        <v>81</v>
      </c>
      <c r="AY118" s="14" t="s">
        <v>127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79</v>
      </c>
      <c r="BK118" s="212">
        <f>ROUND(I118*H118,2)</f>
        <v>0</v>
      </c>
      <c r="BL118" s="14" t="s">
        <v>186</v>
      </c>
      <c r="BM118" s="14" t="s">
        <v>193</v>
      </c>
    </row>
    <row r="119" spans="2:47" s="1" customFormat="1" ht="12">
      <c r="B119" s="35"/>
      <c r="C119" s="36"/>
      <c r="D119" s="213" t="s">
        <v>135</v>
      </c>
      <c r="E119" s="36"/>
      <c r="F119" s="214" t="s">
        <v>191</v>
      </c>
      <c r="G119" s="36"/>
      <c r="H119" s="36"/>
      <c r="I119" s="127"/>
      <c r="J119" s="36"/>
      <c r="K119" s="36"/>
      <c r="L119" s="40"/>
      <c r="M119" s="215"/>
      <c r="N119" s="76"/>
      <c r="O119" s="76"/>
      <c r="P119" s="76"/>
      <c r="Q119" s="76"/>
      <c r="R119" s="76"/>
      <c r="S119" s="76"/>
      <c r="T119" s="77"/>
      <c r="AT119" s="14" t="s">
        <v>135</v>
      </c>
      <c r="AU119" s="14" t="s">
        <v>81</v>
      </c>
    </row>
    <row r="120" spans="2:65" s="1" customFormat="1" ht="16.5" customHeight="1">
      <c r="B120" s="35"/>
      <c r="C120" s="228" t="s">
        <v>138</v>
      </c>
      <c r="D120" s="228" t="s">
        <v>168</v>
      </c>
      <c r="E120" s="229" t="s">
        <v>194</v>
      </c>
      <c r="F120" s="230" t="s">
        <v>195</v>
      </c>
      <c r="G120" s="231" t="s">
        <v>196</v>
      </c>
      <c r="H120" s="232">
        <v>1</v>
      </c>
      <c r="I120" s="233"/>
      <c r="J120" s="234">
        <f>ROUND(I120*H120,2)</f>
        <v>0</v>
      </c>
      <c r="K120" s="230" t="s">
        <v>197</v>
      </c>
      <c r="L120" s="235"/>
      <c r="M120" s="236" t="s">
        <v>19</v>
      </c>
      <c r="N120" s="237" t="s">
        <v>42</v>
      </c>
      <c r="O120" s="76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4" t="s">
        <v>192</v>
      </c>
      <c r="AT120" s="14" t="s">
        <v>168</v>
      </c>
      <c r="AU120" s="14" t="s">
        <v>81</v>
      </c>
      <c r="AY120" s="14" t="s">
        <v>127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4" t="s">
        <v>79</v>
      </c>
      <c r="BK120" s="212">
        <f>ROUND(I120*H120,2)</f>
        <v>0</v>
      </c>
      <c r="BL120" s="14" t="s">
        <v>186</v>
      </c>
      <c r="BM120" s="14" t="s">
        <v>198</v>
      </c>
    </row>
    <row r="121" spans="2:47" s="1" customFormat="1" ht="12">
      <c r="B121" s="35"/>
      <c r="C121" s="36"/>
      <c r="D121" s="213" t="s">
        <v>135</v>
      </c>
      <c r="E121" s="36"/>
      <c r="F121" s="214" t="s">
        <v>195</v>
      </c>
      <c r="G121" s="36"/>
      <c r="H121" s="36"/>
      <c r="I121" s="127"/>
      <c r="J121" s="36"/>
      <c r="K121" s="36"/>
      <c r="L121" s="40"/>
      <c r="M121" s="215"/>
      <c r="N121" s="76"/>
      <c r="O121" s="76"/>
      <c r="P121" s="76"/>
      <c r="Q121" s="76"/>
      <c r="R121" s="76"/>
      <c r="S121" s="76"/>
      <c r="T121" s="77"/>
      <c r="AT121" s="14" t="s">
        <v>135</v>
      </c>
      <c r="AU121" s="14" t="s">
        <v>81</v>
      </c>
    </row>
    <row r="122" spans="2:65" s="1" customFormat="1" ht="16.5" customHeight="1">
      <c r="B122" s="35"/>
      <c r="C122" s="228" t="s">
        <v>199</v>
      </c>
      <c r="D122" s="228" t="s">
        <v>168</v>
      </c>
      <c r="E122" s="229" t="s">
        <v>200</v>
      </c>
      <c r="F122" s="230" t="s">
        <v>201</v>
      </c>
      <c r="G122" s="231" t="s">
        <v>196</v>
      </c>
      <c r="H122" s="232">
        <v>1</v>
      </c>
      <c r="I122" s="233"/>
      <c r="J122" s="234">
        <f>ROUND(I122*H122,2)</f>
        <v>0</v>
      </c>
      <c r="K122" s="230" t="s">
        <v>197</v>
      </c>
      <c r="L122" s="235"/>
      <c r="M122" s="236" t="s">
        <v>19</v>
      </c>
      <c r="N122" s="237" t="s">
        <v>42</v>
      </c>
      <c r="O122" s="76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4" t="s">
        <v>192</v>
      </c>
      <c r="AT122" s="14" t="s">
        <v>168</v>
      </c>
      <c r="AU122" s="14" t="s">
        <v>81</v>
      </c>
      <c r="AY122" s="14" t="s">
        <v>127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4" t="s">
        <v>79</v>
      </c>
      <c r="BK122" s="212">
        <f>ROUND(I122*H122,2)</f>
        <v>0</v>
      </c>
      <c r="BL122" s="14" t="s">
        <v>186</v>
      </c>
      <c r="BM122" s="14" t="s">
        <v>202</v>
      </c>
    </row>
    <row r="123" spans="2:47" s="1" customFormat="1" ht="12">
      <c r="B123" s="35"/>
      <c r="C123" s="36"/>
      <c r="D123" s="213" t="s">
        <v>135</v>
      </c>
      <c r="E123" s="36"/>
      <c r="F123" s="214" t="s">
        <v>201</v>
      </c>
      <c r="G123" s="36"/>
      <c r="H123" s="36"/>
      <c r="I123" s="127"/>
      <c r="J123" s="36"/>
      <c r="K123" s="36"/>
      <c r="L123" s="40"/>
      <c r="M123" s="215"/>
      <c r="N123" s="76"/>
      <c r="O123" s="76"/>
      <c r="P123" s="76"/>
      <c r="Q123" s="76"/>
      <c r="R123" s="76"/>
      <c r="S123" s="76"/>
      <c r="T123" s="77"/>
      <c r="AT123" s="14" t="s">
        <v>135</v>
      </c>
      <c r="AU123" s="14" t="s">
        <v>81</v>
      </c>
    </row>
    <row r="124" spans="2:65" s="1" customFormat="1" ht="16.5" customHeight="1">
      <c r="B124" s="35"/>
      <c r="C124" s="228" t="s">
        <v>203</v>
      </c>
      <c r="D124" s="228" t="s">
        <v>168</v>
      </c>
      <c r="E124" s="229" t="s">
        <v>204</v>
      </c>
      <c r="F124" s="230" t="s">
        <v>205</v>
      </c>
      <c r="G124" s="231" t="s">
        <v>196</v>
      </c>
      <c r="H124" s="232">
        <v>2</v>
      </c>
      <c r="I124" s="233"/>
      <c r="J124" s="234">
        <f>ROUND(I124*H124,2)</f>
        <v>0</v>
      </c>
      <c r="K124" s="230" t="s">
        <v>197</v>
      </c>
      <c r="L124" s="235"/>
      <c r="M124" s="236" t="s">
        <v>19</v>
      </c>
      <c r="N124" s="237" t="s">
        <v>42</v>
      </c>
      <c r="O124" s="76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4" t="s">
        <v>192</v>
      </c>
      <c r="AT124" s="14" t="s">
        <v>168</v>
      </c>
      <c r="AU124" s="14" t="s">
        <v>81</v>
      </c>
      <c r="AY124" s="14" t="s">
        <v>127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79</v>
      </c>
      <c r="BK124" s="212">
        <f>ROUND(I124*H124,2)</f>
        <v>0</v>
      </c>
      <c r="BL124" s="14" t="s">
        <v>186</v>
      </c>
      <c r="BM124" s="14" t="s">
        <v>206</v>
      </c>
    </row>
    <row r="125" spans="2:47" s="1" customFormat="1" ht="12">
      <c r="B125" s="35"/>
      <c r="C125" s="36"/>
      <c r="D125" s="213" t="s">
        <v>135</v>
      </c>
      <c r="E125" s="36"/>
      <c r="F125" s="214" t="s">
        <v>205</v>
      </c>
      <c r="G125" s="36"/>
      <c r="H125" s="36"/>
      <c r="I125" s="127"/>
      <c r="J125" s="36"/>
      <c r="K125" s="36"/>
      <c r="L125" s="40"/>
      <c r="M125" s="215"/>
      <c r="N125" s="76"/>
      <c r="O125" s="76"/>
      <c r="P125" s="76"/>
      <c r="Q125" s="76"/>
      <c r="R125" s="76"/>
      <c r="S125" s="76"/>
      <c r="T125" s="77"/>
      <c r="AT125" s="14" t="s">
        <v>135</v>
      </c>
      <c r="AU125" s="14" t="s">
        <v>81</v>
      </c>
    </row>
    <row r="126" spans="2:65" s="1" customFormat="1" ht="16.5" customHeight="1">
      <c r="B126" s="35"/>
      <c r="C126" s="228" t="s">
        <v>207</v>
      </c>
      <c r="D126" s="228" t="s">
        <v>168</v>
      </c>
      <c r="E126" s="229" t="s">
        <v>208</v>
      </c>
      <c r="F126" s="230" t="s">
        <v>209</v>
      </c>
      <c r="G126" s="231" t="s">
        <v>196</v>
      </c>
      <c r="H126" s="232">
        <v>6</v>
      </c>
      <c r="I126" s="233"/>
      <c r="J126" s="234">
        <f>ROUND(I126*H126,2)</f>
        <v>0</v>
      </c>
      <c r="K126" s="230" t="s">
        <v>197</v>
      </c>
      <c r="L126" s="235"/>
      <c r="M126" s="236" t="s">
        <v>19</v>
      </c>
      <c r="N126" s="237" t="s">
        <v>42</v>
      </c>
      <c r="O126" s="76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4" t="s">
        <v>192</v>
      </c>
      <c r="AT126" s="14" t="s">
        <v>168</v>
      </c>
      <c r="AU126" s="14" t="s">
        <v>81</v>
      </c>
      <c r="AY126" s="14" t="s">
        <v>127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79</v>
      </c>
      <c r="BK126" s="212">
        <f>ROUND(I126*H126,2)</f>
        <v>0</v>
      </c>
      <c r="BL126" s="14" t="s">
        <v>186</v>
      </c>
      <c r="BM126" s="14" t="s">
        <v>210</v>
      </c>
    </row>
    <row r="127" spans="2:47" s="1" customFormat="1" ht="12">
      <c r="B127" s="35"/>
      <c r="C127" s="36"/>
      <c r="D127" s="213" t="s">
        <v>135</v>
      </c>
      <c r="E127" s="36"/>
      <c r="F127" s="214" t="s">
        <v>209</v>
      </c>
      <c r="G127" s="36"/>
      <c r="H127" s="36"/>
      <c r="I127" s="127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7"/>
      <c r="AT127" s="14" t="s">
        <v>135</v>
      </c>
      <c r="AU127" s="14" t="s">
        <v>81</v>
      </c>
    </row>
    <row r="128" spans="2:65" s="1" customFormat="1" ht="16.5" customHeight="1">
      <c r="B128" s="35"/>
      <c r="C128" s="201" t="s">
        <v>211</v>
      </c>
      <c r="D128" s="201" t="s">
        <v>129</v>
      </c>
      <c r="E128" s="202" t="s">
        <v>212</v>
      </c>
      <c r="F128" s="203" t="s">
        <v>213</v>
      </c>
      <c r="G128" s="204" t="s">
        <v>179</v>
      </c>
      <c r="H128" s="205">
        <v>1</v>
      </c>
      <c r="I128" s="206"/>
      <c r="J128" s="207">
        <f>ROUND(I128*H128,2)</f>
        <v>0</v>
      </c>
      <c r="K128" s="203" t="s">
        <v>171</v>
      </c>
      <c r="L128" s="40"/>
      <c r="M128" s="208" t="s">
        <v>19</v>
      </c>
      <c r="N128" s="209" t="s">
        <v>42</v>
      </c>
      <c r="O128" s="76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14" t="s">
        <v>186</v>
      </c>
      <c r="AT128" s="14" t="s">
        <v>129</v>
      </c>
      <c r="AU128" s="14" t="s">
        <v>81</v>
      </c>
      <c r="AY128" s="14" t="s">
        <v>127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79</v>
      </c>
      <c r="BK128" s="212">
        <f>ROUND(I128*H128,2)</f>
        <v>0</v>
      </c>
      <c r="BL128" s="14" t="s">
        <v>186</v>
      </c>
      <c r="BM128" s="14" t="s">
        <v>214</v>
      </c>
    </row>
    <row r="129" spans="2:47" s="1" customFormat="1" ht="12">
      <c r="B129" s="35"/>
      <c r="C129" s="36"/>
      <c r="D129" s="213" t="s">
        <v>135</v>
      </c>
      <c r="E129" s="36"/>
      <c r="F129" s="214" t="s">
        <v>215</v>
      </c>
      <c r="G129" s="36"/>
      <c r="H129" s="36"/>
      <c r="I129" s="127"/>
      <c r="J129" s="36"/>
      <c r="K129" s="36"/>
      <c r="L129" s="40"/>
      <c r="M129" s="215"/>
      <c r="N129" s="76"/>
      <c r="O129" s="76"/>
      <c r="P129" s="76"/>
      <c r="Q129" s="76"/>
      <c r="R129" s="76"/>
      <c r="S129" s="76"/>
      <c r="T129" s="77"/>
      <c r="AT129" s="14" t="s">
        <v>135</v>
      </c>
      <c r="AU129" s="14" t="s">
        <v>81</v>
      </c>
    </row>
    <row r="130" spans="2:65" s="1" customFormat="1" ht="16.5" customHeight="1">
      <c r="B130" s="35"/>
      <c r="C130" s="228" t="s">
        <v>216</v>
      </c>
      <c r="D130" s="228" t="s">
        <v>168</v>
      </c>
      <c r="E130" s="229" t="s">
        <v>217</v>
      </c>
      <c r="F130" s="230" t="s">
        <v>218</v>
      </c>
      <c r="G130" s="231" t="s">
        <v>168</v>
      </c>
      <c r="H130" s="232">
        <v>22</v>
      </c>
      <c r="I130" s="233"/>
      <c r="J130" s="234">
        <f>ROUND(I130*H130,2)</f>
        <v>0</v>
      </c>
      <c r="K130" s="230" t="s">
        <v>197</v>
      </c>
      <c r="L130" s="235"/>
      <c r="M130" s="236" t="s">
        <v>19</v>
      </c>
      <c r="N130" s="237" t="s">
        <v>42</v>
      </c>
      <c r="O130" s="76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14" t="s">
        <v>192</v>
      </c>
      <c r="AT130" s="14" t="s">
        <v>168</v>
      </c>
      <c r="AU130" s="14" t="s">
        <v>81</v>
      </c>
      <c r="AY130" s="14" t="s">
        <v>127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4" t="s">
        <v>79</v>
      </c>
      <c r="BK130" s="212">
        <f>ROUND(I130*H130,2)</f>
        <v>0</v>
      </c>
      <c r="BL130" s="14" t="s">
        <v>186</v>
      </c>
      <c r="BM130" s="14" t="s">
        <v>219</v>
      </c>
    </row>
    <row r="131" spans="2:47" s="1" customFormat="1" ht="12">
      <c r="B131" s="35"/>
      <c r="C131" s="36"/>
      <c r="D131" s="213" t="s">
        <v>135</v>
      </c>
      <c r="E131" s="36"/>
      <c r="F131" s="214" t="s">
        <v>218</v>
      </c>
      <c r="G131" s="36"/>
      <c r="H131" s="36"/>
      <c r="I131" s="127"/>
      <c r="J131" s="36"/>
      <c r="K131" s="36"/>
      <c r="L131" s="40"/>
      <c r="M131" s="215"/>
      <c r="N131" s="76"/>
      <c r="O131" s="76"/>
      <c r="P131" s="76"/>
      <c r="Q131" s="76"/>
      <c r="R131" s="76"/>
      <c r="S131" s="76"/>
      <c r="T131" s="77"/>
      <c r="AT131" s="14" t="s">
        <v>135</v>
      </c>
      <c r="AU131" s="14" t="s">
        <v>81</v>
      </c>
    </row>
    <row r="132" spans="2:65" s="1" customFormat="1" ht="16.5" customHeight="1">
      <c r="B132" s="35"/>
      <c r="C132" s="228" t="s">
        <v>8</v>
      </c>
      <c r="D132" s="228" t="s">
        <v>168</v>
      </c>
      <c r="E132" s="229" t="s">
        <v>220</v>
      </c>
      <c r="F132" s="230" t="s">
        <v>221</v>
      </c>
      <c r="G132" s="231" t="s">
        <v>196</v>
      </c>
      <c r="H132" s="232">
        <v>8</v>
      </c>
      <c r="I132" s="233"/>
      <c r="J132" s="234">
        <f>ROUND(I132*H132,2)</f>
        <v>0</v>
      </c>
      <c r="K132" s="230" t="s">
        <v>197</v>
      </c>
      <c r="L132" s="235"/>
      <c r="M132" s="236" t="s">
        <v>19</v>
      </c>
      <c r="N132" s="237" t="s">
        <v>42</v>
      </c>
      <c r="O132" s="76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14" t="s">
        <v>192</v>
      </c>
      <c r="AT132" s="14" t="s">
        <v>168</v>
      </c>
      <c r="AU132" s="14" t="s">
        <v>81</v>
      </c>
      <c r="AY132" s="14" t="s">
        <v>127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4" t="s">
        <v>79</v>
      </c>
      <c r="BK132" s="212">
        <f>ROUND(I132*H132,2)</f>
        <v>0</v>
      </c>
      <c r="BL132" s="14" t="s">
        <v>186</v>
      </c>
      <c r="BM132" s="14" t="s">
        <v>222</v>
      </c>
    </row>
    <row r="133" spans="2:47" s="1" customFormat="1" ht="12">
      <c r="B133" s="35"/>
      <c r="C133" s="36"/>
      <c r="D133" s="213" t="s">
        <v>135</v>
      </c>
      <c r="E133" s="36"/>
      <c r="F133" s="214" t="s">
        <v>221</v>
      </c>
      <c r="G133" s="36"/>
      <c r="H133" s="36"/>
      <c r="I133" s="127"/>
      <c r="J133" s="36"/>
      <c r="K133" s="36"/>
      <c r="L133" s="40"/>
      <c r="M133" s="215"/>
      <c r="N133" s="76"/>
      <c r="O133" s="76"/>
      <c r="P133" s="76"/>
      <c r="Q133" s="76"/>
      <c r="R133" s="76"/>
      <c r="S133" s="76"/>
      <c r="T133" s="77"/>
      <c r="AT133" s="14" t="s">
        <v>135</v>
      </c>
      <c r="AU133" s="14" t="s">
        <v>81</v>
      </c>
    </row>
    <row r="134" spans="2:65" s="1" customFormat="1" ht="16.5" customHeight="1">
      <c r="B134" s="35"/>
      <c r="C134" s="228" t="s">
        <v>186</v>
      </c>
      <c r="D134" s="228" t="s">
        <v>168</v>
      </c>
      <c r="E134" s="229" t="s">
        <v>223</v>
      </c>
      <c r="F134" s="230" t="s">
        <v>224</v>
      </c>
      <c r="G134" s="231" t="s">
        <v>196</v>
      </c>
      <c r="H134" s="232">
        <v>8</v>
      </c>
      <c r="I134" s="233"/>
      <c r="J134" s="234">
        <f>ROUND(I134*H134,2)</f>
        <v>0</v>
      </c>
      <c r="K134" s="230" t="s">
        <v>197</v>
      </c>
      <c r="L134" s="235"/>
      <c r="M134" s="236" t="s">
        <v>19</v>
      </c>
      <c r="N134" s="237" t="s">
        <v>42</v>
      </c>
      <c r="O134" s="76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14" t="s">
        <v>192</v>
      </c>
      <c r="AT134" s="14" t="s">
        <v>168</v>
      </c>
      <c r="AU134" s="14" t="s">
        <v>81</v>
      </c>
      <c r="AY134" s="14" t="s">
        <v>127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4" t="s">
        <v>79</v>
      </c>
      <c r="BK134" s="212">
        <f>ROUND(I134*H134,2)</f>
        <v>0</v>
      </c>
      <c r="BL134" s="14" t="s">
        <v>186</v>
      </c>
      <c r="BM134" s="14" t="s">
        <v>225</v>
      </c>
    </row>
    <row r="135" spans="2:47" s="1" customFormat="1" ht="12">
      <c r="B135" s="35"/>
      <c r="C135" s="36"/>
      <c r="D135" s="213" t="s">
        <v>135</v>
      </c>
      <c r="E135" s="36"/>
      <c r="F135" s="214" t="s">
        <v>224</v>
      </c>
      <c r="G135" s="36"/>
      <c r="H135" s="36"/>
      <c r="I135" s="127"/>
      <c r="J135" s="36"/>
      <c r="K135" s="36"/>
      <c r="L135" s="40"/>
      <c r="M135" s="215"/>
      <c r="N135" s="76"/>
      <c r="O135" s="76"/>
      <c r="P135" s="76"/>
      <c r="Q135" s="76"/>
      <c r="R135" s="76"/>
      <c r="S135" s="76"/>
      <c r="T135" s="77"/>
      <c r="AT135" s="14" t="s">
        <v>135</v>
      </c>
      <c r="AU135" s="14" t="s">
        <v>81</v>
      </c>
    </row>
    <row r="136" spans="2:65" s="1" customFormat="1" ht="16.5" customHeight="1">
      <c r="B136" s="35"/>
      <c r="C136" s="228" t="s">
        <v>226</v>
      </c>
      <c r="D136" s="228" t="s">
        <v>168</v>
      </c>
      <c r="E136" s="229" t="s">
        <v>227</v>
      </c>
      <c r="F136" s="230" t="s">
        <v>228</v>
      </c>
      <c r="G136" s="231" t="s">
        <v>196</v>
      </c>
      <c r="H136" s="232">
        <v>2</v>
      </c>
      <c r="I136" s="233"/>
      <c r="J136" s="234">
        <f>ROUND(I136*H136,2)</f>
        <v>0</v>
      </c>
      <c r="K136" s="230" t="s">
        <v>197</v>
      </c>
      <c r="L136" s="235"/>
      <c r="M136" s="236" t="s">
        <v>19</v>
      </c>
      <c r="N136" s="237" t="s">
        <v>42</v>
      </c>
      <c r="O136" s="76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14" t="s">
        <v>192</v>
      </c>
      <c r="AT136" s="14" t="s">
        <v>168</v>
      </c>
      <c r="AU136" s="14" t="s">
        <v>81</v>
      </c>
      <c r="AY136" s="14" t="s">
        <v>127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4" t="s">
        <v>79</v>
      </c>
      <c r="BK136" s="212">
        <f>ROUND(I136*H136,2)</f>
        <v>0</v>
      </c>
      <c r="BL136" s="14" t="s">
        <v>186</v>
      </c>
      <c r="BM136" s="14" t="s">
        <v>229</v>
      </c>
    </row>
    <row r="137" spans="2:47" s="1" customFormat="1" ht="12">
      <c r="B137" s="35"/>
      <c r="C137" s="36"/>
      <c r="D137" s="213" t="s">
        <v>135</v>
      </c>
      <c r="E137" s="36"/>
      <c r="F137" s="214" t="s">
        <v>228</v>
      </c>
      <c r="G137" s="36"/>
      <c r="H137" s="36"/>
      <c r="I137" s="127"/>
      <c r="J137" s="36"/>
      <c r="K137" s="36"/>
      <c r="L137" s="40"/>
      <c r="M137" s="215"/>
      <c r="N137" s="76"/>
      <c r="O137" s="76"/>
      <c r="P137" s="76"/>
      <c r="Q137" s="76"/>
      <c r="R137" s="76"/>
      <c r="S137" s="76"/>
      <c r="T137" s="77"/>
      <c r="AT137" s="14" t="s">
        <v>135</v>
      </c>
      <c r="AU137" s="14" t="s">
        <v>81</v>
      </c>
    </row>
    <row r="138" spans="2:65" s="1" customFormat="1" ht="16.5" customHeight="1">
      <c r="B138" s="35"/>
      <c r="C138" s="228" t="s">
        <v>230</v>
      </c>
      <c r="D138" s="228" t="s">
        <v>168</v>
      </c>
      <c r="E138" s="229" t="s">
        <v>231</v>
      </c>
      <c r="F138" s="230" t="s">
        <v>232</v>
      </c>
      <c r="G138" s="231" t="s">
        <v>196</v>
      </c>
      <c r="H138" s="232">
        <v>1</v>
      </c>
      <c r="I138" s="233"/>
      <c r="J138" s="234">
        <f>ROUND(I138*H138,2)</f>
        <v>0</v>
      </c>
      <c r="K138" s="230" t="s">
        <v>197</v>
      </c>
      <c r="L138" s="235"/>
      <c r="M138" s="236" t="s">
        <v>19</v>
      </c>
      <c r="N138" s="237" t="s">
        <v>42</v>
      </c>
      <c r="O138" s="76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AR138" s="14" t="s">
        <v>192</v>
      </c>
      <c r="AT138" s="14" t="s">
        <v>168</v>
      </c>
      <c r="AU138" s="14" t="s">
        <v>81</v>
      </c>
      <c r="AY138" s="14" t="s">
        <v>127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4" t="s">
        <v>79</v>
      </c>
      <c r="BK138" s="212">
        <f>ROUND(I138*H138,2)</f>
        <v>0</v>
      </c>
      <c r="BL138" s="14" t="s">
        <v>186</v>
      </c>
      <c r="BM138" s="14" t="s">
        <v>233</v>
      </c>
    </row>
    <row r="139" spans="2:47" s="1" customFormat="1" ht="12">
      <c r="B139" s="35"/>
      <c r="C139" s="36"/>
      <c r="D139" s="213" t="s">
        <v>135</v>
      </c>
      <c r="E139" s="36"/>
      <c r="F139" s="214" t="s">
        <v>232</v>
      </c>
      <c r="G139" s="36"/>
      <c r="H139" s="36"/>
      <c r="I139" s="127"/>
      <c r="J139" s="36"/>
      <c r="K139" s="36"/>
      <c r="L139" s="40"/>
      <c r="M139" s="215"/>
      <c r="N139" s="76"/>
      <c r="O139" s="76"/>
      <c r="P139" s="76"/>
      <c r="Q139" s="76"/>
      <c r="R139" s="76"/>
      <c r="S139" s="76"/>
      <c r="T139" s="77"/>
      <c r="AT139" s="14" t="s">
        <v>135</v>
      </c>
      <c r="AU139" s="14" t="s">
        <v>81</v>
      </c>
    </row>
    <row r="140" spans="2:65" s="1" customFormat="1" ht="16.5" customHeight="1">
      <c r="B140" s="35"/>
      <c r="C140" s="201" t="s">
        <v>234</v>
      </c>
      <c r="D140" s="201" t="s">
        <v>129</v>
      </c>
      <c r="E140" s="202" t="s">
        <v>235</v>
      </c>
      <c r="F140" s="203" t="s">
        <v>236</v>
      </c>
      <c r="G140" s="204" t="s">
        <v>237</v>
      </c>
      <c r="H140" s="205">
        <v>25</v>
      </c>
      <c r="I140" s="206"/>
      <c r="J140" s="207">
        <f>ROUND(I140*H140,2)</f>
        <v>0</v>
      </c>
      <c r="K140" s="203" t="s">
        <v>171</v>
      </c>
      <c r="L140" s="40"/>
      <c r="M140" s="208" t="s">
        <v>19</v>
      </c>
      <c r="N140" s="209" t="s">
        <v>42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4" t="s">
        <v>186</v>
      </c>
      <c r="AT140" s="14" t="s">
        <v>129</v>
      </c>
      <c r="AU140" s="14" t="s">
        <v>81</v>
      </c>
      <c r="AY140" s="14" t="s">
        <v>127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79</v>
      </c>
      <c r="BK140" s="212">
        <f>ROUND(I140*H140,2)</f>
        <v>0</v>
      </c>
      <c r="BL140" s="14" t="s">
        <v>186</v>
      </c>
      <c r="BM140" s="14" t="s">
        <v>238</v>
      </c>
    </row>
    <row r="141" spans="2:47" s="1" customFormat="1" ht="12">
      <c r="B141" s="35"/>
      <c r="C141" s="36"/>
      <c r="D141" s="213" t="s">
        <v>135</v>
      </c>
      <c r="E141" s="36"/>
      <c r="F141" s="214" t="s">
        <v>239</v>
      </c>
      <c r="G141" s="36"/>
      <c r="H141" s="36"/>
      <c r="I141" s="127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7"/>
      <c r="AT141" s="14" t="s">
        <v>135</v>
      </c>
      <c r="AU141" s="14" t="s">
        <v>81</v>
      </c>
    </row>
    <row r="142" spans="2:65" s="1" customFormat="1" ht="16.5" customHeight="1">
      <c r="B142" s="35"/>
      <c r="C142" s="228" t="s">
        <v>240</v>
      </c>
      <c r="D142" s="228" t="s">
        <v>168</v>
      </c>
      <c r="E142" s="229" t="s">
        <v>241</v>
      </c>
      <c r="F142" s="230" t="s">
        <v>242</v>
      </c>
      <c r="G142" s="231" t="s">
        <v>237</v>
      </c>
      <c r="H142" s="232">
        <v>20</v>
      </c>
      <c r="I142" s="233"/>
      <c r="J142" s="234">
        <f>ROUND(I142*H142,2)</f>
        <v>0</v>
      </c>
      <c r="K142" s="230" t="s">
        <v>171</v>
      </c>
      <c r="L142" s="235"/>
      <c r="M142" s="236" t="s">
        <v>19</v>
      </c>
      <c r="N142" s="237" t="s">
        <v>42</v>
      </c>
      <c r="O142" s="76"/>
      <c r="P142" s="210">
        <f>O142*H142</f>
        <v>0</v>
      </c>
      <c r="Q142" s="210">
        <v>3E-05</v>
      </c>
      <c r="R142" s="210">
        <f>Q142*H142</f>
        <v>0.0006000000000000001</v>
      </c>
      <c r="S142" s="210">
        <v>0</v>
      </c>
      <c r="T142" s="211">
        <f>S142*H142</f>
        <v>0</v>
      </c>
      <c r="AR142" s="14" t="s">
        <v>192</v>
      </c>
      <c r="AT142" s="14" t="s">
        <v>168</v>
      </c>
      <c r="AU142" s="14" t="s">
        <v>81</v>
      </c>
      <c r="AY142" s="14" t="s">
        <v>127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4" t="s">
        <v>79</v>
      </c>
      <c r="BK142" s="212">
        <f>ROUND(I142*H142,2)</f>
        <v>0</v>
      </c>
      <c r="BL142" s="14" t="s">
        <v>186</v>
      </c>
      <c r="BM142" s="14" t="s">
        <v>243</v>
      </c>
    </row>
    <row r="143" spans="2:47" s="1" customFormat="1" ht="12">
      <c r="B143" s="35"/>
      <c r="C143" s="36"/>
      <c r="D143" s="213" t="s">
        <v>135</v>
      </c>
      <c r="E143" s="36"/>
      <c r="F143" s="214" t="s">
        <v>242</v>
      </c>
      <c r="G143" s="36"/>
      <c r="H143" s="36"/>
      <c r="I143" s="127"/>
      <c r="J143" s="36"/>
      <c r="K143" s="36"/>
      <c r="L143" s="40"/>
      <c r="M143" s="215"/>
      <c r="N143" s="76"/>
      <c r="O143" s="76"/>
      <c r="P143" s="76"/>
      <c r="Q143" s="76"/>
      <c r="R143" s="76"/>
      <c r="S143" s="76"/>
      <c r="T143" s="77"/>
      <c r="AT143" s="14" t="s">
        <v>135</v>
      </c>
      <c r="AU143" s="14" t="s">
        <v>81</v>
      </c>
    </row>
    <row r="144" spans="2:65" s="1" customFormat="1" ht="16.5" customHeight="1">
      <c r="B144" s="35"/>
      <c r="C144" s="228" t="s">
        <v>7</v>
      </c>
      <c r="D144" s="228" t="s">
        <v>168</v>
      </c>
      <c r="E144" s="229" t="s">
        <v>244</v>
      </c>
      <c r="F144" s="230" t="s">
        <v>245</v>
      </c>
      <c r="G144" s="231" t="s">
        <v>196</v>
      </c>
      <c r="H144" s="232">
        <v>5</v>
      </c>
      <c r="I144" s="233"/>
      <c r="J144" s="234">
        <f>ROUND(I144*H144,2)</f>
        <v>0</v>
      </c>
      <c r="K144" s="230" t="s">
        <v>19</v>
      </c>
      <c r="L144" s="235"/>
      <c r="M144" s="236" t="s">
        <v>19</v>
      </c>
      <c r="N144" s="237" t="s">
        <v>42</v>
      </c>
      <c r="O144" s="76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4" t="s">
        <v>192</v>
      </c>
      <c r="AT144" s="14" t="s">
        <v>168</v>
      </c>
      <c r="AU144" s="14" t="s">
        <v>81</v>
      </c>
      <c r="AY144" s="14" t="s">
        <v>127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79</v>
      </c>
      <c r="BK144" s="212">
        <f>ROUND(I144*H144,2)</f>
        <v>0</v>
      </c>
      <c r="BL144" s="14" t="s">
        <v>186</v>
      </c>
      <c r="BM144" s="14" t="s">
        <v>246</v>
      </c>
    </row>
    <row r="145" spans="2:47" s="1" customFormat="1" ht="12">
      <c r="B145" s="35"/>
      <c r="C145" s="36"/>
      <c r="D145" s="213" t="s">
        <v>135</v>
      </c>
      <c r="E145" s="36"/>
      <c r="F145" s="214" t="s">
        <v>245</v>
      </c>
      <c r="G145" s="36"/>
      <c r="H145" s="36"/>
      <c r="I145" s="127"/>
      <c r="J145" s="36"/>
      <c r="K145" s="36"/>
      <c r="L145" s="40"/>
      <c r="M145" s="215"/>
      <c r="N145" s="76"/>
      <c r="O145" s="76"/>
      <c r="P145" s="76"/>
      <c r="Q145" s="76"/>
      <c r="R145" s="76"/>
      <c r="S145" s="76"/>
      <c r="T145" s="77"/>
      <c r="AT145" s="14" t="s">
        <v>135</v>
      </c>
      <c r="AU145" s="14" t="s">
        <v>81</v>
      </c>
    </row>
    <row r="146" spans="2:65" s="1" customFormat="1" ht="16.5" customHeight="1">
      <c r="B146" s="35"/>
      <c r="C146" s="201" t="s">
        <v>247</v>
      </c>
      <c r="D146" s="201" t="s">
        <v>129</v>
      </c>
      <c r="E146" s="202" t="s">
        <v>248</v>
      </c>
      <c r="F146" s="203" t="s">
        <v>249</v>
      </c>
      <c r="G146" s="204" t="s">
        <v>237</v>
      </c>
      <c r="H146" s="205">
        <v>10</v>
      </c>
      <c r="I146" s="206"/>
      <c r="J146" s="207">
        <f>ROUND(I146*H146,2)</f>
        <v>0</v>
      </c>
      <c r="K146" s="203" t="s">
        <v>171</v>
      </c>
      <c r="L146" s="40"/>
      <c r="M146" s="208" t="s">
        <v>19</v>
      </c>
      <c r="N146" s="209" t="s">
        <v>42</v>
      </c>
      <c r="O146" s="76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14" t="s">
        <v>186</v>
      </c>
      <c r="AT146" s="14" t="s">
        <v>129</v>
      </c>
      <c r="AU146" s="14" t="s">
        <v>81</v>
      </c>
      <c r="AY146" s="14" t="s">
        <v>127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4" t="s">
        <v>79</v>
      </c>
      <c r="BK146" s="212">
        <f>ROUND(I146*H146,2)</f>
        <v>0</v>
      </c>
      <c r="BL146" s="14" t="s">
        <v>186</v>
      </c>
      <c r="BM146" s="14" t="s">
        <v>250</v>
      </c>
    </row>
    <row r="147" spans="2:47" s="1" customFormat="1" ht="12">
      <c r="B147" s="35"/>
      <c r="C147" s="36"/>
      <c r="D147" s="213" t="s">
        <v>135</v>
      </c>
      <c r="E147" s="36"/>
      <c r="F147" s="214" t="s">
        <v>251</v>
      </c>
      <c r="G147" s="36"/>
      <c r="H147" s="36"/>
      <c r="I147" s="127"/>
      <c r="J147" s="36"/>
      <c r="K147" s="36"/>
      <c r="L147" s="40"/>
      <c r="M147" s="215"/>
      <c r="N147" s="76"/>
      <c r="O147" s="76"/>
      <c r="P147" s="76"/>
      <c r="Q147" s="76"/>
      <c r="R147" s="76"/>
      <c r="S147" s="76"/>
      <c r="T147" s="77"/>
      <c r="AT147" s="14" t="s">
        <v>135</v>
      </c>
      <c r="AU147" s="14" t="s">
        <v>81</v>
      </c>
    </row>
    <row r="148" spans="2:65" s="1" customFormat="1" ht="16.5" customHeight="1">
      <c r="B148" s="35"/>
      <c r="C148" s="228" t="s">
        <v>252</v>
      </c>
      <c r="D148" s="228" t="s">
        <v>168</v>
      </c>
      <c r="E148" s="229" t="s">
        <v>253</v>
      </c>
      <c r="F148" s="230" t="s">
        <v>254</v>
      </c>
      <c r="G148" s="231" t="s">
        <v>196</v>
      </c>
      <c r="H148" s="232">
        <v>10</v>
      </c>
      <c r="I148" s="233"/>
      <c r="J148" s="234">
        <f>ROUND(I148*H148,2)</f>
        <v>0</v>
      </c>
      <c r="K148" s="230" t="s">
        <v>19</v>
      </c>
      <c r="L148" s="235"/>
      <c r="M148" s="236" t="s">
        <v>19</v>
      </c>
      <c r="N148" s="237" t="s">
        <v>42</v>
      </c>
      <c r="O148" s="76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14" t="s">
        <v>192</v>
      </c>
      <c r="AT148" s="14" t="s">
        <v>168</v>
      </c>
      <c r="AU148" s="14" t="s">
        <v>81</v>
      </c>
      <c r="AY148" s="14" t="s">
        <v>127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4" t="s">
        <v>79</v>
      </c>
      <c r="BK148" s="212">
        <f>ROUND(I148*H148,2)</f>
        <v>0</v>
      </c>
      <c r="BL148" s="14" t="s">
        <v>186</v>
      </c>
      <c r="BM148" s="14" t="s">
        <v>255</v>
      </c>
    </row>
    <row r="149" spans="2:47" s="1" customFormat="1" ht="12">
      <c r="B149" s="35"/>
      <c r="C149" s="36"/>
      <c r="D149" s="213" t="s">
        <v>135</v>
      </c>
      <c r="E149" s="36"/>
      <c r="F149" s="214" t="s">
        <v>254</v>
      </c>
      <c r="G149" s="36"/>
      <c r="H149" s="36"/>
      <c r="I149" s="127"/>
      <c r="J149" s="36"/>
      <c r="K149" s="36"/>
      <c r="L149" s="40"/>
      <c r="M149" s="215"/>
      <c r="N149" s="76"/>
      <c r="O149" s="76"/>
      <c r="P149" s="76"/>
      <c r="Q149" s="76"/>
      <c r="R149" s="76"/>
      <c r="S149" s="76"/>
      <c r="T149" s="77"/>
      <c r="AT149" s="14" t="s">
        <v>135</v>
      </c>
      <c r="AU149" s="14" t="s">
        <v>81</v>
      </c>
    </row>
    <row r="150" spans="2:47" s="1" customFormat="1" ht="12">
      <c r="B150" s="35"/>
      <c r="C150" s="36"/>
      <c r="D150" s="213" t="s">
        <v>136</v>
      </c>
      <c r="E150" s="36"/>
      <c r="F150" s="216" t="s">
        <v>256</v>
      </c>
      <c r="G150" s="36"/>
      <c r="H150" s="36"/>
      <c r="I150" s="127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7"/>
      <c r="AT150" s="14" t="s">
        <v>136</v>
      </c>
      <c r="AU150" s="14" t="s">
        <v>81</v>
      </c>
    </row>
    <row r="151" spans="2:65" s="1" customFormat="1" ht="16.5" customHeight="1">
      <c r="B151" s="35"/>
      <c r="C151" s="228" t="s">
        <v>257</v>
      </c>
      <c r="D151" s="228" t="s">
        <v>168</v>
      </c>
      <c r="E151" s="229" t="s">
        <v>258</v>
      </c>
      <c r="F151" s="230" t="s">
        <v>259</v>
      </c>
      <c r="G151" s="231" t="s">
        <v>237</v>
      </c>
      <c r="H151" s="232">
        <v>30</v>
      </c>
      <c r="I151" s="233"/>
      <c r="J151" s="234">
        <f>ROUND(I151*H151,2)</f>
        <v>0</v>
      </c>
      <c r="K151" s="230" t="s">
        <v>171</v>
      </c>
      <c r="L151" s="235"/>
      <c r="M151" s="236" t="s">
        <v>19</v>
      </c>
      <c r="N151" s="237" t="s">
        <v>42</v>
      </c>
      <c r="O151" s="76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AR151" s="14" t="s">
        <v>192</v>
      </c>
      <c r="AT151" s="14" t="s">
        <v>168</v>
      </c>
      <c r="AU151" s="14" t="s">
        <v>81</v>
      </c>
      <c r="AY151" s="14" t="s">
        <v>127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79</v>
      </c>
      <c r="BK151" s="212">
        <f>ROUND(I151*H151,2)</f>
        <v>0</v>
      </c>
      <c r="BL151" s="14" t="s">
        <v>186</v>
      </c>
      <c r="BM151" s="14" t="s">
        <v>260</v>
      </c>
    </row>
    <row r="152" spans="2:47" s="1" customFormat="1" ht="12">
      <c r="B152" s="35"/>
      <c r="C152" s="36"/>
      <c r="D152" s="213" t="s">
        <v>135</v>
      </c>
      <c r="E152" s="36"/>
      <c r="F152" s="214" t="s">
        <v>259</v>
      </c>
      <c r="G152" s="36"/>
      <c r="H152" s="36"/>
      <c r="I152" s="127"/>
      <c r="J152" s="36"/>
      <c r="K152" s="36"/>
      <c r="L152" s="40"/>
      <c r="M152" s="215"/>
      <c r="N152" s="76"/>
      <c r="O152" s="76"/>
      <c r="P152" s="76"/>
      <c r="Q152" s="76"/>
      <c r="R152" s="76"/>
      <c r="S152" s="76"/>
      <c r="T152" s="77"/>
      <c r="AT152" s="14" t="s">
        <v>135</v>
      </c>
      <c r="AU152" s="14" t="s">
        <v>81</v>
      </c>
    </row>
    <row r="153" spans="2:47" s="1" customFormat="1" ht="12">
      <c r="B153" s="35"/>
      <c r="C153" s="36"/>
      <c r="D153" s="213" t="s">
        <v>136</v>
      </c>
      <c r="E153" s="36"/>
      <c r="F153" s="216" t="s">
        <v>261</v>
      </c>
      <c r="G153" s="36"/>
      <c r="H153" s="36"/>
      <c r="I153" s="127"/>
      <c r="J153" s="36"/>
      <c r="K153" s="36"/>
      <c r="L153" s="40"/>
      <c r="M153" s="215"/>
      <c r="N153" s="76"/>
      <c r="O153" s="76"/>
      <c r="P153" s="76"/>
      <c r="Q153" s="76"/>
      <c r="R153" s="76"/>
      <c r="S153" s="76"/>
      <c r="T153" s="77"/>
      <c r="AT153" s="14" t="s">
        <v>136</v>
      </c>
      <c r="AU153" s="14" t="s">
        <v>81</v>
      </c>
    </row>
    <row r="154" spans="2:65" s="1" customFormat="1" ht="16.5" customHeight="1">
      <c r="B154" s="35"/>
      <c r="C154" s="228" t="s">
        <v>262</v>
      </c>
      <c r="D154" s="228" t="s">
        <v>168</v>
      </c>
      <c r="E154" s="229" t="s">
        <v>263</v>
      </c>
      <c r="F154" s="230" t="s">
        <v>264</v>
      </c>
      <c r="G154" s="231" t="s">
        <v>237</v>
      </c>
      <c r="H154" s="232">
        <v>10</v>
      </c>
      <c r="I154" s="233"/>
      <c r="J154" s="234">
        <f>ROUND(I154*H154,2)</f>
        <v>0</v>
      </c>
      <c r="K154" s="230" t="s">
        <v>171</v>
      </c>
      <c r="L154" s="235"/>
      <c r="M154" s="236" t="s">
        <v>19</v>
      </c>
      <c r="N154" s="237" t="s">
        <v>42</v>
      </c>
      <c r="O154" s="76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4" t="s">
        <v>192</v>
      </c>
      <c r="AT154" s="14" t="s">
        <v>168</v>
      </c>
      <c r="AU154" s="14" t="s">
        <v>81</v>
      </c>
      <c r="AY154" s="14" t="s">
        <v>127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4" t="s">
        <v>79</v>
      </c>
      <c r="BK154" s="212">
        <f>ROUND(I154*H154,2)</f>
        <v>0</v>
      </c>
      <c r="BL154" s="14" t="s">
        <v>186</v>
      </c>
      <c r="BM154" s="14" t="s">
        <v>265</v>
      </c>
    </row>
    <row r="155" spans="2:47" s="1" customFormat="1" ht="12">
      <c r="B155" s="35"/>
      <c r="C155" s="36"/>
      <c r="D155" s="213" t="s">
        <v>135</v>
      </c>
      <c r="E155" s="36"/>
      <c r="F155" s="214" t="s">
        <v>264</v>
      </c>
      <c r="G155" s="36"/>
      <c r="H155" s="36"/>
      <c r="I155" s="127"/>
      <c r="J155" s="36"/>
      <c r="K155" s="36"/>
      <c r="L155" s="40"/>
      <c r="M155" s="215"/>
      <c r="N155" s="76"/>
      <c r="O155" s="76"/>
      <c r="P155" s="76"/>
      <c r="Q155" s="76"/>
      <c r="R155" s="76"/>
      <c r="S155" s="76"/>
      <c r="T155" s="77"/>
      <c r="AT155" s="14" t="s">
        <v>135</v>
      </c>
      <c r="AU155" s="14" t="s">
        <v>81</v>
      </c>
    </row>
    <row r="156" spans="2:47" s="1" customFormat="1" ht="12">
      <c r="B156" s="35"/>
      <c r="C156" s="36"/>
      <c r="D156" s="213" t="s">
        <v>136</v>
      </c>
      <c r="E156" s="36"/>
      <c r="F156" s="216" t="s">
        <v>261</v>
      </c>
      <c r="G156" s="36"/>
      <c r="H156" s="36"/>
      <c r="I156" s="127"/>
      <c r="J156" s="36"/>
      <c r="K156" s="36"/>
      <c r="L156" s="40"/>
      <c r="M156" s="215"/>
      <c r="N156" s="76"/>
      <c r="O156" s="76"/>
      <c r="P156" s="76"/>
      <c r="Q156" s="76"/>
      <c r="R156" s="76"/>
      <c r="S156" s="76"/>
      <c r="T156" s="77"/>
      <c r="AT156" s="14" t="s">
        <v>136</v>
      </c>
      <c r="AU156" s="14" t="s">
        <v>81</v>
      </c>
    </row>
    <row r="157" spans="2:65" s="1" customFormat="1" ht="16.5" customHeight="1">
      <c r="B157" s="35"/>
      <c r="C157" s="201" t="s">
        <v>266</v>
      </c>
      <c r="D157" s="201" t="s">
        <v>129</v>
      </c>
      <c r="E157" s="202" t="s">
        <v>267</v>
      </c>
      <c r="F157" s="203" t="s">
        <v>268</v>
      </c>
      <c r="G157" s="204" t="s">
        <v>237</v>
      </c>
      <c r="H157" s="205">
        <v>4</v>
      </c>
      <c r="I157" s="206"/>
      <c r="J157" s="207">
        <f>ROUND(I157*H157,2)</f>
        <v>0</v>
      </c>
      <c r="K157" s="203" t="s">
        <v>171</v>
      </c>
      <c r="L157" s="40"/>
      <c r="M157" s="208" t="s">
        <v>19</v>
      </c>
      <c r="N157" s="209" t="s">
        <v>42</v>
      </c>
      <c r="O157" s="76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4" t="s">
        <v>186</v>
      </c>
      <c r="AT157" s="14" t="s">
        <v>129</v>
      </c>
      <c r="AU157" s="14" t="s">
        <v>81</v>
      </c>
      <c r="AY157" s="14" t="s">
        <v>127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79</v>
      </c>
      <c r="BK157" s="212">
        <f>ROUND(I157*H157,2)</f>
        <v>0</v>
      </c>
      <c r="BL157" s="14" t="s">
        <v>186</v>
      </c>
      <c r="BM157" s="14" t="s">
        <v>269</v>
      </c>
    </row>
    <row r="158" spans="2:47" s="1" customFormat="1" ht="12">
      <c r="B158" s="35"/>
      <c r="C158" s="36"/>
      <c r="D158" s="213" t="s">
        <v>135</v>
      </c>
      <c r="E158" s="36"/>
      <c r="F158" s="214" t="s">
        <v>270</v>
      </c>
      <c r="G158" s="36"/>
      <c r="H158" s="36"/>
      <c r="I158" s="127"/>
      <c r="J158" s="36"/>
      <c r="K158" s="36"/>
      <c r="L158" s="40"/>
      <c r="M158" s="215"/>
      <c r="N158" s="76"/>
      <c r="O158" s="76"/>
      <c r="P158" s="76"/>
      <c r="Q158" s="76"/>
      <c r="R158" s="76"/>
      <c r="S158" s="76"/>
      <c r="T158" s="77"/>
      <c r="AT158" s="14" t="s">
        <v>135</v>
      </c>
      <c r="AU158" s="14" t="s">
        <v>81</v>
      </c>
    </row>
    <row r="159" spans="2:65" s="1" customFormat="1" ht="16.5" customHeight="1">
      <c r="B159" s="35"/>
      <c r="C159" s="228" t="s">
        <v>271</v>
      </c>
      <c r="D159" s="228" t="s">
        <v>168</v>
      </c>
      <c r="E159" s="229" t="s">
        <v>272</v>
      </c>
      <c r="F159" s="230" t="s">
        <v>273</v>
      </c>
      <c r="G159" s="231" t="s">
        <v>196</v>
      </c>
      <c r="H159" s="232">
        <v>4</v>
      </c>
      <c r="I159" s="233"/>
      <c r="J159" s="234">
        <f>ROUND(I159*H159,2)</f>
        <v>0</v>
      </c>
      <c r="K159" s="230" t="s">
        <v>19</v>
      </c>
      <c r="L159" s="235"/>
      <c r="M159" s="236" t="s">
        <v>19</v>
      </c>
      <c r="N159" s="237" t="s">
        <v>42</v>
      </c>
      <c r="O159" s="76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4" t="s">
        <v>192</v>
      </c>
      <c r="AT159" s="14" t="s">
        <v>168</v>
      </c>
      <c r="AU159" s="14" t="s">
        <v>81</v>
      </c>
      <c r="AY159" s="14" t="s">
        <v>127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79</v>
      </c>
      <c r="BK159" s="212">
        <f>ROUND(I159*H159,2)</f>
        <v>0</v>
      </c>
      <c r="BL159" s="14" t="s">
        <v>186</v>
      </c>
      <c r="BM159" s="14" t="s">
        <v>274</v>
      </c>
    </row>
    <row r="160" spans="2:47" s="1" customFormat="1" ht="12">
      <c r="B160" s="35"/>
      <c r="C160" s="36"/>
      <c r="D160" s="213" t="s">
        <v>135</v>
      </c>
      <c r="E160" s="36"/>
      <c r="F160" s="214" t="s">
        <v>273</v>
      </c>
      <c r="G160" s="36"/>
      <c r="H160" s="36"/>
      <c r="I160" s="127"/>
      <c r="J160" s="36"/>
      <c r="K160" s="36"/>
      <c r="L160" s="40"/>
      <c r="M160" s="215"/>
      <c r="N160" s="76"/>
      <c r="O160" s="76"/>
      <c r="P160" s="76"/>
      <c r="Q160" s="76"/>
      <c r="R160" s="76"/>
      <c r="S160" s="76"/>
      <c r="T160" s="77"/>
      <c r="AT160" s="14" t="s">
        <v>135</v>
      </c>
      <c r="AU160" s="14" t="s">
        <v>81</v>
      </c>
    </row>
    <row r="161" spans="2:65" s="1" customFormat="1" ht="16.5" customHeight="1">
      <c r="B161" s="35"/>
      <c r="C161" s="201" t="s">
        <v>275</v>
      </c>
      <c r="D161" s="201" t="s">
        <v>129</v>
      </c>
      <c r="E161" s="202" t="s">
        <v>276</v>
      </c>
      <c r="F161" s="203" t="s">
        <v>277</v>
      </c>
      <c r="G161" s="204" t="s">
        <v>179</v>
      </c>
      <c r="H161" s="205">
        <v>40</v>
      </c>
      <c r="I161" s="206"/>
      <c r="J161" s="207">
        <f>ROUND(I161*H161,2)</f>
        <v>0</v>
      </c>
      <c r="K161" s="203" t="s">
        <v>171</v>
      </c>
      <c r="L161" s="40"/>
      <c r="M161" s="208" t="s">
        <v>19</v>
      </c>
      <c r="N161" s="209" t="s">
        <v>42</v>
      </c>
      <c r="O161" s="76"/>
      <c r="P161" s="210">
        <f>O161*H161</f>
        <v>0</v>
      </c>
      <c r="Q161" s="210">
        <v>0</v>
      </c>
      <c r="R161" s="210">
        <f>Q161*H161</f>
        <v>0</v>
      </c>
      <c r="S161" s="210">
        <v>0.00027</v>
      </c>
      <c r="T161" s="211">
        <f>S161*H161</f>
        <v>0.0108</v>
      </c>
      <c r="AR161" s="14" t="s">
        <v>186</v>
      </c>
      <c r="AT161" s="14" t="s">
        <v>129</v>
      </c>
      <c r="AU161" s="14" t="s">
        <v>81</v>
      </c>
      <c r="AY161" s="14" t="s">
        <v>127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4" t="s">
        <v>79</v>
      </c>
      <c r="BK161" s="212">
        <f>ROUND(I161*H161,2)</f>
        <v>0</v>
      </c>
      <c r="BL161" s="14" t="s">
        <v>186</v>
      </c>
      <c r="BM161" s="14" t="s">
        <v>278</v>
      </c>
    </row>
    <row r="162" spans="2:47" s="1" customFormat="1" ht="12">
      <c r="B162" s="35"/>
      <c r="C162" s="36"/>
      <c r="D162" s="213" t="s">
        <v>135</v>
      </c>
      <c r="E162" s="36"/>
      <c r="F162" s="214" t="s">
        <v>279</v>
      </c>
      <c r="G162" s="36"/>
      <c r="H162" s="36"/>
      <c r="I162" s="127"/>
      <c r="J162" s="36"/>
      <c r="K162" s="36"/>
      <c r="L162" s="40"/>
      <c r="M162" s="215"/>
      <c r="N162" s="76"/>
      <c r="O162" s="76"/>
      <c r="P162" s="76"/>
      <c r="Q162" s="76"/>
      <c r="R162" s="76"/>
      <c r="S162" s="76"/>
      <c r="T162" s="77"/>
      <c r="AT162" s="14" t="s">
        <v>135</v>
      </c>
      <c r="AU162" s="14" t="s">
        <v>81</v>
      </c>
    </row>
    <row r="163" spans="2:47" s="1" customFormat="1" ht="12">
      <c r="B163" s="35"/>
      <c r="C163" s="36"/>
      <c r="D163" s="213" t="s">
        <v>136</v>
      </c>
      <c r="E163" s="36"/>
      <c r="F163" s="216" t="s">
        <v>280</v>
      </c>
      <c r="G163" s="36"/>
      <c r="H163" s="36"/>
      <c r="I163" s="127"/>
      <c r="J163" s="36"/>
      <c r="K163" s="36"/>
      <c r="L163" s="40"/>
      <c r="M163" s="215"/>
      <c r="N163" s="76"/>
      <c r="O163" s="76"/>
      <c r="P163" s="76"/>
      <c r="Q163" s="76"/>
      <c r="R163" s="76"/>
      <c r="S163" s="76"/>
      <c r="T163" s="77"/>
      <c r="AT163" s="14" t="s">
        <v>136</v>
      </c>
      <c r="AU163" s="14" t="s">
        <v>81</v>
      </c>
    </row>
    <row r="164" spans="2:65" s="1" customFormat="1" ht="16.5" customHeight="1">
      <c r="B164" s="35"/>
      <c r="C164" s="201" t="s">
        <v>281</v>
      </c>
      <c r="D164" s="201" t="s">
        <v>129</v>
      </c>
      <c r="E164" s="202" t="s">
        <v>282</v>
      </c>
      <c r="F164" s="203" t="s">
        <v>283</v>
      </c>
      <c r="G164" s="204" t="s">
        <v>179</v>
      </c>
      <c r="H164" s="205">
        <v>20</v>
      </c>
      <c r="I164" s="206"/>
      <c r="J164" s="207">
        <f>ROUND(I164*H164,2)</f>
        <v>0</v>
      </c>
      <c r="K164" s="203" t="s">
        <v>171</v>
      </c>
      <c r="L164" s="40"/>
      <c r="M164" s="208" t="s">
        <v>19</v>
      </c>
      <c r="N164" s="209" t="s">
        <v>42</v>
      </c>
      <c r="O164" s="76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14" t="s">
        <v>186</v>
      </c>
      <c r="AT164" s="14" t="s">
        <v>129</v>
      </c>
      <c r="AU164" s="14" t="s">
        <v>81</v>
      </c>
      <c r="AY164" s="14" t="s">
        <v>127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4" t="s">
        <v>79</v>
      </c>
      <c r="BK164" s="212">
        <f>ROUND(I164*H164,2)</f>
        <v>0</v>
      </c>
      <c r="BL164" s="14" t="s">
        <v>186</v>
      </c>
      <c r="BM164" s="14" t="s">
        <v>284</v>
      </c>
    </row>
    <row r="165" spans="2:47" s="1" customFormat="1" ht="12">
      <c r="B165" s="35"/>
      <c r="C165" s="36"/>
      <c r="D165" s="213" t="s">
        <v>135</v>
      </c>
      <c r="E165" s="36"/>
      <c r="F165" s="214" t="s">
        <v>285</v>
      </c>
      <c r="G165" s="36"/>
      <c r="H165" s="36"/>
      <c r="I165" s="127"/>
      <c r="J165" s="36"/>
      <c r="K165" s="36"/>
      <c r="L165" s="40"/>
      <c r="M165" s="215"/>
      <c r="N165" s="76"/>
      <c r="O165" s="76"/>
      <c r="P165" s="76"/>
      <c r="Q165" s="76"/>
      <c r="R165" s="76"/>
      <c r="S165" s="76"/>
      <c r="T165" s="77"/>
      <c r="AT165" s="14" t="s">
        <v>135</v>
      </c>
      <c r="AU165" s="14" t="s">
        <v>81</v>
      </c>
    </row>
    <row r="166" spans="2:65" s="1" customFormat="1" ht="16.5" customHeight="1">
      <c r="B166" s="35"/>
      <c r="C166" s="201" t="s">
        <v>286</v>
      </c>
      <c r="D166" s="201" t="s">
        <v>129</v>
      </c>
      <c r="E166" s="202" t="s">
        <v>287</v>
      </c>
      <c r="F166" s="203" t="s">
        <v>288</v>
      </c>
      <c r="G166" s="204" t="s">
        <v>179</v>
      </c>
      <c r="H166" s="205">
        <v>100</v>
      </c>
      <c r="I166" s="206"/>
      <c r="J166" s="207">
        <f>ROUND(I166*H166,2)</f>
        <v>0</v>
      </c>
      <c r="K166" s="203" t="s">
        <v>171</v>
      </c>
      <c r="L166" s="40"/>
      <c r="M166" s="208" t="s">
        <v>19</v>
      </c>
      <c r="N166" s="209" t="s">
        <v>42</v>
      </c>
      <c r="O166" s="76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14" t="s">
        <v>186</v>
      </c>
      <c r="AT166" s="14" t="s">
        <v>129</v>
      </c>
      <c r="AU166" s="14" t="s">
        <v>81</v>
      </c>
      <c r="AY166" s="14" t="s">
        <v>127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79</v>
      </c>
      <c r="BK166" s="212">
        <f>ROUND(I166*H166,2)</f>
        <v>0</v>
      </c>
      <c r="BL166" s="14" t="s">
        <v>186</v>
      </c>
      <c r="BM166" s="14" t="s">
        <v>289</v>
      </c>
    </row>
    <row r="167" spans="2:47" s="1" customFormat="1" ht="12">
      <c r="B167" s="35"/>
      <c r="C167" s="36"/>
      <c r="D167" s="213" t="s">
        <v>135</v>
      </c>
      <c r="E167" s="36"/>
      <c r="F167" s="214" t="s">
        <v>290</v>
      </c>
      <c r="G167" s="36"/>
      <c r="H167" s="36"/>
      <c r="I167" s="127"/>
      <c r="J167" s="36"/>
      <c r="K167" s="36"/>
      <c r="L167" s="40"/>
      <c r="M167" s="215"/>
      <c r="N167" s="76"/>
      <c r="O167" s="76"/>
      <c r="P167" s="76"/>
      <c r="Q167" s="76"/>
      <c r="R167" s="76"/>
      <c r="S167" s="76"/>
      <c r="T167" s="77"/>
      <c r="AT167" s="14" t="s">
        <v>135</v>
      </c>
      <c r="AU167" s="14" t="s">
        <v>81</v>
      </c>
    </row>
    <row r="168" spans="2:65" s="1" customFormat="1" ht="16.5" customHeight="1">
      <c r="B168" s="35"/>
      <c r="C168" s="201" t="s">
        <v>291</v>
      </c>
      <c r="D168" s="201" t="s">
        <v>129</v>
      </c>
      <c r="E168" s="202" t="s">
        <v>292</v>
      </c>
      <c r="F168" s="203" t="s">
        <v>293</v>
      </c>
      <c r="G168" s="204" t="s">
        <v>179</v>
      </c>
      <c r="H168" s="205">
        <v>500</v>
      </c>
      <c r="I168" s="206"/>
      <c r="J168" s="207">
        <f>ROUND(I168*H168,2)</f>
        <v>0</v>
      </c>
      <c r="K168" s="203" t="s">
        <v>171</v>
      </c>
      <c r="L168" s="40"/>
      <c r="M168" s="208" t="s">
        <v>19</v>
      </c>
      <c r="N168" s="209" t="s">
        <v>42</v>
      </c>
      <c r="O168" s="76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AR168" s="14" t="s">
        <v>186</v>
      </c>
      <c r="AT168" s="14" t="s">
        <v>129</v>
      </c>
      <c r="AU168" s="14" t="s">
        <v>81</v>
      </c>
      <c r="AY168" s="14" t="s">
        <v>127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4" t="s">
        <v>79</v>
      </c>
      <c r="BK168" s="212">
        <f>ROUND(I168*H168,2)</f>
        <v>0</v>
      </c>
      <c r="BL168" s="14" t="s">
        <v>186</v>
      </c>
      <c r="BM168" s="14" t="s">
        <v>294</v>
      </c>
    </row>
    <row r="169" spans="2:47" s="1" customFormat="1" ht="12">
      <c r="B169" s="35"/>
      <c r="C169" s="36"/>
      <c r="D169" s="213" t="s">
        <v>135</v>
      </c>
      <c r="E169" s="36"/>
      <c r="F169" s="214" t="s">
        <v>295</v>
      </c>
      <c r="G169" s="36"/>
      <c r="H169" s="36"/>
      <c r="I169" s="127"/>
      <c r="J169" s="36"/>
      <c r="K169" s="36"/>
      <c r="L169" s="40"/>
      <c r="M169" s="215"/>
      <c r="N169" s="76"/>
      <c r="O169" s="76"/>
      <c r="P169" s="76"/>
      <c r="Q169" s="76"/>
      <c r="R169" s="76"/>
      <c r="S169" s="76"/>
      <c r="T169" s="77"/>
      <c r="AT169" s="14" t="s">
        <v>135</v>
      </c>
      <c r="AU169" s="14" t="s">
        <v>81</v>
      </c>
    </row>
    <row r="170" spans="2:65" s="1" customFormat="1" ht="16.5" customHeight="1">
      <c r="B170" s="35"/>
      <c r="C170" s="228" t="s">
        <v>192</v>
      </c>
      <c r="D170" s="228" t="s">
        <v>168</v>
      </c>
      <c r="E170" s="229" t="s">
        <v>296</v>
      </c>
      <c r="F170" s="230" t="s">
        <v>297</v>
      </c>
      <c r="G170" s="231" t="s">
        <v>179</v>
      </c>
      <c r="H170" s="232">
        <v>240</v>
      </c>
      <c r="I170" s="233"/>
      <c r="J170" s="234">
        <f>ROUND(I170*H170,2)</f>
        <v>0</v>
      </c>
      <c r="K170" s="230" t="s">
        <v>171</v>
      </c>
      <c r="L170" s="235"/>
      <c r="M170" s="236" t="s">
        <v>19</v>
      </c>
      <c r="N170" s="237" t="s">
        <v>42</v>
      </c>
      <c r="O170" s="76"/>
      <c r="P170" s="210">
        <f>O170*H170</f>
        <v>0</v>
      </c>
      <c r="Q170" s="210">
        <v>0.00012</v>
      </c>
      <c r="R170" s="210">
        <f>Q170*H170</f>
        <v>0.0288</v>
      </c>
      <c r="S170" s="210">
        <v>0</v>
      </c>
      <c r="T170" s="211">
        <f>S170*H170</f>
        <v>0</v>
      </c>
      <c r="AR170" s="14" t="s">
        <v>192</v>
      </c>
      <c r="AT170" s="14" t="s">
        <v>168</v>
      </c>
      <c r="AU170" s="14" t="s">
        <v>81</v>
      </c>
      <c r="AY170" s="14" t="s">
        <v>127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79</v>
      </c>
      <c r="BK170" s="212">
        <f>ROUND(I170*H170,2)</f>
        <v>0</v>
      </c>
      <c r="BL170" s="14" t="s">
        <v>186</v>
      </c>
      <c r="BM170" s="14" t="s">
        <v>298</v>
      </c>
    </row>
    <row r="171" spans="2:47" s="1" customFormat="1" ht="12">
      <c r="B171" s="35"/>
      <c r="C171" s="36"/>
      <c r="D171" s="213" t="s">
        <v>135</v>
      </c>
      <c r="E171" s="36"/>
      <c r="F171" s="214" t="s">
        <v>297</v>
      </c>
      <c r="G171" s="36"/>
      <c r="H171" s="36"/>
      <c r="I171" s="127"/>
      <c r="J171" s="36"/>
      <c r="K171" s="36"/>
      <c r="L171" s="40"/>
      <c r="M171" s="215"/>
      <c r="N171" s="76"/>
      <c r="O171" s="76"/>
      <c r="P171" s="76"/>
      <c r="Q171" s="76"/>
      <c r="R171" s="76"/>
      <c r="S171" s="76"/>
      <c r="T171" s="77"/>
      <c r="AT171" s="14" t="s">
        <v>135</v>
      </c>
      <c r="AU171" s="14" t="s">
        <v>81</v>
      </c>
    </row>
    <row r="172" spans="2:51" s="11" customFormat="1" ht="12">
      <c r="B172" s="217"/>
      <c r="C172" s="218"/>
      <c r="D172" s="213" t="s">
        <v>147</v>
      </c>
      <c r="E172" s="218"/>
      <c r="F172" s="220" t="s">
        <v>299</v>
      </c>
      <c r="G172" s="218"/>
      <c r="H172" s="221">
        <v>240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147</v>
      </c>
      <c r="AU172" s="227" t="s">
        <v>81</v>
      </c>
      <c r="AV172" s="11" t="s">
        <v>81</v>
      </c>
      <c r="AW172" s="11" t="s">
        <v>4</v>
      </c>
      <c r="AX172" s="11" t="s">
        <v>79</v>
      </c>
      <c r="AY172" s="227" t="s">
        <v>127</v>
      </c>
    </row>
    <row r="173" spans="2:65" s="1" customFormat="1" ht="16.5" customHeight="1">
      <c r="B173" s="35"/>
      <c r="C173" s="228" t="s">
        <v>300</v>
      </c>
      <c r="D173" s="228" t="s">
        <v>168</v>
      </c>
      <c r="E173" s="229" t="s">
        <v>301</v>
      </c>
      <c r="F173" s="230" t="s">
        <v>302</v>
      </c>
      <c r="G173" s="231" t="s">
        <v>179</v>
      </c>
      <c r="H173" s="232">
        <v>624</v>
      </c>
      <c r="I173" s="233"/>
      <c r="J173" s="234">
        <f>ROUND(I173*H173,2)</f>
        <v>0</v>
      </c>
      <c r="K173" s="230" t="s">
        <v>171</v>
      </c>
      <c r="L173" s="235"/>
      <c r="M173" s="236" t="s">
        <v>19</v>
      </c>
      <c r="N173" s="237" t="s">
        <v>42</v>
      </c>
      <c r="O173" s="76"/>
      <c r="P173" s="210">
        <f>O173*H173</f>
        <v>0</v>
      </c>
      <c r="Q173" s="210">
        <v>0.00017</v>
      </c>
      <c r="R173" s="210">
        <f>Q173*H173</f>
        <v>0.10608000000000001</v>
      </c>
      <c r="S173" s="210">
        <v>0</v>
      </c>
      <c r="T173" s="211">
        <f>S173*H173</f>
        <v>0</v>
      </c>
      <c r="AR173" s="14" t="s">
        <v>192</v>
      </c>
      <c r="AT173" s="14" t="s">
        <v>168</v>
      </c>
      <c r="AU173" s="14" t="s">
        <v>81</v>
      </c>
      <c r="AY173" s="14" t="s">
        <v>127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4" t="s">
        <v>79</v>
      </c>
      <c r="BK173" s="212">
        <f>ROUND(I173*H173,2)</f>
        <v>0</v>
      </c>
      <c r="BL173" s="14" t="s">
        <v>186</v>
      </c>
      <c r="BM173" s="14" t="s">
        <v>303</v>
      </c>
    </row>
    <row r="174" spans="2:47" s="1" customFormat="1" ht="12">
      <c r="B174" s="35"/>
      <c r="C174" s="36"/>
      <c r="D174" s="213" t="s">
        <v>135</v>
      </c>
      <c r="E174" s="36"/>
      <c r="F174" s="214" t="s">
        <v>302</v>
      </c>
      <c r="G174" s="36"/>
      <c r="H174" s="36"/>
      <c r="I174" s="127"/>
      <c r="J174" s="36"/>
      <c r="K174" s="36"/>
      <c r="L174" s="40"/>
      <c r="M174" s="215"/>
      <c r="N174" s="76"/>
      <c r="O174" s="76"/>
      <c r="P174" s="76"/>
      <c r="Q174" s="76"/>
      <c r="R174" s="76"/>
      <c r="S174" s="76"/>
      <c r="T174" s="77"/>
      <c r="AT174" s="14" t="s">
        <v>135</v>
      </c>
      <c r="AU174" s="14" t="s">
        <v>81</v>
      </c>
    </row>
    <row r="175" spans="2:51" s="11" customFormat="1" ht="12">
      <c r="B175" s="217"/>
      <c r="C175" s="218"/>
      <c r="D175" s="213" t="s">
        <v>147</v>
      </c>
      <c r="E175" s="218"/>
      <c r="F175" s="220" t="s">
        <v>304</v>
      </c>
      <c r="G175" s="218"/>
      <c r="H175" s="221">
        <v>624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147</v>
      </c>
      <c r="AU175" s="227" t="s">
        <v>81</v>
      </c>
      <c r="AV175" s="11" t="s">
        <v>81</v>
      </c>
      <c r="AW175" s="11" t="s">
        <v>4</v>
      </c>
      <c r="AX175" s="11" t="s">
        <v>79</v>
      </c>
      <c r="AY175" s="227" t="s">
        <v>127</v>
      </c>
    </row>
    <row r="176" spans="2:65" s="1" customFormat="1" ht="16.5" customHeight="1">
      <c r="B176" s="35"/>
      <c r="C176" s="228" t="s">
        <v>305</v>
      </c>
      <c r="D176" s="228" t="s">
        <v>168</v>
      </c>
      <c r="E176" s="229" t="s">
        <v>306</v>
      </c>
      <c r="F176" s="230" t="s">
        <v>307</v>
      </c>
      <c r="G176" s="231" t="s">
        <v>308</v>
      </c>
      <c r="H176" s="232">
        <v>2</v>
      </c>
      <c r="I176" s="233"/>
      <c r="J176" s="234">
        <f>ROUND(I176*H176,2)</f>
        <v>0</v>
      </c>
      <c r="K176" s="230" t="s">
        <v>171</v>
      </c>
      <c r="L176" s="235"/>
      <c r="M176" s="236" t="s">
        <v>19</v>
      </c>
      <c r="N176" s="237" t="s">
        <v>42</v>
      </c>
      <c r="O176" s="76"/>
      <c r="P176" s="210">
        <f>O176*H176</f>
        <v>0</v>
      </c>
      <c r="Q176" s="210">
        <v>0.00316</v>
      </c>
      <c r="R176" s="210">
        <f>Q176*H176</f>
        <v>0.00632</v>
      </c>
      <c r="S176" s="210">
        <v>0</v>
      </c>
      <c r="T176" s="211">
        <f>S176*H176</f>
        <v>0</v>
      </c>
      <c r="AR176" s="14" t="s">
        <v>192</v>
      </c>
      <c r="AT176" s="14" t="s">
        <v>168</v>
      </c>
      <c r="AU176" s="14" t="s">
        <v>81</v>
      </c>
      <c r="AY176" s="14" t="s">
        <v>127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4" t="s">
        <v>79</v>
      </c>
      <c r="BK176" s="212">
        <f>ROUND(I176*H176,2)</f>
        <v>0</v>
      </c>
      <c r="BL176" s="14" t="s">
        <v>186</v>
      </c>
      <c r="BM176" s="14" t="s">
        <v>309</v>
      </c>
    </row>
    <row r="177" spans="2:47" s="1" customFormat="1" ht="12">
      <c r="B177" s="35"/>
      <c r="C177" s="36"/>
      <c r="D177" s="213" t="s">
        <v>135</v>
      </c>
      <c r="E177" s="36"/>
      <c r="F177" s="214" t="s">
        <v>307</v>
      </c>
      <c r="G177" s="36"/>
      <c r="H177" s="36"/>
      <c r="I177" s="127"/>
      <c r="J177" s="36"/>
      <c r="K177" s="36"/>
      <c r="L177" s="40"/>
      <c r="M177" s="215"/>
      <c r="N177" s="76"/>
      <c r="O177" s="76"/>
      <c r="P177" s="76"/>
      <c r="Q177" s="76"/>
      <c r="R177" s="76"/>
      <c r="S177" s="76"/>
      <c r="T177" s="77"/>
      <c r="AT177" s="14" t="s">
        <v>135</v>
      </c>
      <c r="AU177" s="14" t="s">
        <v>81</v>
      </c>
    </row>
    <row r="178" spans="2:65" s="1" customFormat="1" ht="16.5" customHeight="1">
      <c r="B178" s="35"/>
      <c r="C178" s="201" t="s">
        <v>310</v>
      </c>
      <c r="D178" s="201" t="s">
        <v>129</v>
      </c>
      <c r="E178" s="202" t="s">
        <v>311</v>
      </c>
      <c r="F178" s="203" t="s">
        <v>312</v>
      </c>
      <c r="G178" s="204" t="s">
        <v>237</v>
      </c>
      <c r="H178" s="205">
        <v>400</v>
      </c>
      <c r="I178" s="206"/>
      <c r="J178" s="207">
        <f>ROUND(I178*H178,2)</f>
        <v>0</v>
      </c>
      <c r="K178" s="203" t="s">
        <v>171</v>
      </c>
      <c r="L178" s="40"/>
      <c r="M178" s="208" t="s">
        <v>19</v>
      </c>
      <c r="N178" s="209" t="s">
        <v>42</v>
      </c>
      <c r="O178" s="76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14" t="s">
        <v>186</v>
      </c>
      <c r="AT178" s="14" t="s">
        <v>129</v>
      </c>
      <c r="AU178" s="14" t="s">
        <v>81</v>
      </c>
      <c r="AY178" s="14" t="s">
        <v>127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4" t="s">
        <v>79</v>
      </c>
      <c r="BK178" s="212">
        <f>ROUND(I178*H178,2)</f>
        <v>0</v>
      </c>
      <c r="BL178" s="14" t="s">
        <v>186</v>
      </c>
      <c r="BM178" s="14" t="s">
        <v>313</v>
      </c>
    </row>
    <row r="179" spans="2:47" s="1" customFormat="1" ht="12">
      <c r="B179" s="35"/>
      <c r="C179" s="36"/>
      <c r="D179" s="213" t="s">
        <v>135</v>
      </c>
      <c r="E179" s="36"/>
      <c r="F179" s="214" t="s">
        <v>314</v>
      </c>
      <c r="G179" s="36"/>
      <c r="H179" s="36"/>
      <c r="I179" s="127"/>
      <c r="J179" s="36"/>
      <c r="K179" s="36"/>
      <c r="L179" s="40"/>
      <c r="M179" s="215"/>
      <c r="N179" s="76"/>
      <c r="O179" s="76"/>
      <c r="P179" s="76"/>
      <c r="Q179" s="76"/>
      <c r="R179" s="76"/>
      <c r="S179" s="76"/>
      <c r="T179" s="77"/>
      <c r="AT179" s="14" t="s">
        <v>135</v>
      </c>
      <c r="AU179" s="14" t="s">
        <v>81</v>
      </c>
    </row>
    <row r="180" spans="2:65" s="1" customFormat="1" ht="16.5" customHeight="1">
      <c r="B180" s="35"/>
      <c r="C180" s="201" t="s">
        <v>315</v>
      </c>
      <c r="D180" s="201" t="s">
        <v>129</v>
      </c>
      <c r="E180" s="202" t="s">
        <v>316</v>
      </c>
      <c r="F180" s="203" t="s">
        <v>317</v>
      </c>
      <c r="G180" s="204" t="s">
        <v>237</v>
      </c>
      <c r="H180" s="205">
        <v>1</v>
      </c>
      <c r="I180" s="206"/>
      <c r="J180" s="207">
        <f>ROUND(I180*H180,2)</f>
        <v>0</v>
      </c>
      <c r="K180" s="203" t="s">
        <v>171</v>
      </c>
      <c r="L180" s="40"/>
      <c r="M180" s="208" t="s">
        <v>19</v>
      </c>
      <c r="N180" s="209" t="s">
        <v>42</v>
      </c>
      <c r="O180" s="76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4" t="s">
        <v>186</v>
      </c>
      <c r="AT180" s="14" t="s">
        <v>129</v>
      </c>
      <c r="AU180" s="14" t="s">
        <v>81</v>
      </c>
      <c r="AY180" s="14" t="s">
        <v>127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4" t="s">
        <v>79</v>
      </c>
      <c r="BK180" s="212">
        <f>ROUND(I180*H180,2)</f>
        <v>0</v>
      </c>
      <c r="BL180" s="14" t="s">
        <v>186</v>
      </c>
      <c r="BM180" s="14" t="s">
        <v>318</v>
      </c>
    </row>
    <row r="181" spans="2:47" s="1" customFormat="1" ht="12">
      <c r="B181" s="35"/>
      <c r="C181" s="36"/>
      <c r="D181" s="213" t="s">
        <v>135</v>
      </c>
      <c r="E181" s="36"/>
      <c r="F181" s="214" t="s">
        <v>319</v>
      </c>
      <c r="G181" s="36"/>
      <c r="H181" s="36"/>
      <c r="I181" s="127"/>
      <c r="J181" s="36"/>
      <c r="K181" s="36"/>
      <c r="L181" s="40"/>
      <c r="M181" s="215"/>
      <c r="N181" s="76"/>
      <c r="O181" s="76"/>
      <c r="P181" s="76"/>
      <c r="Q181" s="76"/>
      <c r="R181" s="76"/>
      <c r="S181" s="76"/>
      <c r="T181" s="77"/>
      <c r="AT181" s="14" t="s">
        <v>135</v>
      </c>
      <c r="AU181" s="14" t="s">
        <v>81</v>
      </c>
    </row>
    <row r="182" spans="2:65" s="1" customFormat="1" ht="16.5" customHeight="1">
      <c r="B182" s="35"/>
      <c r="C182" s="228" t="s">
        <v>320</v>
      </c>
      <c r="D182" s="228" t="s">
        <v>168</v>
      </c>
      <c r="E182" s="229" t="s">
        <v>321</v>
      </c>
      <c r="F182" s="230" t="s">
        <v>322</v>
      </c>
      <c r="G182" s="231" t="s">
        <v>196</v>
      </c>
      <c r="H182" s="232">
        <v>1</v>
      </c>
      <c r="I182" s="233"/>
      <c r="J182" s="234">
        <f>ROUND(I182*H182,2)</f>
        <v>0</v>
      </c>
      <c r="K182" s="230" t="s">
        <v>19</v>
      </c>
      <c r="L182" s="235"/>
      <c r="M182" s="236" t="s">
        <v>19</v>
      </c>
      <c r="N182" s="237" t="s">
        <v>42</v>
      </c>
      <c r="O182" s="76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14" t="s">
        <v>192</v>
      </c>
      <c r="AT182" s="14" t="s">
        <v>168</v>
      </c>
      <c r="AU182" s="14" t="s">
        <v>81</v>
      </c>
      <c r="AY182" s="14" t="s">
        <v>127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4" t="s">
        <v>79</v>
      </c>
      <c r="BK182" s="212">
        <f>ROUND(I182*H182,2)</f>
        <v>0</v>
      </c>
      <c r="BL182" s="14" t="s">
        <v>186</v>
      </c>
      <c r="BM182" s="14" t="s">
        <v>323</v>
      </c>
    </row>
    <row r="183" spans="2:47" s="1" customFormat="1" ht="12">
      <c r="B183" s="35"/>
      <c r="C183" s="36"/>
      <c r="D183" s="213" t="s">
        <v>135</v>
      </c>
      <c r="E183" s="36"/>
      <c r="F183" s="214" t="s">
        <v>322</v>
      </c>
      <c r="G183" s="36"/>
      <c r="H183" s="36"/>
      <c r="I183" s="127"/>
      <c r="J183" s="36"/>
      <c r="K183" s="36"/>
      <c r="L183" s="40"/>
      <c r="M183" s="215"/>
      <c r="N183" s="76"/>
      <c r="O183" s="76"/>
      <c r="P183" s="76"/>
      <c r="Q183" s="76"/>
      <c r="R183" s="76"/>
      <c r="S183" s="76"/>
      <c r="T183" s="77"/>
      <c r="AT183" s="14" t="s">
        <v>135</v>
      </c>
      <c r="AU183" s="14" t="s">
        <v>81</v>
      </c>
    </row>
    <row r="184" spans="2:65" s="1" customFormat="1" ht="16.5" customHeight="1">
      <c r="B184" s="35"/>
      <c r="C184" s="201" t="s">
        <v>324</v>
      </c>
      <c r="D184" s="201" t="s">
        <v>129</v>
      </c>
      <c r="E184" s="202" t="s">
        <v>325</v>
      </c>
      <c r="F184" s="203" t="s">
        <v>326</v>
      </c>
      <c r="G184" s="204" t="s">
        <v>237</v>
      </c>
      <c r="H184" s="205">
        <v>1</v>
      </c>
      <c r="I184" s="206"/>
      <c r="J184" s="207">
        <f>ROUND(I184*H184,2)</f>
        <v>0</v>
      </c>
      <c r="K184" s="203" t="s">
        <v>171</v>
      </c>
      <c r="L184" s="40"/>
      <c r="M184" s="208" t="s">
        <v>19</v>
      </c>
      <c r="N184" s="209" t="s">
        <v>42</v>
      </c>
      <c r="O184" s="76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14" t="s">
        <v>186</v>
      </c>
      <c r="AT184" s="14" t="s">
        <v>129</v>
      </c>
      <c r="AU184" s="14" t="s">
        <v>81</v>
      </c>
      <c r="AY184" s="14" t="s">
        <v>127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4" t="s">
        <v>79</v>
      </c>
      <c r="BK184" s="212">
        <f>ROUND(I184*H184,2)</f>
        <v>0</v>
      </c>
      <c r="BL184" s="14" t="s">
        <v>186</v>
      </c>
      <c r="BM184" s="14" t="s">
        <v>327</v>
      </c>
    </row>
    <row r="185" spans="2:47" s="1" customFormat="1" ht="12">
      <c r="B185" s="35"/>
      <c r="C185" s="36"/>
      <c r="D185" s="213" t="s">
        <v>135</v>
      </c>
      <c r="E185" s="36"/>
      <c r="F185" s="214" t="s">
        <v>328</v>
      </c>
      <c r="G185" s="36"/>
      <c r="H185" s="36"/>
      <c r="I185" s="127"/>
      <c r="J185" s="36"/>
      <c r="K185" s="36"/>
      <c r="L185" s="40"/>
      <c r="M185" s="215"/>
      <c r="N185" s="76"/>
      <c r="O185" s="76"/>
      <c r="P185" s="76"/>
      <c r="Q185" s="76"/>
      <c r="R185" s="76"/>
      <c r="S185" s="76"/>
      <c r="T185" s="77"/>
      <c r="AT185" s="14" t="s">
        <v>135</v>
      </c>
      <c r="AU185" s="14" t="s">
        <v>81</v>
      </c>
    </row>
    <row r="186" spans="2:47" s="1" customFormat="1" ht="12">
      <c r="B186" s="35"/>
      <c r="C186" s="36"/>
      <c r="D186" s="213" t="s">
        <v>136</v>
      </c>
      <c r="E186" s="36"/>
      <c r="F186" s="216" t="s">
        <v>329</v>
      </c>
      <c r="G186" s="36"/>
      <c r="H186" s="36"/>
      <c r="I186" s="127"/>
      <c r="J186" s="36"/>
      <c r="K186" s="36"/>
      <c r="L186" s="40"/>
      <c r="M186" s="215"/>
      <c r="N186" s="76"/>
      <c r="O186" s="76"/>
      <c r="P186" s="76"/>
      <c r="Q186" s="76"/>
      <c r="R186" s="76"/>
      <c r="S186" s="76"/>
      <c r="T186" s="77"/>
      <c r="AT186" s="14" t="s">
        <v>136</v>
      </c>
      <c r="AU186" s="14" t="s">
        <v>81</v>
      </c>
    </row>
    <row r="187" spans="2:65" s="1" customFormat="1" ht="16.5" customHeight="1">
      <c r="B187" s="35"/>
      <c r="C187" s="201" t="s">
        <v>330</v>
      </c>
      <c r="D187" s="201" t="s">
        <v>129</v>
      </c>
      <c r="E187" s="202" t="s">
        <v>331</v>
      </c>
      <c r="F187" s="203" t="s">
        <v>332</v>
      </c>
      <c r="G187" s="204" t="s">
        <v>237</v>
      </c>
      <c r="H187" s="205">
        <v>1</v>
      </c>
      <c r="I187" s="206"/>
      <c r="J187" s="207">
        <f>ROUND(I187*H187,2)</f>
        <v>0</v>
      </c>
      <c r="K187" s="203" t="s">
        <v>143</v>
      </c>
      <c r="L187" s="40"/>
      <c r="M187" s="208" t="s">
        <v>19</v>
      </c>
      <c r="N187" s="209" t="s">
        <v>42</v>
      </c>
      <c r="O187" s="76"/>
      <c r="P187" s="210">
        <f>O187*H187</f>
        <v>0</v>
      </c>
      <c r="Q187" s="210">
        <v>0</v>
      </c>
      <c r="R187" s="210">
        <f>Q187*H187</f>
        <v>0</v>
      </c>
      <c r="S187" s="210">
        <v>0.03</v>
      </c>
      <c r="T187" s="211">
        <f>S187*H187</f>
        <v>0.03</v>
      </c>
      <c r="AR187" s="14" t="s">
        <v>186</v>
      </c>
      <c r="AT187" s="14" t="s">
        <v>129</v>
      </c>
      <c r="AU187" s="14" t="s">
        <v>81</v>
      </c>
      <c r="AY187" s="14" t="s">
        <v>127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4" t="s">
        <v>79</v>
      </c>
      <c r="BK187" s="212">
        <f>ROUND(I187*H187,2)</f>
        <v>0</v>
      </c>
      <c r="BL187" s="14" t="s">
        <v>186</v>
      </c>
      <c r="BM187" s="14" t="s">
        <v>333</v>
      </c>
    </row>
    <row r="188" spans="2:47" s="1" customFormat="1" ht="12">
      <c r="B188" s="35"/>
      <c r="C188" s="36"/>
      <c r="D188" s="213" t="s">
        <v>135</v>
      </c>
      <c r="E188" s="36"/>
      <c r="F188" s="214" t="s">
        <v>334</v>
      </c>
      <c r="G188" s="36"/>
      <c r="H188" s="36"/>
      <c r="I188" s="127"/>
      <c r="J188" s="36"/>
      <c r="K188" s="36"/>
      <c r="L188" s="40"/>
      <c r="M188" s="215"/>
      <c r="N188" s="76"/>
      <c r="O188" s="76"/>
      <c r="P188" s="76"/>
      <c r="Q188" s="76"/>
      <c r="R188" s="76"/>
      <c r="S188" s="76"/>
      <c r="T188" s="77"/>
      <c r="AT188" s="14" t="s">
        <v>135</v>
      </c>
      <c r="AU188" s="14" t="s">
        <v>81</v>
      </c>
    </row>
    <row r="189" spans="2:65" s="1" customFormat="1" ht="16.5" customHeight="1">
      <c r="B189" s="35"/>
      <c r="C189" s="201" t="s">
        <v>335</v>
      </c>
      <c r="D189" s="201" t="s">
        <v>129</v>
      </c>
      <c r="E189" s="202" t="s">
        <v>336</v>
      </c>
      <c r="F189" s="203" t="s">
        <v>337</v>
      </c>
      <c r="G189" s="204" t="s">
        <v>237</v>
      </c>
      <c r="H189" s="205">
        <v>10</v>
      </c>
      <c r="I189" s="206"/>
      <c r="J189" s="207">
        <f>ROUND(I189*H189,2)</f>
        <v>0</v>
      </c>
      <c r="K189" s="203" t="s">
        <v>171</v>
      </c>
      <c r="L189" s="40"/>
      <c r="M189" s="208" t="s">
        <v>19</v>
      </c>
      <c r="N189" s="209" t="s">
        <v>42</v>
      </c>
      <c r="O189" s="76"/>
      <c r="P189" s="210">
        <f>O189*H189</f>
        <v>0</v>
      </c>
      <c r="Q189" s="210">
        <v>0</v>
      </c>
      <c r="R189" s="210">
        <f>Q189*H189</f>
        <v>0</v>
      </c>
      <c r="S189" s="210">
        <v>0.00023</v>
      </c>
      <c r="T189" s="211">
        <f>S189*H189</f>
        <v>0.0023</v>
      </c>
      <c r="AR189" s="14" t="s">
        <v>186</v>
      </c>
      <c r="AT189" s="14" t="s">
        <v>129</v>
      </c>
      <c r="AU189" s="14" t="s">
        <v>81</v>
      </c>
      <c r="AY189" s="14" t="s">
        <v>127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4" t="s">
        <v>79</v>
      </c>
      <c r="BK189" s="212">
        <f>ROUND(I189*H189,2)</f>
        <v>0</v>
      </c>
      <c r="BL189" s="14" t="s">
        <v>186</v>
      </c>
      <c r="BM189" s="14" t="s">
        <v>338</v>
      </c>
    </row>
    <row r="190" spans="2:47" s="1" customFormat="1" ht="12">
      <c r="B190" s="35"/>
      <c r="C190" s="36"/>
      <c r="D190" s="213" t="s">
        <v>135</v>
      </c>
      <c r="E190" s="36"/>
      <c r="F190" s="214" t="s">
        <v>339</v>
      </c>
      <c r="G190" s="36"/>
      <c r="H190" s="36"/>
      <c r="I190" s="127"/>
      <c r="J190" s="36"/>
      <c r="K190" s="36"/>
      <c r="L190" s="40"/>
      <c r="M190" s="215"/>
      <c r="N190" s="76"/>
      <c r="O190" s="76"/>
      <c r="P190" s="76"/>
      <c r="Q190" s="76"/>
      <c r="R190" s="76"/>
      <c r="S190" s="76"/>
      <c r="T190" s="77"/>
      <c r="AT190" s="14" t="s">
        <v>135</v>
      </c>
      <c r="AU190" s="14" t="s">
        <v>81</v>
      </c>
    </row>
    <row r="191" spans="2:47" s="1" customFormat="1" ht="12">
      <c r="B191" s="35"/>
      <c r="C191" s="36"/>
      <c r="D191" s="213" t="s">
        <v>136</v>
      </c>
      <c r="E191" s="36"/>
      <c r="F191" s="216" t="s">
        <v>340</v>
      </c>
      <c r="G191" s="36"/>
      <c r="H191" s="36"/>
      <c r="I191" s="127"/>
      <c r="J191" s="36"/>
      <c r="K191" s="36"/>
      <c r="L191" s="40"/>
      <c r="M191" s="215"/>
      <c r="N191" s="76"/>
      <c r="O191" s="76"/>
      <c r="P191" s="76"/>
      <c r="Q191" s="76"/>
      <c r="R191" s="76"/>
      <c r="S191" s="76"/>
      <c r="T191" s="77"/>
      <c r="AT191" s="14" t="s">
        <v>136</v>
      </c>
      <c r="AU191" s="14" t="s">
        <v>81</v>
      </c>
    </row>
    <row r="192" spans="2:65" s="1" customFormat="1" ht="16.5" customHeight="1">
      <c r="B192" s="35"/>
      <c r="C192" s="201" t="s">
        <v>341</v>
      </c>
      <c r="D192" s="201" t="s">
        <v>129</v>
      </c>
      <c r="E192" s="202" t="s">
        <v>342</v>
      </c>
      <c r="F192" s="203" t="s">
        <v>343</v>
      </c>
      <c r="G192" s="204" t="s">
        <v>237</v>
      </c>
      <c r="H192" s="205">
        <v>15</v>
      </c>
      <c r="I192" s="206"/>
      <c r="J192" s="207">
        <f>ROUND(I192*H192,2)</f>
        <v>0</v>
      </c>
      <c r="K192" s="203" t="s">
        <v>171</v>
      </c>
      <c r="L192" s="40"/>
      <c r="M192" s="208" t="s">
        <v>19</v>
      </c>
      <c r="N192" s="209" t="s">
        <v>42</v>
      </c>
      <c r="O192" s="76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14" t="s">
        <v>186</v>
      </c>
      <c r="AT192" s="14" t="s">
        <v>129</v>
      </c>
      <c r="AU192" s="14" t="s">
        <v>81</v>
      </c>
      <c r="AY192" s="14" t="s">
        <v>127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4" t="s">
        <v>79</v>
      </c>
      <c r="BK192" s="212">
        <f>ROUND(I192*H192,2)</f>
        <v>0</v>
      </c>
      <c r="BL192" s="14" t="s">
        <v>186</v>
      </c>
      <c r="BM192" s="14" t="s">
        <v>344</v>
      </c>
    </row>
    <row r="193" spans="2:47" s="1" customFormat="1" ht="12">
      <c r="B193" s="35"/>
      <c r="C193" s="36"/>
      <c r="D193" s="213" t="s">
        <v>135</v>
      </c>
      <c r="E193" s="36"/>
      <c r="F193" s="214" t="s">
        <v>345</v>
      </c>
      <c r="G193" s="36"/>
      <c r="H193" s="36"/>
      <c r="I193" s="127"/>
      <c r="J193" s="36"/>
      <c r="K193" s="36"/>
      <c r="L193" s="40"/>
      <c r="M193" s="215"/>
      <c r="N193" s="76"/>
      <c r="O193" s="76"/>
      <c r="P193" s="76"/>
      <c r="Q193" s="76"/>
      <c r="R193" s="76"/>
      <c r="S193" s="76"/>
      <c r="T193" s="77"/>
      <c r="AT193" s="14" t="s">
        <v>135</v>
      </c>
      <c r="AU193" s="14" t="s">
        <v>81</v>
      </c>
    </row>
    <row r="194" spans="2:65" s="1" customFormat="1" ht="16.5" customHeight="1">
      <c r="B194" s="35"/>
      <c r="C194" s="201" t="s">
        <v>346</v>
      </c>
      <c r="D194" s="201" t="s">
        <v>129</v>
      </c>
      <c r="E194" s="202" t="s">
        <v>347</v>
      </c>
      <c r="F194" s="203" t="s">
        <v>348</v>
      </c>
      <c r="G194" s="204" t="s">
        <v>237</v>
      </c>
      <c r="H194" s="205">
        <v>1</v>
      </c>
      <c r="I194" s="206"/>
      <c r="J194" s="207">
        <f>ROUND(I194*H194,2)</f>
        <v>0</v>
      </c>
      <c r="K194" s="203" t="s">
        <v>171</v>
      </c>
      <c r="L194" s="40"/>
      <c r="M194" s="208" t="s">
        <v>19</v>
      </c>
      <c r="N194" s="209" t="s">
        <v>42</v>
      </c>
      <c r="O194" s="76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4" t="s">
        <v>186</v>
      </c>
      <c r="AT194" s="14" t="s">
        <v>129</v>
      </c>
      <c r="AU194" s="14" t="s">
        <v>81</v>
      </c>
      <c r="AY194" s="14" t="s">
        <v>127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4" t="s">
        <v>79</v>
      </c>
      <c r="BK194" s="212">
        <f>ROUND(I194*H194,2)</f>
        <v>0</v>
      </c>
      <c r="BL194" s="14" t="s">
        <v>186</v>
      </c>
      <c r="BM194" s="14" t="s">
        <v>349</v>
      </c>
    </row>
    <row r="195" spans="2:47" s="1" customFormat="1" ht="12">
      <c r="B195" s="35"/>
      <c r="C195" s="36"/>
      <c r="D195" s="213" t="s">
        <v>135</v>
      </c>
      <c r="E195" s="36"/>
      <c r="F195" s="214" t="s">
        <v>350</v>
      </c>
      <c r="G195" s="36"/>
      <c r="H195" s="36"/>
      <c r="I195" s="127"/>
      <c r="J195" s="36"/>
      <c r="K195" s="36"/>
      <c r="L195" s="40"/>
      <c r="M195" s="215"/>
      <c r="N195" s="76"/>
      <c r="O195" s="76"/>
      <c r="P195" s="76"/>
      <c r="Q195" s="76"/>
      <c r="R195" s="76"/>
      <c r="S195" s="76"/>
      <c r="T195" s="77"/>
      <c r="AT195" s="14" t="s">
        <v>135</v>
      </c>
      <c r="AU195" s="14" t="s">
        <v>81</v>
      </c>
    </row>
    <row r="196" spans="2:65" s="1" customFormat="1" ht="16.5" customHeight="1">
      <c r="B196" s="35"/>
      <c r="C196" s="228" t="s">
        <v>351</v>
      </c>
      <c r="D196" s="228" t="s">
        <v>168</v>
      </c>
      <c r="E196" s="229" t="s">
        <v>352</v>
      </c>
      <c r="F196" s="230" t="s">
        <v>353</v>
      </c>
      <c r="G196" s="231" t="s">
        <v>237</v>
      </c>
      <c r="H196" s="232">
        <v>1</v>
      </c>
      <c r="I196" s="233"/>
      <c r="J196" s="234">
        <f>ROUND(I196*H196,2)</f>
        <v>0</v>
      </c>
      <c r="K196" s="230" t="s">
        <v>143</v>
      </c>
      <c r="L196" s="235"/>
      <c r="M196" s="236" t="s">
        <v>19</v>
      </c>
      <c r="N196" s="237" t="s">
        <v>42</v>
      </c>
      <c r="O196" s="76"/>
      <c r="P196" s="210">
        <f>O196*H196</f>
        <v>0</v>
      </c>
      <c r="Q196" s="210">
        <v>5E-05</v>
      </c>
      <c r="R196" s="210">
        <f>Q196*H196</f>
        <v>5E-05</v>
      </c>
      <c r="S196" s="210">
        <v>0</v>
      </c>
      <c r="T196" s="211">
        <f>S196*H196</f>
        <v>0</v>
      </c>
      <c r="AR196" s="14" t="s">
        <v>192</v>
      </c>
      <c r="AT196" s="14" t="s">
        <v>168</v>
      </c>
      <c r="AU196" s="14" t="s">
        <v>81</v>
      </c>
      <c r="AY196" s="14" t="s">
        <v>127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4" t="s">
        <v>79</v>
      </c>
      <c r="BK196" s="212">
        <f>ROUND(I196*H196,2)</f>
        <v>0</v>
      </c>
      <c r="BL196" s="14" t="s">
        <v>186</v>
      </c>
      <c r="BM196" s="14" t="s">
        <v>354</v>
      </c>
    </row>
    <row r="197" spans="2:47" s="1" customFormat="1" ht="12">
      <c r="B197" s="35"/>
      <c r="C197" s="36"/>
      <c r="D197" s="213" t="s">
        <v>135</v>
      </c>
      <c r="E197" s="36"/>
      <c r="F197" s="214" t="s">
        <v>353</v>
      </c>
      <c r="G197" s="36"/>
      <c r="H197" s="36"/>
      <c r="I197" s="127"/>
      <c r="J197" s="36"/>
      <c r="K197" s="36"/>
      <c r="L197" s="40"/>
      <c r="M197" s="215"/>
      <c r="N197" s="76"/>
      <c r="O197" s="76"/>
      <c r="P197" s="76"/>
      <c r="Q197" s="76"/>
      <c r="R197" s="76"/>
      <c r="S197" s="76"/>
      <c r="T197" s="77"/>
      <c r="AT197" s="14" t="s">
        <v>135</v>
      </c>
      <c r="AU197" s="14" t="s">
        <v>81</v>
      </c>
    </row>
    <row r="198" spans="2:65" s="1" customFormat="1" ht="16.5" customHeight="1">
      <c r="B198" s="35"/>
      <c r="C198" s="201" t="s">
        <v>355</v>
      </c>
      <c r="D198" s="201" t="s">
        <v>129</v>
      </c>
      <c r="E198" s="202" t="s">
        <v>356</v>
      </c>
      <c r="F198" s="203" t="s">
        <v>357</v>
      </c>
      <c r="G198" s="204" t="s">
        <v>237</v>
      </c>
      <c r="H198" s="205">
        <v>2</v>
      </c>
      <c r="I198" s="206"/>
      <c r="J198" s="207">
        <f>ROUND(I198*H198,2)</f>
        <v>0</v>
      </c>
      <c r="K198" s="203" t="s">
        <v>171</v>
      </c>
      <c r="L198" s="40"/>
      <c r="M198" s="208" t="s">
        <v>19</v>
      </c>
      <c r="N198" s="209" t="s">
        <v>42</v>
      </c>
      <c r="O198" s="76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4" t="s">
        <v>186</v>
      </c>
      <c r="AT198" s="14" t="s">
        <v>129</v>
      </c>
      <c r="AU198" s="14" t="s">
        <v>81</v>
      </c>
      <c r="AY198" s="14" t="s">
        <v>127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4" t="s">
        <v>79</v>
      </c>
      <c r="BK198" s="212">
        <f>ROUND(I198*H198,2)</f>
        <v>0</v>
      </c>
      <c r="BL198" s="14" t="s">
        <v>186</v>
      </c>
      <c r="BM198" s="14" t="s">
        <v>358</v>
      </c>
    </row>
    <row r="199" spans="2:47" s="1" customFormat="1" ht="12">
      <c r="B199" s="35"/>
      <c r="C199" s="36"/>
      <c r="D199" s="213" t="s">
        <v>135</v>
      </c>
      <c r="E199" s="36"/>
      <c r="F199" s="214" t="s">
        <v>359</v>
      </c>
      <c r="G199" s="36"/>
      <c r="H199" s="36"/>
      <c r="I199" s="127"/>
      <c r="J199" s="36"/>
      <c r="K199" s="36"/>
      <c r="L199" s="40"/>
      <c r="M199" s="215"/>
      <c r="N199" s="76"/>
      <c r="O199" s="76"/>
      <c r="P199" s="76"/>
      <c r="Q199" s="76"/>
      <c r="R199" s="76"/>
      <c r="S199" s="76"/>
      <c r="T199" s="77"/>
      <c r="AT199" s="14" t="s">
        <v>135</v>
      </c>
      <c r="AU199" s="14" t="s">
        <v>81</v>
      </c>
    </row>
    <row r="200" spans="2:65" s="1" customFormat="1" ht="16.5" customHeight="1">
      <c r="B200" s="35"/>
      <c r="C200" s="228" t="s">
        <v>360</v>
      </c>
      <c r="D200" s="228" t="s">
        <v>168</v>
      </c>
      <c r="E200" s="229" t="s">
        <v>361</v>
      </c>
      <c r="F200" s="230" t="s">
        <v>362</v>
      </c>
      <c r="G200" s="231" t="s">
        <v>237</v>
      </c>
      <c r="H200" s="232">
        <v>2</v>
      </c>
      <c r="I200" s="233"/>
      <c r="J200" s="234">
        <f>ROUND(I200*H200,2)</f>
        <v>0</v>
      </c>
      <c r="K200" s="230" t="s">
        <v>171</v>
      </c>
      <c r="L200" s="235"/>
      <c r="M200" s="236" t="s">
        <v>19</v>
      </c>
      <c r="N200" s="237" t="s">
        <v>42</v>
      </c>
      <c r="O200" s="76"/>
      <c r="P200" s="210">
        <f>O200*H200</f>
        <v>0</v>
      </c>
      <c r="Q200" s="210">
        <v>8E-05</v>
      </c>
      <c r="R200" s="210">
        <f>Q200*H200</f>
        <v>0.00016</v>
      </c>
      <c r="S200" s="210">
        <v>0</v>
      </c>
      <c r="T200" s="211">
        <f>S200*H200</f>
        <v>0</v>
      </c>
      <c r="AR200" s="14" t="s">
        <v>192</v>
      </c>
      <c r="AT200" s="14" t="s">
        <v>168</v>
      </c>
      <c r="AU200" s="14" t="s">
        <v>81</v>
      </c>
      <c r="AY200" s="14" t="s">
        <v>127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4" t="s">
        <v>79</v>
      </c>
      <c r="BK200" s="212">
        <f>ROUND(I200*H200,2)</f>
        <v>0</v>
      </c>
      <c r="BL200" s="14" t="s">
        <v>186</v>
      </c>
      <c r="BM200" s="14" t="s">
        <v>363</v>
      </c>
    </row>
    <row r="201" spans="2:47" s="1" customFormat="1" ht="12">
      <c r="B201" s="35"/>
      <c r="C201" s="36"/>
      <c r="D201" s="213" t="s">
        <v>135</v>
      </c>
      <c r="E201" s="36"/>
      <c r="F201" s="214" t="s">
        <v>362</v>
      </c>
      <c r="G201" s="36"/>
      <c r="H201" s="36"/>
      <c r="I201" s="127"/>
      <c r="J201" s="36"/>
      <c r="K201" s="36"/>
      <c r="L201" s="40"/>
      <c r="M201" s="215"/>
      <c r="N201" s="76"/>
      <c r="O201" s="76"/>
      <c r="P201" s="76"/>
      <c r="Q201" s="76"/>
      <c r="R201" s="76"/>
      <c r="S201" s="76"/>
      <c r="T201" s="77"/>
      <c r="AT201" s="14" t="s">
        <v>135</v>
      </c>
      <c r="AU201" s="14" t="s">
        <v>81</v>
      </c>
    </row>
    <row r="202" spans="2:65" s="1" customFormat="1" ht="16.5" customHeight="1">
      <c r="B202" s="35"/>
      <c r="C202" s="201" t="s">
        <v>364</v>
      </c>
      <c r="D202" s="201" t="s">
        <v>129</v>
      </c>
      <c r="E202" s="202" t="s">
        <v>365</v>
      </c>
      <c r="F202" s="203" t="s">
        <v>366</v>
      </c>
      <c r="G202" s="204" t="s">
        <v>237</v>
      </c>
      <c r="H202" s="205">
        <v>5</v>
      </c>
      <c r="I202" s="206"/>
      <c r="J202" s="207">
        <f>ROUND(I202*H202,2)</f>
        <v>0</v>
      </c>
      <c r="K202" s="203" t="s">
        <v>171</v>
      </c>
      <c r="L202" s="40"/>
      <c r="M202" s="208" t="s">
        <v>19</v>
      </c>
      <c r="N202" s="209" t="s">
        <v>42</v>
      </c>
      <c r="O202" s="76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4" t="s">
        <v>186</v>
      </c>
      <c r="AT202" s="14" t="s">
        <v>129</v>
      </c>
      <c r="AU202" s="14" t="s">
        <v>81</v>
      </c>
      <c r="AY202" s="14" t="s">
        <v>127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4" t="s">
        <v>79</v>
      </c>
      <c r="BK202" s="212">
        <f>ROUND(I202*H202,2)</f>
        <v>0</v>
      </c>
      <c r="BL202" s="14" t="s">
        <v>186</v>
      </c>
      <c r="BM202" s="14" t="s">
        <v>367</v>
      </c>
    </row>
    <row r="203" spans="2:47" s="1" customFormat="1" ht="12">
      <c r="B203" s="35"/>
      <c r="C203" s="36"/>
      <c r="D203" s="213" t="s">
        <v>135</v>
      </c>
      <c r="E203" s="36"/>
      <c r="F203" s="214" t="s">
        <v>368</v>
      </c>
      <c r="G203" s="36"/>
      <c r="H203" s="36"/>
      <c r="I203" s="127"/>
      <c r="J203" s="36"/>
      <c r="K203" s="36"/>
      <c r="L203" s="40"/>
      <c r="M203" s="215"/>
      <c r="N203" s="76"/>
      <c r="O203" s="76"/>
      <c r="P203" s="76"/>
      <c r="Q203" s="76"/>
      <c r="R203" s="76"/>
      <c r="S203" s="76"/>
      <c r="T203" s="77"/>
      <c r="AT203" s="14" t="s">
        <v>135</v>
      </c>
      <c r="AU203" s="14" t="s">
        <v>81</v>
      </c>
    </row>
    <row r="204" spans="2:65" s="1" customFormat="1" ht="16.5" customHeight="1">
      <c r="B204" s="35"/>
      <c r="C204" s="228" t="s">
        <v>369</v>
      </c>
      <c r="D204" s="228" t="s">
        <v>168</v>
      </c>
      <c r="E204" s="229" t="s">
        <v>370</v>
      </c>
      <c r="F204" s="230" t="s">
        <v>371</v>
      </c>
      <c r="G204" s="231" t="s">
        <v>196</v>
      </c>
      <c r="H204" s="232">
        <v>5</v>
      </c>
      <c r="I204" s="233"/>
      <c r="J204" s="234">
        <f>ROUND(I204*H204,2)</f>
        <v>0</v>
      </c>
      <c r="K204" s="230" t="s">
        <v>197</v>
      </c>
      <c r="L204" s="235"/>
      <c r="M204" s="236" t="s">
        <v>19</v>
      </c>
      <c r="N204" s="237" t="s">
        <v>42</v>
      </c>
      <c r="O204" s="76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4" t="s">
        <v>192</v>
      </c>
      <c r="AT204" s="14" t="s">
        <v>168</v>
      </c>
      <c r="AU204" s="14" t="s">
        <v>81</v>
      </c>
      <c r="AY204" s="14" t="s">
        <v>127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4" t="s">
        <v>79</v>
      </c>
      <c r="BK204" s="212">
        <f>ROUND(I204*H204,2)</f>
        <v>0</v>
      </c>
      <c r="BL204" s="14" t="s">
        <v>186</v>
      </c>
      <c r="BM204" s="14" t="s">
        <v>372</v>
      </c>
    </row>
    <row r="205" spans="2:47" s="1" customFormat="1" ht="12">
      <c r="B205" s="35"/>
      <c r="C205" s="36"/>
      <c r="D205" s="213" t="s">
        <v>135</v>
      </c>
      <c r="E205" s="36"/>
      <c r="F205" s="214" t="s">
        <v>371</v>
      </c>
      <c r="G205" s="36"/>
      <c r="H205" s="36"/>
      <c r="I205" s="127"/>
      <c r="J205" s="36"/>
      <c r="K205" s="36"/>
      <c r="L205" s="40"/>
      <c r="M205" s="215"/>
      <c r="N205" s="76"/>
      <c r="O205" s="76"/>
      <c r="P205" s="76"/>
      <c r="Q205" s="76"/>
      <c r="R205" s="76"/>
      <c r="S205" s="76"/>
      <c r="T205" s="77"/>
      <c r="AT205" s="14" t="s">
        <v>135</v>
      </c>
      <c r="AU205" s="14" t="s">
        <v>81</v>
      </c>
    </row>
    <row r="206" spans="2:65" s="1" customFormat="1" ht="16.5" customHeight="1">
      <c r="B206" s="35"/>
      <c r="C206" s="201" t="s">
        <v>373</v>
      </c>
      <c r="D206" s="201" t="s">
        <v>129</v>
      </c>
      <c r="E206" s="202" t="s">
        <v>374</v>
      </c>
      <c r="F206" s="203" t="s">
        <v>375</v>
      </c>
      <c r="G206" s="204" t="s">
        <v>237</v>
      </c>
      <c r="H206" s="205">
        <v>19</v>
      </c>
      <c r="I206" s="206"/>
      <c r="J206" s="207">
        <f>ROUND(I206*H206,2)</f>
        <v>0</v>
      </c>
      <c r="K206" s="203" t="s">
        <v>171</v>
      </c>
      <c r="L206" s="40"/>
      <c r="M206" s="208" t="s">
        <v>19</v>
      </c>
      <c r="N206" s="209" t="s">
        <v>42</v>
      </c>
      <c r="O206" s="76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4" t="s">
        <v>186</v>
      </c>
      <c r="AT206" s="14" t="s">
        <v>129</v>
      </c>
      <c r="AU206" s="14" t="s">
        <v>81</v>
      </c>
      <c r="AY206" s="14" t="s">
        <v>127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4" t="s">
        <v>79</v>
      </c>
      <c r="BK206" s="212">
        <f>ROUND(I206*H206,2)</f>
        <v>0</v>
      </c>
      <c r="BL206" s="14" t="s">
        <v>186</v>
      </c>
      <c r="BM206" s="14" t="s">
        <v>376</v>
      </c>
    </row>
    <row r="207" spans="2:47" s="1" customFormat="1" ht="12">
      <c r="B207" s="35"/>
      <c r="C207" s="36"/>
      <c r="D207" s="213" t="s">
        <v>135</v>
      </c>
      <c r="E207" s="36"/>
      <c r="F207" s="214" t="s">
        <v>377</v>
      </c>
      <c r="G207" s="36"/>
      <c r="H207" s="36"/>
      <c r="I207" s="127"/>
      <c r="J207" s="36"/>
      <c r="K207" s="36"/>
      <c r="L207" s="40"/>
      <c r="M207" s="215"/>
      <c r="N207" s="76"/>
      <c r="O207" s="76"/>
      <c r="P207" s="76"/>
      <c r="Q207" s="76"/>
      <c r="R207" s="76"/>
      <c r="S207" s="76"/>
      <c r="T207" s="77"/>
      <c r="AT207" s="14" t="s">
        <v>135</v>
      </c>
      <c r="AU207" s="14" t="s">
        <v>81</v>
      </c>
    </row>
    <row r="208" spans="2:65" s="1" customFormat="1" ht="16.5" customHeight="1">
      <c r="B208" s="35"/>
      <c r="C208" s="228" t="s">
        <v>378</v>
      </c>
      <c r="D208" s="228" t="s">
        <v>168</v>
      </c>
      <c r="E208" s="229" t="s">
        <v>379</v>
      </c>
      <c r="F208" s="230" t="s">
        <v>380</v>
      </c>
      <c r="G208" s="231" t="s">
        <v>196</v>
      </c>
      <c r="H208" s="232">
        <v>19</v>
      </c>
      <c r="I208" s="233"/>
      <c r="J208" s="234">
        <f>ROUND(I208*H208,2)</f>
        <v>0</v>
      </c>
      <c r="K208" s="230" t="s">
        <v>197</v>
      </c>
      <c r="L208" s="235"/>
      <c r="M208" s="236" t="s">
        <v>19</v>
      </c>
      <c r="N208" s="237" t="s">
        <v>42</v>
      </c>
      <c r="O208" s="76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4" t="s">
        <v>192</v>
      </c>
      <c r="AT208" s="14" t="s">
        <v>168</v>
      </c>
      <c r="AU208" s="14" t="s">
        <v>81</v>
      </c>
      <c r="AY208" s="14" t="s">
        <v>127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4" t="s">
        <v>79</v>
      </c>
      <c r="BK208" s="212">
        <f>ROUND(I208*H208,2)</f>
        <v>0</v>
      </c>
      <c r="BL208" s="14" t="s">
        <v>186</v>
      </c>
      <c r="BM208" s="14" t="s">
        <v>381</v>
      </c>
    </row>
    <row r="209" spans="2:47" s="1" customFormat="1" ht="12">
      <c r="B209" s="35"/>
      <c r="C209" s="36"/>
      <c r="D209" s="213" t="s">
        <v>135</v>
      </c>
      <c r="E209" s="36"/>
      <c r="F209" s="214" t="s">
        <v>380</v>
      </c>
      <c r="G209" s="36"/>
      <c r="H209" s="36"/>
      <c r="I209" s="127"/>
      <c r="J209" s="36"/>
      <c r="K209" s="36"/>
      <c r="L209" s="40"/>
      <c r="M209" s="215"/>
      <c r="N209" s="76"/>
      <c r="O209" s="76"/>
      <c r="P209" s="76"/>
      <c r="Q209" s="76"/>
      <c r="R209" s="76"/>
      <c r="S209" s="76"/>
      <c r="T209" s="77"/>
      <c r="AT209" s="14" t="s">
        <v>135</v>
      </c>
      <c r="AU209" s="14" t="s">
        <v>81</v>
      </c>
    </row>
    <row r="210" spans="2:65" s="1" customFormat="1" ht="16.5" customHeight="1">
      <c r="B210" s="35"/>
      <c r="C210" s="201" t="s">
        <v>382</v>
      </c>
      <c r="D210" s="201" t="s">
        <v>129</v>
      </c>
      <c r="E210" s="202" t="s">
        <v>383</v>
      </c>
      <c r="F210" s="203" t="s">
        <v>384</v>
      </c>
      <c r="G210" s="204" t="s">
        <v>237</v>
      </c>
      <c r="H210" s="205">
        <v>29</v>
      </c>
      <c r="I210" s="206"/>
      <c r="J210" s="207">
        <f>ROUND(I210*H210,2)</f>
        <v>0</v>
      </c>
      <c r="K210" s="203" t="s">
        <v>171</v>
      </c>
      <c r="L210" s="40"/>
      <c r="M210" s="208" t="s">
        <v>19</v>
      </c>
      <c r="N210" s="209" t="s">
        <v>42</v>
      </c>
      <c r="O210" s="76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4" t="s">
        <v>186</v>
      </c>
      <c r="AT210" s="14" t="s">
        <v>129</v>
      </c>
      <c r="AU210" s="14" t="s">
        <v>81</v>
      </c>
      <c r="AY210" s="14" t="s">
        <v>127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4" t="s">
        <v>79</v>
      </c>
      <c r="BK210" s="212">
        <f>ROUND(I210*H210,2)</f>
        <v>0</v>
      </c>
      <c r="BL210" s="14" t="s">
        <v>186</v>
      </c>
      <c r="BM210" s="14" t="s">
        <v>385</v>
      </c>
    </row>
    <row r="211" spans="2:47" s="1" customFormat="1" ht="12">
      <c r="B211" s="35"/>
      <c r="C211" s="36"/>
      <c r="D211" s="213" t="s">
        <v>135</v>
      </c>
      <c r="E211" s="36"/>
      <c r="F211" s="214" t="s">
        <v>386</v>
      </c>
      <c r="G211" s="36"/>
      <c r="H211" s="36"/>
      <c r="I211" s="127"/>
      <c r="J211" s="36"/>
      <c r="K211" s="36"/>
      <c r="L211" s="40"/>
      <c r="M211" s="215"/>
      <c r="N211" s="76"/>
      <c r="O211" s="76"/>
      <c r="P211" s="76"/>
      <c r="Q211" s="76"/>
      <c r="R211" s="76"/>
      <c r="S211" s="76"/>
      <c r="T211" s="77"/>
      <c r="AT211" s="14" t="s">
        <v>135</v>
      </c>
      <c r="AU211" s="14" t="s">
        <v>81</v>
      </c>
    </row>
    <row r="212" spans="2:65" s="1" customFormat="1" ht="16.5" customHeight="1">
      <c r="B212" s="35"/>
      <c r="C212" s="228" t="s">
        <v>387</v>
      </c>
      <c r="D212" s="228" t="s">
        <v>168</v>
      </c>
      <c r="E212" s="229" t="s">
        <v>388</v>
      </c>
      <c r="F212" s="230" t="s">
        <v>389</v>
      </c>
      <c r="G212" s="231" t="s">
        <v>196</v>
      </c>
      <c r="H212" s="232">
        <v>25</v>
      </c>
      <c r="I212" s="233"/>
      <c r="J212" s="234">
        <f>ROUND(I212*H212,2)</f>
        <v>0</v>
      </c>
      <c r="K212" s="230" t="s">
        <v>197</v>
      </c>
      <c r="L212" s="235"/>
      <c r="M212" s="236" t="s">
        <v>19</v>
      </c>
      <c r="N212" s="237" t="s">
        <v>42</v>
      </c>
      <c r="O212" s="76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4" t="s">
        <v>192</v>
      </c>
      <c r="AT212" s="14" t="s">
        <v>168</v>
      </c>
      <c r="AU212" s="14" t="s">
        <v>81</v>
      </c>
      <c r="AY212" s="14" t="s">
        <v>127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4" t="s">
        <v>79</v>
      </c>
      <c r="BK212" s="212">
        <f>ROUND(I212*H212,2)</f>
        <v>0</v>
      </c>
      <c r="BL212" s="14" t="s">
        <v>186</v>
      </c>
      <c r="BM212" s="14" t="s">
        <v>390</v>
      </c>
    </row>
    <row r="213" spans="2:47" s="1" customFormat="1" ht="12">
      <c r="B213" s="35"/>
      <c r="C213" s="36"/>
      <c r="D213" s="213" t="s">
        <v>135</v>
      </c>
      <c r="E213" s="36"/>
      <c r="F213" s="214" t="s">
        <v>389</v>
      </c>
      <c r="G213" s="36"/>
      <c r="H213" s="36"/>
      <c r="I213" s="127"/>
      <c r="J213" s="36"/>
      <c r="K213" s="36"/>
      <c r="L213" s="40"/>
      <c r="M213" s="215"/>
      <c r="N213" s="76"/>
      <c r="O213" s="76"/>
      <c r="P213" s="76"/>
      <c r="Q213" s="76"/>
      <c r="R213" s="76"/>
      <c r="S213" s="76"/>
      <c r="T213" s="77"/>
      <c r="AT213" s="14" t="s">
        <v>135</v>
      </c>
      <c r="AU213" s="14" t="s">
        <v>81</v>
      </c>
    </row>
    <row r="214" spans="2:65" s="1" customFormat="1" ht="16.5" customHeight="1">
      <c r="B214" s="35"/>
      <c r="C214" s="228" t="s">
        <v>391</v>
      </c>
      <c r="D214" s="228" t="s">
        <v>168</v>
      </c>
      <c r="E214" s="229" t="s">
        <v>392</v>
      </c>
      <c r="F214" s="230" t="s">
        <v>393</v>
      </c>
      <c r="G214" s="231" t="s">
        <v>196</v>
      </c>
      <c r="H214" s="232">
        <v>4</v>
      </c>
      <c r="I214" s="233"/>
      <c r="J214" s="234">
        <f>ROUND(I214*H214,2)</f>
        <v>0</v>
      </c>
      <c r="K214" s="230" t="s">
        <v>197</v>
      </c>
      <c r="L214" s="235"/>
      <c r="M214" s="236" t="s">
        <v>19</v>
      </c>
      <c r="N214" s="237" t="s">
        <v>42</v>
      </c>
      <c r="O214" s="76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14" t="s">
        <v>192</v>
      </c>
      <c r="AT214" s="14" t="s">
        <v>168</v>
      </c>
      <c r="AU214" s="14" t="s">
        <v>81</v>
      </c>
      <c r="AY214" s="14" t="s">
        <v>127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4" t="s">
        <v>79</v>
      </c>
      <c r="BK214" s="212">
        <f>ROUND(I214*H214,2)</f>
        <v>0</v>
      </c>
      <c r="BL214" s="14" t="s">
        <v>186</v>
      </c>
      <c r="BM214" s="14" t="s">
        <v>394</v>
      </c>
    </row>
    <row r="215" spans="2:47" s="1" customFormat="1" ht="12">
      <c r="B215" s="35"/>
      <c r="C215" s="36"/>
      <c r="D215" s="213" t="s">
        <v>135</v>
      </c>
      <c r="E215" s="36"/>
      <c r="F215" s="214" t="s">
        <v>393</v>
      </c>
      <c r="G215" s="36"/>
      <c r="H215" s="36"/>
      <c r="I215" s="127"/>
      <c r="J215" s="36"/>
      <c r="K215" s="36"/>
      <c r="L215" s="40"/>
      <c r="M215" s="215"/>
      <c r="N215" s="76"/>
      <c r="O215" s="76"/>
      <c r="P215" s="76"/>
      <c r="Q215" s="76"/>
      <c r="R215" s="76"/>
      <c r="S215" s="76"/>
      <c r="T215" s="77"/>
      <c r="AT215" s="14" t="s">
        <v>135</v>
      </c>
      <c r="AU215" s="14" t="s">
        <v>81</v>
      </c>
    </row>
    <row r="216" spans="2:65" s="1" customFormat="1" ht="16.5" customHeight="1">
      <c r="B216" s="35"/>
      <c r="C216" s="201" t="s">
        <v>395</v>
      </c>
      <c r="D216" s="201" t="s">
        <v>129</v>
      </c>
      <c r="E216" s="202" t="s">
        <v>396</v>
      </c>
      <c r="F216" s="203" t="s">
        <v>397</v>
      </c>
      <c r="G216" s="204" t="s">
        <v>237</v>
      </c>
      <c r="H216" s="205">
        <v>27</v>
      </c>
      <c r="I216" s="206"/>
      <c r="J216" s="207">
        <f>ROUND(I216*H216,2)</f>
        <v>0</v>
      </c>
      <c r="K216" s="203" t="s">
        <v>171</v>
      </c>
      <c r="L216" s="40"/>
      <c r="M216" s="208" t="s">
        <v>19</v>
      </c>
      <c r="N216" s="209" t="s">
        <v>42</v>
      </c>
      <c r="O216" s="76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14" t="s">
        <v>186</v>
      </c>
      <c r="AT216" s="14" t="s">
        <v>129</v>
      </c>
      <c r="AU216" s="14" t="s">
        <v>81</v>
      </c>
      <c r="AY216" s="14" t="s">
        <v>127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4" t="s">
        <v>79</v>
      </c>
      <c r="BK216" s="212">
        <f>ROUND(I216*H216,2)</f>
        <v>0</v>
      </c>
      <c r="BL216" s="14" t="s">
        <v>186</v>
      </c>
      <c r="BM216" s="14" t="s">
        <v>398</v>
      </c>
    </row>
    <row r="217" spans="2:47" s="1" customFormat="1" ht="12">
      <c r="B217" s="35"/>
      <c r="C217" s="36"/>
      <c r="D217" s="213" t="s">
        <v>135</v>
      </c>
      <c r="E217" s="36"/>
      <c r="F217" s="214" t="s">
        <v>399</v>
      </c>
      <c r="G217" s="36"/>
      <c r="H217" s="36"/>
      <c r="I217" s="127"/>
      <c r="J217" s="36"/>
      <c r="K217" s="36"/>
      <c r="L217" s="40"/>
      <c r="M217" s="215"/>
      <c r="N217" s="76"/>
      <c r="O217" s="76"/>
      <c r="P217" s="76"/>
      <c r="Q217" s="76"/>
      <c r="R217" s="76"/>
      <c r="S217" s="76"/>
      <c r="T217" s="77"/>
      <c r="AT217" s="14" t="s">
        <v>135</v>
      </c>
      <c r="AU217" s="14" t="s">
        <v>81</v>
      </c>
    </row>
    <row r="218" spans="2:65" s="1" customFormat="1" ht="16.5" customHeight="1">
      <c r="B218" s="35"/>
      <c r="C218" s="228" t="s">
        <v>400</v>
      </c>
      <c r="D218" s="228" t="s">
        <v>168</v>
      </c>
      <c r="E218" s="229" t="s">
        <v>401</v>
      </c>
      <c r="F218" s="230" t="s">
        <v>402</v>
      </c>
      <c r="G218" s="231" t="s">
        <v>196</v>
      </c>
      <c r="H218" s="232">
        <v>3</v>
      </c>
      <c r="I218" s="233"/>
      <c r="J218" s="234">
        <f>ROUND(I218*H218,2)</f>
        <v>0</v>
      </c>
      <c r="K218" s="230" t="s">
        <v>197</v>
      </c>
      <c r="L218" s="235"/>
      <c r="M218" s="236" t="s">
        <v>19</v>
      </c>
      <c r="N218" s="237" t="s">
        <v>42</v>
      </c>
      <c r="O218" s="76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14" t="s">
        <v>192</v>
      </c>
      <c r="AT218" s="14" t="s">
        <v>168</v>
      </c>
      <c r="AU218" s="14" t="s">
        <v>81</v>
      </c>
      <c r="AY218" s="14" t="s">
        <v>127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4" t="s">
        <v>79</v>
      </c>
      <c r="BK218" s="212">
        <f>ROUND(I218*H218,2)</f>
        <v>0</v>
      </c>
      <c r="BL218" s="14" t="s">
        <v>186</v>
      </c>
      <c r="BM218" s="14" t="s">
        <v>403</v>
      </c>
    </row>
    <row r="219" spans="2:47" s="1" customFormat="1" ht="12">
      <c r="B219" s="35"/>
      <c r="C219" s="36"/>
      <c r="D219" s="213" t="s">
        <v>135</v>
      </c>
      <c r="E219" s="36"/>
      <c r="F219" s="214" t="s">
        <v>402</v>
      </c>
      <c r="G219" s="36"/>
      <c r="H219" s="36"/>
      <c r="I219" s="127"/>
      <c r="J219" s="36"/>
      <c r="K219" s="36"/>
      <c r="L219" s="40"/>
      <c r="M219" s="215"/>
      <c r="N219" s="76"/>
      <c r="O219" s="76"/>
      <c r="P219" s="76"/>
      <c r="Q219" s="76"/>
      <c r="R219" s="76"/>
      <c r="S219" s="76"/>
      <c r="T219" s="77"/>
      <c r="AT219" s="14" t="s">
        <v>135</v>
      </c>
      <c r="AU219" s="14" t="s">
        <v>81</v>
      </c>
    </row>
    <row r="220" spans="2:65" s="1" customFormat="1" ht="16.5" customHeight="1">
      <c r="B220" s="35"/>
      <c r="C220" s="228" t="s">
        <v>404</v>
      </c>
      <c r="D220" s="228" t="s">
        <v>168</v>
      </c>
      <c r="E220" s="229" t="s">
        <v>405</v>
      </c>
      <c r="F220" s="230" t="s">
        <v>406</v>
      </c>
      <c r="G220" s="231" t="s">
        <v>196</v>
      </c>
      <c r="H220" s="232">
        <v>9</v>
      </c>
      <c r="I220" s="233"/>
      <c r="J220" s="234">
        <f>ROUND(I220*H220,2)</f>
        <v>0</v>
      </c>
      <c r="K220" s="230" t="s">
        <v>197</v>
      </c>
      <c r="L220" s="235"/>
      <c r="M220" s="236" t="s">
        <v>19</v>
      </c>
      <c r="N220" s="237" t="s">
        <v>42</v>
      </c>
      <c r="O220" s="76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14" t="s">
        <v>192</v>
      </c>
      <c r="AT220" s="14" t="s">
        <v>168</v>
      </c>
      <c r="AU220" s="14" t="s">
        <v>81</v>
      </c>
      <c r="AY220" s="14" t="s">
        <v>127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4" t="s">
        <v>79</v>
      </c>
      <c r="BK220" s="212">
        <f>ROUND(I220*H220,2)</f>
        <v>0</v>
      </c>
      <c r="BL220" s="14" t="s">
        <v>186</v>
      </c>
      <c r="BM220" s="14" t="s">
        <v>407</v>
      </c>
    </row>
    <row r="221" spans="2:47" s="1" customFormat="1" ht="12">
      <c r="B221" s="35"/>
      <c r="C221" s="36"/>
      <c r="D221" s="213" t="s">
        <v>135</v>
      </c>
      <c r="E221" s="36"/>
      <c r="F221" s="214" t="s">
        <v>406</v>
      </c>
      <c r="G221" s="36"/>
      <c r="H221" s="36"/>
      <c r="I221" s="127"/>
      <c r="J221" s="36"/>
      <c r="K221" s="36"/>
      <c r="L221" s="40"/>
      <c r="M221" s="215"/>
      <c r="N221" s="76"/>
      <c r="O221" s="76"/>
      <c r="P221" s="76"/>
      <c r="Q221" s="76"/>
      <c r="R221" s="76"/>
      <c r="S221" s="76"/>
      <c r="T221" s="77"/>
      <c r="AT221" s="14" t="s">
        <v>135</v>
      </c>
      <c r="AU221" s="14" t="s">
        <v>81</v>
      </c>
    </row>
    <row r="222" spans="2:65" s="1" customFormat="1" ht="16.5" customHeight="1">
      <c r="B222" s="35"/>
      <c r="C222" s="228" t="s">
        <v>408</v>
      </c>
      <c r="D222" s="228" t="s">
        <v>168</v>
      </c>
      <c r="E222" s="229" t="s">
        <v>409</v>
      </c>
      <c r="F222" s="230" t="s">
        <v>410</v>
      </c>
      <c r="G222" s="231" t="s">
        <v>196</v>
      </c>
      <c r="H222" s="232">
        <v>3</v>
      </c>
      <c r="I222" s="233"/>
      <c r="J222" s="234">
        <f>ROUND(I222*H222,2)</f>
        <v>0</v>
      </c>
      <c r="K222" s="230" t="s">
        <v>197</v>
      </c>
      <c r="L222" s="235"/>
      <c r="M222" s="236" t="s">
        <v>19</v>
      </c>
      <c r="N222" s="237" t="s">
        <v>42</v>
      </c>
      <c r="O222" s="76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14" t="s">
        <v>192</v>
      </c>
      <c r="AT222" s="14" t="s">
        <v>168</v>
      </c>
      <c r="AU222" s="14" t="s">
        <v>81</v>
      </c>
      <c r="AY222" s="14" t="s">
        <v>127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14" t="s">
        <v>79</v>
      </c>
      <c r="BK222" s="212">
        <f>ROUND(I222*H222,2)</f>
        <v>0</v>
      </c>
      <c r="BL222" s="14" t="s">
        <v>186</v>
      </c>
      <c r="BM222" s="14" t="s">
        <v>411</v>
      </c>
    </row>
    <row r="223" spans="2:47" s="1" customFormat="1" ht="12">
      <c r="B223" s="35"/>
      <c r="C223" s="36"/>
      <c r="D223" s="213" t="s">
        <v>135</v>
      </c>
      <c r="E223" s="36"/>
      <c r="F223" s="214" t="s">
        <v>410</v>
      </c>
      <c r="G223" s="36"/>
      <c r="H223" s="36"/>
      <c r="I223" s="127"/>
      <c r="J223" s="36"/>
      <c r="K223" s="36"/>
      <c r="L223" s="40"/>
      <c r="M223" s="215"/>
      <c r="N223" s="76"/>
      <c r="O223" s="76"/>
      <c r="P223" s="76"/>
      <c r="Q223" s="76"/>
      <c r="R223" s="76"/>
      <c r="S223" s="76"/>
      <c r="T223" s="77"/>
      <c r="AT223" s="14" t="s">
        <v>135</v>
      </c>
      <c r="AU223" s="14" t="s">
        <v>81</v>
      </c>
    </row>
    <row r="224" spans="2:65" s="1" customFormat="1" ht="16.5" customHeight="1">
      <c r="B224" s="35"/>
      <c r="C224" s="228" t="s">
        <v>412</v>
      </c>
      <c r="D224" s="228" t="s">
        <v>168</v>
      </c>
      <c r="E224" s="229" t="s">
        <v>413</v>
      </c>
      <c r="F224" s="230" t="s">
        <v>414</v>
      </c>
      <c r="G224" s="231" t="s">
        <v>196</v>
      </c>
      <c r="H224" s="232">
        <v>12</v>
      </c>
      <c r="I224" s="233"/>
      <c r="J224" s="234">
        <f>ROUND(I224*H224,2)</f>
        <v>0</v>
      </c>
      <c r="K224" s="230" t="s">
        <v>197</v>
      </c>
      <c r="L224" s="235"/>
      <c r="M224" s="236" t="s">
        <v>19</v>
      </c>
      <c r="N224" s="237" t="s">
        <v>42</v>
      </c>
      <c r="O224" s="76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AR224" s="14" t="s">
        <v>192</v>
      </c>
      <c r="AT224" s="14" t="s">
        <v>168</v>
      </c>
      <c r="AU224" s="14" t="s">
        <v>81</v>
      </c>
      <c r="AY224" s="14" t="s">
        <v>127</v>
      </c>
      <c r="BE224" s="212">
        <f>IF(N224="základní",J224,0)</f>
        <v>0</v>
      </c>
      <c r="BF224" s="212">
        <f>IF(N224="snížená",J224,0)</f>
        <v>0</v>
      </c>
      <c r="BG224" s="212">
        <f>IF(N224="zákl. přenesená",J224,0)</f>
        <v>0</v>
      </c>
      <c r="BH224" s="212">
        <f>IF(N224="sníž. přenesená",J224,0)</f>
        <v>0</v>
      </c>
      <c r="BI224" s="212">
        <f>IF(N224="nulová",J224,0)</f>
        <v>0</v>
      </c>
      <c r="BJ224" s="14" t="s">
        <v>79</v>
      </c>
      <c r="BK224" s="212">
        <f>ROUND(I224*H224,2)</f>
        <v>0</v>
      </c>
      <c r="BL224" s="14" t="s">
        <v>186</v>
      </c>
      <c r="BM224" s="14" t="s">
        <v>415</v>
      </c>
    </row>
    <row r="225" spans="2:47" s="1" customFormat="1" ht="12">
      <c r="B225" s="35"/>
      <c r="C225" s="36"/>
      <c r="D225" s="213" t="s">
        <v>135</v>
      </c>
      <c r="E225" s="36"/>
      <c r="F225" s="214" t="s">
        <v>414</v>
      </c>
      <c r="G225" s="36"/>
      <c r="H225" s="36"/>
      <c r="I225" s="127"/>
      <c r="J225" s="36"/>
      <c r="K225" s="36"/>
      <c r="L225" s="40"/>
      <c r="M225" s="215"/>
      <c r="N225" s="76"/>
      <c r="O225" s="76"/>
      <c r="P225" s="76"/>
      <c r="Q225" s="76"/>
      <c r="R225" s="76"/>
      <c r="S225" s="76"/>
      <c r="T225" s="77"/>
      <c r="AT225" s="14" t="s">
        <v>135</v>
      </c>
      <c r="AU225" s="14" t="s">
        <v>81</v>
      </c>
    </row>
    <row r="226" spans="2:65" s="1" customFormat="1" ht="16.5" customHeight="1">
      <c r="B226" s="35"/>
      <c r="C226" s="201" t="s">
        <v>416</v>
      </c>
      <c r="D226" s="201" t="s">
        <v>129</v>
      </c>
      <c r="E226" s="202" t="s">
        <v>417</v>
      </c>
      <c r="F226" s="203" t="s">
        <v>418</v>
      </c>
      <c r="G226" s="204" t="s">
        <v>237</v>
      </c>
      <c r="H226" s="205">
        <v>1</v>
      </c>
      <c r="I226" s="206"/>
      <c r="J226" s="207">
        <f>ROUND(I226*H226,2)</f>
        <v>0</v>
      </c>
      <c r="K226" s="203" t="s">
        <v>171</v>
      </c>
      <c r="L226" s="40"/>
      <c r="M226" s="208" t="s">
        <v>19</v>
      </c>
      <c r="N226" s="209" t="s">
        <v>42</v>
      </c>
      <c r="O226" s="76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4" t="s">
        <v>186</v>
      </c>
      <c r="AT226" s="14" t="s">
        <v>129</v>
      </c>
      <c r="AU226" s="14" t="s">
        <v>81</v>
      </c>
      <c r="AY226" s="14" t="s">
        <v>127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4" t="s">
        <v>79</v>
      </c>
      <c r="BK226" s="212">
        <f>ROUND(I226*H226,2)</f>
        <v>0</v>
      </c>
      <c r="BL226" s="14" t="s">
        <v>186</v>
      </c>
      <c r="BM226" s="14" t="s">
        <v>419</v>
      </c>
    </row>
    <row r="227" spans="2:47" s="1" customFormat="1" ht="12">
      <c r="B227" s="35"/>
      <c r="C227" s="36"/>
      <c r="D227" s="213" t="s">
        <v>135</v>
      </c>
      <c r="E227" s="36"/>
      <c r="F227" s="214" t="s">
        <v>420</v>
      </c>
      <c r="G227" s="36"/>
      <c r="H227" s="36"/>
      <c r="I227" s="127"/>
      <c r="J227" s="36"/>
      <c r="K227" s="36"/>
      <c r="L227" s="40"/>
      <c r="M227" s="215"/>
      <c r="N227" s="76"/>
      <c r="O227" s="76"/>
      <c r="P227" s="76"/>
      <c r="Q227" s="76"/>
      <c r="R227" s="76"/>
      <c r="S227" s="76"/>
      <c r="T227" s="77"/>
      <c r="AT227" s="14" t="s">
        <v>135</v>
      </c>
      <c r="AU227" s="14" t="s">
        <v>81</v>
      </c>
    </row>
    <row r="228" spans="2:65" s="1" customFormat="1" ht="16.5" customHeight="1">
      <c r="B228" s="35"/>
      <c r="C228" s="228" t="s">
        <v>421</v>
      </c>
      <c r="D228" s="228" t="s">
        <v>168</v>
      </c>
      <c r="E228" s="229" t="s">
        <v>422</v>
      </c>
      <c r="F228" s="230" t="s">
        <v>423</v>
      </c>
      <c r="G228" s="231" t="s">
        <v>196</v>
      </c>
      <c r="H228" s="232">
        <v>1</v>
      </c>
      <c r="I228" s="233"/>
      <c r="J228" s="234">
        <f>ROUND(I228*H228,2)</f>
        <v>0</v>
      </c>
      <c r="K228" s="230" t="s">
        <v>197</v>
      </c>
      <c r="L228" s="235"/>
      <c r="M228" s="236" t="s">
        <v>19</v>
      </c>
      <c r="N228" s="237" t="s">
        <v>42</v>
      </c>
      <c r="O228" s="76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14" t="s">
        <v>192</v>
      </c>
      <c r="AT228" s="14" t="s">
        <v>168</v>
      </c>
      <c r="AU228" s="14" t="s">
        <v>81</v>
      </c>
      <c r="AY228" s="14" t="s">
        <v>127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4" t="s">
        <v>79</v>
      </c>
      <c r="BK228" s="212">
        <f>ROUND(I228*H228,2)</f>
        <v>0</v>
      </c>
      <c r="BL228" s="14" t="s">
        <v>186</v>
      </c>
      <c r="BM228" s="14" t="s">
        <v>424</v>
      </c>
    </row>
    <row r="229" spans="2:47" s="1" customFormat="1" ht="12">
      <c r="B229" s="35"/>
      <c r="C229" s="36"/>
      <c r="D229" s="213" t="s">
        <v>135</v>
      </c>
      <c r="E229" s="36"/>
      <c r="F229" s="214" t="s">
        <v>423</v>
      </c>
      <c r="G229" s="36"/>
      <c r="H229" s="36"/>
      <c r="I229" s="127"/>
      <c r="J229" s="36"/>
      <c r="K229" s="36"/>
      <c r="L229" s="40"/>
      <c r="M229" s="215"/>
      <c r="N229" s="76"/>
      <c r="O229" s="76"/>
      <c r="P229" s="76"/>
      <c r="Q229" s="76"/>
      <c r="R229" s="76"/>
      <c r="S229" s="76"/>
      <c r="T229" s="77"/>
      <c r="AT229" s="14" t="s">
        <v>135</v>
      </c>
      <c r="AU229" s="14" t="s">
        <v>81</v>
      </c>
    </row>
    <row r="230" spans="2:65" s="1" customFormat="1" ht="16.5" customHeight="1">
      <c r="B230" s="35"/>
      <c r="C230" s="201" t="s">
        <v>425</v>
      </c>
      <c r="D230" s="201" t="s">
        <v>129</v>
      </c>
      <c r="E230" s="202" t="s">
        <v>426</v>
      </c>
      <c r="F230" s="203" t="s">
        <v>427</v>
      </c>
      <c r="G230" s="204" t="s">
        <v>237</v>
      </c>
      <c r="H230" s="205">
        <v>1</v>
      </c>
      <c r="I230" s="206"/>
      <c r="J230" s="207">
        <f>ROUND(I230*H230,2)</f>
        <v>0</v>
      </c>
      <c r="K230" s="203" t="s">
        <v>171</v>
      </c>
      <c r="L230" s="40"/>
      <c r="M230" s="208" t="s">
        <v>19</v>
      </c>
      <c r="N230" s="209" t="s">
        <v>42</v>
      </c>
      <c r="O230" s="76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4" t="s">
        <v>186</v>
      </c>
      <c r="AT230" s="14" t="s">
        <v>129</v>
      </c>
      <c r="AU230" s="14" t="s">
        <v>81</v>
      </c>
      <c r="AY230" s="14" t="s">
        <v>127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4" t="s">
        <v>79</v>
      </c>
      <c r="BK230" s="212">
        <f>ROUND(I230*H230,2)</f>
        <v>0</v>
      </c>
      <c r="BL230" s="14" t="s">
        <v>186</v>
      </c>
      <c r="BM230" s="14" t="s">
        <v>428</v>
      </c>
    </row>
    <row r="231" spans="2:47" s="1" customFormat="1" ht="12">
      <c r="B231" s="35"/>
      <c r="C231" s="36"/>
      <c r="D231" s="213" t="s">
        <v>135</v>
      </c>
      <c r="E231" s="36"/>
      <c r="F231" s="214" t="s">
        <v>429</v>
      </c>
      <c r="G231" s="36"/>
      <c r="H231" s="36"/>
      <c r="I231" s="127"/>
      <c r="J231" s="36"/>
      <c r="K231" s="36"/>
      <c r="L231" s="40"/>
      <c r="M231" s="215"/>
      <c r="N231" s="76"/>
      <c r="O231" s="76"/>
      <c r="P231" s="76"/>
      <c r="Q231" s="76"/>
      <c r="R231" s="76"/>
      <c r="S231" s="76"/>
      <c r="T231" s="77"/>
      <c r="AT231" s="14" t="s">
        <v>135</v>
      </c>
      <c r="AU231" s="14" t="s">
        <v>81</v>
      </c>
    </row>
    <row r="232" spans="2:65" s="1" customFormat="1" ht="16.5" customHeight="1">
      <c r="B232" s="35"/>
      <c r="C232" s="228" t="s">
        <v>430</v>
      </c>
      <c r="D232" s="228" t="s">
        <v>168</v>
      </c>
      <c r="E232" s="229" t="s">
        <v>431</v>
      </c>
      <c r="F232" s="230" t="s">
        <v>432</v>
      </c>
      <c r="G232" s="231" t="s">
        <v>196</v>
      </c>
      <c r="H232" s="232">
        <v>1</v>
      </c>
      <c r="I232" s="233"/>
      <c r="J232" s="234">
        <f>ROUND(I232*H232,2)</f>
        <v>0</v>
      </c>
      <c r="K232" s="230" t="s">
        <v>197</v>
      </c>
      <c r="L232" s="235"/>
      <c r="M232" s="236" t="s">
        <v>19</v>
      </c>
      <c r="N232" s="237" t="s">
        <v>42</v>
      </c>
      <c r="O232" s="76"/>
      <c r="P232" s="210">
        <f>O232*H232</f>
        <v>0</v>
      </c>
      <c r="Q232" s="210">
        <v>0</v>
      </c>
      <c r="R232" s="210">
        <f>Q232*H232</f>
        <v>0</v>
      </c>
      <c r="S232" s="210">
        <v>0</v>
      </c>
      <c r="T232" s="211">
        <f>S232*H232</f>
        <v>0</v>
      </c>
      <c r="AR232" s="14" t="s">
        <v>192</v>
      </c>
      <c r="AT232" s="14" t="s">
        <v>168</v>
      </c>
      <c r="AU232" s="14" t="s">
        <v>81</v>
      </c>
      <c r="AY232" s="14" t="s">
        <v>127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4" t="s">
        <v>79</v>
      </c>
      <c r="BK232" s="212">
        <f>ROUND(I232*H232,2)</f>
        <v>0</v>
      </c>
      <c r="BL232" s="14" t="s">
        <v>186</v>
      </c>
      <c r="BM232" s="14" t="s">
        <v>433</v>
      </c>
    </row>
    <row r="233" spans="2:47" s="1" customFormat="1" ht="12">
      <c r="B233" s="35"/>
      <c r="C233" s="36"/>
      <c r="D233" s="213" t="s">
        <v>135</v>
      </c>
      <c r="E233" s="36"/>
      <c r="F233" s="214" t="s">
        <v>432</v>
      </c>
      <c r="G233" s="36"/>
      <c r="H233" s="36"/>
      <c r="I233" s="127"/>
      <c r="J233" s="36"/>
      <c r="K233" s="36"/>
      <c r="L233" s="40"/>
      <c r="M233" s="215"/>
      <c r="N233" s="76"/>
      <c r="O233" s="76"/>
      <c r="P233" s="76"/>
      <c r="Q233" s="76"/>
      <c r="R233" s="76"/>
      <c r="S233" s="76"/>
      <c r="T233" s="77"/>
      <c r="AT233" s="14" t="s">
        <v>135</v>
      </c>
      <c r="AU233" s="14" t="s">
        <v>81</v>
      </c>
    </row>
    <row r="234" spans="2:65" s="1" customFormat="1" ht="16.5" customHeight="1">
      <c r="B234" s="35"/>
      <c r="C234" s="201" t="s">
        <v>434</v>
      </c>
      <c r="D234" s="201" t="s">
        <v>129</v>
      </c>
      <c r="E234" s="202" t="s">
        <v>435</v>
      </c>
      <c r="F234" s="203" t="s">
        <v>436</v>
      </c>
      <c r="G234" s="204" t="s">
        <v>237</v>
      </c>
      <c r="H234" s="205">
        <v>1</v>
      </c>
      <c r="I234" s="206"/>
      <c r="J234" s="207">
        <f>ROUND(I234*H234,2)</f>
        <v>0</v>
      </c>
      <c r="K234" s="203" t="s">
        <v>171</v>
      </c>
      <c r="L234" s="40"/>
      <c r="M234" s="208" t="s">
        <v>19</v>
      </c>
      <c r="N234" s="209" t="s">
        <v>42</v>
      </c>
      <c r="O234" s="76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AR234" s="14" t="s">
        <v>186</v>
      </c>
      <c r="AT234" s="14" t="s">
        <v>129</v>
      </c>
      <c r="AU234" s="14" t="s">
        <v>81</v>
      </c>
      <c r="AY234" s="14" t="s">
        <v>127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4" t="s">
        <v>79</v>
      </c>
      <c r="BK234" s="212">
        <f>ROUND(I234*H234,2)</f>
        <v>0</v>
      </c>
      <c r="BL234" s="14" t="s">
        <v>186</v>
      </c>
      <c r="BM234" s="14" t="s">
        <v>437</v>
      </c>
    </row>
    <row r="235" spans="2:47" s="1" customFormat="1" ht="12">
      <c r="B235" s="35"/>
      <c r="C235" s="36"/>
      <c r="D235" s="213" t="s">
        <v>135</v>
      </c>
      <c r="E235" s="36"/>
      <c r="F235" s="214" t="s">
        <v>438</v>
      </c>
      <c r="G235" s="36"/>
      <c r="H235" s="36"/>
      <c r="I235" s="127"/>
      <c r="J235" s="36"/>
      <c r="K235" s="36"/>
      <c r="L235" s="40"/>
      <c r="M235" s="215"/>
      <c r="N235" s="76"/>
      <c r="O235" s="76"/>
      <c r="P235" s="76"/>
      <c r="Q235" s="76"/>
      <c r="R235" s="76"/>
      <c r="S235" s="76"/>
      <c r="T235" s="77"/>
      <c r="AT235" s="14" t="s">
        <v>135</v>
      </c>
      <c r="AU235" s="14" t="s">
        <v>81</v>
      </c>
    </row>
    <row r="236" spans="2:47" s="1" customFormat="1" ht="12">
      <c r="B236" s="35"/>
      <c r="C236" s="36"/>
      <c r="D236" s="213" t="s">
        <v>136</v>
      </c>
      <c r="E236" s="36"/>
      <c r="F236" s="216" t="s">
        <v>439</v>
      </c>
      <c r="G236" s="36"/>
      <c r="H236" s="36"/>
      <c r="I236" s="127"/>
      <c r="J236" s="36"/>
      <c r="K236" s="36"/>
      <c r="L236" s="40"/>
      <c r="M236" s="215"/>
      <c r="N236" s="76"/>
      <c r="O236" s="76"/>
      <c r="P236" s="76"/>
      <c r="Q236" s="76"/>
      <c r="R236" s="76"/>
      <c r="S236" s="76"/>
      <c r="T236" s="77"/>
      <c r="AT236" s="14" t="s">
        <v>136</v>
      </c>
      <c r="AU236" s="14" t="s">
        <v>81</v>
      </c>
    </row>
    <row r="237" spans="2:65" s="1" customFormat="1" ht="16.5" customHeight="1">
      <c r="B237" s="35"/>
      <c r="C237" s="228" t="s">
        <v>440</v>
      </c>
      <c r="D237" s="228" t="s">
        <v>168</v>
      </c>
      <c r="E237" s="229" t="s">
        <v>441</v>
      </c>
      <c r="F237" s="230" t="s">
        <v>442</v>
      </c>
      <c r="G237" s="231" t="s">
        <v>196</v>
      </c>
      <c r="H237" s="232">
        <v>1</v>
      </c>
      <c r="I237" s="233"/>
      <c r="J237" s="234">
        <f>ROUND(I237*H237,2)</f>
        <v>0</v>
      </c>
      <c r="K237" s="230" t="s">
        <v>197</v>
      </c>
      <c r="L237" s="235"/>
      <c r="M237" s="236" t="s">
        <v>19</v>
      </c>
      <c r="N237" s="237" t="s">
        <v>42</v>
      </c>
      <c r="O237" s="76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14" t="s">
        <v>192</v>
      </c>
      <c r="AT237" s="14" t="s">
        <v>168</v>
      </c>
      <c r="AU237" s="14" t="s">
        <v>81</v>
      </c>
      <c r="AY237" s="14" t="s">
        <v>127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4" t="s">
        <v>79</v>
      </c>
      <c r="BK237" s="212">
        <f>ROUND(I237*H237,2)</f>
        <v>0</v>
      </c>
      <c r="BL237" s="14" t="s">
        <v>186</v>
      </c>
      <c r="BM237" s="14" t="s">
        <v>443</v>
      </c>
    </row>
    <row r="238" spans="2:47" s="1" customFormat="1" ht="12">
      <c r="B238" s="35"/>
      <c r="C238" s="36"/>
      <c r="D238" s="213" t="s">
        <v>135</v>
      </c>
      <c r="E238" s="36"/>
      <c r="F238" s="214" t="s">
        <v>442</v>
      </c>
      <c r="G238" s="36"/>
      <c r="H238" s="36"/>
      <c r="I238" s="127"/>
      <c r="J238" s="36"/>
      <c r="K238" s="36"/>
      <c r="L238" s="40"/>
      <c r="M238" s="215"/>
      <c r="N238" s="76"/>
      <c r="O238" s="76"/>
      <c r="P238" s="76"/>
      <c r="Q238" s="76"/>
      <c r="R238" s="76"/>
      <c r="S238" s="76"/>
      <c r="T238" s="77"/>
      <c r="AT238" s="14" t="s">
        <v>135</v>
      </c>
      <c r="AU238" s="14" t="s">
        <v>81</v>
      </c>
    </row>
    <row r="239" spans="2:65" s="1" customFormat="1" ht="16.5" customHeight="1">
      <c r="B239" s="35"/>
      <c r="C239" s="201" t="s">
        <v>133</v>
      </c>
      <c r="D239" s="201" t="s">
        <v>129</v>
      </c>
      <c r="E239" s="202" t="s">
        <v>444</v>
      </c>
      <c r="F239" s="203" t="s">
        <v>445</v>
      </c>
      <c r="G239" s="204" t="s">
        <v>237</v>
      </c>
      <c r="H239" s="205">
        <v>1</v>
      </c>
      <c r="I239" s="206"/>
      <c r="J239" s="207">
        <f>ROUND(I239*H239,2)</f>
        <v>0</v>
      </c>
      <c r="K239" s="203" t="s">
        <v>171</v>
      </c>
      <c r="L239" s="40"/>
      <c r="M239" s="208" t="s">
        <v>19</v>
      </c>
      <c r="N239" s="209" t="s">
        <v>42</v>
      </c>
      <c r="O239" s="76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AR239" s="14" t="s">
        <v>186</v>
      </c>
      <c r="AT239" s="14" t="s">
        <v>129</v>
      </c>
      <c r="AU239" s="14" t="s">
        <v>81</v>
      </c>
      <c r="AY239" s="14" t="s">
        <v>127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4" t="s">
        <v>79</v>
      </c>
      <c r="BK239" s="212">
        <f>ROUND(I239*H239,2)</f>
        <v>0</v>
      </c>
      <c r="BL239" s="14" t="s">
        <v>186</v>
      </c>
      <c r="BM239" s="14" t="s">
        <v>446</v>
      </c>
    </row>
    <row r="240" spans="2:47" s="1" customFormat="1" ht="12">
      <c r="B240" s="35"/>
      <c r="C240" s="36"/>
      <c r="D240" s="213" t="s">
        <v>135</v>
      </c>
      <c r="E240" s="36"/>
      <c r="F240" s="214" t="s">
        <v>447</v>
      </c>
      <c r="G240" s="36"/>
      <c r="H240" s="36"/>
      <c r="I240" s="127"/>
      <c r="J240" s="36"/>
      <c r="K240" s="36"/>
      <c r="L240" s="40"/>
      <c r="M240" s="215"/>
      <c r="N240" s="76"/>
      <c r="O240" s="76"/>
      <c r="P240" s="76"/>
      <c r="Q240" s="76"/>
      <c r="R240" s="76"/>
      <c r="S240" s="76"/>
      <c r="T240" s="77"/>
      <c r="AT240" s="14" t="s">
        <v>135</v>
      </c>
      <c r="AU240" s="14" t="s">
        <v>81</v>
      </c>
    </row>
    <row r="241" spans="2:65" s="1" customFormat="1" ht="16.5" customHeight="1">
      <c r="B241" s="35"/>
      <c r="C241" s="228" t="s">
        <v>448</v>
      </c>
      <c r="D241" s="228" t="s">
        <v>168</v>
      </c>
      <c r="E241" s="229" t="s">
        <v>449</v>
      </c>
      <c r="F241" s="230" t="s">
        <v>450</v>
      </c>
      <c r="G241" s="231" t="s">
        <v>196</v>
      </c>
      <c r="H241" s="232">
        <v>1</v>
      </c>
      <c r="I241" s="233"/>
      <c r="J241" s="234">
        <f>ROUND(I241*H241,2)</f>
        <v>0</v>
      </c>
      <c r="K241" s="230" t="s">
        <v>197</v>
      </c>
      <c r="L241" s="235"/>
      <c r="M241" s="236" t="s">
        <v>19</v>
      </c>
      <c r="N241" s="237" t="s">
        <v>42</v>
      </c>
      <c r="O241" s="76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14" t="s">
        <v>192</v>
      </c>
      <c r="AT241" s="14" t="s">
        <v>168</v>
      </c>
      <c r="AU241" s="14" t="s">
        <v>81</v>
      </c>
      <c r="AY241" s="14" t="s">
        <v>127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4" t="s">
        <v>79</v>
      </c>
      <c r="BK241" s="212">
        <f>ROUND(I241*H241,2)</f>
        <v>0</v>
      </c>
      <c r="BL241" s="14" t="s">
        <v>186</v>
      </c>
      <c r="BM241" s="14" t="s">
        <v>451</v>
      </c>
    </row>
    <row r="242" spans="2:47" s="1" customFormat="1" ht="12">
      <c r="B242" s="35"/>
      <c r="C242" s="36"/>
      <c r="D242" s="213" t="s">
        <v>135</v>
      </c>
      <c r="E242" s="36"/>
      <c r="F242" s="214" t="s">
        <v>450</v>
      </c>
      <c r="G242" s="36"/>
      <c r="H242" s="36"/>
      <c r="I242" s="127"/>
      <c r="J242" s="36"/>
      <c r="K242" s="36"/>
      <c r="L242" s="40"/>
      <c r="M242" s="215"/>
      <c r="N242" s="76"/>
      <c r="O242" s="76"/>
      <c r="P242" s="76"/>
      <c r="Q242" s="76"/>
      <c r="R242" s="76"/>
      <c r="S242" s="76"/>
      <c r="T242" s="77"/>
      <c r="AT242" s="14" t="s">
        <v>135</v>
      </c>
      <c r="AU242" s="14" t="s">
        <v>81</v>
      </c>
    </row>
    <row r="243" spans="2:65" s="1" customFormat="1" ht="16.5" customHeight="1">
      <c r="B243" s="35"/>
      <c r="C243" s="201" t="s">
        <v>452</v>
      </c>
      <c r="D243" s="201" t="s">
        <v>129</v>
      </c>
      <c r="E243" s="202" t="s">
        <v>453</v>
      </c>
      <c r="F243" s="203" t="s">
        <v>454</v>
      </c>
      <c r="G243" s="204" t="s">
        <v>237</v>
      </c>
      <c r="H243" s="205">
        <v>14</v>
      </c>
      <c r="I243" s="206"/>
      <c r="J243" s="207">
        <f>ROUND(I243*H243,2)</f>
        <v>0</v>
      </c>
      <c r="K243" s="203" t="s">
        <v>171</v>
      </c>
      <c r="L243" s="40"/>
      <c r="M243" s="208" t="s">
        <v>19</v>
      </c>
      <c r="N243" s="209" t="s">
        <v>42</v>
      </c>
      <c r="O243" s="76"/>
      <c r="P243" s="210">
        <f>O243*H243</f>
        <v>0</v>
      </c>
      <c r="Q243" s="210">
        <v>0</v>
      </c>
      <c r="R243" s="210">
        <f>Q243*H243</f>
        <v>0</v>
      </c>
      <c r="S243" s="210">
        <v>0.0013</v>
      </c>
      <c r="T243" s="211">
        <f>S243*H243</f>
        <v>0.0182</v>
      </c>
      <c r="AR243" s="14" t="s">
        <v>186</v>
      </c>
      <c r="AT243" s="14" t="s">
        <v>129</v>
      </c>
      <c r="AU243" s="14" t="s">
        <v>81</v>
      </c>
      <c r="AY243" s="14" t="s">
        <v>127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4" t="s">
        <v>79</v>
      </c>
      <c r="BK243" s="212">
        <f>ROUND(I243*H243,2)</f>
        <v>0</v>
      </c>
      <c r="BL243" s="14" t="s">
        <v>186</v>
      </c>
      <c r="BM243" s="14" t="s">
        <v>455</v>
      </c>
    </row>
    <row r="244" spans="2:47" s="1" customFormat="1" ht="12">
      <c r="B244" s="35"/>
      <c r="C244" s="36"/>
      <c r="D244" s="213" t="s">
        <v>135</v>
      </c>
      <c r="E244" s="36"/>
      <c r="F244" s="214" t="s">
        <v>456</v>
      </c>
      <c r="G244" s="36"/>
      <c r="H244" s="36"/>
      <c r="I244" s="127"/>
      <c r="J244" s="36"/>
      <c r="K244" s="36"/>
      <c r="L244" s="40"/>
      <c r="M244" s="215"/>
      <c r="N244" s="76"/>
      <c r="O244" s="76"/>
      <c r="P244" s="76"/>
      <c r="Q244" s="76"/>
      <c r="R244" s="76"/>
      <c r="S244" s="76"/>
      <c r="T244" s="77"/>
      <c r="AT244" s="14" t="s">
        <v>135</v>
      </c>
      <c r="AU244" s="14" t="s">
        <v>81</v>
      </c>
    </row>
    <row r="245" spans="2:65" s="1" customFormat="1" ht="16.5" customHeight="1">
      <c r="B245" s="35"/>
      <c r="C245" s="201" t="s">
        <v>457</v>
      </c>
      <c r="D245" s="201" t="s">
        <v>129</v>
      </c>
      <c r="E245" s="202" t="s">
        <v>458</v>
      </c>
      <c r="F245" s="203" t="s">
        <v>459</v>
      </c>
      <c r="G245" s="204" t="s">
        <v>237</v>
      </c>
      <c r="H245" s="205">
        <v>15</v>
      </c>
      <c r="I245" s="206"/>
      <c r="J245" s="207">
        <f>ROUND(I245*H245,2)</f>
        <v>0</v>
      </c>
      <c r="K245" s="203" t="s">
        <v>171</v>
      </c>
      <c r="L245" s="40"/>
      <c r="M245" s="208" t="s">
        <v>19</v>
      </c>
      <c r="N245" s="209" t="s">
        <v>42</v>
      </c>
      <c r="O245" s="76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14" t="s">
        <v>186</v>
      </c>
      <c r="AT245" s="14" t="s">
        <v>129</v>
      </c>
      <c r="AU245" s="14" t="s">
        <v>81</v>
      </c>
      <c r="AY245" s="14" t="s">
        <v>127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4" t="s">
        <v>79</v>
      </c>
      <c r="BK245" s="212">
        <f>ROUND(I245*H245,2)</f>
        <v>0</v>
      </c>
      <c r="BL245" s="14" t="s">
        <v>186</v>
      </c>
      <c r="BM245" s="14" t="s">
        <v>460</v>
      </c>
    </row>
    <row r="246" spans="2:47" s="1" customFormat="1" ht="12">
      <c r="B246" s="35"/>
      <c r="C246" s="36"/>
      <c r="D246" s="213" t="s">
        <v>135</v>
      </c>
      <c r="E246" s="36"/>
      <c r="F246" s="214" t="s">
        <v>461</v>
      </c>
      <c r="G246" s="36"/>
      <c r="H246" s="36"/>
      <c r="I246" s="127"/>
      <c r="J246" s="36"/>
      <c r="K246" s="36"/>
      <c r="L246" s="40"/>
      <c r="M246" s="215"/>
      <c r="N246" s="76"/>
      <c r="O246" s="76"/>
      <c r="P246" s="76"/>
      <c r="Q246" s="76"/>
      <c r="R246" s="76"/>
      <c r="S246" s="76"/>
      <c r="T246" s="77"/>
      <c r="AT246" s="14" t="s">
        <v>135</v>
      </c>
      <c r="AU246" s="14" t="s">
        <v>81</v>
      </c>
    </row>
    <row r="247" spans="2:65" s="1" customFormat="1" ht="16.5" customHeight="1">
      <c r="B247" s="35"/>
      <c r="C247" s="228" t="s">
        <v>462</v>
      </c>
      <c r="D247" s="228" t="s">
        <v>168</v>
      </c>
      <c r="E247" s="229" t="s">
        <v>463</v>
      </c>
      <c r="F247" s="230" t="s">
        <v>464</v>
      </c>
      <c r="G247" s="231" t="s">
        <v>196</v>
      </c>
      <c r="H247" s="232">
        <v>15</v>
      </c>
      <c r="I247" s="233"/>
      <c r="J247" s="234">
        <f>ROUND(I247*H247,2)</f>
        <v>0</v>
      </c>
      <c r="K247" s="230" t="s">
        <v>197</v>
      </c>
      <c r="L247" s="235"/>
      <c r="M247" s="236" t="s">
        <v>19</v>
      </c>
      <c r="N247" s="237" t="s">
        <v>42</v>
      </c>
      <c r="O247" s="76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14" t="s">
        <v>192</v>
      </c>
      <c r="AT247" s="14" t="s">
        <v>168</v>
      </c>
      <c r="AU247" s="14" t="s">
        <v>81</v>
      </c>
      <c r="AY247" s="14" t="s">
        <v>127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4" t="s">
        <v>79</v>
      </c>
      <c r="BK247" s="212">
        <f>ROUND(I247*H247,2)</f>
        <v>0</v>
      </c>
      <c r="BL247" s="14" t="s">
        <v>186</v>
      </c>
      <c r="BM247" s="14" t="s">
        <v>465</v>
      </c>
    </row>
    <row r="248" spans="2:47" s="1" customFormat="1" ht="12">
      <c r="B248" s="35"/>
      <c r="C248" s="36"/>
      <c r="D248" s="213" t="s">
        <v>135</v>
      </c>
      <c r="E248" s="36"/>
      <c r="F248" s="214" t="s">
        <v>464</v>
      </c>
      <c r="G248" s="36"/>
      <c r="H248" s="36"/>
      <c r="I248" s="127"/>
      <c r="J248" s="36"/>
      <c r="K248" s="36"/>
      <c r="L248" s="40"/>
      <c r="M248" s="215"/>
      <c r="N248" s="76"/>
      <c r="O248" s="76"/>
      <c r="P248" s="76"/>
      <c r="Q248" s="76"/>
      <c r="R248" s="76"/>
      <c r="S248" s="76"/>
      <c r="T248" s="77"/>
      <c r="AT248" s="14" t="s">
        <v>135</v>
      </c>
      <c r="AU248" s="14" t="s">
        <v>81</v>
      </c>
    </row>
    <row r="249" spans="2:65" s="1" customFormat="1" ht="16.5" customHeight="1">
      <c r="B249" s="35"/>
      <c r="C249" s="201" t="s">
        <v>466</v>
      </c>
      <c r="D249" s="201" t="s">
        <v>129</v>
      </c>
      <c r="E249" s="202" t="s">
        <v>467</v>
      </c>
      <c r="F249" s="203" t="s">
        <v>468</v>
      </c>
      <c r="G249" s="204" t="s">
        <v>179</v>
      </c>
      <c r="H249" s="205">
        <v>30</v>
      </c>
      <c r="I249" s="206"/>
      <c r="J249" s="207">
        <f>ROUND(I249*H249,2)</f>
        <v>0</v>
      </c>
      <c r="K249" s="203" t="s">
        <v>171</v>
      </c>
      <c r="L249" s="40"/>
      <c r="M249" s="208" t="s">
        <v>19</v>
      </c>
      <c r="N249" s="209" t="s">
        <v>42</v>
      </c>
      <c r="O249" s="76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AR249" s="14" t="s">
        <v>186</v>
      </c>
      <c r="AT249" s="14" t="s">
        <v>129</v>
      </c>
      <c r="AU249" s="14" t="s">
        <v>81</v>
      </c>
      <c r="AY249" s="14" t="s">
        <v>127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4" t="s">
        <v>79</v>
      </c>
      <c r="BK249" s="212">
        <f>ROUND(I249*H249,2)</f>
        <v>0</v>
      </c>
      <c r="BL249" s="14" t="s">
        <v>186</v>
      </c>
      <c r="BM249" s="14" t="s">
        <v>469</v>
      </c>
    </row>
    <row r="250" spans="2:47" s="1" customFormat="1" ht="12">
      <c r="B250" s="35"/>
      <c r="C250" s="36"/>
      <c r="D250" s="213" t="s">
        <v>135</v>
      </c>
      <c r="E250" s="36"/>
      <c r="F250" s="214" t="s">
        <v>470</v>
      </c>
      <c r="G250" s="36"/>
      <c r="H250" s="36"/>
      <c r="I250" s="127"/>
      <c r="J250" s="36"/>
      <c r="K250" s="36"/>
      <c r="L250" s="40"/>
      <c r="M250" s="215"/>
      <c r="N250" s="76"/>
      <c r="O250" s="76"/>
      <c r="P250" s="76"/>
      <c r="Q250" s="76"/>
      <c r="R250" s="76"/>
      <c r="S250" s="76"/>
      <c r="T250" s="77"/>
      <c r="AT250" s="14" t="s">
        <v>135</v>
      </c>
      <c r="AU250" s="14" t="s">
        <v>81</v>
      </c>
    </row>
    <row r="251" spans="2:47" s="1" customFormat="1" ht="12">
      <c r="B251" s="35"/>
      <c r="C251" s="36"/>
      <c r="D251" s="213" t="s">
        <v>136</v>
      </c>
      <c r="E251" s="36"/>
      <c r="F251" s="216" t="s">
        <v>471</v>
      </c>
      <c r="G251" s="36"/>
      <c r="H251" s="36"/>
      <c r="I251" s="127"/>
      <c r="J251" s="36"/>
      <c r="K251" s="36"/>
      <c r="L251" s="40"/>
      <c r="M251" s="215"/>
      <c r="N251" s="76"/>
      <c r="O251" s="76"/>
      <c r="P251" s="76"/>
      <c r="Q251" s="76"/>
      <c r="R251" s="76"/>
      <c r="S251" s="76"/>
      <c r="T251" s="77"/>
      <c r="AT251" s="14" t="s">
        <v>136</v>
      </c>
      <c r="AU251" s="14" t="s">
        <v>81</v>
      </c>
    </row>
    <row r="252" spans="2:65" s="1" customFormat="1" ht="16.5" customHeight="1">
      <c r="B252" s="35"/>
      <c r="C252" s="228" t="s">
        <v>472</v>
      </c>
      <c r="D252" s="228" t="s">
        <v>168</v>
      </c>
      <c r="E252" s="229" t="s">
        <v>473</v>
      </c>
      <c r="F252" s="230" t="s">
        <v>474</v>
      </c>
      <c r="G252" s="231" t="s">
        <v>179</v>
      </c>
      <c r="H252" s="232">
        <v>30</v>
      </c>
      <c r="I252" s="233"/>
      <c r="J252" s="234">
        <f>ROUND(I252*H252,2)</f>
        <v>0</v>
      </c>
      <c r="K252" s="230" t="s">
        <v>171</v>
      </c>
      <c r="L252" s="235"/>
      <c r="M252" s="236" t="s">
        <v>19</v>
      </c>
      <c r="N252" s="237" t="s">
        <v>42</v>
      </c>
      <c r="O252" s="76"/>
      <c r="P252" s="210">
        <f>O252*H252</f>
        <v>0</v>
      </c>
      <c r="Q252" s="210">
        <v>8E-05</v>
      </c>
      <c r="R252" s="210">
        <f>Q252*H252</f>
        <v>0.0024000000000000002</v>
      </c>
      <c r="S252" s="210">
        <v>0</v>
      </c>
      <c r="T252" s="211">
        <f>S252*H252</f>
        <v>0</v>
      </c>
      <c r="AR252" s="14" t="s">
        <v>192</v>
      </c>
      <c r="AT252" s="14" t="s">
        <v>168</v>
      </c>
      <c r="AU252" s="14" t="s">
        <v>81</v>
      </c>
      <c r="AY252" s="14" t="s">
        <v>127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4" t="s">
        <v>79</v>
      </c>
      <c r="BK252" s="212">
        <f>ROUND(I252*H252,2)</f>
        <v>0</v>
      </c>
      <c r="BL252" s="14" t="s">
        <v>186</v>
      </c>
      <c r="BM252" s="14" t="s">
        <v>475</v>
      </c>
    </row>
    <row r="253" spans="2:47" s="1" customFormat="1" ht="12">
      <c r="B253" s="35"/>
      <c r="C253" s="36"/>
      <c r="D253" s="213" t="s">
        <v>135</v>
      </c>
      <c r="E253" s="36"/>
      <c r="F253" s="214" t="s">
        <v>474</v>
      </c>
      <c r="G253" s="36"/>
      <c r="H253" s="36"/>
      <c r="I253" s="127"/>
      <c r="J253" s="36"/>
      <c r="K253" s="36"/>
      <c r="L253" s="40"/>
      <c r="M253" s="215"/>
      <c r="N253" s="76"/>
      <c r="O253" s="76"/>
      <c r="P253" s="76"/>
      <c r="Q253" s="76"/>
      <c r="R253" s="76"/>
      <c r="S253" s="76"/>
      <c r="T253" s="77"/>
      <c r="AT253" s="14" t="s">
        <v>135</v>
      </c>
      <c r="AU253" s="14" t="s">
        <v>81</v>
      </c>
    </row>
    <row r="254" spans="2:65" s="1" customFormat="1" ht="16.5" customHeight="1">
      <c r="B254" s="35"/>
      <c r="C254" s="201" t="s">
        <v>476</v>
      </c>
      <c r="D254" s="201" t="s">
        <v>129</v>
      </c>
      <c r="E254" s="202" t="s">
        <v>477</v>
      </c>
      <c r="F254" s="203" t="s">
        <v>478</v>
      </c>
      <c r="G254" s="204" t="s">
        <v>237</v>
      </c>
      <c r="H254" s="205">
        <v>1</v>
      </c>
      <c r="I254" s="206"/>
      <c r="J254" s="207">
        <f>ROUND(I254*H254,2)</f>
        <v>0</v>
      </c>
      <c r="K254" s="203" t="s">
        <v>171</v>
      </c>
      <c r="L254" s="40"/>
      <c r="M254" s="208" t="s">
        <v>19</v>
      </c>
      <c r="N254" s="209" t="s">
        <v>42</v>
      </c>
      <c r="O254" s="76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AR254" s="14" t="s">
        <v>186</v>
      </c>
      <c r="AT254" s="14" t="s">
        <v>129</v>
      </c>
      <c r="AU254" s="14" t="s">
        <v>81</v>
      </c>
      <c r="AY254" s="14" t="s">
        <v>127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4" t="s">
        <v>79</v>
      </c>
      <c r="BK254" s="212">
        <f>ROUND(I254*H254,2)</f>
        <v>0</v>
      </c>
      <c r="BL254" s="14" t="s">
        <v>186</v>
      </c>
      <c r="BM254" s="14" t="s">
        <v>479</v>
      </c>
    </row>
    <row r="255" spans="2:47" s="1" customFormat="1" ht="12">
      <c r="B255" s="35"/>
      <c r="C255" s="36"/>
      <c r="D255" s="213" t="s">
        <v>135</v>
      </c>
      <c r="E255" s="36"/>
      <c r="F255" s="214" t="s">
        <v>480</v>
      </c>
      <c r="G255" s="36"/>
      <c r="H255" s="36"/>
      <c r="I255" s="127"/>
      <c r="J255" s="36"/>
      <c r="K255" s="36"/>
      <c r="L255" s="40"/>
      <c r="M255" s="215"/>
      <c r="N255" s="76"/>
      <c r="O255" s="76"/>
      <c r="P255" s="76"/>
      <c r="Q255" s="76"/>
      <c r="R255" s="76"/>
      <c r="S255" s="76"/>
      <c r="T255" s="77"/>
      <c r="AT255" s="14" t="s">
        <v>135</v>
      </c>
      <c r="AU255" s="14" t="s">
        <v>81</v>
      </c>
    </row>
    <row r="256" spans="2:47" s="1" customFormat="1" ht="12">
      <c r="B256" s="35"/>
      <c r="C256" s="36"/>
      <c r="D256" s="213" t="s">
        <v>481</v>
      </c>
      <c r="E256" s="36"/>
      <c r="F256" s="216" t="s">
        <v>482</v>
      </c>
      <c r="G256" s="36"/>
      <c r="H256" s="36"/>
      <c r="I256" s="127"/>
      <c r="J256" s="36"/>
      <c r="K256" s="36"/>
      <c r="L256" s="40"/>
      <c r="M256" s="215"/>
      <c r="N256" s="76"/>
      <c r="O256" s="76"/>
      <c r="P256" s="76"/>
      <c r="Q256" s="76"/>
      <c r="R256" s="76"/>
      <c r="S256" s="76"/>
      <c r="T256" s="77"/>
      <c r="AT256" s="14" t="s">
        <v>481</v>
      </c>
      <c r="AU256" s="14" t="s">
        <v>81</v>
      </c>
    </row>
    <row r="257" spans="2:65" s="1" customFormat="1" ht="16.5" customHeight="1">
      <c r="B257" s="35"/>
      <c r="C257" s="201" t="s">
        <v>483</v>
      </c>
      <c r="D257" s="201" t="s">
        <v>129</v>
      </c>
      <c r="E257" s="202" t="s">
        <v>484</v>
      </c>
      <c r="F257" s="203" t="s">
        <v>485</v>
      </c>
      <c r="G257" s="204" t="s">
        <v>237</v>
      </c>
      <c r="H257" s="205">
        <v>1</v>
      </c>
      <c r="I257" s="206"/>
      <c r="J257" s="207">
        <f>ROUND(I257*H257,2)</f>
        <v>0</v>
      </c>
      <c r="K257" s="203" t="s">
        <v>171</v>
      </c>
      <c r="L257" s="40"/>
      <c r="M257" s="208" t="s">
        <v>19</v>
      </c>
      <c r="N257" s="209" t="s">
        <v>42</v>
      </c>
      <c r="O257" s="76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AR257" s="14" t="s">
        <v>186</v>
      </c>
      <c r="AT257" s="14" t="s">
        <v>129</v>
      </c>
      <c r="AU257" s="14" t="s">
        <v>81</v>
      </c>
      <c r="AY257" s="14" t="s">
        <v>127</v>
      </c>
      <c r="BE257" s="212">
        <f>IF(N257="základní",J257,0)</f>
        <v>0</v>
      </c>
      <c r="BF257" s="212">
        <f>IF(N257="snížená",J257,0)</f>
        <v>0</v>
      </c>
      <c r="BG257" s="212">
        <f>IF(N257="zákl. přenesená",J257,0)</f>
        <v>0</v>
      </c>
      <c r="BH257" s="212">
        <f>IF(N257="sníž. přenesená",J257,0)</f>
        <v>0</v>
      </c>
      <c r="BI257" s="212">
        <f>IF(N257="nulová",J257,0)</f>
        <v>0</v>
      </c>
      <c r="BJ257" s="14" t="s">
        <v>79</v>
      </c>
      <c r="BK257" s="212">
        <f>ROUND(I257*H257,2)</f>
        <v>0</v>
      </c>
      <c r="BL257" s="14" t="s">
        <v>186</v>
      </c>
      <c r="BM257" s="14" t="s">
        <v>486</v>
      </c>
    </row>
    <row r="258" spans="2:47" s="1" customFormat="1" ht="12">
      <c r="B258" s="35"/>
      <c r="C258" s="36"/>
      <c r="D258" s="213" t="s">
        <v>135</v>
      </c>
      <c r="E258" s="36"/>
      <c r="F258" s="214" t="s">
        <v>487</v>
      </c>
      <c r="G258" s="36"/>
      <c r="H258" s="36"/>
      <c r="I258" s="127"/>
      <c r="J258" s="36"/>
      <c r="K258" s="36"/>
      <c r="L258" s="40"/>
      <c r="M258" s="215"/>
      <c r="N258" s="76"/>
      <c r="O258" s="76"/>
      <c r="P258" s="76"/>
      <c r="Q258" s="76"/>
      <c r="R258" s="76"/>
      <c r="S258" s="76"/>
      <c r="T258" s="77"/>
      <c r="AT258" s="14" t="s">
        <v>135</v>
      </c>
      <c r="AU258" s="14" t="s">
        <v>81</v>
      </c>
    </row>
    <row r="259" spans="2:63" s="10" customFormat="1" ht="22.8" customHeight="1">
      <c r="B259" s="185"/>
      <c r="C259" s="186"/>
      <c r="D259" s="187" t="s">
        <v>70</v>
      </c>
      <c r="E259" s="199" t="s">
        <v>488</v>
      </c>
      <c r="F259" s="199" t="s">
        <v>489</v>
      </c>
      <c r="G259" s="186"/>
      <c r="H259" s="186"/>
      <c r="I259" s="189"/>
      <c r="J259" s="200">
        <f>BK259</f>
        <v>0</v>
      </c>
      <c r="K259" s="186"/>
      <c r="L259" s="191"/>
      <c r="M259" s="192"/>
      <c r="N259" s="193"/>
      <c r="O259" s="193"/>
      <c r="P259" s="194">
        <f>SUM(P260:P267)</f>
        <v>0</v>
      </c>
      <c r="Q259" s="193"/>
      <c r="R259" s="194">
        <f>SUM(R260:R267)</f>
        <v>0</v>
      </c>
      <c r="S259" s="193"/>
      <c r="T259" s="195">
        <f>SUM(T260:T267)</f>
        <v>0</v>
      </c>
      <c r="AR259" s="196" t="s">
        <v>81</v>
      </c>
      <c r="AT259" s="197" t="s">
        <v>70</v>
      </c>
      <c r="AU259" s="197" t="s">
        <v>79</v>
      </c>
      <c r="AY259" s="196" t="s">
        <v>127</v>
      </c>
      <c r="BK259" s="198">
        <f>SUM(BK260:BK267)</f>
        <v>0</v>
      </c>
    </row>
    <row r="260" spans="2:65" s="1" customFormat="1" ht="16.5" customHeight="1">
      <c r="B260" s="35"/>
      <c r="C260" s="201" t="s">
        <v>490</v>
      </c>
      <c r="D260" s="201" t="s">
        <v>129</v>
      </c>
      <c r="E260" s="202" t="s">
        <v>491</v>
      </c>
      <c r="F260" s="203" t="s">
        <v>492</v>
      </c>
      <c r="G260" s="204" t="s">
        <v>142</v>
      </c>
      <c r="H260" s="205">
        <v>135</v>
      </c>
      <c r="I260" s="206"/>
      <c r="J260" s="207">
        <f>ROUND(I260*H260,2)</f>
        <v>0</v>
      </c>
      <c r="K260" s="203" t="s">
        <v>19</v>
      </c>
      <c r="L260" s="40"/>
      <c r="M260" s="208" t="s">
        <v>19</v>
      </c>
      <c r="N260" s="209" t="s">
        <v>42</v>
      </c>
      <c r="O260" s="76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AR260" s="14" t="s">
        <v>186</v>
      </c>
      <c r="AT260" s="14" t="s">
        <v>129</v>
      </c>
      <c r="AU260" s="14" t="s">
        <v>81</v>
      </c>
      <c r="AY260" s="14" t="s">
        <v>127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14" t="s">
        <v>79</v>
      </c>
      <c r="BK260" s="212">
        <f>ROUND(I260*H260,2)</f>
        <v>0</v>
      </c>
      <c r="BL260" s="14" t="s">
        <v>186</v>
      </c>
      <c r="BM260" s="14" t="s">
        <v>493</v>
      </c>
    </row>
    <row r="261" spans="2:47" s="1" customFormat="1" ht="12">
      <c r="B261" s="35"/>
      <c r="C261" s="36"/>
      <c r="D261" s="213" t="s">
        <v>135</v>
      </c>
      <c r="E261" s="36"/>
      <c r="F261" s="214" t="s">
        <v>492</v>
      </c>
      <c r="G261" s="36"/>
      <c r="H261" s="36"/>
      <c r="I261" s="127"/>
      <c r="J261" s="36"/>
      <c r="K261" s="36"/>
      <c r="L261" s="40"/>
      <c r="M261" s="215"/>
      <c r="N261" s="76"/>
      <c r="O261" s="76"/>
      <c r="P261" s="76"/>
      <c r="Q261" s="76"/>
      <c r="R261" s="76"/>
      <c r="S261" s="76"/>
      <c r="T261" s="77"/>
      <c r="AT261" s="14" t="s">
        <v>135</v>
      </c>
      <c r="AU261" s="14" t="s">
        <v>81</v>
      </c>
    </row>
    <row r="262" spans="2:47" s="1" customFormat="1" ht="12">
      <c r="B262" s="35"/>
      <c r="C262" s="36"/>
      <c r="D262" s="213" t="s">
        <v>136</v>
      </c>
      <c r="E262" s="36"/>
      <c r="F262" s="216" t="s">
        <v>494</v>
      </c>
      <c r="G262" s="36"/>
      <c r="H262" s="36"/>
      <c r="I262" s="127"/>
      <c r="J262" s="36"/>
      <c r="K262" s="36"/>
      <c r="L262" s="40"/>
      <c r="M262" s="215"/>
      <c r="N262" s="76"/>
      <c r="O262" s="76"/>
      <c r="P262" s="76"/>
      <c r="Q262" s="76"/>
      <c r="R262" s="76"/>
      <c r="S262" s="76"/>
      <c r="T262" s="77"/>
      <c r="AT262" s="14" t="s">
        <v>136</v>
      </c>
      <c r="AU262" s="14" t="s">
        <v>81</v>
      </c>
    </row>
    <row r="263" spans="2:51" s="11" customFormat="1" ht="12">
      <c r="B263" s="217"/>
      <c r="C263" s="218"/>
      <c r="D263" s="213" t="s">
        <v>147</v>
      </c>
      <c r="E263" s="219" t="s">
        <v>19</v>
      </c>
      <c r="F263" s="220" t="s">
        <v>495</v>
      </c>
      <c r="G263" s="218"/>
      <c r="H263" s="221">
        <v>135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147</v>
      </c>
      <c r="AU263" s="227" t="s">
        <v>81</v>
      </c>
      <c r="AV263" s="11" t="s">
        <v>81</v>
      </c>
      <c r="AW263" s="11" t="s">
        <v>32</v>
      </c>
      <c r="AX263" s="11" t="s">
        <v>79</v>
      </c>
      <c r="AY263" s="227" t="s">
        <v>127</v>
      </c>
    </row>
    <row r="264" spans="2:65" s="1" customFormat="1" ht="16.5" customHeight="1">
      <c r="B264" s="35"/>
      <c r="C264" s="201" t="s">
        <v>496</v>
      </c>
      <c r="D264" s="201" t="s">
        <v>129</v>
      </c>
      <c r="E264" s="202" t="s">
        <v>497</v>
      </c>
      <c r="F264" s="203" t="s">
        <v>498</v>
      </c>
      <c r="G264" s="204" t="s">
        <v>142</v>
      </c>
      <c r="H264" s="205">
        <v>135</v>
      </c>
      <c r="I264" s="206"/>
      <c r="J264" s="207">
        <f>ROUND(I264*H264,2)</f>
        <v>0</v>
      </c>
      <c r="K264" s="203" t="s">
        <v>19</v>
      </c>
      <c r="L264" s="40"/>
      <c r="M264" s="208" t="s">
        <v>19</v>
      </c>
      <c r="N264" s="209" t="s">
        <v>42</v>
      </c>
      <c r="O264" s="76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AR264" s="14" t="s">
        <v>186</v>
      </c>
      <c r="AT264" s="14" t="s">
        <v>129</v>
      </c>
      <c r="AU264" s="14" t="s">
        <v>81</v>
      </c>
      <c r="AY264" s="14" t="s">
        <v>127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4" t="s">
        <v>79</v>
      </c>
      <c r="BK264" s="212">
        <f>ROUND(I264*H264,2)</f>
        <v>0</v>
      </c>
      <c r="BL264" s="14" t="s">
        <v>186</v>
      </c>
      <c r="BM264" s="14" t="s">
        <v>499</v>
      </c>
    </row>
    <row r="265" spans="2:47" s="1" customFormat="1" ht="12">
      <c r="B265" s="35"/>
      <c r="C265" s="36"/>
      <c r="D265" s="213" t="s">
        <v>135</v>
      </c>
      <c r="E265" s="36"/>
      <c r="F265" s="214" t="s">
        <v>498</v>
      </c>
      <c r="G265" s="36"/>
      <c r="H265" s="36"/>
      <c r="I265" s="127"/>
      <c r="J265" s="36"/>
      <c r="K265" s="36"/>
      <c r="L265" s="40"/>
      <c r="M265" s="215"/>
      <c r="N265" s="76"/>
      <c r="O265" s="76"/>
      <c r="P265" s="76"/>
      <c r="Q265" s="76"/>
      <c r="R265" s="76"/>
      <c r="S265" s="76"/>
      <c r="T265" s="77"/>
      <c r="AT265" s="14" t="s">
        <v>135</v>
      </c>
      <c r="AU265" s="14" t="s">
        <v>81</v>
      </c>
    </row>
    <row r="266" spans="2:47" s="1" customFormat="1" ht="12">
      <c r="B266" s="35"/>
      <c r="C266" s="36"/>
      <c r="D266" s="213" t="s">
        <v>136</v>
      </c>
      <c r="E266" s="36"/>
      <c r="F266" s="216" t="s">
        <v>500</v>
      </c>
      <c r="G266" s="36"/>
      <c r="H266" s="36"/>
      <c r="I266" s="127"/>
      <c r="J266" s="36"/>
      <c r="K266" s="36"/>
      <c r="L266" s="40"/>
      <c r="M266" s="215"/>
      <c r="N266" s="76"/>
      <c r="O266" s="76"/>
      <c r="P266" s="76"/>
      <c r="Q266" s="76"/>
      <c r="R266" s="76"/>
      <c r="S266" s="76"/>
      <c r="T266" s="77"/>
      <c r="AT266" s="14" t="s">
        <v>136</v>
      </c>
      <c r="AU266" s="14" t="s">
        <v>81</v>
      </c>
    </row>
    <row r="267" spans="2:51" s="11" customFormat="1" ht="12">
      <c r="B267" s="217"/>
      <c r="C267" s="218"/>
      <c r="D267" s="213" t="s">
        <v>147</v>
      </c>
      <c r="E267" s="219" t="s">
        <v>19</v>
      </c>
      <c r="F267" s="220" t="s">
        <v>495</v>
      </c>
      <c r="G267" s="218"/>
      <c r="H267" s="221">
        <v>135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147</v>
      </c>
      <c r="AU267" s="227" t="s">
        <v>81</v>
      </c>
      <c r="AV267" s="11" t="s">
        <v>81</v>
      </c>
      <c r="AW267" s="11" t="s">
        <v>32</v>
      </c>
      <c r="AX267" s="11" t="s">
        <v>79</v>
      </c>
      <c r="AY267" s="227" t="s">
        <v>127</v>
      </c>
    </row>
    <row r="268" spans="2:63" s="10" customFormat="1" ht="25.9" customHeight="1">
      <c r="B268" s="185"/>
      <c r="C268" s="186"/>
      <c r="D268" s="187" t="s">
        <v>70</v>
      </c>
      <c r="E268" s="188" t="s">
        <v>168</v>
      </c>
      <c r="F268" s="188" t="s">
        <v>501</v>
      </c>
      <c r="G268" s="186"/>
      <c r="H268" s="186"/>
      <c r="I268" s="189"/>
      <c r="J268" s="190">
        <f>BK268</f>
        <v>0</v>
      </c>
      <c r="K268" s="186"/>
      <c r="L268" s="191"/>
      <c r="M268" s="192"/>
      <c r="N268" s="193"/>
      <c r="O268" s="193"/>
      <c r="P268" s="194">
        <f>P269</f>
        <v>0</v>
      </c>
      <c r="Q268" s="193"/>
      <c r="R268" s="194">
        <f>R269</f>
        <v>0.02694</v>
      </c>
      <c r="S268" s="193"/>
      <c r="T268" s="195">
        <f>T269</f>
        <v>0</v>
      </c>
      <c r="AR268" s="196" t="s">
        <v>151</v>
      </c>
      <c r="AT268" s="197" t="s">
        <v>70</v>
      </c>
      <c r="AU268" s="197" t="s">
        <v>71</v>
      </c>
      <c r="AY268" s="196" t="s">
        <v>127</v>
      </c>
      <c r="BK268" s="198">
        <f>BK269</f>
        <v>0</v>
      </c>
    </row>
    <row r="269" spans="2:63" s="10" customFormat="1" ht="22.8" customHeight="1">
      <c r="B269" s="185"/>
      <c r="C269" s="186"/>
      <c r="D269" s="187" t="s">
        <v>70</v>
      </c>
      <c r="E269" s="199" t="s">
        <v>502</v>
      </c>
      <c r="F269" s="199" t="s">
        <v>503</v>
      </c>
      <c r="G269" s="186"/>
      <c r="H269" s="186"/>
      <c r="I269" s="189"/>
      <c r="J269" s="200">
        <f>BK269</f>
        <v>0</v>
      </c>
      <c r="K269" s="186"/>
      <c r="L269" s="191"/>
      <c r="M269" s="192"/>
      <c r="N269" s="193"/>
      <c r="O269" s="193"/>
      <c r="P269" s="194">
        <f>SUM(P270:P278)</f>
        <v>0</v>
      </c>
      <c r="Q269" s="193"/>
      <c r="R269" s="194">
        <f>SUM(R270:R278)</f>
        <v>0.02694</v>
      </c>
      <c r="S269" s="193"/>
      <c r="T269" s="195">
        <f>SUM(T270:T278)</f>
        <v>0</v>
      </c>
      <c r="AR269" s="196" t="s">
        <v>151</v>
      </c>
      <c r="AT269" s="197" t="s">
        <v>70</v>
      </c>
      <c r="AU269" s="197" t="s">
        <v>79</v>
      </c>
      <c r="AY269" s="196" t="s">
        <v>127</v>
      </c>
      <c r="BK269" s="198">
        <f>SUM(BK270:BK278)</f>
        <v>0</v>
      </c>
    </row>
    <row r="270" spans="2:65" s="1" customFormat="1" ht="16.5" customHeight="1">
      <c r="B270" s="35"/>
      <c r="C270" s="201" t="s">
        <v>504</v>
      </c>
      <c r="D270" s="201" t="s">
        <v>129</v>
      </c>
      <c r="E270" s="202" t="s">
        <v>505</v>
      </c>
      <c r="F270" s="203" t="s">
        <v>506</v>
      </c>
      <c r="G270" s="204" t="s">
        <v>237</v>
      </c>
      <c r="H270" s="205">
        <v>1</v>
      </c>
      <c r="I270" s="206"/>
      <c r="J270" s="207">
        <f>ROUND(I270*H270,2)</f>
        <v>0</v>
      </c>
      <c r="K270" s="203" t="s">
        <v>171</v>
      </c>
      <c r="L270" s="40"/>
      <c r="M270" s="208" t="s">
        <v>19</v>
      </c>
      <c r="N270" s="209" t="s">
        <v>42</v>
      </c>
      <c r="O270" s="76"/>
      <c r="P270" s="210">
        <f>O270*H270</f>
        <v>0</v>
      </c>
      <c r="Q270" s="210">
        <v>0.00944</v>
      </c>
      <c r="R270" s="210">
        <f>Q270*H270</f>
        <v>0.00944</v>
      </c>
      <c r="S270" s="210">
        <v>0</v>
      </c>
      <c r="T270" s="211">
        <f>S270*H270</f>
        <v>0</v>
      </c>
      <c r="AR270" s="14" t="s">
        <v>133</v>
      </c>
      <c r="AT270" s="14" t="s">
        <v>129</v>
      </c>
      <c r="AU270" s="14" t="s">
        <v>81</v>
      </c>
      <c r="AY270" s="14" t="s">
        <v>127</v>
      </c>
      <c r="BE270" s="212">
        <f>IF(N270="základní",J270,0)</f>
        <v>0</v>
      </c>
      <c r="BF270" s="212">
        <f>IF(N270="snížená",J270,0)</f>
        <v>0</v>
      </c>
      <c r="BG270" s="212">
        <f>IF(N270="zákl. přenesená",J270,0)</f>
        <v>0</v>
      </c>
      <c r="BH270" s="212">
        <f>IF(N270="sníž. přenesená",J270,0)</f>
        <v>0</v>
      </c>
      <c r="BI270" s="212">
        <f>IF(N270="nulová",J270,0)</f>
        <v>0</v>
      </c>
      <c r="BJ270" s="14" t="s">
        <v>79</v>
      </c>
      <c r="BK270" s="212">
        <f>ROUND(I270*H270,2)</f>
        <v>0</v>
      </c>
      <c r="BL270" s="14" t="s">
        <v>133</v>
      </c>
      <c r="BM270" s="14" t="s">
        <v>507</v>
      </c>
    </row>
    <row r="271" spans="2:47" s="1" customFormat="1" ht="12">
      <c r="B271" s="35"/>
      <c r="C271" s="36"/>
      <c r="D271" s="213" t="s">
        <v>135</v>
      </c>
      <c r="E271" s="36"/>
      <c r="F271" s="214" t="s">
        <v>508</v>
      </c>
      <c r="G271" s="36"/>
      <c r="H271" s="36"/>
      <c r="I271" s="127"/>
      <c r="J271" s="36"/>
      <c r="K271" s="36"/>
      <c r="L271" s="40"/>
      <c r="M271" s="215"/>
      <c r="N271" s="76"/>
      <c r="O271" s="76"/>
      <c r="P271" s="76"/>
      <c r="Q271" s="76"/>
      <c r="R271" s="76"/>
      <c r="S271" s="76"/>
      <c r="T271" s="77"/>
      <c r="AT271" s="14" t="s">
        <v>135</v>
      </c>
      <c r="AU271" s="14" t="s">
        <v>81</v>
      </c>
    </row>
    <row r="272" spans="2:47" s="1" customFormat="1" ht="12">
      <c r="B272" s="35"/>
      <c r="C272" s="36"/>
      <c r="D272" s="213" t="s">
        <v>481</v>
      </c>
      <c r="E272" s="36"/>
      <c r="F272" s="216" t="s">
        <v>509</v>
      </c>
      <c r="G272" s="36"/>
      <c r="H272" s="36"/>
      <c r="I272" s="127"/>
      <c r="J272" s="36"/>
      <c r="K272" s="36"/>
      <c r="L272" s="40"/>
      <c r="M272" s="215"/>
      <c r="N272" s="76"/>
      <c r="O272" s="76"/>
      <c r="P272" s="76"/>
      <c r="Q272" s="76"/>
      <c r="R272" s="76"/>
      <c r="S272" s="76"/>
      <c r="T272" s="77"/>
      <c r="AT272" s="14" t="s">
        <v>481</v>
      </c>
      <c r="AU272" s="14" t="s">
        <v>81</v>
      </c>
    </row>
    <row r="273" spans="2:65" s="1" customFormat="1" ht="16.5" customHeight="1">
      <c r="B273" s="35"/>
      <c r="C273" s="201" t="s">
        <v>510</v>
      </c>
      <c r="D273" s="201" t="s">
        <v>129</v>
      </c>
      <c r="E273" s="202" t="s">
        <v>511</v>
      </c>
      <c r="F273" s="203" t="s">
        <v>512</v>
      </c>
      <c r="G273" s="204" t="s">
        <v>179</v>
      </c>
      <c r="H273" s="205">
        <v>50</v>
      </c>
      <c r="I273" s="206"/>
      <c r="J273" s="207">
        <f>ROUND(I273*H273,2)</f>
        <v>0</v>
      </c>
      <c r="K273" s="203" t="s">
        <v>171</v>
      </c>
      <c r="L273" s="40"/>
      <c r="M273" s="208" t="s">
        <v>19</v>
      </c>
      <c r="N273" s="209" t="s">
        <v>42</v>
      </c>
      <c r="O273" s="76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AR273" s="14" t="s">
        <v>133</v>
      </c>
      <c r="AT273" s="14" t="s">
        <v>129</v>
      </c>
      <c r="AU273" s="14" t="s">
        <v>81</v>
      </c>
      <c r="AY273" s="14" t="s">
        <v>127</v>
      </c>
      <c r="BE273" s="212">
        <f>IF(N273="základní",J273,0)</f>
        <v>0</v>
      </c>
      <c r="BF273" s="212">
        <f>IF(N273="snížená",J273,0)</f>
        <v>0</v>
      </c>
      <c r="BG273" s="212">
        <f>IF(N273="zákl. přenesená",J273,0)</f>
        <v>0</v>
      </c>
      <c r="BH273" s="212">
        <f>IF(N273="sníž. přenesená",J273,0)</f>
        <v>0</v>
      </c>
      <c r="BI273" s="212">
        <f>IF(N273="nulová",J273,0)</f>
        <v>0</v>
      </c>
      <c r="BJ273" s="14" t="s">
        <v>79</v>
      </c>
      <c r="BK273" s="212">
        <f>ROUND(I273*H273,2)</f>
        <v>0</v>
      </c>
      <c r="BL273" s="14" t="s">
        <v>133</v>
      </c>
      <c r="BM273" s="14" t="s">
        <v>513</v>
      </c>
    </row>
    <row r="274" spans="2:47" s="1" customFormat="1" ht="12">
      <c r="B274" s="35"/>
      <c r="C274" s="36"/>
      <c r="D274" s="213" t="s">
        <v>135</v>
      </c>
      <c r="E274" s="36"/>
      <c r="F274" s="214" t="s">
        <v>514</v>
      </c>
      <c r="G274" s="36"/>
      <c r="H274" s="36"/>
      <c r="I274" s="127"/>
      <c r="J274" s="36"/>
      <c r="K274" s="36"/>
      <c r="L274" s="40"/>
      <c r="M274" s="215"/>
      <c r="N274" s="76"/>
      <c r="O274" s="76"/>
      <c r="P274" s="76"/>
      <c r="Q274" s="76"/>
      <c r="R274" s="76"/>
      <c r="S274" s="76"/>
      <c r="T274" s="77"/>
      <c r="AT274" s="14" t="s">
        <v>135</v>
      </c>
      <c r="AU274" s="14" t="s">
        <v>81</v>
      </c>
    </row>
    <row r="275" spans="2:47" s="1" customFormat="1" ht="12">
      <c r="B275" s="35"/>
      <c r="C275" s="36"/>
      <c r="D275" s="213" t="s">
        <v>481</v>
      </c>
      <c r="E275" s="36"/>
      <c r="F275" s="216" t="s">
        <v>515</v>
      </c>
      <c r="G275" s="36"/>
      <c r="H275" s="36"/>
      <c r="I275" s="127"/>
      <c r="J275" s="36"/>
      <c r="K275" s="36"/>
      <c r="L275" s="40"/>
      <c r="M275" s="215"/>
      <c r="N275" s="76"/>
      <c r="O275" s="76"/>
      <c r="P275" s="76"/>
      <c r="Q275" s="76"/>
      <c r="R275" s="76"/>
      <c r="S275" s="76"/>
      <c r="T275" s="77"/>
      <c r="AT275" s="14" t="s">
        <v>481</v>
      </c>
      <c r="AU275" s="14" t="s">
        <v>81</v>
      </c>
    </row>
    <row r="276" spans="2:65" s="1" customFormat="1" ht="16.5" customHeight="1">
      <c r="B276" s="35"/>
      <c r="C276" s="201" t="s">
        <v>516</v>
      </c>
      <c r="D276" s="201" t="s">
        <v>129</v>
      </c>
      <c r="E276" s="202" t="s">
        <v>517</v>
      </c>
      <c r="F276" s="203" t="s">
        <v>518</v>
      </c>
      <c r="G276" s="204" t="s">
        <v>179</v>
      </c>
      <c r="H276" s="205">
        <v>50</v>
      </c>
      <c r="I276" s="206"/>
      <c r="J276" s="207">
        <f>ROUND(I276*H276,2)</f>
        <v>0</v>
      </c>
      <c r="K276" s="203" t="s">
        <v>171</v>
      </c>
      <c r="L276" s="40"/>
      <c r="M276" s="208" t="s">
        <v>19</v>
      </c>
      <c r="N276" s="209" t="s">
        <v>42</v>
      </c>
      <c r="O276" s="76"/>
      <c r="P276" s="210">
        <f>O276*H276</f>
        <v>0</v>
      </c>
      <c r="Q276" s="210">
        <v>0.00035</v>
      </c>
      <c r="R276" s="210">
        <f>Q276*H276</f>
        <v>0.017499999999999998</v>
      </c>
      <c r="S276" s="210">
        <v>0</v>
      </c>
      <c r="T276" s="211">
        <f>S276*H276</f>
        <v>0</v>
      </c>
      <c r="AR276" s="14" t="s">
        <v>133</v>
      </c>
      <c r="AT276" s="14" t="s">
        <v>129</v>
      </c>
      <c r="AU276" s="14" t="s">
        <v>81</v>
      </c>
      <c r="AY276" s="14" t="s">
        <v>127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4" t="s">
        <v>79</v>
      </c>
      <c r="BK276" s="212">
        <f>ROUND(I276*H276,2)</f>
        <v>0</v>
      </c>
      <c r="BL276" s="14" t="s">
        <v>133</v>
      </c>
      <c r="BM276" s="14" t="s">
        <v>519</v>
      </c>
    </row>
    <row r="277" spans="2:47" s="1" customFormat="1" ht="12">
      <c r="B277" s="35"/>
      <c r="C277" s="36"/>
      <c r="D277" s="213" t="s">
        <v>135</v>
      </c>
      <c r="E277" s="36"/>
      <c r="F277" s="214" t="s">
        <v>520</v>
      </c>
      <c r="G277" s="36"/>
      <c r="H277" s="36"/>
      <c r="I277" s="127"/>
      <c r="J277" s="36"/>
      <c r="K277" s="36"/>
      <c r="L277" s="40"/>
      <c r="M277" s="215"/>
      <c r="N277" s="76"/>
      <c r="O277" s="76"/>
      <c r="P277" s="76"/>
      <c r="Q277" s="76"/>
      <c r="R277" s="76"/>
      <c r="S277" s="76"/>
      <c r="T277" s="77"/>
      <c r="AT277" s="14" t="s">
        <v>135</v>
      </c>
      <c r="AU277" s="14" t="s">
        <v>81</v>
      </c>
    </row>
    <row r="278" spans="2:47" s="1" customFormat="1" ht="12">
      <c r="B278" s="35"/>
      <c r="C278" s="36"/>
      <c r="D278" s="213" t="s">
        <v>136</v>
      </c>
      <c r="E278" s="36"/>
      <c r="F278" s="216" t="s">
        <v>521</v>
      </c>
      <c r="G278" s="36"/>
      <c r="H278" s="36"/>
      <c r="I278" s="127"/>
      <c r="J278" s="36"/>
      <c r="K278" s="36"/>
      <c r="L278" s="40"/>
      <c r="M278" s="215"/>
      <c r="N278" s="76"/>
      <c r="O278" s="76"/>
      <c r="P278" s="76"/>
      <c r="Q278" s="76"/>
      <c r="R278" s="76"/>
      <c r="S278" s="76"/>
      <c r="T278" s="77"/>
      <c r="AT278" s="14" t="s">
        <v>136</v>
      </c>
      <c r="AU278" s="14" t="s">
        <v>81</v>
      </c>
    </row>
    <row r="279" spans="2:63" s="10" customFormat="1" ht="25.9" customHeight="1">
      <c r="B279" s="185"/>
      <c r="C279" s="186"/>
      <c r="D279" s="187" t="s">
        <v>70</v>
      </c>
      <c r="E279" s="188" t="s">
        <v>522</v>
      </c>
      <c r="F279" s="188" t="s">
        <v>523</v>
      </c>
      <c r="G279" s="186"/>
      <c r="H279" s="186"/>
      <c r="I279" s="189"/>
      <c r="J279" s="190">
        <f>BK279</f>
        <v>0</v>
      </c>
      <c r="K279" s="186"/>
      <c r="L279" s="191"/>
      <c r="M279" s="192"/>
      <c r="N279" s="193"/>
      <c r="O279" s="193"/>
      <c r="P279" s="194">
        <f>SUM(P280:P284)</f>
        <v>0</v>
      </c>
      <c r="Q279" s="193"/>
      <c r="R279" s="194">
        <f>SUM(R280:R284)</f>
        <v>0</v>
      </c>
      <c r="S279" s="193"/>
      <c r="T279" s="195">
        <f>SUM(T280:T284)</f>
        <v>0</v>
      </c>
      <c r="AR279" s="196" t="s">
        <v>144</v>
      </c>
      <c r="AT279" s="197" t="s">
        <v>70</v>
      </c>
      <c r="AU279" s="197" t="s">
        <v>71</v>
      </c>
      <c r="AY279" s="196" t="s">
        <v>127</v>
      </c>
      <c r="BK279" s="198">
        <f>SUM(BK280:BK284)</f>
        <v>0</v>
      </c>
    </row>
    <row r="280" spans="2:65" s="1" customFormat="1" ht="16.5" customHeight="1">
      <c r="B280" s="35"/>
      <c r="C280" s="201" t="s">
        <v>524</v>
      </c>
      <c r="D280" s="201" t="s">
        <v>129</v>
      </c>
      <c r="E280" s="202" t="s">
        <v>525</v>
      </c>
      <c r="F280" s="203" t="s">
        <v>526</v>
      </c>
      <c r="G280" s="204" t="s">
        <v>527</v>
      </c>
      <c r="H280" s="205">
        <v>50</v>
      </c>
      <c r="I280" s="206"/>
      <c r="J280" s="207">
        <f>ROUND(I280*H280,2)</f>
        <v>0</v>
      </c>
      <c r="K280" s="203" t="s">
        <v>171</v>
      </c>
      <c r="L280" s="40"/>
      <c r="M280" s="208" t="s">
        <v>19</v>
      </c>
      <c r="N280" s="209" t="s">
        <v>42</v>
      </c>
      <c r="O280" s="76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AR280" s="14" t="s">
        <v>528</v>
      </c>
      <c r="AT280" s="14" t="s">
        <v>129</v>
      </c>
      <c r="AU280" s="14" t="s">
        <v>79</v>
      </c>
      <c r="AY280" s="14" t="s">
        <v>127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4" t="s">
        <v>79</v>
      </c>
      <c r="BK280" s="212">
        <f>ROUND(I280*H280,2)</f>
        <v>0</v>
      </c>
      <c r="BL280" s="14" t="s">
        <v>528</v>
      </c>
      <c r="BM280" s="14" t="s">
        <v>529</v>
      </c>
    </row>
    <row r="281" spans="2:47" s="1" customFormat="1" ht="12">
      <c r="B281" s="35"/>
      <c r="C281" s="36"/>
      <c r="D281" s="213" t="s">
        <v>135</v>
      </c>
      <c r="E281" s="36"/>
      <c r="F281" s="214" t="s">
        <v>530</v>
      </c>
      <c r="G281" s="36"/>
      <c r="H281" s="36"/>
      <c r="I281" s="127"/>
      <c r="J281" s="36"/>
      <c r="K281" s="36"/>
      <c r="L281" s="40"/>
      <c r="M281" s="215"/>
      <c r="N281" s="76"/>
      <c r="O281" s="76"/>
      <c r="P281" s="76"/>
      <c r="Q281" s="76"/>
      <c r="R281" s="76"/>
      <c r="S281" s="76"/>
      <c r="T281" s="77"/>
      <c r="AT281" s="14" t="s">
        <v>135</v>
      </c>
      <c r="AU281" s="14" t="s">
        <v>79</v>
      </c>
    </row>
    <row r="282" spans="2:65" s="1" customFormat="1" ht="16.5" customHeight="1">
      <c r="B282" s="35"/>
      <c r="C282" s="201" t="s">
        <v>531</v>
      </c>
      <c r="D282" s="201" t="s">
        <v>129</v>
      </c>
      <c r="E282" s="202" t="s">
        <v>532</v>
      </c>
      <c r="F282" s="203" t="s">
        <v>533</v>
      </c>
      <c r="G282" s="204" t="s">
        <v>527</v>
      </c>
      <c r="H282" s="205">
        <v>150</v>
      </c>
      <c r="I282" s="206"/>
      <c r="J282" s="207">
        <f>ROUND(I282*H282,2)</f>
        <v>0</v>
      </c>
      <c r="K282" s="203" t="s">
        <v>171</v>
      </c>
      <c r="L282" s="40"/>
      <c r="M282" s="208" t="s">
        <v>19</v>
      </c>
      <c r="N282" s="209" t="s">
        <v>42</v>
      </c>
      <c r="O282" s="76"/>
      <c r="P282" s="210">
        <f>O282*H282</f>
        <v>0</v>
      </c>
      <c r="Q282" s="210">
        <v>0</v>
      </c>
      <c r="R282" s="210">
        <f>Q282*H282</f>
        <v>0</v>
      </c>
      <c r="S282" s="210">
        <v>0</v>
      </c>
      <c r="T282" s="211">
        <f>S282*H282</f>
        <v>0</v>
      </c>
      <c r="AR282" s="14" t="s">
        <v>528</v>
      </c>
      <c r="AT282" s="14" t="s">
        <v>129</v>
      </c>
      <c r="AU282" s="14" t="s">
        <v>79</v>
      </c>
      <c r="AY282" s="14" t="s">
        <v>127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4" t="s">
        <v>79</v>
      </c>
      <c r="BK282" s="212">
        <f>ROUND(I282*H282,2)</f>
        <v>0</v>
      </c>
      <c r="BL282" s="14" t="s">
        <v>528</v>
      </c>
      <c r="BM282" s="14" t="s">
        <v>534</v>
      </c>
    </row>
    <row r="283" spans="2:47" s="1" customFormat="1" ht="12">
      <c r="B283" s="35"/>
      <c r="C283" s="36"/>
      <c r="D283" s="213" t="s">
        <v>135</v>
      </c>
      <c r="E283" s="36"/>
      <c r="F283" s="214" t="s">
        <v>535</v>
      </c>
      <c r="G283" s="36"/>
      <c r="H283" s="36"/>
      <c r="I283" s="127"/>
      <c r="J283" s="36"/>
      <c r="K283" s="36"/>
      <c r="L283" s="40"/>
      <c r="M283" s="215"/>
      <c r="N283" s="76"/>
      <c r="O283" s="76"/>
      <c r="P283" s="76"/>
      <c r="Q283" s="76"/>
      <c r="R283" s="76"/>
      <c r="S283" s="76"/>
      <c r="T283" s="77"/>
      <c r="AT283" s="14" t="s">
        <v>135</v>
      </c>
      <c r="AU283" s="14" t="s">
        <v>79</v>
      </c>
    </row>
    <row r="284" spans="2:47" s="1" customFormat="1" ht="12">
      <c r="B284" s="35"/>
      <c r="C284" s="36"/>
      <c r="D284" s="213" t="s">
        <v>136</v>
      </c>
      <c r="E284" s="36"/>
      <c r="F284" s="216" t="s">
        <v>536</v>
      </c>
      <c r="G284" s="36"/>
      <c r="H284" s="36"/>
      <c r="I284" s="127"/>
      <c r="J284" s="36"/>
      <c r="K284" s="36"/>
      <c r="L284" s="40"/>
      <c r="M284" s="238"/>
      <c r="N284" s="239"/>
      <c r="O284" s="239"/>
      <c r="P284" s="239"/>
      <c r="Q284" s="239"/>
      <c r="R284" s="239"/>
      <c r="S284" s="239"/>
      <c r="T284" s="240"/>
      <c r="AT284" s="14" t="s">
        <v>136</v>
      </c>
      <c r="AU284" s="14" t="s">
        <v>79</v>
      </c>
    </row>
    <row r="285" spans="2:12" s="1" customFormat="1" ht="6.95" customHeight="1">
      <c r="B285" s="54"/>
      <c r="C285" s="55"/>
      <c r="D285" s="55"/>
      <c r="E285" s="55"/>
      <c r="F285" s="55"/>
      <c r="G285" s="55"/>
      <c r="H285" s="55"/>
      <c r="I285" s="151"/>
      <c r="J285" s="55"/>
      <c r="K285" s="55"/>
      <c r="L285" s="40"/>
    </row>
  </sheetData>
  <sheetProtection password="C7B2" sheet="1" objects="1" scenarios="1" formatColumns="0" formatRows="0" autoFilter="0"/>
  <autoFilter ref="C89:K2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84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81</v>
      </c>
    </row>
    <row r="4" spans="2:46" ht="24.95" customHeight="1">
      <c r="B4" s="17"/>
      <c r="D4" s="124" t="s">
        <v>94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5" t="s">
        <v>16</v>
      </c>
      <c r="L6" s="17"/>
    </row>
    <row r="7" spans="2:12" ht="16.5" customHeight="1">
      <c r="B7" s="17"/>
      <c r="E7" s="126" t="str">
        <f>'Rekapitulace stavby'!K6</f>
        <v xml:space="preserve">Oprava elektroinstalace v SVČ Domeček,  ul. Jiráskova 4140, Chomutov</v>
      </c>
      <c r="F7" s="125"/>
      <c r="G7" s="125"/>
      <c r="H7" s="125"/>
      <c r="L7" s="17"/>
    </row>
    <row r="8" spans="2:12" s="1" customFormat="1" ht="12" customHeight="1">
      <c r="B8" s="40"/>
      <c r="D8" s="125" t="s">
        <v>95</v>
      </c>
      <c r="I8" s="127"/>
      <c r="L8" s="40"/>
    </row>
    <row r="9" spans="2:12" s="1" customFormat="1" ht="36.95" customHeight="1">
      <c r="B9" s="40"/>
      <c r="E9" s="128" t="s">
        <v>537</v>
      </c>
      <c r="F9" s="1"/>
      <c r="G9" s="1"/>
      <c r="H9" s="1"/>
      <c r="I9" s="127"/>
      <c r="L9" s="40"/>
    </row>
    <row r="10" spans="2:12" s="1" customFormat="1" ht="12">
      <c r="B10" s="40"/>
      <c r="I10" s="127"/>
      <c r="L10" s="40"/>
    </row>
    <row r="11" spans="2:12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pans="2: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10. 6. 2019</v>
      </c>
      <c r="L12" s="40"/>
    </row>
    <row r="13" spans="2:12" s="1" customFormat="1" ht="10.8" customHeight="1">
      <c r="B13" s="40"/>
      <c r="I13" s="127"/>
      <c r="L13" s="40"/>
    </row>
    <row r="14" spans="2:12" s="1" customFormat="1" ht="12" customHeight="1">
      <c r="B14" s="40"/>
      <c r="D14" s="125" t="s">
        <v>25</v>
      </c>
      <c r="I14" s="129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9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7"/>
      <c r="L16" s="40"/>
    </row>
    <row r="17" spans="2:12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7"/>
      <c r="L19" s="40"/>
    </row>
    <row r="20" spans="2:12" s="1" customFormat="1" ht="12" customHeight="1">
      <c r="B20" s="40"/>
      <c r="D20" s="125" t="s">
        <v>31</v>
      </c>
      <c r="I20" s="129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9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7"/>
      <c r="L22" s="40"/>
    </row>
    <row r="23" spans="2:12" s="1" customFormat="1" ht="12" customHeight="1">
      <c r="B23" s="40"/>
      <c r="D23" s="125" t="s">
        <v>33</v>
      </c>
      <c r="I23" s="129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34</v>
      </c>
      <c r="I24" s="129" t="s">
        <v>28</v>
      </c>
      <c r="J24" s="14" t="s">
        <v>19</v>
      </c>
      <c r="L24" s="40"/>
    </row>
    <row r="25" spans="2:12" s="1" customFormat="1" ht="6.95" customHeight="1">
      <c r="B25" s="40"/>
      <c r="I25" s="127"/>
      <c r="L25" s="40"/>
    </row>
    <row r="26" spans="2:12" s="1" customFormat="1" ht="12" customHeight="1">
      <c r="B26" s="40"/>
      <c r="D26" s="125" t="s">
        <v>35</v>
      </c>
      <c r="I26" s="127"/>
      <c r="L26" s="40"/>
    </row>
    <row r="27" spans="2:12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pans="2:12" s="1" customFormat="1" ht="6.95" customHeight="1">
      <c r="B28" s="40"/>
      <c r="I28" s="127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pans="2:12" s="1" customFormat="1" ht="25.4" customHeight="1">
      <c r="B30" s="40"/>
      <c r="D30" s="135" t="s">
        <v>37</v>
      </c>
      <c r="I30" s="127"/>
      <c r="J30" s="136">
        <f>ROUND(J89,2)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pans="2:12" s="1" customFormat="1" ht="14.4" customHeight="1">
      <c r="B32" s="40"/>
      <c r="F32" s="137" t="s">
        <v>39</v>
      </c>
      <c r="I32" s="138" t="s">
        <v>38</v>
      </c>
      <c r="J32" s="137" t="s">
        <v>40</v>
      </c>
      <c r="L32" s="40"/>
    </row>
    <row r="33" spans="2:12" s="1" customFormat="1" ht="14.4" customHeight="1">
      <c r="B33" s="40"/>
      <c r="D33" s="125" t="s">
        <v>41</v>
      </c>
      <c r="E33" s="125" t="s">
        <v>42</v>
      </c>
      <c r="F33" s="139">
        <f>ROUND((SUM(BE89:BE247)),2)</f>
        <v>0</v>
      </c>
      <c r="I33" s="140">
        <v>0.21</v>
      </c>
      <c r="J33" s="139">
        <f>ROUND(((SUM(BE89:BE247))*I33),2)</f>
        <v>0</v>
      </c>
      <c r="L33" s="40"/>
    </row>
    <row r="34" spans="2:12" s="1" customFormat="1" ht="14.4" customHeight="1">
      <c r="B34" s="40"/>
      <c r="E34" s="125" t="s">
        <v>43</v>
      </c>
      <c r="F34" s="139">
        <f>ROUND((SUM(BF89:BF247)),2)</f>
        <v>0</v>
      </c>
      <c r="I34" s="140">
        <v>0.15</v>
      </c>
      <c r="J34" s="139">
        <f>ROUND(((SUM(BF89:BF247))*I34),2)</f>
        <v>0</v>
      </c>
      <c r="L34" s="40"/>
    </row>
    <row r="35" spans="2:12" s="1" customFormat="1" ht="14.4" customHeight="1" hidden="1">
      <c r="B35" s="40"/>
      <c r="E35" s="125" t="s">
        <v>44</v>
      </c>
      <c r="F35" s="139">
        <f>ROUND((SUM(BG89:BG247)),2)</f>
        <v>0</v>
      </c>
      <c r="I35" s="140">
        <v>0.21</v>
      </c>
      <c r="J35" s="139">
        <f>0</f>
        <v>0</v>
      </c>
      <c r="L35" s="40"/>
    </row>
    <row r="36" spans="2:12" s="1" customFormat="1" ht="14.4" customHeight="1" hidden="1">
      <c r="B36" s="40"/>
      <c r="E36" s="125" t="s">
        <v>45</v>
      </c>
      <c r="F36" s="139">
        <f>ROUND((SUM(BH89:BH247)),2)</f>
        <v>0</v>
      </c>
      <c r="I36" s="140">
        <v>0.15</v>
      </c>
      <c r="J36" s="139">
        <f>0</f>
        <v>0</v>
      </c>
      <c r="L36" s="40"/>
    </row>
    <row r="37" spans="2:12" s="1" customFormat="1" ht="14.4" customHeight="1" hidden="1">
      <c r="B37" s="40"/>
      <c r="E37" s="125" t="s">
        <v>46</v>
      </c>
      <c r="F37" s="139">
        <f>ROUND((SUM(BI89:BI247)),2)</f>
        <v>0</v>
      </c>
      <c r="I37" s="140">
        <v>0</v>
      </c>
      <c r="J37" s="139">
        <f>0</f>
        <v>0</v>
      </c>
      <c r="L37" s="40"/>
    </row>
    <row r="38" spans="2:12" s="1" customFormat="1" ht="6.95" customHeight="1">
      <c r="B38" s="40"/>
      <c r="I38" s="127"/>
      <c r="L38" s="40"/>
    </row>
    <row r="39" spans="2:12" s="1" customFormat="1" ht="25.4" customHeight="1">
      <c r="B39" s="40"/>
      <c r="C39" s="141"/>
      <c r="D39" s="142" t="s">
        <v>47</v>
      </c>
      <c r="E39" s="143"/>
      <c r="F39" s="143"/>
      <c r="G39" s="144" t="s">
        <v>48</v>
      </c>
      <c r="H39" s="145" t="s">
        <v>49</v>
      </c>
      <c r="I39" s="146"/>
      <c r="J39" s="147">
        <f>SUM(J30:J37)</f>
        <v>0</v>
      </c>
      <c r="K39" s="148"/>
      <c r="L39" s="40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pans="2:12" s="1" customFormat="1" ht="24.95" customHeight="1">
      <c r="B45" s="35"/>
      <c r="C45" s="20" t="s">
        <v>97</v>
      </c>
      <c r="D45" s="36"/>
      <c r="E45" s="36"/>
      <c r="F45" s="36"/>
      <c r="G45" s="36"/>
      <c r="H45" s="36"/>
      <c r="I45" s="127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pans="2:12" s="1" customFormat="1" ht="16.5" customHeight="1">
      <c r="B48" s="35"/>
      <c r="C48" s="36"/>
      <c r="D48" s="36"/>
      <c r="E48" s="155" t="str">
        <f>E7</f>
        <v xml:space="preserve">Oprava elektroinstalace v SVČ Domeček,  ul. Jiráskova 4140, Chomutov</v>
      </c>
      <c r="F48" s="29"/>
      <c r="G48" s="29"/>
      <c r="H48" s="29"/>
      <c r="I48" s="127"/>
      <c r="J48" s="36"/>
      <c r="K48" s="36"/>
      <c r="L48" s="40"/>
    </row>
    <row r="49" spans="2:12" s="1" customFormat="1" ht="12" customHeight="1">
      <c r="B49" s="35"/>
      <c r="C49" s="29" t="s">
        <v>95</v>
      </c>
      <c r="D49" s="36"/>
      <c r="E49" s="36"/>
      <c r="F49" s="36"/>
      <c r="G49" s="36"/>
      <c r="H49" s="36"/>
      <c r="I49" s="127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 xml:space="preserve">B2 - Pavilon B - 2.NP </v>
      </c>
      <c r="F50" s="36"/>
      <c r="G50" s="36"/>
      <c r="H50" s="36"/>
      <c r="I50" s="127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9" t="s">
        <v>23</v>
      </c>
      <c r="J52" s="64" t="str">
        <f>IF(J12="","",J12)</f>
        <v>10. 6. 2019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9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pans="2:12" s="1" customFormat="1" ht="29.25" customHeight="1">
      <c r="B57" s="35"/>
      <c r="C57" s="156" t="s">
        <v>98</v>
      </c>
      <c r="D57" s="157"/>
      <c r="E57" s="157"/>
      <c r="F57" s="157"/>
      <c r="G57" s="157"/>
      <c r="H57" s="157"/>
      <c r="I57" s="158"/>
      <c r="J57" s="159" t="s">
        <v>99</v>
      </c>
      <c r="K57" s="157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pans="2:47" s="1" customFormat="1" ht="22.8" customHeight="1">
      <c r="B59" s="35"/>
      <c r="C59" s="160" t="s">
        <v>69</v>
      </c>
      <c r="D59" s="36"/>
      <c r="E59" s="36"/>
      <c r="F59" s="36"/>
      <c r="G59" s="36"/>
      <c r="H59" s="36"/>
      <c r="I59" s="127"/>
      <c r="J59" s="94">
        <f>J89</f>
        <v>0</v>
      </c>
      <c r="K59" s="36"/>
      <c r="L59" s="40"/>
      <c r="AU59" s="14" t="s">
        <v>100</v>
      </c>
    </row>
    <row r="60" spans="2:12" s="7" customFormat="1" ht="24.95" customHeight="1">
      <c r="B60" s="161"/>
      <c r="C60" s="162"/>
      <c r="D60" s="163" t="s">
        <v>101</v>
      </c>
      <c r="E60" s="164"/>
      <c r="F60" s="164"/>
      <c r="G60" s="164"/>
      <c r="H60" s="164"/>
      <c r="I60" s="165"/>
      <c r="J60" s="166">
        <f>J90</f>
        <v>0</v>
      </c>
      <c r="K60" s="162"/>
      <c r="L60" s="167"/>
    </row>
    <row r="61" spans="2:12" s="8" customFormat="1" ht="19.9" customHeight="1">
      <c r="B61" s="168"/>
      <c r="C61" s="169"/>
      <c r="D61" s="170" t="s">
        <v>102</v>
      </c>
      <c r="E61" s="171"/>
      <c r="F61" s="171"/>
      <c r="G61" s="171"/>
      <c r="H61" s="171"/>
      <c r="I61" s="172"/>
      <c r="J61" s="173">
        <f>J91</f>
        <v>0</v>
      </c>
      <c r="K61" s="169"/>
      <c r="L61" s="174"/>
    </row>
    <row r="62" spans="2:12" s="8" customFormat="1" ht="19.9" customHeight="1">
      <c r="B62" s="168"/>
      <c r="C62" s="169"/>
      <c r="D62" s="170" t="s">
        <v>103</v>
      </c>
      <c r="E62" s="171"/>
      <c r="F62" s="171"/>
      <c r="G62" s="171"/>
      <c r="H62" s="171"/>
      <c r="I62" s="172"/>
      <c r="J62" s="173">
        <f>J95</f>
        <v>0</v>
      </c>
      <c r="K62" s="169"/>
      <c r="L62" s="174"/>
    </row>
    <row r="63" spans="2:12" s="8" customFormat="1" ht="19.9" customHeight="1">
      <c r="B63" s="168"/>
      <c r="C63" s="169"/>
      <c r="D63" s="170" t="s">
        <v>104</v>
      </c>
      <c r="E63" s="171"/>
      <c r="F63" s="171"/>
      <c r="G63" s="171"/>
      <c r="H63" s="171"/>
      <c r="I63" s="172"/>
      <c r="J63" s="173">
        <f>J99</f>
        <v>0</v>
      </c>
      <c r="K63" s="169"/>
      <c r="L63" s="174"/>
    </row>
    <row r="64" spans="2:12" s="7" customFormat="1" ht="24.95" customHeight="1">
      <c r="B64" s="161"/>
      <c r="C64" s="162"/>
      <c r="D64" s="163" t="s">
        <v>105</v>
      </c>
      <c r="E64" s="164"/>
      <c r="F64" s="164"/>
      <c r="G64" s="164"/>
      <c r="H64" s="164"/>
      <c r="I64" s="165"/>
      <c r="J64" s="166">
        <f>J103</f>
        <v>0</v>
      </c>
      <c r="K64" s="162"/>
      <c r="L64" s="167"/>
    </row>
    <row r="65" spans="2:12" s="8" customFormat="1" ht="19.9" customHeight="1">
      <c r="B65" s="168"/>
      <c r="C65" s="169"/>
      <c r="D65" s="170" t="s">
        <v>107</v>
      </c>
      <c r="E65" s="171"/>
      <c r="F65" s="171"/>
      <c r="G65" s="171"/>
      <c r="H65" s="171"/>
      <c r="I65" s="172"/>
      <c r="J65" s="173">
        <f>J104</f>
        <v>0</v>
      </c>
      <c r="K65" s="169"/>
      <c r="L65" s="174"/>
    </row>
    <row r="66" spans="2:12" s="8" customFormat="1" ht="19.9" customHeight="1">
      <c r="B66" s="168"/>
      <c r="C66" s="169"/>
      <c r="D66" s="170" t="s">
        <v>108</v>
      </c>
      <c r="E66" s="171"/>
      <c r="F66" s="171"/>
      <c r="G66" s="171"/>
      <c r="H66" s="171"/>
      <c r="I66" s="172"/>
      <c r="J66" s="173">
        <f>J222</f>
        <v>0</v>
      </c>
      <c r="K66" s="169"/>
      <c r="L66" s="174"/>
    </row>
    <row r="67" spans="2:12" s="7" customFormat="1" ht="24.95" customHeight="1">
      <c r="B67" s="161"/>
      <c r="C67" s="162"/>
      <c r="D67" s="163" t="s">
        <v>109</v>
      </c>
      <c r="E67" s="164"/>
      <c r="F67" s="164"/>
      <c r="G67" s="164"/>
      <c r="H67" s="164"/>
      <c r="I67" s="165"/>
      <c r="J67" s="166">
        <f>J231</f>
        <v>0</v>
      </c>
      <c r="K67" s="162"/>
      <c r="L67" s="167"/>
    </row>
    <row r="68" spans="2:12" s="8" customFormat="1" ht="19.9" customHeight="1">
      <c r="B68" s="168"/>
      <c r="C68" s="169"/>
      <c r="D68" s="170" t="s">
        <v>110</v>
      </c>
      <c r="E68" s="171"/>
      <c r="F68" s="171"/>
      <c r="G68" s="171"/>
      <c r="H68" s="171"/>
      <c r="I68" s="172"/>
      <c r="J68" s="173">
        <f>J232</f>
        <v>0</v>
      </c>
      <c r="K68" s="169"/>
      <c r="L68" s="174"/>
    </row>
    <row r="69" spans="2:12" s="7" customFormat="1" ht="24.95" customHeight="1">
      <c r="B69" s="161"/>
      <c r="C69" s="162"/>
      <c r="D69" s="163" t="s">
        <v>111</v>
      </c>
      <c r="E69" s="164"/>
      <c r="F69" s="164"/>
      <c r="G69" s="164"/>
      <c r="H69" s="164"/>
      <c r="I69" s="165"/>
      <c r="J69" s="166">
        <f>J242</f>
        <v>0</v>
      </c>
      <c r="K69" s="162"/>
      <c r="L69" s="167"/>
    </row>
    <row r="70" spans="2:12" s="1" customFormat="1" ht="21.8" customHeight="1">
      <c r="B70" s="35"/>
      <c r="C70" s="36"/>
      <c r="D70" s="36"/>
      <c r="E70" s="36"/>
      <c r="F70" s="36"/>
      <c r="G70" s="36"/>
      <c r="H70" s="36"/>
      <c r="I70" s="127"/>
      <c r="J70" s="36"/>
      <c r="K70" s="36"/>
      <c r="L70" s="40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51"/>
      <c r="J71" s="55"/>
      <c r="K71" s="55"/>
      <c r="L71" s="40"/>
    </row>
    <row r="75" spans="2:12" s="1" customFormat="1" ht="6.95" customHeight="1">
      <c r="B75" s="56"/>
      <c r="C75" s="57"/>
      <c r="D75" s="57"/>
      <c r="E75" s="57"/>
      <c r="F75" s="57"/>
      <c r="G75" s="57"/>
      <c r="H75" s="57"/>
      <c r="I75" s="154"/>
      <c r="J75" s="57"/>
      <c r="K75" s="57"/>
      <c r="L75" s="40"/>
    </row>
    <row r="76" spans="2:12" s="1" customFormat="1" ht="24.95" customHeight="1">
      <c r="B76" s="35"/>
      <c r="C76" s="20" t="s">
        <v>112</v>
      </c>
      <c r="D76" s="36"/>
      <c r="E76" s="36"/>
      <c r="F76" s="36"/>
      <c r="G76" s="36"/>
      <c r="H76" s="36"/>
      <c r="I76" s="127"/>
      <c r="J76" s="36"/>
      <c r="K76" s="36"/>
      <c r="L76" s="40"/>
    </row>
    <row r="77" spans="2:12" s="1" customFormat="1" ht="6.95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pans="2:12" s="1" customFormat="1" ht="12" customHeight="1">
      <c r="B78" s="35"/>
      <c r="C78" s="29" t="s">
        <v>16</v>
      </c>
      <c r="D78" s="36"/>
      <c r="E78" s="36"/>
      <c r="F78" s="36"/>
      <c r="G78" s="36"/>
      <c r="H78" s="36"/>
      <c r="I78" s="127"/>
      <c r="J78" s="36"/>
      <c r="K78" s="36"/>
      <c r="L78" s="40"/>
    </row>
    <row r="79" spans="2:12" s="1" customFormat="1" ht="16.5" customHeight="1">
      <c r="B79" s="35"/>
      <c r="C79" s="36"/>
      <c r="D79" s="36"/>
      <c r="E79" s="155" t="str">
        <f>E7</f>
        <v xml:space="preserve">Oprava elektroinstalace v SVČ Domeček,  ul. Jiráskova 4140, Chomutov</v>
      </c>
      <c r="F79" s="29"/>
      <c r="G79" s="29"/>
      <c r="H79" s="29"/>
      <c r="I79" s="127"/>
      <c r="J79" s="36"/>
      <c r="K79" s="36"/>
      <c r="L79" s="40"/>
    </row>
    <row r="80" spans="2:12" s="1" customFormat="1" ht="12" customHeight="1">
      <c r="B80" s="35"/>
      <c r="C80" s="29" t="s">
        <v>95</v>
      </c>
      <c r="D80" s="36"/>
      <c r="E80" s="36"/>
      <c r="F80" s="36"/>
      <c r="G80" s="36"/>
      <c r="H80" s="36"/>
      <c r="I80" s="127"/>
      <c r="J80" s="36"/>
      <c r="K80" s="36"/>
      <c r="L80" s="40"/>
    </row>
    <row r="81" spans="2:12" s="1" customFormat="1" ht="16.5" customHeight="1">
      <c r="B81" s="35"/>
      <c r="C81" s="36"/>
      <c r="D81" s="36"/>
      <c r="E81" s="61" t="str">
        <f>E9</f>
        <v xml:space="preserve">B2 - Pavilon B - 2.NP </v>
      </c>
      <c r="F81" s="36"/>
      <c r="G81" s="36"/>
      <c r="H81" s="36"/>
      <c r="I81" s="127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pans="2:12" s="1" customFormat="1" ht="12" customHeight="1">
      <c r="B83" s="35"/>
      <c r="C83" s="29" t="s">
        <v>21</v>
      </c>
      <c r="D83" s="36"/>
      <c r="E83" s="36"/>
      <c r="F83" s="24" t="str">
        <f>F12</f>
        <v>Chomutov</v>
      </c>
      <c r="G83" s="36"/>
      <c r="H83" s="36"/>
      <c r="I83" s="129" t="s">
        <v>23</v>
      </c>
      <c r="J83" s="64" t="str">
        <f>IF(J12="","",J12)</f>
        <v>10. 6. 2019</v>
      </c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7"/>
      <c r="J84" s="36"/>
      <c r="K84" s="36"/>
      <c r="L84" s="40"/>
    </row>
    <row r="85" spans="2:12" s="1" customFormat="1" ht="13.65" customHeight="1">
      <c r="B85" s="35"/>
      <c r="C85" s="29" t="s">
        <v>25</v>
      </c>
      <c r="D85" s="36"/>
      <c r="E85" s="36"/>
      <c r="F85" s="24" t="str">
        <f>E15</f>
        <v xml:space="preserve"> </v>
      </c>
      <c r="G85" s="36"/>
      <c r="H85" s="36"/>
      <c r="I85" s="129" t="s">
        <v>31</v>
      </c>
      <c r="J85" s="33" t="str">
        <f>E21</f>
        <v xml:space="preserve"> </v>
      </c>
      <c r="K85" s="36"/>
      <c r="L85" s="40"/>
    </row>
    <row r="86" spans="2:12" s="1" customFormat="1" ht="13.65" customHeight="1">
      <c r="B86" s="35"/>
      <c r="C86" s="29" t="s">
        <v>29</v>
      </c>
      <c r="D86" s="36"/>
      <c r="E86" s="36"/>
      <c r="F86" s="24" t="str">
        <f>IF(E18="","",E18)</f>
        <v>Vyplň údaj</v>
      </c>
      <c r="G86" s="36"/>
      <c r="H86" s="36"/>
      <c r="I86" s="129" t="s">
        <v>33</v>
      </c>
      <c r="J86" s="33" t="str">
        <f>E24</f>
        <v>Ing. Ivan Menhard</v>
      </c>
      <c r="K86" s="36"/>
      <c r="L86" s="40"/>
    </row>
    <row r="87" spans="2:12" s="1" customFormat="1" ht="10.3" customHeight="1">
      <c r="B87" s="35"/>
      <c r="C87" s="36"/>
      <c r="D87" s="36"/>
      <c r="E87" s="36"/>
      <c r="F87" s="36"/>
      <c r="G87" s="36"/>
      <c r="H87" s="36"/>
      <c r="I87" s="127"/>
      <c r="J87" s="36"/>
      <c r="K87" s="36"/>
      <c r="L87" s="40"/>
    </row>
    <row r="88" spans="2:20" s="9" customFormat="1" ht="29.25" customHeight="1">
      <c r="B88" s="175"/>
      <c r="C88" s="176" t="s">
        <v>113</v>
      </c>
      <c r="D88" s="177" t="s">
        <v>56</v>
      </c>
      <c r="E88" s="177" t="s">
        <v>52</v>
      </c>
      <c r="F88" s="177" t="s">
        <v>53</v>
      </c>
      <c r="G88" s="177" t="s">
        <v>114</v>
      </c>
      <c r="H88" s="177" t="s">
        <v>115</v>
      </c>
      <c r="I88" s="178" t="s">
        <v>116</v>
      </c>
      <c r="J88" s="177" t="s">
        <v>99</v>
      </c>
      <c r="K88" s="179" t="s">
        <v>117</v>
      </c>
      <c r="L88" s="180"/>
      <c r="M88" s="84" t="s">
        <v>19</v>
      </c>
      <c r="N88" s="85" t="s">
        <v>41</v>
      </c>
      <c r="O88" s="85" t="s">
        <v>118</v>
      </c>
      <c r="P88" s="85" t="s">
        <v>119</v>
      </c>
      <c r="Q88" s="85" t="s">
        <v>120</v>
      </c>
      <c r="R88" s="85" t="s">
        <v>121</v>
      </c>
      <c r="S88" s="85" t="s">
        <v>122</v>
      </c>
      <c r="T88" s="86" t="s">
        <v>123</v>
      </c>
    </row>
    <row r="89" spans="2:63" s="1" customFormat="1" ht="22.8" customHeight="1">
      <c r="B89" s="35"/>
      <c r="C89" s="91" t="s">
        <v>124</v>
      </c>
      <c r="D89" s="36"/>
      <c r="E89" s="36"/>
      <c r="F89" s="36"/>
      <c r="G89" s="36"/>
      <c r="H89" s="36"/>
      <c r="I89" s="127"/>
      <c r="J89" s="181">
        <f>BK89</f>
        <v>0</v>
      </c>
      <c r="K89" s="36"/>
      <c r="L89" s="40"/>
      <c r="M89" s="87"/>
      <c r="N89" s="88"/>
      <c r="O89" s="88"/>
      <c r="P89" s="182">
        <f>P90+P103+P231+P242</f>
        <v>0</v>
      </c>
      <c r="Q89" s="88"/>
      <c r="R89" s="182">
        <f>R90+R103+R231+R242</f>
        <v>0.17944</v>
      </c>
      <c r="S89" s="88"/>
      <c r="T89" s="183">
        <f>T90+T103+T231+T242</f>
        <v>0.0377</v>
      </c>
      <c r="AT89" s="14" t="s">
        <v>70</v>
      </c>
      <c r="AU89" s="14" t="s">
        <v>100</v>
      </c>
      <c r="BK89" s="184">
        <f>BK90+BK103+BK231+BK242</f>
        <v>0</v>
      </c>
    </row>
    <row r="90" spans="2:63" s="10" customFormat="1" ht="25.9" customHeight="1">
      <c r="B90" s="185"/>
      <c r="C90" s="186"/>
      <c r="D90" s="187" t="s">
        <v>70</v>
      </c>
      <c r="E90" s="188" t="s">
        <v>125</v>
      </c>
      <c r="F90" s="188" t="s">
        <v>126</v>
      </c>
      <c r="G90" s="186"/>
      <c r="H90" s="186"/>
      <c r="I90" s="189"/>
      <c r="J90" s="190">
        <f>BK90</f>
        <v>0</v>
      </c>
      <c r="K90" s="186"/>
      <c r="L90" s="191"/>
      <c r="M90" s="192"/>
      <c r="N90" s="193"/>
      <c r="O90" s="193"/>
      <c r="P90" s="194">
        <f>P91+P95+P99</f>
        <v>0</v>
      </c>
      <c r="Q90" s="193"/>
      <c r="R90" s="194">
        <f>R91+R95+R99</f>
        <v>0.04204</v>
      </c>
      <c r="S90" s="193"/>
      <c r="T90" s="195">
        <f>T91+T95+T99</f>
        <v>0</v>
      </c>
      <c r="AR90" s="196" t="s">
        <v>79</v>
      </c>
      <c r="AT90" s="197" t="s">
        <v>70</v>
      </c>
      <c r="AU90" s="197" t="s">
        <v>71</v>
      </c>
      <c r="AY90" s="196" t="s">
        <v>127</v>
      </c>
      <c r="BK90" s="198">
        <f>BK91+BK95+BK99</f>
        <v>0</v>
      </c>
    </row>
    <row r="91" spans="2:63" s="10" customFormat="1" ht="22.8" customHeight="1">
      <c r="B91" s="185"/>
      <c r="C91" s="186"/>
      <c r="D91" s="187" t="s">
        <v>70</v>
      </c>
      <c r="E91" s="199" t="s">
        <v>79</v>
      </c>
      <c r="F91" s="199" t="s">
        <v>128</v>
      </c>
      <c r="G91" s="186"/>
      <c r="H91" s="186"/>
      <c r="I91" s="189"/>
      <c r="J91" s="200">
        <f>BK91</f>
        <v>0</v>
      </c>
      <c r="K91" s="186"/>
      <c r="L91" s="191"/>
      <c r="M91" s="192"/>
      <c r="N91" s="193"/>
      <c r="O91" s="193"/>
      <c r="P91" s="194">
        <f>SUM(P92:P94)</f>
        <v>0</v>
      </c>
      <c r="Q91" s="193"/>
      <c r="R91" s="194">
        <f>SUM(R92:R94)</f>
        <v>0.04204</v>
      </c>
      <c r="S91" s="193"/>
      <c r="T91" s="195">
        <f>SUM(T92:T94)</f>
        <v>0</v>
      </c>
      <c r="AR91" s="196" t="s">
        <v>79</v>
      </c>
      <c r="AT91" s="197" t="s">
        <v>70</v>
      </c>
      <c r="AU91" s="197" t="s">
        <v>79</v>
      </c>
      <c r="AY91" s="196" t="s">
        <v>127</v>
      </c>
      <c r="BK91" s="198">
        <f>SUM(BK92:BK94)</f>
        <v>0</v>
      </c>
    </row>
    <row r="92" spans="2:65" s="1" customFormat="1" ht="16.5" customHeight="1">
      <c r="B92" s="35"/>
      <c r="C92" s="201" t="s">
        <v>79</v>
      </c>
      <c r="D92" s="201" t="s">
        <v>129</v>
      </c>
      <c r="E92" s="202" t="s">
        <v>130</v>
      </c>
      <c r="F92" s="203" t="s">
        <v>131</v>
      </c>
      <c r="G92" s="204" t="s">
        <v>132</v>
      </c>
      <c r="H92" s="205">
        <v>1</v>
      </c>
      <c r="I92" s="206"/>
      <c r="J92" s="207">
        <f>ROUND(I92*H92,2)</f>
        <v>0</v>
      </c>
      <c r="K92" s="203" t="s">
        <v>19</v>
      </c>
      <c r="L92" s="40"/>
      <c r="M92" s="208" t="s">
        <v>19</v>
      </c>
      <c r="N92" s="209" t="s">
        <v>42</v>
      </c>
      <c r="O92" s="76"/>
      <c r="P92" s="210">
        <f>O92*H92</f>
        <v>0</v>
      </c>
      <c r="Q92" s="210">
        <v>0.04204</v>
      </c>
      <c r="R92" s="210">
        <f>Q92*H92</f>
        <v>0.04204</v>
      </c>
      <c r="S92" s="210">
        <v>0</v>
      </c>
      <c r="T92" s="211">
        <f>S92*H92</f>
        <v>0</v>
      </c>
      <c r="AR92" s="14" t="s">
        <v>133</v>
      </c>
      <c r="AT92" s="14" t="s">
        <v>129</v>
      </c>
      <c r="AU92" s="14" t="s">
        <v>81</v>
      </c>
      <c r="AY92" s="14" t="s">
        <v>127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4" t="s">
        <v>79</v>
      </c>
      <c r="BK92" s="212">
        <f>ROUND(I92*H92,2)</f>
        <v>0</v>
      </c>
      <c r="BL92" s="14" t="s">
        <v>133</v>
      </c>
      <c r="BM92" s="14" t="s">
        <v>134</v>
      </c>
    </row>
    <row r="93" spans="2:47" s="1" customFormat="1" ht="12">
      <c r="B93" s="35"/>
      <c r="C93" s="36"/>
      <c r="D93" s="213" t="s">
        <v>135</v>
      </c>
      <c r="E93" s="36"/>
      <c r="F93" s="214" t="s">
        <v>131</v>
      </c>
      <c r="G93" s="36"/>
      <c r="H93" s="36"/>
      <c r="I93" s="127"/>
      <c r="J93" s="36"/>
      <c r="K93" s="36"/>
      <c r="L93" s="40"/>
      <c r="M93" s="215"/>
      <c r="N93" s="76"/>
      <c r="O93" s="76"/>
      <c r="P93" s="76"/>
      <c r="Q93" s="76"/>
      <c r="R93" s="76"/>
      <c r="S93" s="76"/>
      <c r="T93" s="77"/>
      <c r="AT93" s="14" t="s">
        <v>135</v>
      </c>
      <c r="AU93" s="14" t="s">
        <v>81</v>
      </c>
    </row>
    <row r="94" spans="2:47" s="1" customFormat="1" ht="12">
      <c r="B94" s="35"/>
      <c r="C94" s="36"/>
      <c r="D94" s="213" t="s">
        <v>136</v>
      </c>
      <c r="E94" s="36"/>
      <c r="F94" s="216" t="s">
        <v>137</v>
      </c>
      <c r="G94" s="36"/>
      <c r="H94" s="36"/>
      <c r="I94" s="127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7"/>
      <c r="AT94" s="14" t="s">
        <v>136</v>
      </c>
      <c r="AU94" s="14" t="s">
        <v>81</v>
      </c>
    </row>
    <row r="95" spans="2:63" s="10" customFormat="1" ht="22.8" customHeight="1">
      <c r="B95" s="185"/>
      <c r="C95" s="186"/>
      <c r="D95" s="187" t="s">
        <v>70</v>
      </c>
      <c r="E95" s="199" t="s">
        <v>138</v>
      </c>
      <c r="F95" s="199" t="s">
        <v>139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SUM(P96:P98)</f>
        <v>0</v>
      </c>
      <c r="Q95" s="193"/>
      <c r="R95" s="194">
        <f>SUM(R96:R98)</f>
        <v>0</v>
      </c>
      <c r="S95" s="193"/>
      <c r="T95" s="195">
        <f>SUM(T96:T98)</f>
        <v>0</v>
      </c>
      <c r="AR95" s="196" t="s">
        <v>79</v>
      </c>
      <c r="AT95" s="197" t="s">
        <v>70</v>
      </c>
      <c r="AU95" s="197" t="s">
        <v>79</v>
      </c>
      <c r="AY95" s="196" t="s">
        <v>127</v>
      </c>
      <c r="BK95" s="198">
        <f>SUM(BK96:BK98)</f>
        <v>0</v>
      </c>
    </row>
    <row r="96" spans="2:65" s="1" customFormat="1" ht="16.5" customHeight="1">
      <c r="B96" s="35"/>
      <c r="C96" s="201" t="s">
        <v>81</v>
      </c>
      <c r="D96" s="201" t="s">
        <v>129</v>
      </c>
      <c r="E96" s="202" t="s">
        <v>140</v>
      </c>
      <c r="F96" s="203" t="s">
        <v>141</v>
      </c>
      <c r="G96" s="204" t="s">
        <v>142</v>
      </c>
      <c r="H96" s="205">
        <v>1234</v>
      </c>
      <c r="I96" s="206"/>
      <c r="J96" s="207">
        <f>ROUND(I96*H96,2)</f>
        <v>0</v>
      </c>
      <c r="K96" s="203" t="s">
        <v>143</v>
      </c>
      <c r="L96" s="40"/>
      <c r="M96" s="208" t="s">
        <v>19</v>
      </c>
      <c r="N96" s="209" t="s">
        <v>42</v>
      </c>
      <c r="O96" s="76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4" t="s">
        <v>144</v>
      </c>
      <c r="AT96" s="14" t="s">
        <v>129</v>
      </c>
      <c r="AU96" s="14" t="s">
        <v>81</v>
      </c>
      <c r="AY96" s="14" t="s">
        <v>127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4" t="s">
        <v>79</v>
      </c>
      <c r="BK96" s="212">
        <f>ROUND(I96*H96,2)</f>
        <v>0</v>
      </c>
      <c r="BL96" s="14" t="s">
        <v>144</v>
      </c>
      <c r="BM96" s="14" t="s">
        <v>145</v>
      </c>
    </row>
    <row r="97" spans="2:47" s="1" customFormat="1" ht="12">
      <c r="B97" s="35"/>
      <c r="C97" s="36"/>
      <c r="D97" s="213" t="s">
        <v>135</v>
      </c>
      <c r="E97" s="36"/>
      <c r="F97" s="214" t="s">
        <v>146</v>
      </c>
      <c r="G97" s="36"/>
      <c r="H97" s="36"/>
      <c r="I97" s="127"/>
      <c r="J97" s="36"/>
      <c r="K97" s="36"/>
      <c r="L97" s="40"/>
      <c r="M97" s="215"/>
      <c r="N97" s="76"/>
      <c r="O97" s="76"/>
      <c r="P97" s="76"/>
      <c r="Q97" s="76"/>
      <c r="R97" s="76"/>
      <c r="S97" s="76"/>
      <c r="T97" s="77"/>
      <c r="AT97" s="14" t="s">
        <v>135</v>
      </c>
      <c r="AU97" s="14" t="s">
        <v>81</v>
      </c>
    </row>
    <row r="98" spans="2:51" s="11" customFormat="1" ht="12">
      <c r="B98" s="217"/>
      <c r="C98" s="218"/>
      <c r="D98" s="213" t="s">
        <v>147</v>
      </c>
      <c r="E98" s="219" t="s">
        <v>19</v>
      </c>
      <c r="F98" s="220" t="s">
        <v>538</v>
      </c>
      <c r="G98" s="218"/>
      <c r="H98" s="221">
        <v>1234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147</v>
      </c>
      <c r="AU98" s="227" t="s">
        <v>81</v>
      </c>
      <c r="AV98" s="11" t="s">
        <v>81</v>
      </c>
      <c r="AW98" s="11" t="s">
        <v>32</v>
      </c>
      <c r="AX98" s="11" t="s">
        <v>79</v>
      </c>
      <c r="AY98" s="227" t="s">
        <v>127</v>
      </c>
    </row>
    <row r="99" spans="2:63" s="10" customFormat="1" ht="22.8" customHeight="1">
      <c r="B99" s="185"/>
      <c r="C99" s="186"/>
      <c r="D99" s="187" t="s">
        <v>70</v>
      </c>
      <c r="E99" s="199" t="s">
        <v>149</v>
      </c>
      <c r="F99" s="199" t="s">
        <v>150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SUM(P100:P102)</f>
        <v>0</v>
      </c>
      <c r="Q99" s="193"/>
      <c r="R99" s="194">
        <f>SUM(R100:R102)</f>
        <v>0</v>
      </c>
      <c r="S99" s="193"/>
      <c r="T99" s="195">
        <f>SUM(T100:T102)</f>
        <v>0</v>
      </c>
      <c r="AR99" s="196" t="s">
        <v>79</v>
      </c>
      <c r="AT99" s="197" t="s">
        <v>70</v>
      </c>
      <c r="AU99" s="197" t="s">
        <v>79</v>
      </c>
      <c r="AY99" s="196" t="s">
        <v>127</v>
      </c>
      <c r="BK99" s="198">
        <f>SUM(BK100:BK102)</f>
        <v>0</v>
      </c>
    </row>
    <row r="100" spans="2:65" s="1" customFormat="1" ht="22.5" customHeight="1">
      <c r="B100" s="35"/>
      <c r="C100" s="201" t="s">
        <v>151</v>
      </c>
      <c r="D100" s="201" t="s">
        <v>129</v>
      </c>
      <c r="E100" s="202" t="s">
        <v>152</v>
      </c>
      <c r="F100" s="203" t="s">
        <v>153</v>
      </c>
      <c r="G100" s="204" t="s">
        <v>154</v>
      </c>
      <c r="H100" s="205">
        <v>0.18</v>
      </c>
      <c r="I100" s="206"/>
      <c r="J100" s="207">
        <f>ROUND(I100*H100,2)</f>
        <v>0</v>
      </c>
      <c r="K100" s="203" t="s">
        <v>19</v>
      </c>
      <c r="L100" s="40"/>
      <c r="M100" s="208" t="s">
        <v>19</v>
      </c>
      <c r="N100" s="209" t="s">
        <v>42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144</v>
      </c>
      <c r="AT100" s="14" t="s">
        <v>129</v>
      </c>
      <c r="AU100" s="14" t="s">
        <v>81</v>
      </c>
      <c r="AY100" s="14" t="s">
        <v>127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79</v>
      </c>
      <c r="BK100" s="212">
        <f>ROUND(I100*H100,2)</f>
        <v>0</v>
      </c>
      <c r="BL100" s="14" t="s">
        <v>144</v>
      </c>
      <c r="BM100" s="14" t="s">
        <v>155</v>
      </c>
    </row>
    <row r="101" spans="2:47" s="1" customFormat="1" ht="12">
      <c r="B101" s="35"/>
      <c r="C101" s="36"/>
      <c r="D101" s="213" t="s">
        <v>135</v>
      </c>
      <c r="E101" s="36"/>
      <c r="F101" s="214" t="s">
        <v>156</v>
      </c>
      <c r="G101" s="36"/>
      <c r="H101" s="36"/>
      <c r="I101" s="127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7"/>
      <c r="AT101" s="14" t="s">
        <v>135</v>
      </c>
      <c r="AU101" s="14" t="s">
        <v>81</v>
      </c>
    </row>
    <row r="102" spans="2:51" s="11" customFormat="1" ht="12">
      <c r="B102" s="217"/>
      <c r="C102" s="218"/>
      <c r="D102" s="213" t="s">
        <v>147</v>
      </c>
      <c r="E102" s="219" t="s">
        <v>19</v>
      </c>
      <c r="F102" s="220" t="s">
        <v>539</v>
      </c>
      <c r="G102" s="218"/>
      <c r="H102" s="221">
        <v>0.18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147</v>
      </c>
      <c r="AU102" s="227" t="s">
        <v>81</v>
      </c>
      <c r="AV102" s="11" t="s">
        <v>81</v>
      </c>
      <c r="AW102" s="11" t="s">
        <v>32</v>
      </c>
      <c r="AX102" s="11" t="s">
        <v>79</v>
      </c>
      <c r="AY102" s="227" t="s">
        <v>127</v>
      </c>
    </row>
    <row r="103" spans="2:63" s="10" customFormat="1" ht="25.9" customHeight="1">
      <c r="B103" s="185"/>
      <c r="C103" s="186"/>
      <c r="D103" s="187" t="s">
        <v>70</v>
      </c>
      <c r="E103" s="188" t="s">
        <v>158</v>
      </c>
      <c r="F103" s="188" t="s">
        <v>159</v>
      </c>
      <c r="G103" s="186"/>
      <c r="H103" s="186"/>
      <c r="I103" s="189"/>
      <c r="J103" s="190">
        <f>BK103</f>
        <v>0</v>
      </c>
      <c r="K103" s="186"/>
      <c r="L103" s="191"/>
      <c r="M103" s="192"/>
      <c r="N103" s="193"/>
      <c r="O103" s="193"/>
      <c r="P103" s="194">
        <f>P104+P222</f>
        <v>0</v>
      </c>
      <c r="Q103" s="193"/>
      <c r="R103" s="194">
        <f>R104+R222</f>
        <v>0.11396</v>
      </c>
      <c r="S103" s="193"/>
      <c r="T103" s="195">
        <f>T104+T222</f>
        <v>0.0377</v>
      </c>
      <c r="AR103" s="196" t="s">
        <v>81</v>
      </c>
      <c r="AT103" s="197" t="s">
        <v>70</v>
      </c>
      <c r="AU103" s="197" t="s">
        <v>71</v>
      </c>
      <c r="AY103" s="196" t="s">
        <v>127</v>
      </c>
      <c r="BK103" s="198">
        <f>BK104+BK222</f>
        <v>0</v>
      </c>
    </row>
    <row r="104" spans="2:63" s="10" customFormat="1" ht="22.8" customHeight="1">
      <c r="B104" s="185"/>
      <c r="C104" s="186"/>
      <c r="D104" s="187" t="s">
        <v>70</v>
      </c>
      <c r="E104" s="199" t="s">
        <v>181</v>
      </c>
      <c r="F104" s="199" t="s">
        <v>182</v>
      </c>
      <c r="G104" s="186"/>
      <c r="H104" s="186"/>
      <c r="I104" s="189"/>
      <c r="J104" s="200">
        <f>BK104</f>
        <v>0</v>
      </c>
      <c r="K104" s="186"/>
      <c r="L104" s="191"/>
      <c r="M104" s="192"/>
      <c r="N104" s="193"/>
      <c r="O104" s="193"/>
      <c r="P104" s="194">
        <f>SUM(P105:P221)</f>
        <v>0</v>
      </c>
      <c r="Q104" s="193"/>
      <c r="R104" s="194">
        <f>SUM(R105:R221)</f>
        <v>0.11396</v>
      </c>
      <c r="S104" s="193"/>
      <c r="T104" s="195">
        <f>SUM(T105:T221)</f>
        <v>0.0377</v>
      </c>
      <c r="AR104" s="196" t="s">
        <v>81</v>
      </c>
      <c r="AT104" s="197" t="s">
        <v>70</v>
      </c>
      <c r="AU104" s="197" t="s">
        <v>79</v>
      </c>
      <c r="AY104" s="196" t="s">
        <v>127</v>
      </c>
      <c r="BK104" s="198">
        <f>SUM(BK105:BK221)</f>
        <v>0</v>
      </c>
    </row>
    <row r="105" spans="2:65" s="1" customFormat="1" ht="16.5" customHeight="1">
      <c r="B105" s="35"/>
      <c r="C105" s="201" t="s">
        <v>144</v>
      </c>
      <c r="D105" s="201" t="s">
        <v>129</v>
      </c>
      <c r="E105" s="202" t="s">
        <v>184</v>
      </c>
      <c r="F105" s="203" t="s">
        <v>185</v>
      </c>
      <c r="G105" s="204" t="s">
        <v>179</v>
      </c>
      <c r="H105" s="205">
        <v>12</v>
      </c>
      <c r="I105" s="206"/>
      <c r="J105" s="207">
        <f>ROUND(I105*H105,2)</f>
        <v>0</v>
      </c>
      <c r="K105" s="203" t="s">
        <v>171</v>
      </c>
      <c r="L105" s="40"/>
      <c r="M105" s="208" t="s">
        <v>19</v>
      </c>
      <c r="N105" s="209" t="s">
        <v>42</v>
      </c>
      <c r="O105" s="76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4" t="s">
        <v>186</v>
      </c>
      <c r="AT105" s="14" t="s">
        <v>129</v>
      </c>
      <c r="AU105" s="14" t="s">
        <v>81</v>
      </c>
      <c r="AY105" s="14" t="s">
        <v>127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4" t="s">
        <v>79</v>
      </c>
      <c r="BK105" s="212">
        <f>ROUND(I105*H105,2)</f>
        <v>0</v>
      </c>
      <c r="BL105" s="14" t="s">
        <v>186</v>
      </c>
      <c r="BM105" s="14" t="s">
        <v>187</v>
      </c>
    </row>
    <row r="106" spans="2:47" s="1" customFormat="1" ht="12">
      <c r="B106" s="35"/>
      <c r="C106" s="36"/>
      <c r="D106" s="213" t="s">
        <v>135</v>
      </c>
      <c r="E106" s="36"/>
      <c r="F106" s="214" t="s">
        <v>188</v>
      </c>
      <c r="G106" s="36"/>
      <c r="H106" s="36"/>
      <c r="I106" s="127"/>
      <c r="J106" s="36"/>
      <c r="K106" s="36"/>
      <c r="L106" s="40"/>
      <c r="M106" s="215"/>
      <c r="N106" s="76"/>
      <c r="O106" s="76"/>
      <c r="P106" s="76"/>
      <c r="Q106" s="76"/>
      <c r="R106" s="76"/>
      <c r="S106" s="76"/>
      <c r="T106" s="77"/>
      <c r="AT106" s="14" t="s">
        <v>135</v>
      </c>
      <c r="AU106" s="14" t="s">
        <v>81</v>
      </c>
    </row>
    <row r="107" spans="2:65" s="1" customFormat="1" ht="16.5" customHeight="1">
      <c r="B107" s="35"/>
      <c r="C107" s="228" t="s">
        <v>167</v>
      </c>
      <c r="D107" s="228" t="s">
        <v>168</v>
      </c>
      <c r="E107" s="229" t="s">
        <v>190</v>
      </c>
      <c r="F107" s="230" t="s">
        <v>191</v>
      </c>
      <c r="G107" s="231" t="s">
        <v>179</v>
      </c>
      <c r="H107" s="232">
        <v>12</v>
      </c>
      <c r="I107" s="233"/>
      <c r="J107" s="234">
        <f>ROUND(I107*H107,2)</f>
        <v>0</v>
      </c>
      <c r="K107" s="230" t="s">
        <v>171</v>
      </c>
      <c r="L107" s="235"/>
      <c r="M107" s="236" t="s">
        <v>19</v>
      </c>
      <c r="N107" s="237" t="s">
        <v>42</v>
      </c>
      <c r="O107" s="76"/>
      <c r="P107" s="210">
        <f>O107*H107</f>
        <v>0</v>
      </c>
      <c r="Q107" s="210">
        <v>0.00021</v>
      </c>
      <c r="R107" s="210">
        <f>Q107*H107</f>
        <v>0.00252</v>
      </c>
      <c r="S107" s="210">
        <v>0</v>
      </c>
      <c r="T107" s="211">
        <f>S107*H107</f>
        <v>0</v>
      </c>
      <c r="AR107" s="14" t="s">
        <v>192</v>
      </c>
      <c r="AT107" s="14" t="s">
        <v>168</v>
      </c>
      <c r="AU107" s="14" t="s">
        <v>81</v>
      </c>
      <c r="AY107" s="14" t="s">
        <v>127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79</v>
      </c>
      <c r="BK107" s="212">
        <f>ROUND(I107*H107,2)</f>
        <v>0</v>
      </c>
      <c r="BL107" s="14" t="s">
        <v>186</v>
      </c>
      <c r="BM107" s="14" t="s">
        <v>193</v>
      </c>
    </row>
    <row r="108" spans="2:47" s="1" customFormat="1" ht="12">
      <c r="B108" s="35"/>
      <c r="C108" s="36"/>
      <c r="D108" s="213" t="s">
        <v>135</v>
      </c>
      <c r="E108" s="36"/>
      <c r="F108" s="214" t="s">
        <v>191</v>
      </c>
      <c r="G108" s="36"/>
      <c r="H108" s="36"/>
      <c r="I108" s="127"/>
      <c r="J108" s="36"/>
      <c r="K108" s="36"/>
      <c r="L108" s="40"/>
      <c r="M108" s="215"/>
      <c r="N108" s="76"/>
      <c r="O108" s="76"/>
      <c r="P108" s="76"/>
      <c r="Q108" s="76"/>
      <c r="R108" s="76"/>
      <c r="S108" s="76"/>
      <c r="T108" s="77"/>
      <c r="AT108" s="14" t="s">
        <v>135</v>
      </c>
      <c r="AU108" s="14" t="s">
        <v>81</v>
      </c>
    </row>
    <row r="109" spans="2:65" s="1" customFormat="1" ht="16.5" customHeight="1">
      <c r="B109" s="35"/>
      <c r="C109" s="228" t="s">
        <v>176</v>
      </c>
      <c r="D109" s="228" t="s">
        <v>168</v>
      </c>
      <c r="E109" s="229" t="s">
        <v>194</v>
      </c>
      <c r="F109" s="230" t="s">
        <v>195</v>
      </c>
      <c r="G109" s="231" t="s">
        <v>196</v>
      </c>
      <c r="H109" s="232">
        <v>2</v>
      </c>
      <c r="I109" s="233"/>
      <c r="J109" s="234">
        <f>ROUND(I109*H109,2)</f>
        <v>0</v>
      </c>
      <c r="K109" s="230" t="s">
        <v>19</v>
      </c>
      <c r="L109" s="235"/>
      <c r="M109" s="236" t="s">
        <v>19</v>
      </c>
      <c r="N109" s="237" t="s">
        <v>42</v>
      </c>
      <c r="O109" s="76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4" t="s">
        <v>192</v>
      </c>
      <c r="AT109" s="14" t="s">
        <v>168</v>
      </c>
      <c r="AU109" s="14" t="s">
        <v>81</v>
      </c>
      <c r="AY109" s="14" t="s">
        <v>127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4" t="s">
        <v>79</v>
      </c>
      <c r="BK109" s="212">
        <f>ROUND(I109*H109,2)</f>
        <v>0</v>
      </c>
      <c r="BL109" s="14" t="s">
        <v>186</v>
      </c>
      <c r="BM109" s="14" t="s">
        <v>198</v>
      </c>
    </row>
    <row r="110" spans="2:47" s="1" customFormat="1" ht="12">
      <c r="B110" s="35"/>
      <c r="C110" s="36"/>
      <c r="D110" s="213" t="s">
        <v>135</v>
      </c>
      <c r="E110" s="36"/>
      <c r="F110" s="214" t="s">
        <v>195</v>
      </c>
      <c r="G110" s="36"/>
      <c r="H110" s="36"/>
      <c r="I110" s="127"/>
      <c r="J110" s="36"/>
      <c r="K110" s="36"/>
      <c r="L110" s="40"/>
      <c r="M110" s="215"/>
      <c r="N110" s="76"/>
      <c r="O110" s="76"/>
      <c r="P110" s="76"/>
      <c r="Q110" s="76"/>
      <c r="R110" s="76"/>
      <c r="S110" s="76"/>
      <c r="T110" s="77"/>
      <c r="AT110" s="14" t="s">
        <v>135</v>
      </c>
      <c r="AU110" s="14" t="s">
        <v>81</v>
      </c>
    </row>
    <row r="111" spans="2:65" s="1" customFormat="1" ht="16.5" customHeight="1">
      <c r="B111" s="35"/>
      <c r="C111" s="228" t="s">
        <v>183</v>
      </c>
      <c r="D111" s="228" t="s">
        <v>168</v>
      </c>
      <c r="E111" s="229" t="s">
        <v>200</v>
      </c>
      <c r="F111" s="230" t="s">
        <v>201</v>
      </c>
      <c r="G111" s="231" t="s">
        <v>196</v>
      </c>
      <c r="H111" s="232">
        <v>4</v>
      </c>
      <c r="I111" s="233"/>
      <c r="J111" s="234">
        <f>ROUND(I111*H111,2)</f>
        <v>0</v>
      </c>
      <c r="K111" s="230" t="s">
        <v>19</v>
      </c>
      <c r="L111" s="235"/>
      <c r="M111" s="236" t="s">
        <v>19</v>
      </c>
      <c r="N111" s="237" t="s">
        <v>42</v>
      </c>
      <c r="O111" s="76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4" t="s">
        <v>192</v>
      </c>
      <c r="AT111" s="14" t="s">
        <v>168</v>
      </c>
      <c r="AU111" s="14" t="s">
        <v>81</v>
      </c>
      <c r="AY111" s="14" t="s">
        <v>127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4" t="s">
        <v>79</v>
      </c>
      <c r="BK111" s="212">
        <f>ROUND(I111*H111,2)</f>
        <v>0</v>
      </c>
      <c r="BL111" s="14" t="s">
        <v>186</v>
      </c>
      <c r="BM111" s="14" t="s">
        <v>202</v>
      </c>
    </row>
    <row r="112" spans="2:47" s="1" customFormat="1" ht="12">
      <c r="B112" s="35"/>
      <c r="C112" s="36"/>
      <c r="D112" s="213" t="s">
        <v>135</v>
      </c>
      <c r="E112" s="36"/>
      <c r="F112" s="214" t="s">
        <v>201</v>
      </c>
      <c r="G112" s="36"/>
      <c r="H112" s="36"/>
      <c r="I112" s="127"/>
      <c r="J112" s="36"/>
      <c r="K112" s="36"/>
      <c r="L112" s="40"/>
      <c r="M112" s="215"/>
      <c r="N112" s="76"/>
      <c r="O112" s="76"/>
      <c r="P112" s="76"/>
      <c r="Q112" s="76"/>
      <c r="R112" s="76"/>
      <c r="S112" s="76"/>
      <c r="T112" s="77"/>
      <c r="AT112" s="14" t="s">
        <v>135</v>
      </c>
      <c r="AU112" s="14" t="s">
        <v>81</v>
      </c>
    </row>
    <row r="113" spans="2:65" s="1" customFormat="1" ht="16.5" customHeight="1">
      <c r="B113" s="35"/>
      <c r="C113" s="228" t="s">
        <v>189</v>
      </c>
      <c r="D113" s="228" t="s">
        <v>168</v>
      </c>
      <c r="E113" s="229" t="s">
        <v>204</v>
      </c>
      <c r="F113" s="230" t="s">
        <v>205</v>
      </c>
      <c r="G113" s="231" t="s">
        <v>196</v>
      </c>
      <c r="H113" s="232">
        <v>2</v>
      </c>
      <c r="I113" s="233"/>
      <c r="J113" s="234">
        <f>ROUND(I113*H113,2)</f>
        <v>0</v>
      </c>
      <c r="K113" s="230" t="s">
        <v>19</v>
      </c>
      <c r="L113" s="235"/>
      <c r="M113" s="236" t="s">
        <v>19</v>
      </c>
      <c r="N113" s="237" t="s">
        <v>42</v>
      </c>
      <c r="O113" s="76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4" t="s">
        <v>192</v>
      </c>
      <c r="AT113" s="14" t="s">
        <v>168</v>
      </c>
      <c r="AU113" s="14" t="s">
        <v>81</v>
      </c>
      <c r="AY113" s="14" t="s">
        <v>127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4" t="s">
        <v>79</v>
      </c>
      <c r="BK113" s="212">
        <f>ROUND(I113*H113,2)</f>
        <v>0</v>
      </c>
      <c r="BL113" s="14" t="s">
        <v>186</v>
      </c>
      <c r="BM113" s="14" t="s">
        <v>206</v>
      </c>
    </row>
    <row r="114" spans="2:47" s="1" customFormat="1" ht="12">
      <c r="B114" s="35"/>
      <c r="C114" s="36"/>
      <c r="D114" s="213" t="s">
        <v>135</v>
      </c>
      <c r="E114" s="36"/>
      <c r="F114" s="214" t="s">
        <v>205</v>
      </c>
      <c r="G114" s="36"/>
      <c r="H114" s="36"/>
      <c r="I114" s="127"/>
      <c r="J114" s="36"/>
      <c r="K114" s="36"/>
      <c r="L114" s="40"/>
      <c r="M114" s="215"/>
      <c r="N114" s="76"/>
      <c r="O114" s="76"/>
      <c r="P114" s="76"/>
      <c r="Q114" s="76"/>
      <c r="R114" s="76"/>
      <c r="S114" s="76"/>
      <c r="T114" s="77"/>
      <c r="AT114" s="14" t="s">
        <v>135</v>
      </c>
      <c r="AU114" s="14" t="s">
        <v>81</v>
      </c>
    </row>
    <row r="115" spans="2:65" s="1" customFormat="1" ht="16.5" customHeight="1">
      <c r="B115" s="35"/>
      <c r="C115" s="228" t="s">
        <v>138</v>
      </c>
      <c r="D115" s="228" t="s">
        <v>168</v>
      </c>
      <c r="E115" s="229" t="s">
        <v>540</v>
      </c>
      <c r="F115" s="230" t="s">
        <v>541</v>
      </c>
      <c r="G115" s="231" t="s">
        <v>196</v>
      </c>
      <c r="H115" s="232">
        <v>4</v>
      </c>
      <c r="I115" s="233"/>
      <c r="J115" s="234">
        <f>ROUND(I115*H115,2)</f>
        <v>0</v>
      </c>
      <c r="K115" s="230" t="s">
        <v>19</v>
      </c>
      <c r="L115" s="235"/>
      <c r="M115" s="236" t="s">
        <v>19</v>
      </c>
      <c r="N115" s="237" t="s">
        <v>42</v>
      </c>
      <c r="O115" s="76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4" t="s">
        <v>192</v>
      </c>
      <c r="AT115" s="14" t="s">
        <v>168</v>
      </c>
      <c r="AU115" s="14" t="s">
        <v>81</v>
      </c>
      <c r="AY115" s="14" t="s">
        <v>127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4" t="s">
        <v>79</v>
      </c>
      <c r="BK115" s="212">
        <f>ROUND(I115*H115,2)</f>
        <v>0</v>
      </c>
      <c r="BL115" s="14" t="s">
        <v>186</v>
      </c>
      <c r="BM115" s="14" t="s">
        <v>542</v>
      </c>
    </row>
    <row r="116" spans="2:47" s="1" customFormat="1" ht="12">
      <c r="B116" s="35"/>
      <c r="C116" s="36"/>
      <c r="D116" s="213" t="s">
        <v>135</v>
      </c>
      <c r="E116" s="36"/>
      <c r="F116" s="214" t="s">
        <v>541</v>
      </c>
      <c r="G116" s="36"/>
      <c r="H116" s="36"/>
      <c r="I116" s="127"/>
      <c r="J116" s="36"/>
      <c r="K116" s="36"/>
      <c r="L116" s="40"/>
      <c r="M116" s="215"/>
      <c r="N116" s="76"/>
      <c r="O116" s="76"/>
      <c r="P116" s="76"/>
      <c r="Q116" s="76"/>
      <c r="R116" s="76"/>
      <c r="S116" s="76"/>
      <c r="T116" s="77"/>
      <c r="AT116" s="14" t="s">
        <v>135</v>
      </c>
      <c r="AU116" s="14" t="s">
        <v>81</v>
      </c>
    </row>
    <row r="117" spans="2:65" s="1" customFormat="1" ht="16.5" customHeight="1">
      <c r="B117" s="35"/>
      <c r="C117" s="228" t="s">
        <v>199</v>
      </c>
      <c r="D117" s="228" t="s">
        <v>168</v>
      </c>
      <c r="E117" s="229" t="s">
        <v>208</v>
      </c>
      <c r="F117" s="230" t="s">
        <v>209</v>
      </c>
      <c r="G117" s="231" t="s">
        <v>196</v>
      </c>
      <c r="H117" s="232">
        <v>6</v>
      </c>
      <c r="I117" s="233"/>
      <c r="J117" s="234">
        <f>ROUND(I117*H117,2)</f>
        <v>0</v>
      </c>
      <c r="K117" s="230" t="s">
        <v>19</v>
      </c>
      <c r="L117" s="235"/>
      <c r="M117" s="236" t="s">
        <v>19</v>
      </c>
      <c r="N117" s="237" t="s">
        <v>42</v>
      </c>
      <c r="O117" s="76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14" t="s">
        <v>192</v>
      </c>
      <c r="AT117" s="14" t="s">
        <v>168</v>
      </c>
      <c r="AU117" s="14" t="s">
        <v>81</v>
      </c>
      <c r="AY117" s="14" t="s">
        <v>127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4" t="s">
        <v>79</v>
      </c>
      <c r="BK117" s="212">
        <f>ROUND(I117*H117,2)</f>
        <v>0</v>
      </c>
      <c r="BL117" s="14" t="s">
        <v>186</v>
      </c>
      <c r="BM117" s="14" t="s">
        <v>210</v>
      </c>
    </row>
    <row r="118" spans="2:47" s="1" customFormat="1" ht="12">
      <c r="B118" s="35"/>
      <c r="C118" s="36"/>
      <c r="D118" s="213" t="s">
        <v>135</v>
      </c>
      <c r="E118" s="36"/>
      <c r="F118" s="214" t="s">
        <v>209</v>
      </c>
      <c r="G118" s="36"/>
      <c r="H118" s="36"/>
      <c r="I118" s="127"/>
      <c r="J118" s="36"/>
      <c r="K118" s="36"/>
      <c r="L118" s="40"/>
      <c r="M118" s="215"/>
      <c r="N118" s="76"/>
      <c r="O118" s="76"/>
      <c r="P118" s="76"/>
      <c r="Q118" s="76"/>
      <c r="R118" s="76"/>
      <c r="S118" s="76"/>
      <c r="T118" s="77"/>
      <c r="AT118" s="14" t="s">
        <v>135</v>
      </c>
      <c r="AU118" s="14" t="s">
        <v>81</v>
      </c>
    </row>
    <row r="119" spans="2:65" s="1" customFormat="1" ht="16.5" customHeight="1">
      <c r="B119" s="35"/>
      <c r="C119" s="201" t="s">
        <v>203</v>
      </c>
      <c r="D119" s="201" t="s">
        <v>129</v>
      </c>
      <c r="E119" s="202" t="s">
        <v>212</v>
      </c>
      <c r="F119" s="203" t="s">
        <v>213</v>
      </c>
      <c r="G119" s="204" t="s">
        <v>179</v>
      </c>
      <c r="H119" s="205">
        <v>1</v>
      </c>
      <c r="I119" s="206"/>
      <c r="J119" s="207">
        <f>ROUND(I119*H119,2)</f>
        <v>0</v>
      </c>
      <c r="K119" s="203" t="s">
        <v>171</v>
      </c>
      <c r="L119" s="40"/>
      <c r="M119" s="208" t="s">
        <v>19</v>
      </c>
      <c r="N119" s="209" t="s">
        <v>42</v>
      </c>
      <c r="O119" s="76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4" t="s">
        <v>186</v>
      </c>
      <c r="AT119" s="14" t="s">
        <v>129</v>
      </c>
      <c r="AU119" s="14" t="s">
        <v>81</v>
      </c>
      <c r="AY119" s="14" t="s">
        <v>127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4" t="s">
        <v>79</v>
      </c>
      <c r="BK119" s="212">
        <f>ROUND(I119*H119,2)</f>
        <v>0</v>
      </c>
      <c r="BL119" s="14" t="s">
        <v>186</v>
      </c>
      <c r="BM119" s="14" t="s">
        <v>214</v>
      </c>
    </row>
    <row r="120" spans="2:47" s="1" customFormat="1" ht="12">
      <c r="B120" s="35"/>
      <c r="C120" s="36"/>
      <c r="D120" s="213" t="s">
        <v>135</v>
      </c>
      <c r="E120" s="36"/>
      <c r="F120" s="214" t="s">
        <v>215</v>
      </c>
      <c r="G120" s="36"/>
      <c r="H120" s="36"/>
      <c r="I120" s="127"/>
      <c r="J120" s="36"/>
      <c r="K120" s="36"/>
      <c r="L120" s="40"/>
      <c r="M120" s="215"/>
      <c r="N120" s="76"/>
      <c r="O120" s="76"/>
      <c r="P120" s="76"/>
      <c r="Q120" s="76"/>
      <c r="R120" s="76"/>
      <c r="S120" s="76"/>
      <c r="T120" s="77"/>
      <c r="AT120" s="14" t="s">
        <v>135</v>
      </c>
      <c r="AU120" s="14" t="s">
        <v>81</v>
      </c>
    </row>
    <row r="121" spans="2:65" s="1" customFormat="1" ht="16.5" customHeight="1">
      <c r="B121" s="35"/>
      <c r="C121" s="228" t="s">
        <v>207</v>
      </c>
      <c r="D121" s="228" t="s">
        <v>168</v>
      </c>
      <c r="E121" s="229" t="s">
        <v>217</v>
      </c>
      <c r="F121" s="230" t="s">
        <v>218</v>
      </c>
      <c r="G121" s="231" t="s">
        <v>168</v>
      </c>
      <c r="H121" s="232">
        <v>58</v>
      </c>
      <c r="I121" s="233"/>
      <c r="J121" s="234">
        <f>ROUND(I121*H121,2)</f>
        <v>0</v>
      </c>
      <c r="K121" s="230" t="s">
        <v>19</v>
      </c>
      <c r="L121" s="235"/>
      <c r="M121" s="236" t="s">
        <v>19</v>
      </c>
      <c r="N121" s="237" t="s">
        <v>42</v>
      </c>
      <c r="O121" s="76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4" t="s">
        <v>192</v>
      </c>
      <c r="AT121" s="14" t="s">
        <v>168</v>
      </c>
      <c r="AU121" s="14" t="s">
        <v>81</v>
      </c>
      <c r="AY121" s="14" t="s">
        <v>127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4" t="s">
        <v>79</v>
      </c>
      <c r="BK121" s="212">
        <f>ROUND(I121*H121,2)</f>
        <v>0</v>
      </c>
      <c r="BL121" s="14" t="s">
        <v>186</v>
      </c>
      <c r="BM121" s="14" t="s">
        <v>219</v>
      </c>
    </row>
    <row r="122" spans="2:47" s="1" customFormat="1" ht="12">
      <c r="B122" s="35"/>
      <c r="C122" s="36"/>
      <c r="D122" s="213" t="s">
        <v>135</v>
      </c>
      <c r="E122" s="36"/>
      <c r="F122" s="214" t="s">
        <v>218</v>
      </c>
      <c r="G122" s="36"/>
      <c r="H122" s="36"/>
      <c r="I122" s="127"/>
      <c r="J122" s="36"/>
      <c r="K122" s="36"/>
      <c r="L122" s="40"/>
      <c r="M122" s="215"/>
      <c r="N122" s="76"/>
      <c r="O122" s="76"/>
      <c r="P122" s="76"/>
      <c r="Q122" s="76"/>
      <c r="R122" s="76"/>
      <c r="S122" s="76"/>
      <c r="T122" s="77"/>
      <c r="AT122" s="14" t="s">
        <v>135</v>
      </c>
      <c r="AU122" s="14" t="s">
        <v>81</v>
      </c>
    </row>
    <row r="123" spans="2:65" s="1" customFormat="1" ht="16.5" customHeight="1">
      <c r="B123" s="35"/>
      <c r="C123" s="228" t="s">
        <v>211</v>
      </c>
      <c r="D123" s="228" t="s">
        <v>168</v>
      </c>
      <c r="E123" s="229" t="s">
        <v>220</v>
      </c>
      <c r="F123" s="230" t="s">
        <v>221</v>
      </c>
      <c r="G123" s="231" t="s">
        <v>196</v>
      </c>
      <c r="H123" s="232">
        <v>14</v>
      </c>
      <c r="I123" s="233"/>
      <c r="J123" s="234">
        <f>ROUND(I123*H123,2)</f>
        <v>0</v>
      </c>
      <c r="K123" s="230" t="s">
        <v>19</v>
      </c>
      <c r="L123" s="235"/>
      <c r="M123" s="236" t="s">
        <v>19</v>
      </c>
      <c r="N123" s="237" t="s">
        <v>42</v>
      </c>
      <c r="O123" s="76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14" t="s">
        <v>192</v>
      </c>
      <c r="AT123" s="14" t="s">
        <v>168</v>
      </c>
      <c r="AU123" s="14" t="s">
        <v>81</v>
      </c>
      <c r="AY123" s="14" t="s">
        <v>127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4" t="s">
        <v>79</v>
      </c>
      <c r="BK123" s="212">
        <f>ROUND(I123*H123,2)</f>
        <v>0</v>
      </c>
      <c r="BL123" s="14" t="s">
        <v>186</v>
      </c>
      <c r="BM123" s="14" t="s">
        <v>222</v>
      </c>
    </row>
    <row r="124" spans="2:47" s="1" customFormat="1" ht="12">
      <c r="B124" s="35"/>
      <c r="C124" s="36"/>
      <c r="D124" s="213" t="s">
        <v>135</v>
      </c>
      <c r="E124" s="36"/>
      <c r="F124" s="214" t="s">
        <v>221</v>
      </c>
      <c r="G124" s="36"/>
      <c r="H124" s="36"/>
      <c r="I124" s="127"/>
      <c r="J124" s="36"/>
      <c r="K124" s="36"/>
      <c r="L124" s="40"/>
      <c r="M124" s="215"/>
      <c r="N124" s="76"/>
      <c r="O124" s="76"/>
      <c r="P124" s="76"/>
      <c r="Q124" s="76"/>
      <c r="R124" s="76"/>
      <c r="S124" s="76"/>
      <c r="T124" s="77"/>
      <c r="AT124" s="14" t="s">
        <v>135</v>
      </c>
      <c r="AU124" s="14" t="s">
        <v>81</v>
      </c>
    </row>
    <row r="125" spans="2:65" s="1" customFormat="1" ht="16.5" customHeight="1">
      <c r="B125" s="35"/>
      <c r="C125" s="228" t="s">
        <v>216</v>
      </c>
      <c r="D125" s="228" t="s">
        <v>168</v>
      </c>
      <c r="E125" s="229" t="s">
        <v>223</v>
      </c>
      <c r="F125" s="230" t="s">
        <v>224</v>
      </c>
      <c r="G125" s="231" t="s">
        <v>196</v>
      </c>
      <c r="H125" s="232">
        <v>30</v>
      </c>
      <c r="I125" s="233"/>
      <c r="J125" s="234">
        <f>ROUND(I125*H125,2)</f>
        <v>0</v>
      </c>
      <c r="K125" s="230" t="s">
        <v>19</v>
      </c>
      <c r="L125" s="235"/>
      <c r="M125" s="236" t="s">
        <v>19</v>
      </c>
      <c r="N125" s="237" t="s">
        <v>42</v>
      </c>
      <c r="O125" s="76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4" t="s">
        <v>192</v>
      </c>
      <c r="AT125" s="14" t="s">
        <v>168</v>
      </c>
      <c r="AU125" s="14" t="s">
        <v>81</v>
      </c>
      <c r="AY125" s="14" t="s">
        <v>127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4" t="s">
        <v>79</v>
      </c>
      <c r="BK125" s="212">
        <f>ROUND(I125*H125,2)</f>
        <v>0</v>
      </c>
      <c r="BL125" s="14" t="s">
        <v>186</v>
      </c>
      <c r="BM125" s="14" t="s">
        <v>225</v>
      </c>
    </row>
    <row r="126" spans="2:47" s="1" customFormat="1" ht="12">
      <c r="B126" s="35"/>
      <c r="C126" s="36"/>
      <c r="D126" s="213" t="s">
        <v>135</v>
      </c>
      <c r="E126" s="36"/>
      <c r="F126" s="214" t="s">
        <v>224</v>
      </c>
      <c r="G126" s="36"/>
      <c r="H126" s="36"/>
      <c r="I126" s="127"/>
      <c r="J126" s="36"/>
      <c r="K126" s="36"/>
      <c r="L126" s="40"/>
      <c r="M126" s="215"/>
      <c r="N126" s="76"/>
      <c r="O126" s="76"/>
      <c r="P126" s="76"/>
      <c r="Q126" s="76"/>
      <c r="R126" s="76"/>
      <c r="S126" s="76"/>
      <c r="T126" s="77"/>
      <c r="AT126" s="14" t="s">
        <v>135</v>
      </c>
      <c r="AU126" s="14" t="s">
        <v>81</v>
      </c>
    </row>
    <row r="127" spans="2:65" s="1" customFormat="1" ht="16.5" customHeight="1">
      <c r="B127" s="35"/>
      <c r="C127" s="228" t="s">
        <v>8</v>
      </c>
      <c r="D127" s="228" t="s">
        <v>168</v>
      </c>
      <c r="E127" s="229" t="s">
        <v>227</v>
      </c>
      <c r="F127" s="230" t="s">
        <v>228</v>
      </c>
      <c r="G127" s="231" t="s">
        <v>196</v>
      </c>
      <c r="H127" s="232">
        <v>10</v>
      </c>
      <c r="I127" s="233"/>
      <c r="J127" s="234">
        <f>ROUND(I127*H127,2)</f>
        <v>0</v>
      </c>
      <c r="K127" s="230" t="s">
        <v>19</v>
      </c>
      <c r="L127" s="235"/>
      <c r="M127" s="236" t="s">
        <v>19</v>
      </c>
      <c r="N127" s="237" t="s">
        <v>42</v>
      </c>
      <c r="O127" s="76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14" t="s">
        <v>192</v>
      </c>
      <c r="AT127" s="14" t="s">
        <v>168</v>
      </c>
      <c r="AU127" s="14" t="s">
        <v>81</v>
      </c>
      <c r="AY127" s="14" t="s">
        <v>127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4" t="s">
        <v>79</v>
      </c>
      <c r="BK127" s="212">
        <f>ROUND(I127*H127,2)</f>
        <v>0</v>
      </c>
      <c r="BL127" s="14" t="s">
        <v>186</v>
      </c>
      <c r="BM127" s="14" t="s">
        <v>229</v>
      </c>
    </row>
    <row r="128" spans="2:47" s="1" customFormat="1" ht="12">
      <c r="B128" s="35"/>
      <c r="C128" s="36"/>
      <c r="D128" s="213" t="s">
        <v>135</v>
      </c>
      <c r="E128" s="36"/>
      <c r="F128" s="214" t="s">
        <v>228</v>
      </c>
      <c r="G128" s="36"/>
      <c r="H128" s="36"/>
      <c r="I128" s="127"/>
      <c r="J128" s="36"/>
      <c r="K128" s="36"/>
      <c r="L128" s="40"/>
      <c r="M128" s="215"/>
      <c r="N128" s="76"/>
      <c r="O128" s="76"/>
      <c r="P128" s="76"/>
      <c r="Q128" s="76"/>
      <c r="R128" s="76"/>
      <c r="S128" s="76"/>
      <c r="T128" s="77"/>
      <c r="AT128" s="14" t="s">
        <v>135</v>
      </c>
      <c r="AU128" s="14" t="s">
        <v>81</v>
      </c>
    </row>
    <row r="129" spans="2:65" s="1" customFormat="1" ht="16.5" customHeight="1">
      <c r="B129" s="35"/>
      <c r="C129" s="228" t="s">
        <v>186</v>
      </c>
      <c r="D129" s="228" t="s">
        <v>168</v>
      </c>
      <c r="E129" s="229" t="s">
        <v>231</v>
      </c>
      <c r="F129" s="230" t="s">
        <v>232</v>
      </c>
      <c r="G129" s="231" t="s">
        <v>196</v>
      </c>
      <c r="H129" s="232">
        <v>4</v>
      </c>
      <c r="I129" s="233"/>
      <c r="J129" s="234">
        <f>ROUND(I129*H129,2)</f>
        <v>0</v>
      </c>
      <c r="K129" s="230" t="s">
        <v>19</v>
      </c>
      <c r="L129" s="235"/>
      <c r="M129" s="236" t="s">
        <v>19</v>
      </c>
      <c r="N129" s="237" t="s">
        <v>42</v>
      </c>
      <c r="O129" s="76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14" t="s">
        <v>192</v>
      </c>
      <c r="AT129" s="14" t="s">
        <v>168</v>
      </c>
      <c r="AU129" s="14" t="s">
        <v>81</v>
      </c>
      <c r="AY129" s="14" t="s">
        <v>127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79</v>
      </c>
      <c r="BK129" s="212">
        <f>ROUND(I129*H129,2)</f>
        <v>0</v>
      </c>
      <c r="BL129" s="14" t="s">
        <v>186</v>
      </c>
      <c r="BM129" s="14" t="s">
        <v>233</v>
      </c>
    </row>
    <row r="130" spans="2:47" s="1" customFormat="1" ht="12">
      <c r="B130" s="35"/>
      <c r="C130" s="36"/>
      <c r="D130" s="213" t="s">
        <v>135</v>
      </c>
      <c r="E130" s="36"/>
      <c r="F130" s="214" t="s">
        <v>232</v>
      </c>
      <c r="G130" s="36"/>
      <c r="H130" s="36"/>
      <c r="I130" s="127"/>
      <c r="J130" s="36"/>
      <c r="K130" s="36"/>
      <c r="L130" s="40"/>
      <c r="M130" s="215"/>
      <c r="N130" s="76"/>
      <c r="O130" s="76"/>
      <c r="P130" s="76"/>
      <c r="Q130" s="76"/>
      <c r="R130" s="76"/>
      <c r="S130" s="76"/>
      <c r="T130" s="77"/>
      <c r="AT130" s="14" t="s">
        <v>135</v>
      </c>
      <c r="AU130" s="14" t="s">
        <v>81</v>
      </c>
    </row>
    <row r="131" spans="2:65" s="1" customFormat="1" ht="16.5" customHeight="1">
      <c r="B131" s="35"/>
      <c r="C131" s="201" t="s">
        <v>226</v>
      </c>
      <c r="D131" s="201" t="s">
        <v>129</v>
      </c>
      <c r="E131" s="202" t="s">
        <v>235</v>
      </c>
      <c r="F131" s="203" t="s">
        <v>236</v>
      </c>
      <c r="G131" s="204" t="s">
        <v>237</v>
      </c>
      <c r="H131" s="205">
        <v>16</v>
      </c>
      <c r="I131" s="206"/>
      <c r="J131" s="207">
        <f>ROUND(I131*H131,2)</f>
        <v>0</v>
      </c>
      <c r="K131" s="203" t="s">
        <v>171</v>
      </c>
      <c r="L131" s="40"/>
      <c r="M131" s="208" t="s">
        <v>19</v>
      </c>
      <c r="N131" s="209" t="s">
        <v>42</v>
      </c>
      <c r="O131" s="76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4" t="s">
        <v>186</v>
      </c>
      <c r="AT131" s="14" t="s">
        <v>129</v>
      </c>
      <c r="AU131" s="14" t="s">
        <v>81</v>
      </c>
      <c r="AY131" s="14" t="s">
        <v>127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79</v>
      </c>
      <c r="BK131" s="212">
        <f>ROUND(I131*H131,2)</f>
        <v>0</v>
      </c>
      <c r="BL131" s="14" t="s">
        <v>186</v>
      </c>
      <c r="BM131" s="14" t="s">
        <v>238</v>
      </c>
    </row>
    <row r="132" spans="2:47" s="1" customFormat="1" ht="12">
      <c r="B132" s="35"/>
      <c r="C132" s="36"/>
      <c r="D132" s="213" t="s">
        <v>135</v>
      </c>
      <c r="E132" s="36"/>
      <c r="F132" s="214" t="s">
        <v>239</v>
      </c>
      <c r="G132" s="36"/>
      <c r="H132" s="36"/>
      <c r="I132" s="127"/>
      <c r="J132" s="36"/>
      <c r="K132" s="36"/>
      <c r="L132" s="40"/>
      <c r="M132" s="215"/>
      <c r="N132" s="76"/>
      <c r="O132" s="76"/>
      <c r="P132" s="76"/>
      <c r="Q132" s="76"/>
      <c r="R132" s="76"/>
      <c r="S132" s="76"/>
      <c r="T132" s="77"/>
      <c r="AT132" s="14" t="s">
        <v>135</v>
      </c>
      <c r="AU132" s="14" t="s">
        <v>81</v>
      </c>
    </row>
    <row r="133" spans="2:65" s="1" customFormat="1" ht="16.5" customHeight="1">
      <c r="B133" s="35"/>
      <c r="C133" s="228" t="s">
        <v>230</v>
      </c>
      <c r="D133" s="228" t="s">
        <v>168</v>
      </c>
      <c r="E133" s="229" t="s">
        <v>241</v>
      </c>
      <c r="F133" s="230" t="s">
        <v>242</v>
      </c>
      <c r="G133" s="231" t="s">
        <v>237</v>
      </c>
      <c r="H133" s="232">
        <v>16</v>
      </c>
      <c r="I133" s="233"/>
      <c r="J133" s="234">
        <f>ROUND(I133*H133,2)</f>
        <v>0</v>
      </c>
      <c r="K133" s="230" t="s">
        <v>171</v>
      </c>
      <c r="L133" s="235"/>
      <c r="M133" s="236" t="s">
        <v>19</v>
      </c>
      <c r="N133" s="237" t="s">
        <v>42</v>
      </c>
      <c r="O133" s="76"/>
      <c r="P133" s="210">
        <f>O133*H133</f>
        <v>0</v>
      </c>
      <c r="Q133" s="210">
        <v>3E-05</v>
      </c>
      <c r="R133" s="210">
        <f>Q133*H133</f>
        <v>0.00048</v>
      </c>
      <c r="S133" s="210">
        <v>0</v>
      </c>
      <c r="T133" s="211">
        <f>S133*H133</f>
        <v>0</v>
      </c>
      <c r="AR133" s="14" t="s">
        <v>192</v>
      </c>
      <c r="AT133" s="14" t="s">
        <v>168</v>
      </c>
      <c r="AU133" s="14" t="s">
        <v>81</v>
      </c>
      <c r="AY133" s="14" t="s">
        <v>127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4" t="s">
        <v>79</v>
      </c>
      <c r="BK133" s="212">
        <f>ROUND(I133*H133,2)</f>
        <v>0</v>
      </c>
      <c r="BL133" s="14" t="s">
        <v>186</v>
      </c>
      <c r="BM133" s="14" t="s">
        <v>243</v>
      </c>
    </row>
    <row r="134" spans="2:47" s="1" customFormat="1" ht="12">
      <c r="B134" s="35"/>
      <c r="C134" s="36"/>
      <c r="D134" s="213" t="s">
        <v>135</v>
      </c>
      <c r="E134" s="36"/>
      <c r="F134" s="214" t="s">
        <v>242</v>
      </c>
      <c r="G134" s="36"/>
      <c r="H134" s="36"/>
      <c r="I134" s="127"/>
      <c r="J134" s="36"/>
      <c r="K134" s="36"/>
      <c r="L134" s="40"/>
      <c r="M134" s="215"/>
      <c r="N134" s="76"/>
      <c r="O134" s="76"/>
      <c r="P134" s="76"/>
      <c r="Q134" s="76"/>
      <c r="R134" s="76"/>
      <c r="S134" s="76"/>
      <c r="T134" s="77"/>
      <c r="AT134" s="14" t="s">
        <v>135</v>
      </c>
      <c r="AU134" s="14" t="s">
        <v>81</v>
      </c>
    </row>
    <row r="135" spans="2:65" s="1" customFormat="1" ht="16.5" customHeight="1">
      <c r="B135" s="35"/>
      <c r="C135" s="201" t="s">
        <v>234</v>
      </c>
      <c r="D135" s="201" t="s">
        <v>129</v>
      </c>
      <c r="E135" s="202" t="s">
        <v>248</v>
      </c>
      <c r="F135" s="203" t="s">
        <v>249</v>
      </c>
      <c r="G135" s="204" t="s">
        <v>237</v>
      </c>
      <c r="H135" s="205">
        <v>10</v>
      </c>
      <c r="I135" s="206"/>
      <c r="J135" s="207">
        <f>ROUND(I135*H135,2)</f>
        <v>0</v>
      </c>
      <c r="K135" s="203" t="s">
        <v>171</v>
      </c>
      <c r="L135" s="40"/>
      <c r="M135" s="208" t="s">
        <v>19</v>
      </c>
      <c r="N135" s="209" t="s">
        <v>42</v>
      </c>
      <c r="O135" s="76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4" t="s">
        <v>186</v>
      </c>
      <c r="AT135" s="14" t="s">
        <v>129</v>
      </c>
      <c r="AU135" s="14" t="s">
        <v>81</v>
      </c>
      <c r="AY135" s="14" t="s">
        <v>127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4" t="s">
        <v>79</v>
      </c>
      <c r="BK135" s="212">
        <f>ROUND(I135*H135,2)</f>
        <v>0</v>
      </c>
      <c r="BL135" s="14" t="s">
        <v>186</v>
      </c>
      <c r="BM135" s="14" t="s">
        <v>250</v>
      </c>
    </row>
    <row r="136" spans="2:47" s="1" customFormat="1" ht="12">
      <c r="B136" s="35"/>
      <c r="C136" s="36"/>
      <c r="D136" s="213" t="s">
        <v>135</v>
      </c>
      <c r="E136" s="36"/>
      <c r="F136" s="214" t="s">
        <v>251</v>
      </c>
      <c r="G136" s="36"/>
      <c r="H136" s="36"/>
      <c r="I136" s="127"/>
      <c r="J136" s="36"/>
      <c r="K136" s="36"/>
      <c r="L136" s="40"/>
      <c r="M136" s="215"/>
      <c r="N136" s="76"/>
      <c r="O136" s="76"/>
      <c r="P136" s="76"/>
      <c r="Q136" s="76"/>
      <c r="R136" s="76"/>
      <c r="S136" s="76"/>
      <c r="T136" s="77"/>
      <c r="AT136" s="14" t="s">
        <v>135</v>
      </c>
      <c r="AU136" s="14" t="s">
        <v>81</v>
      </c>
    </row>
    <row r="137" spans="2:65" s="1" customFormat="1" ht="16.5" customHeight="1">
      <c r="B137" s="35"/>
      <c r="C137" s="228" t="s">
        <v>240</v>
      </c>
      <c r="D137" s="228" t="s">
        <v>168</v>
      </c>
      <c r="E137" s="229" t="s">
        <v>253</v>
      </c>
      <c r="F137" s="230" t="s">
        <v>254</v>
      </c>
      <c r="G137" s="231" t="s">
        <v>196</v>
      </c>
      <c r="H137" s="232">
        <v>10</v>
      </c>
      <c r="I137" s="233"/>
      <c r="J137" s="234">
        <f>ROUND(I137*H137,2)</f>
        <v>0</v>
      </c>
      <c r="K137" s="230" t="s">
        <v>19</v>
      </c>
      <c r="L137" s="235"/>
      <c r="M137" s="236" t="s">
        <v>19</v>
      </c>
      <c r="N137" s="237" t="s">
        <v>42</v>
      </c>
      <c r="O137" s="76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4" t="s">
        <v>192</v>
      </c>
      <c r="AT137" s="14" t="s">
        <v>168</v>
      </c>
      <c r="AU137" s="14" t="s">
        <v>81</v>
      </c>
      <c r="AY137" s="14" t="s">
        <v>127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79</v>
      </c>
      <c r="BK137" s="212">
        <f>ROUND(I137*H137,2)</f>
        <v>0</v>
      </c>
      <c r="BL137" s="14" t="s">
        <v>186</v>
      </c>
      <c r="BM137" s="14" t="s">
        <v>255</v>
      </c>
    </row>
    <row r="138" spans="2:47" s="1" customFormat="1" ht="12">
      <c r="B138" s="35"/>
      <c r="C138" s="36"/>
      <c r="D138" s="213" t="s">
        <v>135</v>
      </c>
      <c r="E138" s="36"/>
      <c r="F138" s="214" t="s">
        <v>254</v>
      </c>
      <c r="G138" s="36"/>
      <c r="H138" s="36"/>
      <c r="I138" s="127"/>
      <c r="J138" s="36"/>
      <c r="K138" s="36"/>
      <c r="L138" s="40"/>
      <c r="M138" s="215"/>
      <c r="N138" s="76"/>
      <c r="O138" s="76"/>
      <c r="P138" s="76"/>
      <c r="Q138" s="76"/>
      <c r="R138" s="76"/>
      <c r="S138" s="76"/>
      <c r="T138" s="77"/>
      <c r="AT138" s="14" t="s">
        <v>135</v>
      </c>
      <c r="AU138" s="14" t="s">
        <v>81</v>
      </c>
    </row>
    <row r="139" spans="2:47" s="1" customFormat="1" ht="12">
      <c r="B139" s="35"/>
      <c r="C139" s="36"/>
      <c r="D139" s="213" t="s">
        <v>136</v>
      </c>
      <c r="E139" s="36"/>
      <c r="F139" s="216" t="s">
        <v>256</v>
      </c>
      <c r="G139" s="36"/>
      <c r="H139" s="36"/>
      <c r="I139" s="127"/>
      <c r="J139" s="36"/>
      <c r="K139" s="36"/>
      <c r="L139" s="40"/>
      <c r="M139" s="215"/>
      <c r="N139" s="76"/>
      <c r="O139" s="76"/>
      <c r="P139" s="76"/>
      <c r="Q139" s="76"/>
      <c r="R139" s="76"/>
      <c r="S139" s="76"/>
      <c r="T139" s="77"/>
      <c r="AT139" s="14" t="s">
        <v>136</v>
      </c>
      <c r="AU139" s="14" t="s">
        <v>81</v>
      </c>
    </row>
    <row r="140" spans="2:65" s="1" customFormat="1" ht="16.5" customHeight="1">
      <c r="B140" s="35"/>
      <c r="C140" s="228" t="s">
        <v>7</v>
      </c>
      <c r="D140" s="228" t="s">
        <v>168</v>
      </c>
      <c r="E140" s="229" t="s">
        <v>258</v>
      </c>
      <c r="F140" s="230" t="s">
        <v>259</v>
      </c>
      <c r="G140" s="231" t="s">
        <v>237</v>
      </c>
      <c r="H140" s="232">
        <v>30</v>
      </c>
      <c r="I140" s="233"/>
      <c r="J140" s="234">
        <f>ROUND(I140*H140,2)</f>
        <v>0</v>
      </c>
      <c r="K140" s="230" t="s">
        <v>171</v>
      </c>
      <c r="L140" s="235"/>
      <c r="M140" s="236" t="s">
        <v>19</v>
      </c>
      <c r="N140" s="237" t="s">
        <v>42</v>
      </c>
      <c r="O140" s="76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14" t="s">
        <v>192</v>
      </c>
      <c r="AT140" s="14" t="s">
        <v>168</v>
      </c>
      <c r="AU140" s="14" t="s">
        <v>81</v>
      </c>
      <c r="AY140" s="14" t="s">
        <v>127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4" t="s">
        <v>79</v>
      </c>
      <c r="BK140" s="212">
        <f>ROUND(I140*H140,2)</f>
        <v>0</v>
      </c>
      <c r="BL140" s="14" t="s">
        <v>186</v>
      </c>
      <c r="BM140" s="14" t="s">
        <v>260</v>
      </c>
    </row>
    <row r="141" spans="2:47" s="1" customFormat="1" ht="12">
      <c r="B141" s="35"/>
      <c r="C141" s="36"/>
      <c r="D141" s="213" t="s">
        <v>135</v>
      </c>
      <c r="E141" s="36"/>
      <c r="F141" s="214" t="s">
        <v>259</v>
      </c>
      <c r="G141" s="36"/>
      <c r="H141" s="36"/>
      <c r="I141" s="127"/>
      <c r="J141" s="36"/>
      <c r="K141" s="36"/>
      <c r="L141" s="40"/>
      <c r="M141" s="215"/>
      <c r="N141" s="76"/>
      <c r="O141" s="76"/>
      <c r="P141" s="76"/>
      <c r="Q141" s="76"/>
      <c r="R141" s="76"/>
      <c r="S141" s="76"/>
      <c r="T141" s="77"/>
      <c r="AT141" s="14" t="s">
        <v>135</v>
      </c>
      <c r="AU141" s="14" t="s">
        <v>81</v>
      </c>
    </row>
    <row r="142" spans="2:47" s="1" customFormat="1" ht="12">
      <c r="B142" s="35"/>
      <c r="C142" s="36"/>
      <c r="D142" s="213" t="s">
        <v>136</v>
      </c>
      <c r="E142" s="36"/>
      <c r="F142" s="216" t="s">
        <v>261</v>
      </c>
      <c r="G142" s="36"/>
      <c r="H142" s="36"/>
      <c r="I142" s="127"/>
      <c r="J142" s="36"/>
      <c r="K142" s="36"/>
      <c r="L142" s="40"/>
      <c r="M142" s="215"/>
      <c r="N142" s="76"/>
      <c r="O142" s="76"/>
      <c r="P142" s="76"/>
      <c r="Q142" s="76"/>
      <c r="R142" s="76"/>
      <c r="S142" s="76"/>
      <c r="T142" s="77"/>
      <c r="AT142" s="14" t="s">
        <v>136</v>
      </c>
      <c r="AU142" s="14" t="s">
        <v>81</v>
      </c>
    </row>
    <row r="143" spans="2:65" s="1" customFormat="1" ht="16.5" customHeight="1">
      <c r="B143" s="35"/>
      <c r="C143" s="201" t="s">
        <v>247</v>
      </c>
      <c r="D143" s="201" t="s">
        <v>129</v>
      </c>
      <c r="E143" s="202" t="s">
        <v>267</v>
      </c>
      <c r="F143" s="203" t="s">
        <v>268</v>
      </c>
      <c r="G143" s="204" t="s">
        <v>237</v>
      </c>
      <c r="H143" s="205">
        <v>3</v>
      </c>
      <c r="I143" s="206"/>
      <c r="J143" s="207">
        <f>ROUND(I143*H143,2)</f>
        <v>0</v>
      </c>
      <c r="K143" s="203" t="s">
        <v>171</v>
      </c>
      <c r="L143" s="40"/>
      <c r="M143" s="208" t="s">
        <v>19</v>
      </c>
      <c r="N143" s="209" t="s">
        <v>42</v>
      </c>
      <c r="O143" s="76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4" t="s">
        <v>186</v>
      </c>
      <c r="AT143" s="14" t="s">
        <v>129</v>
      </c>
      <c r="AU143" s="14" t="s">
        <v>81</v>
      </c>
      <c r="AY143" s="14" t="s">
        <v>127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4" t="s">
        <v>79</v>
      </c>
      <c r="BK143" s="212">
        <f>ROUND(I143*H143,2)</f>
        <v>0</v>
      </c>
      <c r="BL143" s="14" t="s">
        <v>186</v>
      </c>
      <c r="BM143" s="14" t="s">
        <v>269</v>
      </c>
    </row>
    <row r="144" spans="2:47" s="1" customFormat="1" ht="12">
      <c r="B144" s="35"/>
      <c r="C144" s="36"/>
      <c r="D144" s="213" t="s">
        <v>135</v>
      </c>
      <c r="E144" s="36"/>
      <c r="F144" s="214" t="s">
        <v>270</v>
      </c>
      <c r="G144" s="36"/>
      <c r="H144" s="36"/>
      <c r="I144" s="127"/>
      <c r="J144" s="36"/>
      <c r="K144" s="36"/>
      <c r="L144" s="40"/>
      <c r="M144" s="215"/>
      <c r="N144" s="76"/>
      <c r="O144" s="76"/>
      <c r="P144" s="76"/>
      <c r="Q144" s="76"/>
      <c r="R144" s="76"/>
      <c r="S144" s="76"/>
      <c r="T144" s="77"/>
      <c r="AT144" s="14" t="s">
        <v>135</v>
      </c>
      <c r="AU144" s="14" t="s">
        <v>81</v>
      </c>
    </row>
    <row r="145" spans="2:65" s="1" customFormat="1" ht="16.5" customHeight="1">
      <c r="B145" s="35"/>
      <c r="C145" s="228" t="s">
        <v>252</v>
      </c>
      <c r="D145" s="228" t="s">
        <v>168</v>
      </c>
      <c r="E145" s="229" t="s">
        <v>272</v>
      </c>
      <c r="F145" s="230" t="s">
        <v>273</v>
      </c>
      <c r="G145" s="231" t="s">
        <v>196</v>
      </c>
      <c r="H145" s="232">
        <v>3</v>
      </c>
      <c r="I145" s="233"/>
      <c r="J145" s="234">
        <f>ROUND(I145*H145,2)</f>
        <v>0</v>
      </c>
      <c r="K145" s="230" t="s">
        <v>19</v>
      </c>
      <c r="L145" s="235"/>
      <c r="M145" s="236" t="s">
        <v>19</v>
      </c>
      <c r="N145" s="237" t="s">
        <v>42</v>
      </c>
      <c r="O145" s="76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4" t="s">
        <v>192</v>
      </c>
      <c r="AT145" s="14" t="s">
        <v>168</v>
      </c>
      <c r="AU145" s="14" t="s">
        <v>81</v>
      </c>
      <c r="AY145" s="14" t="s">
        <v>127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4" t="s">
        <v>79</v>
      </c>
      <c r="BK145" s="212">
        <f>ROUND(I145*H145,2)</f>
        <v>0</v>
      </c>
      <c r="BL145" s="14" t="s">
        <v>186</v>
      </c>
      <c r="BM145" s="14" t="s">
        <v>274</v>
      </c>
    </row>
    <row r="146" spans="2:47" s="1" customFormat="1" ht="12">
      <c r="B146" s="35"/>
      <c r="C146" s="36"/>
      <c r="D146" s="213" t="s">
        <v>135</v>
      </c>
      <c r="E146" s="36"/>
      <c r="F146" s="214" t="s">
        <v>273</v>
      </c>
      <c r="G146" s="36"/>
      <c r="H146" s="36"/>
      <c r="I146" s="127"/>
      <c r="J146" s="36"/>
      <c r="K146" s="36"/>
      <c r="L146" s="40"/>
      <c r="M146" s="215"/>
      <c r="N146" s="76"/>
      <c r="O146" s="76"/>
      <c r="P146" s="76"/>
      <c r="Q146" s="76"/>
      <c r="R146" s="76"/>
      <c r="S146" s="76"/>
      <c r="T146" s="77"/>
      <c r="AT146" s="14" t="s">
        <v>135</v>
      </c>
      <c r="AU146" s="14" t="s">
        <v>81</v>
      </c>
    </row>
    <row r="147" spans="2:65" s="1" customFormat="1" ht="16.5" customHeight="1">
      <c r="B147" s="35"/>
      <c r="C147" s="201" t="s">
        <v>257</v>
      </c>
      <c r="D147" s="201" t="s">
        <v>129</v>
      </c>
      <c r="E147" s="202" t="s">
        <v>276</v>
      </c>
      <c r="F147" s="203" t="s">
        <v>277</v>
      </c>
      <c r="G147" s="204" t="s">
        <v>179</v>
      </c>
      <c r="H147" s="205">
        <v>20</v>
      </c>
      <c r="I147" s="206"/>
      <c r="J147" s="207">
        <f>ROUND(I147*H147,2)</f>
        <v>0</v>
      </c>
      <c r="K147" s="203" t="s">
        <v>171</v>
      </c>
      <c r="L147" s="40"/>
      <c r="M147" s="208" t="s">
        <v>19</v>
      </c>
      <c r="N147" s="209" t="s">
        <v>42</v>
      </c>
      <c r="O147" s="76"/>
      <c r="P147" s="210">
        <f>O147*H147</f>
        <v>0</v>
      </c>
      <c r="Q147" s="210">
        <v>0</v>
      </c>
      <c r="R147" s="210">
        <f>Q147*H147</f>
        <v>0</v>
      </c>
      <c r="S147" s="210">
        <v>0.00027</v>
      </c>
      <c r="T147" s="211">
        <f>S147*H147</f>
        <v>0.0054</v>
      </c>
      <c r="AR147" s="14" t="s">
        <v>186</v>
      </c>
      <c r="AT147" s="14" t="s">
        <v>129</v>
      </c>
      <c r="AU147" s="14" t="s">
        <v>81</v>
      </c>
      <c r="AY147" s="14" t="s">
        <v>127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79</v>
      </c>
      <c r="BK147" s="212">
        <f>ROUND(I147*H147,2)</f>
        <v>0</v>
      </c>
      <c r="BL147" s="14" t="s">
        <v>186</v>
      </c>
      <c r="BM147" s="14" t="s">
        <v>278</v>
      </c>
    </row>
    <row r="148" spans="2:47" s="1" customFormat="1" ht="12">
      <c r="B148" s="35"/>
      <c r="C148" s="36"/>
      <c r="D148" s="213" t="s">
        <v>135</v>
      </c>
      <c r="E148" s="36"/>
      <c r="F148" s="214" t="s">
        <v>279</v>
      </c>
      <c r="G148" s="36"/>
      <c r="H148" s="36"/>
      <c r="I148" s="127"/>
      <c r="J148" s="36"/>
      <c r="K148" s="36"/>
      <c r="L148" s="40"/>
      <c r="M148" s="215"/>
      <c r="N148" s="76"/>
      <c r="O148" s="76"/>
      <c r="P148" s="76"/>
      <c r="Q148" s="76"/>
      <c r="R148" s="76"/>
      <c r="S148" s="76"/>
      <c r="T148" s="77"/>
      <c r="AT148" s="14" t="s">
        <v>135</v>
      </c>
      <c r="AU148" s="14" t="s">
        <v>81</v>
      </c>
    </row>
    <row r="149" spans="2:47" s="1" customFormat="1" ht="12">
      <c r="B149" s="35"/>
      <c r="C149" s="36"/>
      <c r="D149" s="213" t="s">
        <v>136</v>
      </c>
      <c r="E149" s="36"/>
      <c r="F149" s="216" t="s">
        <v>280</v>
      </c>
      <c r="G149" s="36"/>
      <c r="H149" s="36"/>
      <c r="I149" s="127"/>
      <c r="J149" s="36"/>
      <c r="K149" s="36"/>
      <c r="L149" s="40"/>
      <c r="M149" s="215"/>
      <c r="N149" s="76"/>
      <c r="O149" s="76"/>
      <c r="P149" s="76"/>
      <c r="Q149" s="76"/>
      <c r="R149" s="76"/>
      <c r="S149" s="76"/>
      <c r="T149" s="77"/>
      <c r="AT149" s="14" t="s">
        <v>136</v>
      </c>
      <c r="AU149" s="14" t="s">
        <v>81</v>
      </c>
    </row>
    <row r="150" spans="2:65" s="1" customFormat="1" ht="16.5" customHeight="1">
      <c r="B150" s="35"/>
      <c r="C150" s="201" t="s">
        <v>262</v>
      </c>
      <c r="D150" s="201" t="s">
        <v>129</v>
      </c>
      <c r="E150" s="202" t="s">
        <v>287</v>
      </c>
      <c r="F150" s="203" t="s">
        <v>288</v>
      </c>
      <c r="G150" s="204" t="s">
        <v>179</v>
      </c>
      <c r="H150" s="205">
        <v>100</v>
      </c>
      <c r="I150" s="206"/>
      <c r="J150" s="207">
        <f>ROUND(I150*H150,2)</f>
        <v>0</v>
      </c>
      <c r="K150" s="203" t="s">
        <v>171</v>
      </c>
      <c r="L150" s="40"/>
      <c r="M150" s="208" t="s">
        <v>19</v>
      </c>
      <c r="N150" s="209" t="s">
        <v>42</v>
      </c>
      <c r="O150" s="76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14" t="s">
        <v>186</v>
      </c>
      <c r="AT150" s="14" t="s">
        <v>129</v>
      </c>
      <c r="AU150" s="14" t="s">
        <v>81</v>
      </c>
      <c r="AY150" s="14" t="s">
        <v>127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4" t="s">
        <v>79</v>
      </c>
      <c r="BK150" s="212">
        <f>ROUND(I150*H150,2)</f>
        <v>0</v>
      </c>
      <c r="BL150" s="14" t="s">
        <v>186</v>
      </c>
      <c r="BM150" s="14" t="s">
        <v>289</v>
      </c>
    </row>
    <row r="151" spans="2:47" s="1" customFormat="1" ht="12">
      <c r="B151" s="35"/>
      <c r="C151" s="36"/>
      <c r="D151" s="213" t="s">
        <v>135</v>
      </c>
      <c r="E151" s="36"/>
      <c r="F151" s="214" t="s">
        <v>290</v>
      </c>
      <c r="G151" s="36"/>
      <c r="H151" s="36"/>
      <c r="I151" s="127"/>
      <c r="J151" s="36"/>
      <c r="K151" s="36"/>
      <c r="L151" s="40"/>
      <c r="M151" s="215"/>
      <c r="N151" s="76"/>
      <c r="O151" s="76"/>
      <c r="P151" s="76"/>
      <c r="Q151" s="76"/>
      <c r="R151" s="76"/>
      <c r="S151" s="76"/>
      <c r="T151" s="77"/>
      <c r="AT151" s="14" t="s">
        <v>135</v>
      </c>
      <c r="AU151" s="14" t="s">
        <v>81</v>
      </c>
    </row>
    <row r="152" spans="2:65" s="1" customFormat="1" ht="16.5" customHeight="1">
      <c r="B152" s="35"/>
      <c r="C152" s="201" t="s">
        <v>266</v>
      </c>
      <c r="D152" s="201" t="s">
        <v>129</v>
      </c>
      <c r="E152" s="202" t="s">
        <v>292</v>
      </c>
      <c r="F152" s="203" t="s">
        <v>293</v>
      </c>
      <c r="G152" s="204" t="s">
        <v>179</v>
      </c>
      <c r="H152" s="205">
        <v>400</v>
      </c>
      <c r="I152" s="206"/>
      <c r="J152" s="207">
        <f>ROUND(I152*H152,2)</f>
        <v>0</v>
      </c>
      <c r="K152" s="203" t="s">
        <v>171</v>
      </c>
      <c r="L152" s="40"/>
      <c r="M152" s="208" t="s">
        <v>19</v>
      </c>
      <c r="N152" s="209" t="s">
        <v>42</v>
      </c>
      <c r="O152" s="76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14" t="s">
        <v>186</v>
      </c>
      <c r="AT152" s="14" t="s">
        <v>129</v>
      </c>
      <c r="AU152" s="14" t="s">
        <v>81</v>
      </c>
      <c r="AY152" s="14" t="s">
        <v>127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79</v>
      </c>
      <c r="BK152" s="212">
        <f>ROUND(I152*H152,2)</f>
        <v>0</v>
      </c>
      <c r="BL152" s="14" t="s">
        <v>186</v>
      </c>
      <c r="BM152" s="14" t="s">
        <v>294</v>
      </c>
    </row>
    <row r="153" spans="2:47" s="1" customFormat="1" ht="12">
      <c r="B153" s="35"/>
      <c r="C153" s="36"/>
      <c r="D153" s="213" t="s">
        <v>135</v>
      </c>
      <c r="E153" s="36"/>
      <c r="F153" s="214" t="s">
        <v>295</v>
      </c>
      <c r="G153" s="36"/>
      <c r="H153" s="36"/>
      <c r="I153" s="127"/>
      <c r="J153" s="36"/>
      <c r="K153" s="36"/>
      <c r="L153" s="40"/>
      <c r="M153" s="215"/>
      <c r="N153" s="76"/>
      <c r="O153" s="76"/>
      <c r="P153" s="76"/>
      <c r="Q153" s="76"/>
      <c r="R153" s="76"/>
      <c r="S153" s="76"/>
      <c r="T153" s="77"/>
      <c r="AT153" s="14" t="s">
        <v>135</v>
      </c>
      <c r="AU153" s="14" t="s">
        <v>81</v>
      </c>
    </row>
    <row r="154" spans="2:65" s="1" customFormat="1" ht="16.5" customHeight="1">
      <c r="B154" s="35"/>
      <c r="C154" s="228" t="s">
        <v>271</v>
      </c>
      <c r="D154" s="228" t="s">
        <v>168</v>
      </c>
      <c r="E154" s="229" t="s">
        <v>301</v>
      </c>
      <c r="F154" s="230" t="s">
        <v>302</v>
      </c>
      <c r="G154" s="231" t="s">
        <v>179</v>
      </c>
      <c r="H154" s="232">
        <v>600</v>
      </c>
      <c r="I154" s="233"/>
      <c r="J154" s="234">
        <f>ROUND(I154*H154,2)</f>
        <v>0</v>
      </c>
      <c r="K154" s="230" t="s">
        <v>171</v>
      </c>
      <c r="L154" s="235"/>
      <c r="M154" s="236" t="s">
        <v>19</v>
      </c>
      <c r="N154" s="237" t="s">
        <v>42</v>
      </c>
      <c r="O154" s="76"/>
      <c r="P154" s="210">
        <f>O154*H154</f>
        <v>0</v>
      </c>
      <c r="Q154" s="210">
        <v>0.00017</v>
      </c>
      <c r="R154" s="210">
        <f>Q154*H154</f>
        <v>0.10200000000000001</v>
      </c>
      <c r="S154" s="210">
        <v>0</v>
      </c>
      <c r="T154" s="211">
        <f>S154*H154</f>
        <v>0</v>
      </c>
      <c r="AR154" s="14" t="s">
        <v>192</v>
      </c>
      <c r="AT154" s="14" t="s">
        <v>168</v>
      </c>
      <c r="AU154" s="14" t="s">
        <v>81</v>
      </c>
      <c r="AY154" s="14" t="s">
        <v>127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4" t="s">
        <v>79</v>
      </c>
      <c r="BK154" s="212">
        <f>ROUND(I154*H154,2)</f>
        <v>0</v>
      </c>
      <c r="BL154" s="14" t="s">
        <v>186</v>
      </c>
      <c r="BM154" s="14" t="s">
        <v>303</v>
      </c>
    </row>
    <row r="155" spans="2:47" s="1" customFormat="1" ht="12">
      <c r="B155" s="35"/>
      <c r="C155" s="36"/>
      <c r="D155" s="213" t="s">
        <v>135</v>
      </c>
      <c r="E155" s="36"/>
      <c r="F155" s="214" t="s">
        <v>302</v>
      </c>
      <c r="G155" s="36"/>
      <c r="H155" s="36"/>
      <c r="I155" s="127"/>
      <c r="J155" s="36"/>
      <c r="K155" s="36"/>
      <c r="L155" s="40"/>
      <c r="M155" s="215"/>
      <c r="N155" s="76"/>
      <c r="O155" s="76"/>
      <c r="P155" s="76"/>
      <c r="Q155" s="76"/>
      <c r="R155" s="76"/>
      <c r="S155" s="76"/>
      <c r="T155" s="77"/>
      <c r="AT155" s="14" t="s">
        <v>135</v>
      </c>
      <c r="AU155" s="14" t="s">
        <v>81</v>
      </c>
    </row>
    <row r="156" spans="2:51" s="11" customFormat="1" ht="12">
      <c r="B156" s="217"/>
      <c r="C156" s="218"/>
      <c r="D156" s="213" t="s">
        <v>147</v>
      </c>
      <c r="E156" s="218"/>
      <c r="F156" s="220" t="s">
        <v>543</v>
      </c>
      <c r="G156" s="218"/>
      <c r="H156" s="221">
        <v>600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147</v>
      </c>
      <c r="AU156" s="227" t="s">
        <v>81</v>
      </c>
      <c r="AV156" s="11" t="s">
        <v>81</v>
      </c>
      <c r="AW156" s="11" t="s">
        <v>4</v>
      </c>
      <c r="AX156" s="11" t="s">
        <v>79</v>
      </c>
      <c r="AY156" s="227" t="s">
        <v>127</v>
      </c>
    </row>
    <row r="157" spans="2:65" s="1" customFormat="1" ht="16.5" customHeight="1">
      <c r="B157" s="35"/>
      <c r="C157" s="228" t="s">
        <v>275</v>
      </c>
      <c r="D157" s="228" t="s">
        <v>168</v>
      </c>
      <c r="E157" s="229" t="s">
        <v>306</v>
      </c>
      <c r="F157" s="230" t="s">
        <v>307</v>
      </c>
      <c r="G157" s="231" t="s">
        <v>308</v>
      </c>
      <c r="H157" s="232">
        <v>2</v>
      </c>
      <c r="I157" s="233"/>
      <c r="J157" s="234">
        <f>ROUND(I157*H157,2)</f>
        <v>0</v>
      </c>
      <c r="K157" s="230" t="s">
        <v>171</v>
      </c>
      <c r="L157" s="235"/>
      <c r="M157" s="236" t="s">
        <v>19</v>
      </c>
      <c r="N157" s="237" t="s">
        <v>42</v>
      </c>
      <c r="O157" s="76"/>
      <c r="P157" s="210">
        <f>O157*H157</f>
        <v>0</v>
      </c>
      <c r="Q157" s="210">
        <v>0.00316</v>
      </c>
      <c r="R157" s="210">
        <f>Q157*H157</f>
        <v>0.00632</v>
      </c>
      <c r="S157" s="210">
        <v>0</v>
      </c>
      <c r="T157" s="211">
        <f>S157*H157</f>
        <v>0</v>
      </c>
      <c r="AR157" s="14" t="s">
        <v>192</v>
      </c>
      <c r="AT157" s="14" t="s">
        <v>168</v>
      </c>
      <c r="AU157" s="14" t="s">
        <v>81</v>
      </c>
      <c r="AY157" s="14" t="s">
        <v>127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79</v>
      </c>
      <c r="BK157" s="212">
        <f>ROUND(I157*H157,2)</f>
        <v>0</v>
      </c>
      <c r="BL157" s="14" t="s">
        <v>186</v>
      </c>
      <c r="BM157" s="14" t="s">
        <v>309</v>
      </c>
    </row>
    <row r="158" spans="2:47" s="1" customFormat="1" ht="12">
      <c r="B158" s="35"/>
      <c r="C158" s="36"/>
      <c r="D158" s="213" t="s">
        <v>135</v>
      </c>
      <c r="E158" s="36"/>
      <c r="F158" s="214" t="s">
        <v>307</v>
      </c>
      <c r="G158" s="36"/>
      <c r="H158" s="36"/>
      <c r="I158" s="127"/>
      <c r="J158" s="36"/>
      <c r="K158" s="36"/>
      <c r="L158" s="40"/>
      <c r="M158" s="215"/>
      <c r="N158" s="76"/>
      <c r="O158" s="76"/>
      <c r="P158" s="76"/>
      <c r="Q158" s="76"/>
      <c r="R158" s="76"/>
      <c r="S158" s="76"/>
      <c r="T158" s="77"/>
      <c r="AT158" s="14" t="s">
        <v>135</v>
      </c>
      <c r="AU158" s="14" t="s">
        <v>81</v>
      </c>
    </row>
    <row r="159" spans="2:65" s="1" customFormat="1" ht="16.5" customHeight="1">
      <c r="B159" s="35"/>
      <c r="C159" s="201" t="s">
        <v>281</v>
      </c>
      <c r="D159" s="201" t="s">
        <v>129</v>
      </c>
      <c r="E159" s="202" t="s">
        <v>311</v>
      </c>
      <c r="F159" s="203" t="s">
        <v>312</v>
      </c>
      <c r="G159" s="204" t="s">
        <v>237</v>
      </c>
      <c r="H159" s="205">
        <v>400</v>
      </c>
      <c r="I159" s="206"/>
      <c r="J159" s="207">
        <f>ROUND(I159*H159,2)</f>
        <v>0</v>
      </c>
      <c r="K159" s="203" t="s">
        <v>171</v>
      </c>
      <c r="L159" s="40"/>
      <c r="M159" s="208" t="s">
        <v>19</v>
      </c>
      <c r="N159" s="209" t="s">
        <v>42</v>
      </c>
      <c r="O159" s="76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14" t="s">
        <v>186</v>
      </c>
      <c r="AT159" s="14" t="s">
        <v>129</v>
      </c>
      <c r="AU159" s="14" t="s">
        <v>81</v>
      </c>
      <c r="AY159" s="14" t="s">
        <v>127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4" t="s">
        <v>79</v>
      </c>
      <c r="BK159" s="212">
        <f>ROUND(I159*H159,2)</f>
        <v>0</v>
      </c>
      <c r="BL159" s="14" t="s">
        <v>186</v>
      </c>
      <c r="BM159" s="14" t="s">
        <v>313</v>
      </c>
    </row>
    <row r="160" spans="2:47" s="1" customFormat="1" ht="12">
      <c r="B160" s="35"/>
      <c r="C160" s="36"/>
      <c r="D160" s="213" t="s">
        <v>135</v>
      </c>
      <c r="E160" s="36"/>
      <c r="F160" s="214" t="s">
        <v>314</v>
      </c>
      <c r="G160" s="36"/>
      <c r="H160" s="36"/>
      <c r="I160" s="127"/>
      <c r="J160" s="36"/>
      <c r="K160" s="36"/>
      <c r="L160" s="40"/>
      <c r="M160" s="215"/>
      <c r="N160" s="76"/>
      <c r="O160" s="76"/>
      <c r="P160" s="76"/>
      <c r="Q160" s="76"/>
      <c r="R160" s="76"/>
      <c r="S160" s="76"/>
      <c r="T160" s="77"/>
      <c r="AT160" s="14" t="s">
        <v>135</v>
      </c>
      <c r="AU160" s="14" t="s">
        <v>81</v>
      </c>
    </row>
    <row r="161" spans="2:65" s="1" customFormat="1" ht="16.5" customHeight="1">
      <c r="B161" s="35"/>
      <c r="C161" s="201" t="s">
        <v>286</v>
      </c>
      <c r="D161" s="201" t="s">
        <v>129</v>
      </c>
      <c r="E161" s="202" t="s">
        <v>316</v>
      </c>
      <c r="F161" s="203" t="s">
        <v>317</v>
      </c>
      <c r="G161" s="204" t="s">
        <v>237</v>
      </c>
      <c r="H161" s="205">
        <v>1</v>
      </c>
      <c r="I161" s="206"/>
      <c r="J161" s="207">
        <f>ROUND(I161*H161,2)</f>
        <v>0</v>
      </c>
      <c r="K161" s="203" t="s">
        <v>171</v>
      </c>
      <c r="L161" s="40"/>
      <c r="M161" s="208" t="s">
        <v>19</v>
      </c>
      <c r="N161" s="209" t="s">
        <v>42</v>
      </c>
      <c r="O161" s="76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14" t="s">
        <v>186</v>
      </c>
      <c r="AT161" s="14" t="s">
        <v>129</v>
      </c>
      <c r="AU161" s="14" t="s">
        <v>81</v>
      </c>
      <c r="AY161" s="14" t="s">
        <v>127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4" t="s">
        <v>79</v>
      </c>
      <c r="BK161" s="212">
        <f>ROUND(I161*H161,2)</f>
        <v>0</v>
      </c>
      <c r="BL161" s="14" t="s">
        <v>186</v>
      </c>
      <c r="BM161" s="14" t="s">
        <v>318</v>
      </c>
    </row>
    <row r="162" spans="2:47" s="1" customFormat="1" ht="12">
      <c r="B162" s="35"/>
      <c r="C162" s="36"/>
      <c r="D162" s="213" t="s">
        <v>135</v>
      </c>
      <c r="E162" s="36"/>
      <c r="F162" s="214" t="s">
        <v>319</v>
      </c>
      <c r="G162" s="36"/>
      <c r="H162" s="36"/>
      <c r="I162" s="127"/>
      <c r="J162" s="36"/>
      <c r="K162" s="36"/>
      <c r="L162" s="40"/>
      <c r="M162" s="215"/>
      <c r="N162" s="76"/>
      <c r="O162" s="76"/>
      <c r="P162" s="76"/>
      <c r="Q162" s="76"/>
      <c r="R162" s="76"/>
      <c r="S162" s="76"/>
      <c r="T162" s="77"/>
      <c r="AT162" s="14" t="s">
        <v>135</v>
      </c>
      <c r="AU162" s="14" t="s">
        <v>81</v>
      </c>
    </row>
    <row r="163" spans="2:65" s="1" customFormat="1" ht="16.5" customHeight="1">
      <c r="B163" s="35"/>
      <c r="C163" s="228" t="s">
        <v>291</v>
      </c>
      <c r="D163" s="228" t="s">
        <v>168</v>
      </c>
      <c r="E163" s="229" t="s">
        <v>321</v>
      </c>
      <c r="F163" s="230" t="s">
        <v>322</v>
      </c>
      <c r="G163" s="231" t="s">
        <v>196</v>
      </c>
      <c r="H163" s="232">
        <v>1</v>
      </c>
      <c r="I163" s="233"/>
      <c r="J163" s="234">
        <f>ROUND(I163*H163,2)</f>
        <v>0</v>
      </c>
      <c r="K163" s="230" t="s">
        <v>19</v>
      </c>
      <c r="L163" s="235"/>
      <c r="M163" s="236" t="s">
        <v>19</v>
      </c>
      <c r="N163" s="237" t="s">
        <v>42</v>
      </c>
      <c r="O163" s="76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14" t="s">
        <v>192</v>
      </c>
      <c r="AT163" s="14" t="s">
        <v>168</v>
      </c>
      <c r="AU163" s="14" t="s">
        <v>81</v>
      </c>
      <c r="AY163" s="14" t="s">
        <v>127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79</v>
      </c>
      <c r="BK163" s="212">
        <f>ROUND(I163*H163,2)</f>
        <v>0</v>
      </c>
      <c r="BL163" s="14" t="s">
        <v>186</v>
      </c>
      <c r="BM163" s="14" t="s">
        <v>323</v>
      </c>
    </row>
    <row r="164" spans="2:47" s="1" customFormat="1" ht="12">
      <c r="B164" s="35"/>
      <c r="C164" s="36"/>
      <c r="D164" s="213" t="s">
        <v>135</v>
      </c>
      <c r="E164" s="36"/>
      <c r="F164" s="214" t="s">
        <v>322</v>
      </c>
      <c r="G164" s="36"/>
      <c r="H164" s="36"/>
      <c r="I164" s="127"/>
      <c r="J164" s="36"/>
      <c r="K164" s="36"/>
      <c r="L164" s="40"/>
      <c r="M164" s="215"/>
      <c r="N164" s="76"/>
      <c r="O164" s="76"/>
      <c r="P164" s="76"/>
      <c r="Q164" s="76"/>
      <c r="R164" s="76"/>
      <c r="S164" s="76"/>
      <c r="T164" s="77"/>
      <c r="AT164" s="14" t="s">
        <v>135</v>
      </c>
      <c r="AU164" s="14" t="s">
        <v>81</v>
      </c>
    </row>
    <row r="165" spans="2:65" s="1" customFormat="1" ht="16.5" customHeight="1">
      <c r="B165" s="35"/>
      <c r="C165" s="201" t="s">
        <v>192</v>
      </c>
      <c r="D165" s="201" t="s">
        <v>129</v>
      </c>
      <c r="E165" s="202" t="s">
        <v>331</v>
      </c>
      <c r="F165" s="203" t="s">
        <v>332</v>
      </c>
      <c r="G165" s="204" t="s">
        <v>237</v>
      </c>
      <c r="H165" s="205">
        <v>1</v>
      </c>
      <c r="I165" s="206"/>
      <c r="J165" s="207">
        <f>ROUND(I165*H165,2)</f>
        <v>0</v>
      </c>
      <c r="K165" s="203" t="s">
        <v>143</v>
      </c>
      <c r="L165" s="40"/>
      <c r="M165" s="208" t="s">
        <v>19</v>
      </c>
      <c r="N165" s="209" t="s">
        <v>42</v>
      </c>
      <c r="O165" s="76"/>
      <c r="P165" s="210">
        <f>O165*H165</f>
        <v>0</v>
      </c>
      <c r="Q165" s="210">
        <v>0</v>
      </c>
      <c r="R165" s="210">
        <f>Q165*H165</f>
        <v>0</v>
      </c>
      <c r="S165" s="210">
        <v>0.03</v>
      </c>
      <c r="T165" s="211">
        <f>S165*H165</f>
        <v>0.03</v>
      </c>
      <c r="AR165" s="14" t="s">
        <v>186</v>
      </c>
      <c r="AT165" s="14" t="s">
        <v>129</v>
      </c>
      <c r="AU165" s="14" t="s">
        <v>81</v>
      </c>
      <c r="AY165" s="14" t="s">
        <v>127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79</v>
      </c>
      <c r="BK165" s="212">
        <f>ROUND(I165*H165,2)</f>
        <v>0</v>
      </c>
      <c r="BL165" s="14" t="s">
        <v>186</v>
      </c>
      <c r="BM165" s="14" t="s">
        <v>333</v>
      </c>
    </row>
    <row r="166" spans="2:47" s="1" customFormat="1" ht="12">
      <c r="B166" s="35"/>
      <c r="C166" s="36"/>
      <c r="D166" s="213" t="s">
        <v>135</v>
      </c>
      <c r="E166" s="36"/>
      <c r="F166" s="214" t="s">
        <v>334</v>
      </c>
      <c r="G166" s="36"/>
      <c r="H166" s="36"/>
      <c r="I166" s="127"/>
      <c r="J166" s="36"/>
      <c r="K166" s="36"/>
      <c r="L166" s="40"/>
      <c r="M166" s="215"/>
      <c r="N166" s="76"/>
      <c r="O166" s="76"/>
      <c r="P166" s="76"/>
      <c r="Q166" s="76"/>
      <c r="R166" s="76"/>
      <c r="S166" s="76"/>
      <c r="T166" s="77"/>
      <c r="AT166" s="14" t="s">
        <v>135</v>
      </c>
      <c r="AU166" s="14" t="s">
        <v>81</v>
      </c>
    </row>
    <row r="167" spans="2:65" s="1" customFormat="1" ht="16.5" customHeight="1">
      <c r="B167" s="35"/>
      <c r="C167" s="201" t="s">
        <v>300</v>
      </c>
      <c r="D167" s="201" t="s">
        <v>129</v>
      </c>
      <c r="E167" s="202" t="s">
        <v>336</v>
      </c>
      <c r="F167" s="203" t="s">
        <v>337</v>
      </c>
      <c r="G167" s="204" t="s">
        <v>237</v>
      </c>
      <c r="H167" s="205">
        <v>10</v>
      </c>
      <c r="I167" s="206"/>
      <c r="J167" s="207">
        <f>ROUND(I167*H167,2)</f>
        <v>0</v>
      </c>
      <c r="K167" s="203" t="s">
        <v>171</v>
      </c>
      <c r="L167" s="40"/>
      <c r="M167" s="208" t="s">
        <v>19</v>
      </c>
      <c r="N167" s="209" t="s">
        <v>42</v>
      </c>
      <c r="O167" s="76"/>
      <c r="P167" s="210">
        <f>O167*H167</f>
        <v>0</v>
      </c>
      <c r="Q167" s="210">
        <v>0</v>
      </c>
      <c r="R167" s="210">
        <f>Q167*H167</f>
        <v>0</v>
      </c>
      <c r="S167" s="210">
        <v>0.00023</v>
      </c>
      <c r="T167" s="211">
        <f>S167*H167</f>
        <v>0.0023</v>
      </c>
      <c r="AR167" s="14" t="s">
        <v>186</v>
      </c>
      <c r="AT167" s="14" t="s">
        <v>129</v>
      </c>
      <c r="AU167" s="14" t="s">
        <v>81</v>
      </c>
      <c r="AY167" s="14" t="s">
        <v>127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79</v>
      </c>
      <c r="BK167" s="212">
        <f>ROUND(I167*H167,2)</f>
        <v>0</v>
      </c>
      <c r="BL167" s="14" t="s">
        <v>186</v>
      </c>
      <c r="BM167" s="14" t="s">
        <v>338</v>
      </c>
    </row>
    <row r="168" spans="2:47" s="1" customFormat="1" ht="12">
      <c r="B168" s="35"/>
      <c r="C168" s="36"/>
      <c r="D168" s="213" t="s">
        <v>135</v>
      </c>
      <c r="E168" s="36"/>
      <c r="F168" s="214" t="s">
        <v>339</v>
      </c>
      <c r="G168" s="36"/>
      <c r="H168" s="36"/>
      <c r="I168" s="127"/>
      <c r="J168" s="36"/>
      <c r="K168" s="36"/>
      <c r="L168" s="40"/>
      <c r="M168" s="215"/>
      <c r="N168" s="76"/>
      <c r="O168" s="76"/>
      <c r="P168" s="76"/>
      <c r="Q168" s="76"/>
      <c r="R168" s="76"/>
      <c r="S168" s="76"/>
      <c r="T168" s="77"/>
      <c r="AT168" s="14" t="s">
        <v>135</v>
      </c>
      <c r="AU168" s="14" t="s">
        <v>81</v>
      </c>
    </row>
    <row r="169" spans="2:47" s="1" customFormat="1" ht="12">
      <c r="B169" s="35"/>
      <c r="C169" s="36"/>
      <c r="D169" s="213" t="s">
        <v>136</v>
      </c>
      <c r="E169" s="36"/>
      <c r="F169" s="216" t="s">
        <v>340</v>
      </c>
      <c r="G169" s="36"/>
      <c r="H169" s="36"/>
      <c r="I169" s="127"/>
      <c r="J169" s="36"/>
      <c r="K169" s="36"/>
      <c r="L169" s="40"/>
      <c r="M169" s="215"/>
      <c r="N169" s="76"/>
      <c r="O169" s="76"/>
      <c r="P169" s="76"/>
      <c r="Q169" s="76"/>
      <c r="R169" s="76"/>
      <c r="S169" s="76"/>
      <c r="T169" s="77"/>
      <c r="AT169" s="14" t="s">
        <v>136</v>
      </c>
      <c r="AU169" s="14" t="s">
        <v>81</v>
      </c>
    </row>
    <row r="170" spans="2:65" s="1" customFormat="1" ht="16.5" customHeight="1">
      <c r="B170" s="35"/>
      <c r="C170" s="201" t="s">
        <v>305</v>
      </c>
      <c r="D170" s="201" t="s">
        <v>129</v>
      </c>
      <c r="E170" s="202" t="s">
        <v>342</v>
      </c>
      <c r="F170" s="203" t="s">
        <v>343</v>
      </c>
      <c r="G170" s="204" t="s">
        <v>237</v>
      </c>
      <c r="H170" s="205">
        <v>15</v>
      </c>
      <c r="I170" s="206"/>
      <c r="J170" s="207">
        <f>ROUND(I170*H170,2)</f>
        <v>0</v>
      </c>
      <c r="K170" s="203" t="s">
        <v>171</v>
      </c>
      <c r="L170" s="40"/>
      <c r="M170" s="208" t="s">
        <v>19</v>
      </c>
      <c r="N170" s="209" t="s">
        <v>42</v>
      </c>
      <c r="O170" s="76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14" t="s">
        <v>186</v>
      </c>
      <c r="AT170" s="14" t="s">
        <v>129</v>
      </c>
      <c r="AU170" s="14" t="s">
        <v>81</v>
      </c>
      <c r="AY170" s="14" t="s">
        <v>127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4" t="s">
        <v>79</v>
      </c>
      <c r="BK170" s="212">
        <f>ROUND(I170*H170,2)</f>
        <v>0</v>
      </c>
      <c r="BL170" s="14" t="s">
        <v>186</v>
      </c>
      <c r="BM170" s="14" t="s">
        <v>344</v>
      </c>
    </row>
    <row r="171" spans="2:47" s="1" customFormat="1" ht="12">
      <c r="B171" s="35"/>
      <c r="C171" s="36"/>
      <c r="D171" s="213" t="s">
        <v>135</v>
      </c>
      <c r="E171" s="36"/>
      <c r="F171" s="214" t="s">
        <v>345</v>
      </c>
      <c r="G171" s="36"/>
      <c r="H171" s="36"/>
      <c r="I171" s="127"/>
      <c r="J171" s="36"/>
      <c r="K171" s="36"/>
      <c r="L171" s="40"/>
      <c r="M171" s="215"/>
      <c r="N171" s="76"/>
      <c r="O171" s="76"/>
      <c r="P171" s="76"/>
      <c r="Q171" s="76"/>
      <c r="R171" s="76"/>
      <c r="S171" s="76"/>
      <c r="T171" s="77"/>
      <c r="AT171" s="14" t="s">
        <v>135</v>
      </c>
      <c r="AU171" s="14" t="s">
        <v>81</v>
      </c>
    </row>
    <row r="172" spans="2:65" s="1" customFormat="1" ht="16.5" customHeight="1">
      <c r="B172" s="35"/>
      <c r="C172" s="201" t="s">
        <v>310</v>
      </c>
      <c r="D172" s="201" t="s">
        <v>129</v>
      </c>
      <c r="E172" s="202" t="s">
        <v>374</v>
      </c>
      <c r="F172" s="203" t="s">
        <v>375</v>
      </c>
      <c r="G172" s="204" t="s">
        <v>237</v>
      </c>
      <c r="H172" s="205">
        <v>16</v>
      </c>
      <c r="I172" s="206"/>
      <c r="J172" s="207">
        <f>ROUND(I172*H172,2)</f>
        <v>0</v>
      </c>
      <c r="K172" s="203" t="s">
        <v>171</v>
      </c>
      <c r="L172" s="40"/>
      <c r="M172" s="208" t="s">
        <v>19</v>
      </c>
      <c r="N172" s="209" t="s">
        <v>42</v>
      </c>
      <c r="O172" s="76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14" t="s">
        <v>186</v>
      </c>
      <c r="AT172" s="14" t="s">
        <v>129</v>
      </c>
      <c r="AU172" s="14" t="s">
        <v>81</v>
      </c>
      <c r="AY172" s="14" t="s">
        <v>127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4" t="s">
        <v>79</v>
      </c>
      <c r="BK172" s="212">
        <f>ROUND(I172*H172,2)</f>
        <v>0</v>
      </c>
      <c r="BL172" s="14" t="s">
        <v>186</v>
      </c>
      <c r="BM172" s="14" t="s">
        <v>376</v>
      </c>
    </row>
    <row r="173" spans="2:47" s="1" customFormat="1" ht="12">
      <c r="B173" s="35"/>
      <c r="C173" s="36"/>
      <c r="D173" s="213" t="s">
        <v>135</v>
      </c>
      <c r="E173" s="36"/>
      <c r="F173" s="214" t="s">
        <v>377</v>
      </c>
      <c r="G173" s="36"/>
      <c r="H173" s="36"/>
      <c r="I173" s="127"/>
      <c r="J173" s="36"/>
      <c r="K173" s="36"/>
      <c r="L173" s="40"/>
      <c r="M173" s="215"/>
      <c r="N173" s="76"/>
      <c r="O173" s="76"/>
      <c r="P173" s="76"/>
      <c r="Q173" s="76"/>
      <c r="R173" s="76"/>
      <c r="S173" s="76"/>
      <c r="T173" s="77"/>
      <c r="AT173" s="14" t="s">
        <v>135</v>
      </c>
      <c r="AU173" s="14" t="s">
        <v>81</v>
      </c>
    </row>
    <row r="174" spans="2:65" s="1" customFormat="1" ht="16.5" customHeight="1">
      <c r="B174" s="35"/>
      <c r="C174" s="228" t="s">
        <v>315</v>
      </c>
      <c r="D174" s="228" t="s">
        <v>168</v>
      </c>
      <c r="E174" s="229" t="s">
        <v>379</v>
      </c>
      <c r="F174" s="230" t="s">
        <v>380</v>
      </c>
      <c r="G174" s="231" t="s">
        <v>196</v>
      </c>
      <c r="H174" s="232">
        <v>16</v>
      </c>
      <c r="I174" s="233"/>
      <c r="J174" s="234">
        <f>ROUND(I174*H174,2)</f>
        <v>0</v>
      </c>
      <c r="K174" s="230" t="s">
        <v>19</v>
      </c>
      <c r="L174" s="235"/>
      <c r="M174" s="236" t="s">
        <v>19</v>
      </c>
      <c r="N174" s="237" t="s">
        <v>42</v>
      </c>
      <c r="O174" s="76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14" t="s">
        <v>192</v>
      </c>
      <c r="AT174" s="14" t="s">
        <v>168</v>
      </c>
      <c r="AU174" s="14" t="s">
        <v>81</v>
      </c>
      <c r="AY174" s="14" t="s">
        <v>127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4" t="s">
        <v>79</v>
      </c>
      <c r="BK174" s="212">
        <f>ROUND(I174*H174,2)</f>
        <v>0</v>
      </c>
      <c r="BL174" s="14" t="s">
        <v>186</v>
      </c>
      <c r="BM174" s="14" t="s">
        <v>381</v>
      </c>
    </row>
    <row r="175" spans="2:47" s="1" customFormat="1" ht="12">
      <c r="B175" s="35"/>
      <c r="C175" s="36"/>
      <c r="D175" s="213" t="s">
        <v>135</v>
      </c>
      <c r="E175" s="36"/>
      <c r="F175" s="214" t="s">
        <v>380</v>
      </c>
      <c r="G175" s="36"/>
      <c r="H175" s="36"/>
      <c r="I175" s="127"/>
      <c r="J175" s="36"/>
      <c r="K175" s="36"/>
      <c r="L175" s="40"/>
      <c r="M175" s="215"/>
      <c r="N175" s="76"/>
      <c r="O175" s="76"/>
      <c r="P175" s="76"/>
      <c r="Q175" s="76"/>
      <c r="R175" s="76"/>
      <c r="S175" s="76"/>
      <c r="T175" s="77"/>
      <c r="AT175" s="14" t="s">
        <v>135</v>
      </c>
      <c r="AU175" s="14" t="s">
        <v>81</v>
      </c>
    </row>
    <row r="176" spans="2:65" s="1" customFormat="1" ht="16.5" customHeight="1">
      <c r="B176" s="35"/>
      <c r="C176" s="201" t="s">
        <v>320</v>
      </c>
      <c r="D176" s="201" t="s">
        <v>129</v>
      </c>
      <c r="E176" s="202" t="s">
        <v>383</v>
      </c>
      <c r="F176" s="203" t="s">
        <v>384</v>
      </c>
      <c r="G176" s="204" t="s">
        <v>237</v>
      </c>
      <c r="H176" s="205">
        <v>64</v>
      </c>
      <c r="I176" s="206"/>
      <c r="J176" s="207">
        <f>ROUND(I176*H176,2)</f>
        <v>0</v>
      </c>
      <c r="K176" s="203" t="s">
        <v>171</v>
      </c>
      <c r="L176" s="40"/>
      <c r="M176" s="208" t="s">
        <v>19</v>
      </c>
      <c r="N176" s="209" t="s">
        <v>42</v>
      </c>
      <c r="O176" s="76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14" t="s">
        <v>186</v>
      </c>
      <c r="AT176" s="14" t="s">
        <v>129</v>
      </c>
      <c r="AU176" s="14" t="s">
        <v>81</v>
      </c>
      <c r="AY176" s="14" t="s">
        <v>127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4" t="s">
        <v>79</v>
      </c>
      <c r="BK176" s="212">
        <f>ROUND(I176*H176,2)</f>
        <v>0</v>
      </c>
      <c r="BL176" s="14" t="s">
        <v>186</v>
      </c>
      <c r="BM176" s="14" t="s">
        <v>385</v>
      </c>
    </row>
    <row r="177" spans="2:47" s="1" customFormat="1" ht="12">
      <c r="B177" s="35"/>
      <c r="C177" s="36"/>
      <c r="D177" s="213" t="s">
        <v>135</v>
      </c>
      <c r="E177" s="36"/>
      <c r="F177" s="214" t="s">
        <v>386</v>
      </c>
      <c r="G177" s="36"/>
      <c r="H177" s="36"/>
      <c r="I177" s="127"/>
      <c r="J177" s="36"/>
      <c r="K177" s="36"/>
      <c r="L177" s="40"/>
      <c r="M177" s="215"/>
      <c r="N177" s="76"/>
      <c r="O177" s="76"/>
      <c r="P177" s="76"/>
      <c r="Q177" s="76"/>
      <c r="R177" s="76"/>
      <c r="S177" s="76"/>
      <c r="T177" s="77"/>
      <c r="AT177" s="14" t="s">
        <v>135</v>
      </c>
      <c r="AU177" s="14" t="s">
        <v>81</v>
      </c>
    </row>
    <row r="178" spans="2:65" s="1" customFormat="1" ht="16.5" customHeight="1">
      <c r="B178" s="35"/>
      <c r="C178" s="228" t="s">
        <v>324</v>
      </c>
      <c r="D178" s="228" t="s">
        <v>168</v>
      </c>
      <c r="E178" s="229" t="s">
        <v>388</v>
      </c>
      <c r="F178" s="230" t="s">
        <v>389</v>
      </c>
      <c r="G178" s="231" t="s">
        <v>196</v>
      </c>
      <c r="H178" s="232">
        <v>60</v>
      </c>
      <c r="I178" s="233"/>
      <c r="J178" s="234">
        <f>ROUND(I178*H178,2)</f>
        <v>0</v>
      </c>
      <c r="K178" s="230" t="s">
        <v>19</v>
      </c>
      <c r="L178" s="235"/>
      <c r="M178" s="236" t="s">
        <v>19</v>
      </c>
      <c r="N178" s="237" t="s">
        <v>42</v>
      </c>
      <c r="O178" s="76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14" t="s">
        <v>192</v>
      </c>
      <c r="AT178" s="14" t="s">
        <v>168</v>
      </c>
      <c r="AU178" s="14" t="s">
        <v>81</v>
      </c>
      <c r="AY178" s="14" t="s">
        <v>127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4" t="s">
        <v>79</v>
      </c>
      <c r="BK178" s="212">
        <f>ROUND(I178*H178,2)</f>
        <v>0</v>
      </c>
      <c r="BL178" s="14" t="s">
        <v>186</v>
      </c>
      <c r="BM178" s="14" t="s">
        <v>390</v>
      </c>
    </row>
    <row r="179" spans="2:47" s="1" customFormat="1" ht="12">
      <c r="B179" s="35"/>
      <c r="C179" s="36"/>
      <c r="D179" s="213" t="s">
        <v>135</v>
      </c>
      <c r="E179" s="36"/>
      <c r="F179" s="214" t="s">
        <v>389</v>
      </c>
      <c r="G179" s="36"/>
      <c r="H179" s="36"/>
      <c r="I179" s="127"/>
      <c r="J179" s="36"/>
      <c r="K179" s="36"/>
      <c r="L179" s="40"/>
      <c r="M179" s="215"/>
      <c r="N179" s="76"/>
      <c r="O179" s="76"/>
      <c r="P179" s="76"/>
      <c r="Q179" s="76"/>
      <c r="R179" s="76"/>
      <c r="S179" s="76"/>
      <c r="T179" s="77"/>
      <c r="AT179" s="14" t="s">
        <v>135</v>
      </c>
      <c r="AU179" s="14" t="s">
        <v>81</v>
      </c>
    </row>
    <row r="180" spans="2:65" s="1" customFormat="1" ht="16.5" customHeight="1">
      <c r="B180" s="35"/>
      <c r="C180" s="228" t="s">
        <v>330</v>
      </c>
      <c r="D180" s="228" t="s">
        <v>168</v>
      </c>
      <c r="E180" s="229" t="s">
        <v>544</v>
      </c>
      <c r="F180" s="230" t="s">
        <v>545</v>
      </c>
      <c r="G180" s="231" t="s">
        <v>237</v>
      </c>
      <c r="H180" s="232">
        <v>2</v>
      </c>
      <c r="I180" s="233"/>
      <c r="J180" s="234">
        <f>ROUND(I180*H180,2)</f>
        <v>0</v>
      </c>
      <c r="K180" s="230" t="s">
        <v>171</v>
      </c>
      <c r="L180" s="235"/>
      <c r="M180" s="236" t="s">
        <v>19</v>
      </c>
      <c r="N180" s="237" t="s">
        <v>42</v>
      </c>
      <c r="O180" s="76"/>
      <c r="P180" s="210">
        <f>O180*H180</f>
        <v>0</v>
      </c>
      <c r="Q180" s="210">
        <v>6E-05</v>
      </c>
      <c r="R180" s="210">
        <f>Q180*H180</f>
        <v>0.00012</v>
      </c>
      <c r="S180" s="210">
        <v>0</v>
      </c>
      <c r="T180" s="211">
        <f>S180*H180</f>
        <v>0</v>
      </c>
      <c r="AR180" s="14" t="s">
        <v>192</v>
      </c>
      <c r="AT180" s="14" t="s">
        <v>168</v>
      </c>
      <c r="AU180" s="14" t="s">
        <v>81</v>
      </c>
      <c r="AY180" s="14" t="s">
        <v>127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4" t="s">
        <v>79</v>
      </c>
      <c r="BK180" s="212">
        <f>ROUND(I180*H180,2)</f>
        <v>0</v>
      </c>
      <c r="BL180" s="14" t="s">
        <v>186</v>
      </c>
      <c r="BM180" s="14" t="s">
        <v>546</v>
      </c>
    </row>
    <row r="181" spans="2:47" s="1" customFormat="1" ht="12">
      <c r="B181" s="35"/>
      <c r="C181" s="36"/>
      <c r="D181" s="213" t="s">
        <v>135</v>
      </c>
      <c r="E181" s="36"/>
      <c r="F181" s="214" t="s">
        <v>545</v>
      </c>
      <c r="G181" s="36"/>
      <c r="H181" s="36"/>
      <c r="I181" s="127"/>
      <c r="J181" s="36"/>
      <c r="K181" s="36"/>
      <c r="L181" s="40"/>
      <c r="M181" s="215"/>
      <c r="N181" s="76"/>
      <c r="O181" s="76"/>
      <c r="P181" s="76"/>
      <c r="Q181" s="76"/>
      <c r="R181" s="76"/>
      <c r="S181" s="76"/>
      <c r="T181" s="77"/>
      <c r="AT181" s="14" t="s">
        <v>135</v>
      </c>
      <c r="AU181" s="14" t="s">
        <v>81</v>
      </c>
    </row>
    <row r="182" spans="2:65" s="1" customFormat="1" ht="16.5" customHeight="1">
      <c r="B182" s="35"/>
      <c r="C182" s="228" t="s">
        <v>335</v>
      </c>
      <c r="D182" s="228" t="s">
        <v>168</v>
      </c>
      <c r="E182" s="229" t="s">
        <v>547</v>
      </c>
      <c r="F182" s="230" t="s">
        <v>548</v>
      </c>
      <c r="G182" s="231" t="s">
        <v>237</v>
      </c>
      <c r="H182" s="232">
        <v>2</v>
      </c>
      <c r="I182" s="233"/>
      <c r="J182" s="234">
        <f>ROUND(I182*H182,2)</f>
        <v>0</v>
      </c>
      <c r="K182" s="230" t="s">
        <v>171</v>
      </c>
      <c r="L182" s="235"/>
      <c r="M182" s="236" t="s">
        <v>19</v>
      </c>
      <c r="N182" s="237" t="s">
        <v>42</v>
      </c>
      <c r="O182" s="76"/>
      <c r="P182" s="210">
        <f>O182*H182</f>
        <v>0</v>
      </c>
      <c r="Q182" s="210">
        <v>6E-05</v>
      </c>
      <c r="R182" s="210">
        <f>Q182*H182</f>
        <v>0.00012</v>
      </c>
      <c r="S182" s="210">
        <v>0</v>
      </c>
      <c r="T182" s="211">
        <f>S182*H182</f>
        <v>0</v>
      </c>
      <c r="AR182" s="14" t="s">
        <v>192</v>
      </c>
      <c r="AT182" s="14" t="s">
        <v>168</v>
      </c>
      <c r="AU182" s="14" t="s">
        <v>81</v>
      </c>
      <c r="AY182" s="14" t="s">
        <v>127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4" t="s">
        <v>79</v>
      </c>
      <c r="BK182" s="212">
        <f>ROUND(I182*H182,2)</f>
        <v>0</v>
      </c>
      <c r="BL182" s="14" t="s">
        <v>186</v>
      </c>
      <c r="BM182" s="14" t="s">
        <v>549</v>
      </c>
    </row>
    <row r="183" spans="2:47" s="1" customFormat="1" ht="12">
      <c r="B183" s="35"/>
      <c r="C183" s="36"/>
      <c r="D183" s="213" t="s">
        <v>135</v>
      </c>
      <c r="E183" s="36"/>
      <c r="F183" s="214" t="s">
        <v>548</v>
      </c>
      <c r="G183" s="36"/>
      <c r="H183" s="36"/>
      <c r="I183" s="127"/>
      <c r="J183" s="36"/>
      <c r="K183" s="36"/>
      <c r="L183" s="40"/>
      <c r="M183" s="215"/>
      <c r="N183" s="76"/>
      <c r="O183" s="76"/>
      <c r="P183" s="76"/>
      <c r="Q183" s="76"/>
      <c r="R183" s="76"/>
      <c r="S183" s="76"/>
      <c r="T183" s="77"/>
      <c r="AT183" s="14" t="s">
        <v>135</v>
      </c>
      <c r="AU183" s="14" t="s">
        <v>81</v>
      </c>
    </row>
    <row r="184" spans="2:65" s="1" customFormat="1" ht="16.5" customHeight="1">
      <c r="B184" s="35"/>
      <c r="C184" s="201" t="s">
        <v>341</v>
      </c>
      <c r="D184" s="201" t="s">
        <v>129</v>
      </c>
      <c r="E184" s="202" t="s">
        <v>396</v>
      </c>
      <c r="F184" s="203" t="s">
        <v>397</v>
      </c>
      <c r="G184" s="204" t="s">
        <v>237</v>
      </c>
      <c r="H184" s="205">
        <v>27</v>
      </c>
      <c r="I184" s="206"/>
      <c r="J184" s="207">
        <f>ROUND(I184*H184,2)</f>
        <v>0</v>
      </c>
      <c r="K184" s="203" t="s">
        <v>171</v>
      </c>
      <c r="L184" s="40"/>
      <c r="M184" s="208" t="s">
        <v>19</v>
      </c>
      <c r="N184" s="209" t="s">
        <v>42</v>
      </c>
      <c r="O184" s="76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14" t="s">
        <v>186</v>
      </c>
      <c r="AT184" s="14" t="s">
        <v>129</v>
      </c>
      <c r="AU184" s="14" t="s">
        <v>81</v>
      </c>
      <c r="AY184" s="14" t="s">
        <v>127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4" t="s">
        <v>79</v>
      </c>
      <c r="BK184" s="212">
        <f>ROUND(I184*H184,2)</f>
        <v>0</v>
      </c>
      <c r="BL184" s="14" t="s">
        <v>186</v>
      </c>
      <c r="BM184" s="14" t="s">
        <v>398</v>
      </c>
    </row>
    <row r="185" spans="2:47" s="1" customFormat="1" ht="12">
      <c r="B185" s="35"/>
      <c r="C185" s="36"/>
      <c r="D185" s="213" t="s">
        <v>135</v>
      </c>
      <c r="E185" s="36"/>
      <c r="F185" s="214" t="s">
        <v>399</v>
      </c>
      <c r="G185" s="36"/>
      <c r="H185" s="36"/>
      <c r="I185" s="127"/>
      <c r="J185" s="36"/>
      <c r="K185" s="36"/>
      <c r="L185" s="40"/>
      <c r="M185" s="215"/>
      <c r="N185" s="76"/>
      <c r="O185" s="76"/>
      <c r="P185" s="76"/>
      <c r="Q185" s="76"/>
      <c r="R185" s="76"/>
      <c r="S185" s="76"/>
      <c r="T185" s="77"/>
      <c r="AT185" s="14" t="s">
        <v>135</v>
      </c>
      <c r="AU185" s="14" t="s">
        <v>81</v>
      </c>
    </row>
    <row r="186" spans="2:65" s="1" customFormat="1" ht="16.5" customHeight="1">
      <c r="B186" s="35"/>
      <c r="C186" s="228" t="s">
        <v>346</v>
      </c>
      <c r="D186" s="228" t="s">
        <v>168</v>
      </c>
      <c r="E186" s="229" t="s">
        <v>401</v>
      </c>
      <c r="F186" s="230" t="s">
        <v>402</v>
      </c>
      <c r="G186" s="231" t="s">
        <v>196</v>
      </c>
      <c r="H186" s="232">
        <v>3</v>
      </c>
      <c r="I186" s="233"/>
      <c r="J186" s="234">
        <f>ROUND(I186*H186,2)</f>
        <v>0</v>
      </c>
      <c r="K186" s="230" t="s">
        <v>19</v>
      </c>
      <c r="L186" s="235"/>
      <c r="M186" s="236" t="s">
        <v>19</v>
      </c>
      <c r="N186" s="237" t="s">
        <v>42</v>
      </c>
      <c r="O186" s="76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14" t="s">
        <v>192</v>
      </c>
      <c r="AT186" s="14" t="s">
        <v>168</v>
      </c>
      <c r="AU186" s="14" t="s">
        <v>81</v>
      </c>
      <c r="AY186" s="14" t="s">
        <v>127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4" t="s">
        <v>79</v>
      </c>
      <c r="BK186" s="212">
        <f>ROUND(I186*H186,2)</f>
        <v>0</v>
      </c>
      <c r="BL186" s="14" t="s">
        <v>186</v>
      </c>
      <c r="BM186" s="14" t="s">
        <v>403</v>
      </c>
    </row>
    <row r="187" spans="2:47" s="1" customFormat="1" ht="12">
      <c r="B187" s="35"/>
      <c r="C187" s="36"/>
      <c r="D187" s="213" t="s">
        <v>135</v>
      </c>
      <c r="E187" s="36"/>
      <c r="F187" s="214" t="s">
        <v>402</v>
      </c>
      <c r="G187" s="36"/>
      <c r="H187" s="36"/>
      <c r="I187" s="127"/>
      <c r="J187" s="36"/>
      <c r="K187" s="36"/>
      <c r="L187" s="40"/>
      <c r="M187" s="215"/>
      <c r="N187" s="76"/>
      <c r="O187" s="76"/>
      <c r="P187" s="76"/>
      <c r="Q187" s="76"/>
      <c r="R187" s="76"/>
      <c r="S187" s="76"/>
      <c r="T187" s="77"/>
      <c r="AT187" s="14" t="s">
        <v>135</v>
      </c>
      <c r="AU187" s="14" t="s">
        <v>81</v>
      </c>
    </row>
    <row r="188" spans="2:65" s="1" customFormat="1" ht="16.5" customHeight="1">
      <c r="B188" s="35"/>
      <c r="C188" s="228" t="s">
        <v>351</v>
      </c>
      <c r="D188" s="228" t="s">
        <v>168</v>
      </c>
      <c r="E188" s="229" t="s">
        <v>405</v>
      </c>
      <c r="F188" s="230" t="s">
        <v>406</v>
      </c>
      <c r="G188" s="231" t="s">
        <v>196</v>
      </c>
      <c r="H188" s="232">
        <v>9</v>
      </c>
      <c r="I188" s="233"/>
      <c r="J188" s="234">
        <f>ROUND(I188*H188,2)</f>
        <v>0</v>
      </c>
      <c r="K188" s="230" t="s">
        <v>197</v>
      </c>
      <c r="L188" s="235"/>
      <c r="M188" s="236" t="s">
        <v>19</v>
      </c>
      <c r="N188" s="237" t="s">
        <v>42</v>
      </c>
      <c r="O188" s="76"/>
      <c r="P188" s="210">
        <f>O188*H188</f>
        <v>0</v>
      </c>
      <c r="Q188" s="210">
        <v>0</v>
      </c>
      <c r="R188" s="210">
        <f>Q188*H188</f>
        <v>0</v>
      </c>
      <c r="S188" s="210">
        <v>0</v>
      </c>
      <c r="T188" s="211">
        <f>S188*H188</f>
        <v>0</v>
      </c>
      <c r="AR188" s="14" t="s">
        <v>192</v>
      </c>
      <c r="AT188" s="14" t="s">
        <v>168</v>
      </c>
      <c r="AU188" s="14" t="s">
        <v>81</v>
      </c>
      <c r="AY188" s="14" t="s">
        <v>127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4" t="s">
        <v>79</v>
      </c>
      <c r="BK188" s="212">
        <f>ROUND(I188*H188,2)</f>
        <v>0</v>
      </c>
      <c r="BL188" s="14" t="s">
        <v>186</v>
      </c>
      <c r="BM188" s="14" t="s">
        <v>407</v>
      </c>
    </row>
    <row r="189" spans="2:47" s="1" customFormat="1" ht="12">
      <c r="B189" s="35"/>
      <c r="C189" s="36"/>
      <c r="D189" s="213" t="s">
        <v>135</v>
      </c>
      <c r="E189" s="36"/>
      <c r="F189" s="214" t="s">
        <v>406</v>
      </c>
      <c r="G189" s="36"/>
      <c r="H189" s="36"/>
      <c r="I189" s="127"/>
      <c r="J189" s="36"/>
      <c r="K189" s="36"/>
      <c r="L189" s="40"/>
      <c r="M189" s="215"/>
      <c r="N189" s="76"/>
      <c r="O189" s="76"/>
      <c r="P189" s="76"/>
      <c r="Q189" s="76"/>
      <c r="R189" s="76"/>
      <c r="S189" s="76"/>
      <c r="T189" s="77"/>
      <c r="AT189" s="14" t="s">
        <v>135</v>
      </c>
      <c r="AU189" s="14" t="s">
        <v>81</v>
      </c>
    </row>
    <row r="190" spans="2:65" s="1" customFormat="1" ht="16.5" customHeight="1">
      <c r="B190" s="35"/>
      <c r="C190" s="228" t="s">
        <v>355</v>
      </c>
      <c r="D190" s="228" t="s">
        <v>168</v>
      </c>
      <c r="E190" s="229" t="s">
        <v>409</v>
      </c>
      <c r="F190" s="230" t="s">
        <v>410</v>
      </c>
      <c r="G190" s="231" t="s">
        <v>196</v>
      </c>
      <c r="H190" s="232">
        <v>3</v>
      </c>
      <c r="I190" s="233"/>
      <c r="J190" s="234">
        <f>ROUND(I190*H190,2)</f>
        <v>0</v>
      </c>
      <c r="K190" s="230" t="s">
        <v>197</v>
      </c>
      <c r="L190" s="235"/>
      <c r="M190" s="236" t="s">
        <v>19</v>
      </c>
      <c r="N190" s="237" t="s">
        <v>42</v>
      </c>
      <c r="O190" s="76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14" t="s">
        <v>192</v>
      </c>
      <c r="AT190" s="14" t="s">
        <v>168</v>
      </c>
      <c r="AU190" s="14" t="s">
        <v>81</v>
      </c>
      <c r="AY190" s="14" t="s">
        <v>127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4" t="s">
        <v>79</v>
      </c>
      <c r="BK190" s="212">
        <f>ROUND(I190*H190,2)</f>
        <v>0</v>
      </c>
      <c r="BL190" s="14" t="s">
        <v>186</v>
      </c>
      <c r="BM190" s="14" t="s">
        <v>411</v>
      </c>
    </row>
    <row r="191" spans="2:47" s="1" customFormat="1" ht="12">
      <c r="B191" s="35"/>
      <c r="C191" s="36"/>
      <c r="D191" s="213" t="s">
        <v>135</v>
      </c>
      <c r="E191" s="36"/>
      <c r="F191" s="214" t="s">
        <v>410</v>
      </c>
      <c r="G191" s="36"/>
      <c r="H191" s="36"/>
      <c r="I191" s="127"/>
      <c r="J191" s="36"/>
      <c r="K191" s="36"/>
      <c r="L191" s="40"/>
      <c r="M191" s="215"/>
      <c r="N191" s="76"/>
      <c r="O191" s="76"/>
      <c r="P191" s="76"/>
      <c r="Q191" s="76"/>
      <c r="R191" s="76"/>
      <c r="S191" s="76"/>
      <c r="T191" s="77"/>
      <c r="AT191" s="14" t="s">
        <v>135</v>
      </c>
      <c r="AU191" s="14" t="s">
        <v>81</v>
      </c>
    </row>
    <row r="192" spans="2:65" s="1" customFormat="1" ht="16.5" customHeight="1">
      <c r="B192" s="35"/>
      <c r="C192" s="228" t="s">
        <v>360</v>
      </c>
      <c r="D192" s="228" t="s">
        <v>168</v>
      </c>
      <c r="E192" s="229" t="s">
        <v>413</v>
      </c>
      <c r="F192" s="230" t="s">
        <v>414</v>
      </c>
      <c r="G192" s="231" t="s">
        <v>196</v>
      </c>
      <c r="H192" s="232">
        <v>12</v>
      </c>
      <c r="I192" s="233"/>
      <c r="J192" s="234">
        <f>ROUND(I192*H192,2)</f>
        <v>0</v>
      </c>
      <c r="K192" s="230" t="s">
        <v>197</v>
      </c>
      <c r="L192" s="235"/>
      <c r="M192" s="236" t="s">
        <v>19</v>
      </c>
      <c r="N192" s="237" t="s">
        <v>42</v>
      </c>
      <c r="O192" s="76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14" t="s">
        <v>192</v>
      </c>
      <c r="AT192" s="14" t="s">
        <v>168</v>
      </c>
      <c r="AU192" s="14" t="s">
        <v>81</v>
      </c>
      <c r="AY192" s="14" t="s">
        <v>127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4" t="s">
        <v>79</v>
      </c>
      <c r="BK192" s="212">
        <f>ROUND(I192*H192,2)</f>
        <v>0</v>
      </c>
      <c r="BL192" s="14" t="s">
        <v>186</v>
      </c>
      <c r="BM192" s="14" t="s">
        <v>415</v>
      </c>
    </row>
    <row r="193" spans="2:47" s="1" customFormat="1" ht="12">
      <c r="B193" s="35"/>
      <c r="C193" s="36"/>
      <c r="D193" s="213" t="s">
        <v>135</v>
      </c>
      <c r="E193" s="36"/>
      <c r="F193" s="214" t="s">
        <v>414</v>
      </c>
      <c r="G193" s="36"/>
      <c r="H193" s="36"/>
      <c r="I193" s="127"/>
      <c r="J193" s="36"/>
      <c r="K193" s="36"/>
      <c r="L193" s="40"/>
      <c r="M193" s="215"/>
      <c r="N193" s="76"/>
      <c r="O193" s="76"/>
      <c r="P193" s="76"/>
      <c r="Q193" s="76"/>
      <c r="R193" s="76"/>
      <c r="S193" s="76"/>
      <c r="T193" s="77"/>
      <c r="AT193" s="14" t="s">
        <v>135</v>
      </c>
      <c r="AU193" s="14" t="s">
        <v>81</v>
      </c>
    </row>
    <row r="194" spans="2:65" s="1" customFormat="1" ht="16.5" customHeight="1">
      <c r="B194" s="35"/>
      <c r="C194" s="201" t="s">
        <v>364</v>
      </c>
      <c r="D194" s="201" t="s">
        <v>129</v>
      </c>
      <c r="E194" s="202" t="s">
        <v>550</v>
      </c>
      <c r="F194" s="203" t="s">
        <v>551</v>
      </c>
      <c r="G194" s="204" t="s">
        <v>237</v>
      </c>
      <c r="H194" s="205">
        <v>1</v>
      </c>
      <c r="I194" s="206"/>
      <c r="J194" s="207">
        <f>ROUND(I194*H194,2)</f>
        <v>0</v>
      </c>
      <c r="K194" s="203" t="s">
        <v>171</v>
      </c>
      <c r="L194" s="40"/>
      <c r="M194" s="208" t="s">
        <v>19</v>
      </c>
      <c r="N194" s="209" t="s">
        <v>42</v>
      </c>
      <c r="O194" s="76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4" t="s">
        <v>186</v>
      </c>
      <c r="AT194" s="14" t="s">
        <v>129</v>
      </c>
      <c r="AU194" s="14" t="s">
        <v>81</v>
      </c>
      <c r="AY194" s="14" t="s">
        <v>127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4" t="s">
        <v>79</v>
      </c>
      <c r="BK194" s="212">
        <f>ROUND(I194*H194,2)</f>
        <v>0</v>
      </c>
      <c r="BL194" s="14" t="s">
        <v>186</v>
      </c>
      <c r="BM194" s="14" t="s">
        <v>552</v>
      </c>
    </row>
    <row r="195" spans="2:47" s="1" customFormat="1" ht="12">
      <c r="B195" s="35"/>
      <c r="C195" s="36"/>
      <c r="D195" s="213" t="s">
        <v>135</v>
      </c>
      <c r="E195" s="36"/>
      <c r="F195" s="214" t="s">
        <v>553</v>
      </c>
      <c r="G195" s="36"/>
      <c r="H195" s="36"/>
      <c r="I195" s="127"/>
      <c r="J195" s="36"/>
      <c r="K195" s="36"/>
      <c r="L195" s="40"/>
      <c r="M195" s="215"/>
      <c r="N195" s="76"/>
      <c r="O195" s="76"/>
      <c r="P195" s="76"/>
      <c r="Q195" s="76"/>
      <c r="R195" s="76"/>
      <c r="S195" s="76"/>
      <c r="T195" s="77"/>
      <c r="AT195" s="14" t="s">
        <v>135</v>
      </c>
      <c r="AU195" s="14" t="s">
        <v>81</v>
      </c>
    </row>
    <row r="196" spans="2:65" s="1" customFormat="1" ht="16.5" customHeight="1">
      <c r="B196" s="35"/>
      <c r="C196" s="228" t="s">
        <v>369</v>
      </c>
      <c r="D196" s="228" t="s">
        <v>168</v>
      </c>
      <c r="E196" s="229" t="s">
        <v>554</v>
      </c>
      <c r="F196" s="230" t="s">
        <v>555</v>
      </c>
      <c r="G196" s="231" t="s">
        <v>196</v>
      </c>
      <c r="H196" s="232">
        <v>1</v>
      </c>
      <c r="I196" s="233"/>
      <c r="J196" s="234">
        <f>ROUND(I196*H196,2)</f>
        <v>0</v>
      </c>
      <c r="K196" s="230" t="s">
        <v>19</v>
      </c>
      <c r="L196" s="235"/>
      <c r="M196" s="236" t="s">
        <v>19</v>
      </c>
      <c r="N196" s="237" t="s">
        <v>42</v>
      </c>
      <c r="O196" s="76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4" t="s">
        <v>192</v>
      </c>
      <c r="AT196" s="14" t="s">
        <v>168</v>
      </c>
      <c r="AU196" s="14" t="s">
        <v>81</v>
      </c>
      <c r="AY196" s="14" t="s">
        <v>127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4" t="s">
        <v>79</v>
      </c>
      <c r="BK196" s="212">
        <f>ROUND(I196*H196,2)</f>
        <v>0</v>
      </c>
      <c r="BL196" s="14" t="s">
        <v>186</v>
      </c>
      <c r="BM196" s="14" t="s">
        <v>556</v>
      </c>
    </row>
    <row r="197" spans="2:47" s="1" customFormat="1" ht="12">
      <c r="B197" s="35"/>
      <c r="C197" s="36"/>
      <c r="D197" s="213" t="s">
        <v>135</v>
      </c>
      <c r="E197" s="36"/>
      <c r="F197" s="214" t="s">
        <v>555</v>
      </c>
      <c r="G197" s="36"/>
      <c r="H197" s="36"/>
      <c r="I197" s="127"/>
      <c r="J197" s="36"/>
      <c r="K197" s="36"/>
      <c r="L197" s="40"/>
      <c r="M197" s="215"/>
      <c r="N197" s="76"/>
      <c r="O197" s="76"/>
      <c r="P197" s="76"/>
      <c r="Q197" s="76"/>
      <c r="R197" s="76"/>
      <c r="S197" s="76"/>
      <c r="T197" s="77"/>
      <c r="AT197" s="14" t="s">
        <v>135</v>
      </c>
      <c r="AU197" s="14" t="s">
        <v>81</v>
      </c>
    </row>
    <row r="198" spans="2:65" s="1" customFormat="1" ht="16.5" customHeight="1">
      <c r="B198" s="35"/>
      <c r="C198" s="201" t="s">
        <v>373</v>
      </c>
      <c r="D198" s="201" t="s">
        <v>129</v>
      </c>
      <c r="E198" s="202" t="s">
        <v>417</v>
      </c>
      <c r="F198" s="203" t="s">
        <v>418</v>
      </c>
      <c r="G198" s="204" t="s">
        <v>237</v>
      </c>
      <c r="H198" s="205">
        <v>1</v>
      </c>
      <c r="I198" s="206"/>
      <c r="J198" s="207">
        <f>ROUND(I198*H198,2)</f>
        <v>0</v>
      </c>
      <c r="K198" s="203" t="s">
        <v>171</v>
      </c>
      <c r="L198" s="40"/>
      <c r="M198" s="208" t="s">
        <v>19</v>
      </c>
      <c r="N198" s="209" t="s">
        <v>42</v>
      </c>
      <c r="O198" s="76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4" t="s">
        <v>186</v>
      </c>
      <c r="AT198" s="14" t="s">
        <v>129</v>
      </c>
      <c r="AU198" s="14" t="s">
        <v>81</v>
      </c>
      <c r="AY198" s="14" t="s">
        <v>127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4" t="s">
        <v>79</v>
      </c>
      <c r="BK198" s="212">
        <f>ROUND(I198*H198,2)</f>
        <v>0</v>
      </c>
      <c r="BL198" s="14" t="s">
        <v>186</v>
      </c>
      <c r="BM198" s="14" t="s">
        <v>419</v>
      </c>
    </row>
    <row r="199" spans="2:47" s="1" customFormat="1" ht="12">
      <c r="B199" s="35"/>
      <c r="C199" s="36"/>
      <c r="D199" s="213" t="s">
        <v>135</v>
      </c>
      <c r="E199" s="36"/>
      <c r="F199" s="214" t="s">
        <v>420</v>
      </c>
      <c r="G199" s="36"/>
      <c r="H199" s="36"/>
      <c r="I199" s="127"/>
      <c r="J199" s="36"/>
      <c r="K199" s="36"/>
      <c r="L199" s="40"/>
      <c r="M199" s="215"/>
      <c r="N199" s="76"/>
      <c r="O199" s="76"/>
      <c r="P199" s="76"/>
      <c r="Q199" s="76"/>
      <c r="R199" s="76"/>
      <c r="S199" s="76"/>
      <c r="T199" s="77"/>
      <c r="AT199" s="14" t="s">
        <v>135</v>
      </c>
      <c r="AU199" s="14" t="s">
        <v>81</v>
      </c>
    </row>
    <row r="200" spans="2:65" s="1" customFormat="1" ht="16.5" customHeight="1">
      <c r="B200" s="35"/>
      <c r="C200" s="228" t="s">
        <v>378</v>
      </c>
      <c r="D200" s="228" t="s">
        <v>168</v>
      </c>
      <c r="E200" s="229" t="s">
        <v>422</v>
      </c>
      <c r="F200" s="230" t="s">
        <v>423</v>
      </c>
      <c r="G200" s="231" t="s">
        <v>196</v>
      </c>
      <c r="H200" s="232">
        <v>1</v>
      </c>
      <c r="I200" s="233"/>
      <c r="J200" s="234">
        <f>ROUND(I200*H200,2)</f>
        <v>0</v>
      </c>
      <c r="K200" s="230" t="s">
        <v>19</v>
      </c>
      <c r="L200" s="235"/>
      <c r="M200" s="236" t="s">
        <v>19</v>
      </c>
      <c r="N200" s="237" t="s">
        <v>42</v>
      </c>
      <c r="O200" s="76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14" t="s">
        <v>192</v>
      </c>
      <c r="AT200" s="14" t="s">
        <v>168</v>
      </c>
      <c r="AU200" s="14" t="s">
        <v>81</v>
      </c>
      <c r="AY200" s="14" t="s">
        <v>127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4" t="s">
        <v>79</v>
      </c>
      <c r="BK200" s="212">
        <f>ROUND(I200*H200,2)</f>
        <v>0</v>
      </c>
      <c r="BL200" s="14" t="s">
        <v>186</v>
      </c>
      <c r="BM200" s="14" t="s">
        <v>424</v>
      </c>
    </row>
    <row r="201" spans="2:47" s="1" customFormat="1" ht="12">
      <c r="B201" s="35"/>
      <c r="C201" s="36"/>
      <c r="D201" s="213" t="s">
        <v>135</v>
      </c>
      <c r="E201" s="36"/>
      <c r="F201" s="214" t="s">
        <v>423</v>
      </c>
      <c r="G201" s="36"/>
      <c r="H201" s="36"/>
      <c r="I201" s="127"/>
      <c r="J201" s="36"/>
      <c r="K201" s="36"/>
      <c r="L201" s="40"/>
      <c r="M201" s="215"/>
      <c r="N201" s="76"/>
      <c r="O201" s="76"/>
      <c r="P201" s="76"/>
      <c r="Q201" s="76"/>
      <c r="R201" s="76"/>
      <c r="S201" s="76"/>
      <c r="T201" s="77"/>
      <c r="AT201" s="14" t="s">
        <v>135</v>
      </c>
      <c r="AU201" s="14" t="s">
        <v>81</v>
      </c>
    </row>
    <row r="202" spans="2:65" s="1" customFormat="1" ht="16.5" customHeight="1">
      <c r="B202" s="35"/>
      <c r="C202" s="201" t="s">
        <v>382</v>
      </c>
      <c r="D202" s="201" t="s">
        <v>129</v>
      </c>
      <c r="E202" s="202" t="s">
        <v>426</v>
      </c>
      <c r="F202" s="203" t="s">
        <v>427</v>
      </c>
      <c r="G202" s="204" t="s">
        <v>237</v>
      </c>
      <c r="H202" s="205">
        <v>1</v>
      </c>
      <c r="I202" s="206"/>
      <c r="J202" s="207">
        <f>ROUND(I202*H202,2)</f>
        <v>0</v>
      </c>
      <c r="K202" s="203" t="s">
        <v>171</v>
      </c>
      <c r="L202" s="40"/>
      <c r="M202" s="208" t="s">
        <v>19</v>
      </c>
      <c r="N202" s="209" t="s">
        <v>42</v>
      </c>
      <c r="O202" s="76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14" t="s">
        <v>186</v>
      </c>
      <c r="AT202" s="14" t="s">
        <v>129</v>
      </c>
      <c r="AU202" s="14" t="s">
        <v>81</v>
      </c>
      <c r="AY202" s="14" t="s">
        <v>127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4" t="s">
        <v>79</v>
      </c>
      <c r="BK202" s="212">
        <f>ROUND(I202*H202,2)</f>
        <v>0</v>
      </c>
      <c r="BL202" s="14" t="s">
        <v>186</v>
      </c>
      <c r="BM202" s="14" t="s">
        <v>428</v>
      </c>
    </row>
    <row r="203" spans="2:47" s="1" customFormat="1" ht="12">
      <c r="B203" s="35"/>
      <c r="C203" s="36"/>
      <c r="D203" s="213" t="s">
        <v>135</v>
      </c>
      <c r="E203" s="36"/>
      <c r="F203" s="214" t="s">
        <v>429</v>
      </c>
      <c r="G203" s="36"/>
      <c r="H203" s="36"/>
      <c r="I203" s="127"/>
      <c r="J203" s="36"/>
      <c r="K203" s="36"/>
      <c r="L203" s="40"/>
      <c r="M203" s="215"/>
      <c r="N203" s="76"/>
      <c r="O203" s="76"/>
      <c r="P203" s="76"/>
      <c r="Q203" s="76"/>
      <c r="R203" s="76"/>
      <c r="S203" s="76"/>
      <c r="T203" s="77"/>
      <c r="AT203" s="14" t="s">
        <v>135</v>
      </c>
      <c r="AU203" s="14" t="s">
        <v>81</v>
      </c>
    </row>
    <row r="204" spans="2:65" s="1" customFormat="1" ht="16.5" customHeight="1">
      <c r="B204" s="35"/>
      <c r="C204" s="228" t="s">
        <v>387</v>
      </c>
      <c r="D204" s="228" t="s">
        <v>168</v>
      </c>
      <c r="E204" s="229" t="s">
        <v>431</v>
      </c>
      <c r="F204" s="230" t="s">
        <v>432</v>
      </c>
      <c r="G204" s="231" t="s">
        <v>196</v>
      </c>
      <c r="H204" s="232">
        <v>1</v>
      </c>
      <c r="I204" s="233"/>
      <c r="J204" s="234">
        <f>ROUND(I204*H204,2)</f>
        <v>0</v>
      </c>
      <c r="K204" s="230" t="s">
        <v>197</v>
      </c>
      <c r="L204" s="235"/>
      <c r="M204" s="236" t="s">
        <v>19</v>
      </c>
      <c r="N204" s="237" t="s">
        <v>42</v>
      </c>
      <c r="O204" s="76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14" t="s">
        <v>192</v>
      </c>
      <c r="AT204" s="14" t="s">
        <v>168</v>
      </c>
      <c r="AU204" s="14" t="s">
        <v>81</v>
      </c>
      <c r="AY204" s="14" t="s">
        <v>127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4" t="s">
        <v>79</v>
      </c>
      <c r="BK204" s="212">
        <f>ROUND(I204*H204,2)</f>
        <v>0</v>
      </c>
      <c r="BL204" s="14" t="s">
        <v>186</v>
      </c>
      <c r="BM204" s="14" t="s">
        <v>433</v>
      </c>
    </row>
    <row r="205" spans="2:47" s="1" customFormat="1" ht="12">
      <c r="B205" s="35"/>
      <c r="C205" s="36"/>
      <c r="D205" s="213" t="s">
        <v>135</v>
      </c>
      <c r="E205" s="36"/>
      <c r="F205" s="214" t="s">
        <v>432</v>
      </c>
      <c r="G205" s="36"/>
      <c r="H205" s="36"/>
      <c r="I205" s="127"/>
      <c r="J205" s="36"/>
      <c r="K205" s="36"/>
      <c r="L205" s="40"/>
      <c r="M205" s="215"/>
      <c r="N205" s="76"/>
      <c r="O205" s="76"/>
      <c r="P205" s="76"/>
      <c r="Q205" s="76"/>
      <c r="R205" s="76"/>
      <c r="S205" s="76"/>
      <c r="T205" s="77"/>
      <c r="AT205" s="14" t="s">
        <v>135</v>
      </c>
      <c r="AU205" s="14" t="s">
        <v>81</v>
      </c>
    </row>
    <row r="206" spans="2:65" s="1" customFormat="1" ht="16.5" customHeight="1">
      <c r="B206" s="35"/>
      <c r="C206" s="201" t="s">
        <v>391</v>
      </c>
      <c r="D206" s="201" t="s">
        <v>129</v>
      </c>
      <c r="E206" s="202" t="s">
        <v>444</v>
      </c>
      <c r="F206" s="203" t="s">
        <v>445</v>
      </c>
      <c r="G206" s="204" t="s">
        <v>237</v>
      </c>
      <c r="H206" s="205">
        <v>1</v>
      </c>
      <c r="I206" s="206"/>
      <c r="J206" s="207">
        <f>ROUND(I206*H206,2)</f>
        <v>0</v>
      </c>
      <c r="K206" s="203" t="s">
        <v>171</v>
      </c>
      <c r="L206" s="40"/>
      <c r="M206" s="208" t="s">
        <v>19</v>
      </c>
      <c r="N206" s="209" t="s">
        <v>42</v>
      </c>
      <c r="O206" s="76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AR206" s="14" t="s">
        <v>186</v>
      </c>
      <c r="AT206" s="14" t="s">
        <v>129</v>
      </c>
      <c r="AU206" s="14" t="s">
        <v>81</v>
      </c>
      <c r="AY206" s="14" t="s">
        <v>127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4" t="s">
        <v>79</v>
      </c>
      <c r="BK206" s="212">
        <f>ROUND(I206*H206,2)</f>
        <v>0</v>
      </c>
      <c r="BL206" s="14" t="s">
        <v>186</v>
      </c>
      <c r="BM206" s="14" t="s">
        <v>446</v>
      </c>
    </row>
    <row r="207" spans="2:47" s="1" customFormat="1" ht="12">
      <c r="B207" s="35"/>
      <c r="C207" s="36"/>
      <c r="D207" s="213" t="s">
        <v>135</v>
      </c>
      <c r="E207" s="36"/>
      <c r="F207" s="214" t="s">
        <v>447</v>
      </c>
      <c r="G207" s="36"/>
      <c r="H207" s="36"/>
      <c r="I207" s="127"/>
      <c r="J207" s="36"/>
      <c r="K207" s="36"/>
      <c r="L207" s="40"/>
      <c r="M207" s="215"/>
      <c r="N207" s="76"/>
      <c r="O207" s="76"/>
      <c r="P207" s="76"/>
      <c r="Q207" s="76"/>
      <c r="R207" s="76"/>
      <c r="S207" s="76"/>
      <c r="T207" s="77"/>
      <c r="AT207" s="14" t="s">
        <v>135</v>
      </c>
      <c r="AU207" s="14" t="s">
        <v>81</v>
      </c>
    </row>
    <row r="208" spans="2:65" s="1" customFormat="1" ht="16.5" customHeight="1">
      <c r="B208" s="35"/>
      <c r="C208" s="228" t="s">
        <v>395</v>
      </c>
      <c r="D208" s="228" t="s">
        <v>168</v>
      </c>
      <c r="E208" s="229" t="s">
        <v>449</v>
      </c>
      <c r="F208" s="230" t="s">
        <v>450</v>
      </c>
      <c r="G208" s="231" t="s">
        <v>196</v>
      </c>
      <c r="H208" s="232">
        <v>1</v>
      </c>
      <c r="I208" s="233"/>
      <c r="J208" s="234">
        <f>ROUND(I208*H208,2)</f>
        <v>0</v>
      </c>
      <c r="K208" s="230" t="s">
        <v>197</v>
      </c>
      <c r="L208" s="235"/>
      <c r="M208" s="236" t="s">
        <v>19</v>
      </c>
      <c r="N208" s="237" t="s">
        <v>42</v>
      </c>
      <c r="O208" s="76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14" t="s">
        <v>192</v>
      </c>
      <c r="AT208" s="14" t="s">
        <v>168</v>
      </c>
      <c r="AU208" s="14" t="s">
        <v>81</v>
      </c>
      <c r="AY208" s="14" t="s">
        <v>127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4" t="s">
        <v>79</v>
      </c>
      <c r="BK208" s="212">
        <f>ROUND(I208*H208,2)</f>
        <v>0</v>
      </c>
      <c r="BL208" s="14" t="s">
        <v>186</v>
      </c>
      <c r="BM208" s="14" t="s">
        <v>451</v>
      </c>
    </row>
    <row r="209" spans="2:47" s="1" customFormat="1" ht="12">
      <c r="B209" s="35"/>
      <c r="C209" s="36"/>
      <c r="D209" s="213" t="s">
        <v>135</v>
      </c>
      <c r="E209" s="36"/>
      <c r="F209" s="214" t="s">
        <v>450</v>
      </c>
      <c r="G209" s="36"/>
      <c r="H209" s="36"/>
      <c r="I209" s="127"/>
      <c r="J209" s="36"/>
      <c r="K209" s="36"/>
      <c r="L209" s="40"/>
      <c r="M209" s="215"/>
      <c r="N209" s="76"/>
      <c r="O209" s="76"/>
      <c r="P209" s="76"/>
      <c r="Q209" s="76"/>
      <c r="R209" s="76"/>
      <c r="S209" s="76"/>
      <c r="T209" s="77"/>
      <c r="AT209" s="14" t="s">
        <v>135</v>
      </c>
      <c r="AU209" s="14" t="s">
        <v>81</v>
      </c>
    </row>
    <row r="210" spans="2:65" s="1" customFormat="1" ht="16.5" customHeight="1">
      <c r="B210" s="35"/>
      <c r="C210" s="228" t="s">
        <v>400</v>
      </c>
      <c r="D210" s="228" t="s">
        <v>168</v>
      </c>
      <c r="E210" s="229" t="s">
        <v>463</v>
      </c>
      <c r="F210" s="230" t="s">
        <v>464</v>
      </c>
      <c r="G210" s="231" t="s">
        <v>196</v>
      </c>
      <c r="H210" s="232">
        <v>15</v>
      </c>
      <c r="I210" s="233"/>
      <c r="J210" s="234">
        <f>ROUND(I210*H210,2)</f>
        <v>0</v>
      </c>
      <c r="K210" s="230" t="s">
        <v>19</v>
      </c>
      <c r="L210" s="235"/>
      <c r="M210" s="236" t="s">
        <v>19</v>
      </c>
      <c r="N210" s="237" t="s">
        <v>42</v>
      </c>
      <c r="O210" s="76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14" t="s">
        <v>192</v>
      </c>
      <c r="AT210" s="14" t="s">
        <v>168</v>
      </c>
      <c r="AU210" s="14" t="s">
        <v>81</v>
      </c>
      <c r="AY210" s="14" t="s">
        <v>127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4" t="s">
        <v>79</v>
      </c>
      <c r="BK210" s="212">
        <f>ROUND(I210*H210,2)</f>
        <v>0</v>
      </c>
      <c r="BL210" s="14" t="s">
        <v>186</v>
      </c>
      <c r="BM210" s="14" t="s">
        <v>465</v>
      </c>
    </row>
    <row r="211" spans="2:47" s="1" customFormat="1" ht="12">
      <c r="B211" s="35"/>
      <c r="C211" s="36"/>
      <c r="D211" s="213" t="s">
        <v>135</v>
      </c>
      <c r="E211" s="36"/>
      <c r="F211" s="214" t="s">
        <v>464</v>
      </c>
      <c r="G211" s="36"/>
      <c r="H211" s="36"/>
      <c r="I211" s="127"/>
      <c r="J211" s="36"/>
      <c r="K211" s="36"/>
      <c r="L211" s="40"/>
      <c r="M211" s="215"/>
      <c r="N211" s="76"/>
      <c r="O211" s="76"/>
      <c r="P211" s="76"/>
      <c r="Q211" s="76"/>
      <c r="R211" s="76"/>
      <c r="S211" s="76"/>
      <c r="T211" s="77"/>
      <c r="AT211" s="14" t="s">
        <v>135</v>
      </c>
      <c r="AU211" s="14" t="s">
        <v>81</v>
      </c>
    </row>
    <row r="212" spans="2:65" s="1" customFormat="1" ht="16.5" customHeight="1">
      <c r="B212" s="35"/>
      <c r="C212" s="201" t="s">
        <v>404</v>
      </c>
      <c r="D212" s="201" t="s">
        <v>129</v>
      </c>
      <c r="E212" s="202" t="s">
        <v>467</v>
      </c>
      <c r="F212" s="203" t="s">
        <v>468</v>
      </c>
      <c r="G212" s="204" t="s">
        <v>179</v>
      </c>
      <c r="H212" s="205">
        <v>30</v>
      </c>
      <c r="I212" s="206"/>
      <c r="J212" s="207">
        <f>ROUND(I212*H212,2)</f>
        <v>0</v>
      </c>
      <c r="K212" s="203" t="s">
        <v>171</v>
      </c>
      <c r="L212" s="40"/>
      <c r="M212" s="208" t="s">
        <v>19</v>
      </c>
      <c r="N212" s="209" t="s">
        <v>42</v>
      </c>
      <c r="O212" s="76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4" t="s">
        <v>186</v>
      </c>
      <c r="AT212" s="14" t="s">
        <v>129</v>
      </c>
      <c r="AU212" s="14" t="s">
        <v>81</v>
      </c>
      <c r="AY212" s="14" t="s">
        <v>127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4" t="s">
        <v>79</v>
      </c>
      <c r="BK212" s="212">
        <f>ROUND(I212*H212,2)</f>
        <v>0</v>
      </c>
      <c r="BL212" s="14" t="s">
        <v>186</v>
      </c>
      <c r="BM212" s="14" t="s">
        <v>469</v>
      </c>
    </row>
    <row r="213" spans="2:47" s="1" customFormat="1" ht="12">
      <c r="B213" s="35"/>
      <c r="C213" s="36"/>
      <c r="D213" s="213" t="s">
        <v>135</v>
      </c>
      <c r="E213" s="36"/>
      <c r="F213" s="214" t="s">
        <v>470</v>
      </c>
      <c r="G213" s="36"/>
      <c r="H213" s="36"/>
      <c r="I213" s="127"/>
      <c r="J213" s="36"/>
      <c r="K213" s="36"/>
      <c r="L213" s="40"/>
      <c r="M213" s="215"/>
      <c r="N213" s="76"/>
      <c r="O213" s="76"/>
      <c r="P213" s="76"/>
      <c r="Q213" s="76"/>
      <c r="R213" s="76"/>
      <c r="S213" s="76"/>
      <c r="T213" s="77"/>
      <c r="AT213" s="14" t="s">
        <v>135</v>
      </c>
      <c r="AU213" s="14" t="s">
        <v>81</v>
      </c>
    </row>
    <row r="214" spans="2:47" s="1" customFormat="1" ht="12">
      <c r="B214" s="35"/>
      <c r="C214" s="36"/>
      <c r="D214" s="213" t="s">
        <v>136</v>
      </c>
      <c r="E214" s="36"/>
      <c r="F214" s="216" t="s">
        <v>471</v>
      </c>
      <c r="G214" s="36"/>
      <c r="H214" s="36"/>
      <c r="I214" s="127"/>
      <c r="J214" s="36"/>
      <c r="K214" s="36"/>
      <c r="L214" s="40"/>
      <c r="M214" s="215"/>
      <c r="N214" s="76"/>
      <c r="O214" s="76"/>
      <c r="P214" s="76"/>
      <c r="Q214" s="76"/>
      <c r="R214" s="76"/>
      <c r="S214" s="76"/>
      <c r="T214" s="77"/>
      <c r="AT214" s="14" t="s">
        <v>136</v>
      </c>
      <c r="AU214" s="14" t="s">
        <v>81</v>
      </c>
    </row>
    <row r="215" spans="2:65" s="1" customFormat="1" ht="16.5" customHeight="1">
      <c r="B215" s="35"/>
      <c r="C215" s="228" t="s">
        <v>408</v>
      </c>
      <c r="D215" s="228" t="s">
        <v>168</v>
      </c>
      <c r="E215" s="229" t="s">
        <v>473</v>
      </c>
      <c r="F215" s="230" t="s">
        <v>474</v>
      </c>
      <c r="G215" s="231" t="s">
        <v>179</v>
      </c>
      <c r="H215" s="232">
        <v>30</v>
      </c>
      <c r="I215" s="233"/>
      <c r="J215" s="234">
        <f>ROUND(I215*H215,2)</f>
        <v>0</v>
      </c>
      <c r="K215" s="230" t="s">
        <v>171</v>
      </c>
      <c r="L215" s="235"/>
      <c r="M215" s="236" t="s">
        <v>19</v>
      </c>
      <c r="N215" s="237" t="s">
        <v>42</v>
      </c>
      <c r="O215" s="76"/>
      <c r="P215" s="210">
        <f>O215*H215</f>
        <v>0</v>
      </c>
      <c r="Q215" s="210">
        <v>8E-05</v>
      </c>
      <c r="R215" s="210">
        <f>Q215*H215</f>
        <v>0.0024000000000000002</v>
      </c>
      <c r="S215" s="210">
        <v>0</v>
      </c>
      <c r="T215" s="211">
        <f>S215*H215</f>
        <v>0</v>
      </c>
      <c r="AR215" s="14" t="s">
        <v>192</v>
      </c>
      <c r="AT215" s="14" t="s">
        <v>168</v>
      </c>
      <c r="AU215" s="14" t="s">
        <v>81</v>
      </c>
      <c r="AY215" s="14" t="s">
        <v>127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4" t="s">
        <v>79</v>
      </c>
      <c r="BK215" s="212">
        <f>ROUND(I215*H215,2)</f>
        <v>0</v>
      </c>
      <c r="BL215" s="14" t="s">
        <v>186</v>
      </c>
      <c r="BM215" s="14" t="s">
        <v>475</v>
      </c>
    </row>
    <row r="216" spans="2:47" s="1" customFormat="1" ht="12">
      <c r="B216" s="35"/>
      <c r="C216" s="36"/>
      <c r="D216" s="213" t="s">
        <v>135</v>
      </c>
      <c r="E216" s="36"/>
      <c r="F216" s="214" t="s">
        <v>474</v>
      </c>
      <c r="G216" s="36"/>
      <c r="H216" s="36"/>
      <c r="I216" s="127"/>
      <c r="J216" s="36"/>
      <c r="K216" s="36"/>
      <c r="L216" s="40"/>
      <c r="M216" s="215"/>
      <c r="N216" s="76"/>
      <c r="O216" s="76"/>
      <c r="P216" s="76"/>
      <c r="Q216" s="76"/>
      <c r="R216" s="76"/>
      <c r="S216" s="76"/>
      <c r="T216" s="77"/>
      <c r="AT216" s="14" t="s">
        <v>135</v>
      </c>
      <c r="AU216" s="14" t="s">
        <v>81</v>
      </c>
    </row>
    <row r="217" spans="2:65" s="1" customFormat="1" ht="16.5" customHeight="1">
      <c r="B217" s="35"/>
      <c r="C217" s="201" t="s">
        <v>412</v>
      </c>
      <c r="D217" s="201" t="s">
        <v>129</v>
      </c>
      <c r="E217" s="202" t="s">
        <v>477</v>
      </c>
      <c r="F217" s="203" t="s">
        <v>478</v>
      </c>
      <c r="G217" s="204" t="s">
        <v>237</v>
      </c>
      <c r="H217" s="205">
        <v>1</v>
      </c>
      <c r="I217" s="206"/>
      <c r="J217" s="207">
        <f>ROUND(I217*H217,2)</f>
        <v>0</v>
      </c>
      <c r="K217" s="203" t="s">
        <v>171</v>
      </c>
      <c r="L217" s="40"/>
      <c r="M217" s="208" t="s">
        <v>19</v>
      </c>
      <c r="N217" s="209" t="s">
        <v>42</v>
      </c>
      <c r="O217" s="76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AR217" s="14" t="s">
        <v>186</v>
      </c>
      <c r="AT217" s="14" t="s">
        <v>129</v>
      </c>
      <c r="AU217" s="14" t="s">
        <v>81</v>
      </c>
      <c r="AY217" s="14" t="s">
        <v>127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4" t="s">
        <v>79</v>
      </c>
      <c r="BK217" s="212">
        <f>ROUND(I217*H217,2)</f>
        <v>0</v>
      </c>
      <c r="BL217" s="14" t="s">
        <v>186</v>
      </c>
      <c r="BM217" s="14" t="s">
        <v>479</v>
      </c>
    </row>
    <row r="218" spans="2:47" s="1" customFormat="1" ht="12">
      <c r="B218" s="35"/>
      <c r="C218" s="36"/>
      <c r="D218" s="213" t="s">
        <v>135</v>
      </c>
      <c r="E218" s="36"/>
      <c r="F218" s="214" t="s">
        <v>480</v>
      </c>
      <c r="G218" s="36"/>
      <c r="H218" s="36"/>
      <c r="I218" s="127"/>
      <c r="J218" s="36"/>
      <c r="K218" s="36"/>
      <c r="L218" s="40"/>
      <c r="M218" s="215"/>
      <c r="N218" s="76"/>
      <c r="O218" s="76"/>
      <c r="P218" s="76"/>
      <c r="Q218" s="76"/>
      <c r="R218" s="76"/>
      <c r="S218" s="76"/>
      <c r="T218" s="77"/>
      <c r="AT218" s="14" t="s">
        <v>135</v>
      </c>
      <c r="AU218" s="14" t="s">
        <v>81</v>
      </c>
    </row>
    <row r="219" spans="2:47" s="1" customFormat="1" ht="12">
      <c r="B219" s="35"/>
      <c r="C219" s="36"/>
      <c r="D219" s="213" t="s">
        <v>481</v>
      </c>
      <c r="E219" s="36"/>
      <c r="F219" s="216" t="s">
        <v>482</v>
      </c>
      <c r="G219" s="36"/>
      <c r="H219" s="36"/>
      <c r="I219" s="127"/>
      <c r="J219" s="36"/>
      <c r="K219" s="36"/>
      <c r="L219" s="40"/>
      <c r="M219" s="215"/>
      <c r="N219" s="76"/>
      <c r="O219" s="76"/>
      <c r="P219" s="76"/>
      <c r="Q219" s="76"/>
      <c r="R219" s="76"/>
      <c r="S219" s="76"/>
      <c r="T219" s="77"/>
      <c r="AT219" s="14" t="s">
        <v>481</v>
      </c>
      <c r="AU219" s="14" t="s">
        <v>81</v>
      </c>
    </row>
    <row r="220" spans="2:65" s="1" customFormat="1" ht="16.5" customHeight="1">
      <c r="B220" s="35"/>
      <c r="C220" s="201" t="s">
        <v>416</v>
      </c>
      <c r="D220" s="201" t="s">
        <v>129</v>
      </c>
      <c r="E220" s="202" t="s">
        <v>484</v>
      </c>
      <c r="F220" s="203" t="s">
        <v>485</v>
      </c>
      <c r="G220" s="204" t="s">
        <v>237</v>
      </c>
      <c r="H220" s="205">
        <v>1</v>
      </c>
      <c r="I220" s="206"/>
      <c r="J220" s="207">
        <f>ROUND(I220*H220,2)</f>
        <v>0</v>
      </c>
      <c r="K220" s="203" t="s">
        <v>171</v>
      </c>
      <c r="L220" s="40"/>
      <c r="M220" s="208" t="s">
        <v>19</v>
      </c>
      <c r="N220" s="209" t="s">
        <v>42</v>
      </c>
      <c r="O220" s="76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14" t="s">
        <v>186</v>
      </c>
      <c r="AT220" s="14" t="s">
        <v>129</v>
      </c>
      <c r="AU220" s="14" t="s">
        <v>81</v>
      </c>
      <c r="AY220" s="14" t="s">
        <v>127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4" t="s">
        <v>79</v>
      </c>
      <c r="BK220" s="212">
        <f>ROUND(I220*H220,2)</f>
        <v>0</v>
      </c>
      <c r="BL220" s="14" t="s">
        <v>186</v>
      </c>
      <c r="BM220" s="14" t="s">
        <v>486</v>
      </c>
    </row>
    <row r="221" spans="2:47" s="1" customFormat="1" ht="12">
      <c r="B221" s="35"/>
      <c r="C221" s="36"/>
      <c r="D221" s="213" t="s">
        <v>135</v>
      </c>
      <c r="E221" s="36"/>
      <c r="F221" s="214" t="s">
        <v>487</v>
      </c>
      <c r="G221" s="36"/>
      <c r="H221" s="36"/>
      <c r="I221" s="127"/>
      <c r="J221" s="36"/>
      <c r="K221" s="36"/>
      <c r="L221" s="40"/>
      <c r="M221" s="215"/>
      <c r="N221" s="76"/>
      <c r="O221" s="76"/>
      <c r="P221" s="76"/>
      <c r="Q221" s="76"/>
      <c r="R221" s="76"/>
      <c r="S221" s="76"/>
      <c r="T221" s="77"/>
      <c r="AT221" s="14" t="s">
        <v>135</v>
      </c>
      <c r="AU221" s="14" t="s">
        <v>81</v>
      </c>
    </row>
    <row r="222" spans="2:63" s="10" customFormat="1" ht="22.8" customHeight="1">
      <c r="B222" s="185"/>
      <c r="C222" s="186"/>
      <c r="D222" s="187" t="s">
        <v>70</v>
      </c>
      <c r="E222" s="199" t="s">
        <v>488</v>
      </c>
      <c r="F222" s="199" t="s">
        <v>489</v>
      </c>
      <c r="G222" s="186"/>
      <c r="H222" s="186"/>
      <c r="I222" s="189"/>
      <c r="J222" s="200">
        <f>BK222</f>
        <v>0</v>
      </c>
      <c r="K222" s="186"/>
      <c r="L222" s="191"/>
      <c r="M222" s="192"/>
      <c r="N222" s="193"/>
      <c r="O222" s="193"/>
      <c r="P222" s="194">
        <f>SUM(P223:P230)</f>
        <v>0</v>
      </c>
      <c r="Q222" s="193"/>
      <c r="R222" s="194">
        <f>SUM(R223:R230)</f>
        <v>0</v>
      </c>
      <c r="S222" s="193"/>
      <c r="T222" s="195">
        <f>SUM(T223:T230)</f>
        <v>0</v>
      </c>
      <c r="AR222" s="196" t="s">
        <v>81</v>
      </c>
      <c r="AT222" s="197" t="s">
        <v>70</v>
      </c>
      <c r="AU222" s="197" t="s">
        <v>79</v>
      </c>
      <c r="AY222" s="196" t="s">
        <v>127</v>
      </c>
      <c r="BK222" s="198">
        <f>SUM(BK223:BK230)</f>
        <v>0</v>
      </c>
    </row>
    <row r="223" spans="2:65" s="1" customFormat="1" ht="16.5" customHeight="1">
      <c r="B223" s="35"/>
      <c r="C223" s="201" t="s">
        <v>421</v>
      </c>
      <c r="D223" s="201" t="s">
        <v>129</v>
      </c>
      <c r="E223" s="202" t="s">
        <v>491</v>
      </c>
      <c r="F223" s="203" t="s">
        <v>492</v>
      </c>
      <c r="G223" s="204" t="s">
        <v>142</v>
      </c>
      <c r="H223" s="205">
        <v>180</v>
      </c>
      <c r="I223" s="206"/>
      <c r="J223" s="207">
        <f>ROUND(I223*H223,2)</f>
        <v>0</v>
      </c>
      <c r="K223" s="203" t="s">
        <v>19</v>
      </c>
      <c r="L223" s="40"/>
      <c r="M223" s="208" t="s">
        <v>19</v>
      </c>
      <c r="N223" s="209" t="s">
        <v>42</v>
      </c>
      <c r="O223" s="76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14" t="s">
        <v>186</v>
      </c>
      <c r="AT223" s="14" t="s">
        <v>129</v>
      </c>
      <c r="AU223" s="14" t="s">
        <v>81</v>
      </c>
      <c r="AY223" s="14" t="s">
        <v>127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4" t="s">
        <v>79</v>
      </c>
      <c r="BK223" s="212">
        <f>ROUND(I223*H223,2)</f>
        <v>0</v>
      </c>
      <c r="BL223" s="14" t="s">
        <v>186</v>
      </c>
      <c r="BM223" s="14" t="s">
        <v>557</v>
      </c>
    </row>
    <row r="224" spans="2:47" s="1" customFormat="1" ht="12">
      <c r="B224" s="35"/>
      <c r="C224" s="36"/>
      <c r="D224" s="213" t="s">
        <v>135</v>
      </c>
      <c r="E224" s="36"/>
      <c r="F224" s="214" t="s">
        <v>492</v>
      </c>
      <c r="G224" s="36"/>
      <c r="H224" s="36"/>
      <c r="I224" s="127"/>
      <c r="J224" s="36"/>
      <c r="K224" s="36"/>
      <c r="L224" s="40"/>
      <c r="M224" s="215"/>
      <c r="N224" s="76"/>
      <c r="O224" s="76"/>
      <c r="P224" s="76"/>
      <c r="Q224" s="76"/>
      <c r="R224" s="76"/>
      <c r="S224" s="76"/>
      <c r="T224" s="77"/>
      <c r="AT224" s="14" t="s">
        <v>135</v>
      </c>
      <c r="AU224" s="14" t="s">
        <v>81</v>
      </c>
    </row>
    <row r="225" spans="2:47" s="1" customFormat="1" ht="12">
      <c r="B225" s="35"/>
      <c r="C225" s="36"/>
      <c r="D225" s="213" t="s">
        <v>136</v>
      </c>
      <c r="E225" s="36"/>
      <c r="F225" s="216" t="s">
        <v>494</v>
      </c>
      <c r="G225" s="36"/>
      <c r="H225" s="36"/>
      <c r="I225" s="127"/>
      <c r="J225" s="36"/>
      <c r="K225" s="36"/>
      <c r="L225" s="40"/>
      <c r="M225" s="215"/>
      <c r="N225" s="76"/>
      <c r="O225" s="76"/>
      <c r="P225" s="76"/>
      <c r="Q225" s="76"/>
      <c r="R225" s="76"/>
      <c r="S225" s="76"/>
      <c r="T225" s="77"/>
      <c r="AT225" s="14" t="s">
        <v>136</v>
      </c>
      <c r="AU225" s="14" t="s">
        <v>81</v>
      </c>
    </row>
    <row r="226" spans="2:51" s="11" customFormat="1" ht="12">
      <c r="B226" s="217"/>
      <c r="C226" s="218"/>
      <c r="D226" s="213" t="s">
        <v>147</v>
      </c>
      <c r="E226" s="219" t="s">
        <v>19</v>
      </c>
      <c r="F226" s="220" t="s">
        <v>558</v>
      </c>
      <c r="G226" s="218"/>
      <c r="H226" s="221">
        <v>180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147</v>
      </c>
      <c r="AU226" s="227" t="s">
        <v>81</v>
      </c>
      <c r="AV226" s="11" t="s">
        <v>81</v>
      </c>
      <c r="AW226" s="11" t="s">
        <v>32</v>
      </c>
      <c r="AX226" s="11" t="s">
        <v>79</v>
      </c>
      <c r="AY226" s="227" t="s">
        <v>127</v>
      </c>
    </row>
    <row r="227" spans="2:65" s="1" customFormat="1" ht="16.5" customHeight="1">
      <c r="B227" s="35"/>
      <c r="C227" s="201" t="s">
        <v>425</v>
      </c>
      <c r="D227" s="201" t="s">
        <v>129</v>
      </c>
      <c r="E227" s="202" t="s">
        <v>497</v>
      </c>
      <c r="F227" s="203" t="s">
        <v>498</v>
      </c>
      <c r="G227" s="204" t="s">
        <v>142</v>
      </c>
      <c r="H227" s="205">
        <v>180</v>
      </c>
      <c r="I227" s="206"/>
      <c r="J227" s="207">
        <f>ROUND(I227*H227,2)</f>
        <v>0</v>
      </c>
      <c r="K227" s="203" t="s">
        <v>19</v>
      </c>
      <c r="L227" s="40"/>
      <c r="M227" s="208" t="s">
        <v>19</v>
      </c>
      <c r="N227" s="209" t="s">
        <v>42</v>
      </c>
      <c r="O227" s="76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14" t="s">
        <v>186</v>
      </c>
      <c r="AT227" s="14" t="s">
        <v>129</v>
      </c>
      <c r="AU227" s="14" t="s">
        <v>81</v>
      </c>
      <c r="AY227" s="14" t="s">
        <v>127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4" t="s">
        <v>79</v>
      </c>
      <c r="BK227" s="212">
        <f>ROUND(I227*H227,2)</f>
        <v>0</v>
      </c>
      <c r="BL227" s="14" t="s">
        <v>186</v>
      </c>
      <c r="BM227" s="14" t="s">
        <v>559</v>
      </c>
    </row>
    <row r="228" spans="2:47" s="1" customFormat="1" ht="12">
      <c r="B228" s="35"/>
      <c r="C228" s="36"/>
      <c r="D228" s="213" t="s">
        <v>135</v>
      </c>
      <c r="E228" s="36"/>
      <c r="F228" s="214" t="s">
        <v>498</v>
      </c>
      <c r="G228" s="36"/>
      <c r="H228" s="36"/>
      <c r="I228" s="127"/>
      <c r="J228" s="36"/>
      <c r="K228" s="36"/>
      <c r="L228" s="40"/>
      <c r="M228" s="215"/>
      <c r="N228" s="76"/>
      <c r="O228" s="76"/>
      <c r="P228" s="76"/>
      <c r="Q228" s="76"/>
      <c r="R228" s="76"/>
      <c r="S228" s="76"/>
      <c r="T228" s="77"/>
      <c r="AT228" s="14" t="s">
        <v>135</v>
      </c>
      <c r="AU228" s="14" t="s">
        <v>81</v>
      </c>
    </row>
    <row r="229" spans="2:47" s="1" customFormat="1" ht="12">
      <c r="B229" s="35"/>
      <c r="C229" s="36"/>
      <c r="D229" s="213" t="s">
        <v>136</v>
      </c>
      <c r="E229" s="36"/>
      <c r="F229" s="216" t="s">
        <v>500</v>
      </c>
      <c r="G229" s="36"/>
      <c r="H229" s="36"/>
      <c r="I229" s="127"/>
      <c r="J229" s="36"/>
      <c r="K229" s="36"/>
      <c r="L229" s="40"/>
      <c r="M229" s="215"/>
      <c r="N229" s="76"/>
      <c r="O229" s="76"/>
      <c r="P229" s="76"/>
      <c r="Q229" s="76"/>
      <c r="R229" s="76"/>
      <c r="S229" s="76"/>
      <c r="T229" s="77"/>
      <c r="AT229" s="14" t="s">
        <v>136</v>
      </c>
      <c r="AU229" s="14" t="s">
        <v>81</v>
      </c>
    </row>
    <row r="230" spans="2:51" s="11" customFormat="1" ht="12">
      <c r="B230" s="217"/>
      <c r="C230" s="218"/>
      <c r="D230" s="213" t="s">
        <v>147</v>
      </c>
      <c r="E230" s="219" t="s">
        <v>19</v>
      </c>
      <c r="F230" s="220" t="s">
        <v>558</v>
      </c>
      <c r="G230" s="218"/>
      <c r="H230" s="221">
        <v>180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147</v>
      </c>
      <c r="AU230" s="227" t="s">
        <v>81</v>
      </c>
      <c r="AV230" s="11" t="s">
        <v>81</v>
      </c>
      <c r="AW230" s="11" t="s">
        <v>32</v>
      </c>
      <c r="AX230" s="11" t="s">
        <v>79</v>
      </c>
      <c r="AY230" s="227" t="s">
        <v>127</v>
      </c>
    </row>
    <row r="231" spans="2:63" s="10" customFormat="1" ht="25.9" customHeight="1">
      <c r="B231" s="185"/>
      <c r="C231" s="186"/>
      <c r="D231" s="187" t="s">
        <v>70</v>
      </c>
      <c r="E231" s="188" t="s">
        <v>168</v>
      </c>
      <c r="F231" s="188" t="s">
        <v>501</v>
      </c>
      <c r="G231" s="186"/>
      <c r="H231" s="186"/>
      <c r="I231" s="189"/>
      <c r="J231" s="190">
        <f>BK231</f>
        <v>0</v>
      </c>
      <c r="K231" s="186"/>
      <c r="L231" s="191"/>
      <c r="M231" s="192"/>
      <c r="N231" s="193"/>
      <c r="O231" s="193"/>
      <c r="P231" s="194">
        <f>P232</f>
        <v>0</v>
      </c>
      <c r="Q231" s="193"/>
      <c r="R231" s="194">
        <f>R232</f>
        <v>0.023440000000000003</v>
      </c>
      <c r="S231" s="193"/>
      <c r="T231" s="195">
        <f>T232</f>
        <v>0</v>
      </c>
      <c r="AR231" s="196" t="s">
        <v>151</v>
      </c>
      <c r="AT231" s="197" t="s">
        <v>70</v>
      </c>
      <c r="AU231" s="197" t="s">
        <v>71</v>
      </c>
      <c r="AY231" s="196" t="s">
        <v>127</v>
      </c>
      <c r="BK231" s="198">
        <f>BK232</f>
        <v>0</v>
      </c>
    </row>
    <row r="232" spans="2:63" s="10" customFormat="1" ht="22.8" customHeight="1">
      <c r="B232" s="185"/>
      <c r="C232" s="186"/>
      <c r="D232" s="187" t="s">
        <v>70</v>
      </c>
      <c r="E232" s="199" t="s">
        <v>502</v>
      </c>
      <c r="F232" s="199" t="s">
        <v>503</v>
      </c>
      <c r="G232" s="186"/>
      <c r="H232" s="186"/>
      <c r="I232" s="189"/>
      <c r="J232" s="200">
        <f>BK232</f>
        <v>0</v>
      </c>
      <c r="K232" s="186"/>
      <c r="L232" s="191"/>
      <c r="M232" s="192"/>
      <c r="N232" s="193"/>
      <c r="O232" s="193"/>
      <c r="P232" s="194">
        <f>SUM(P233:P241)</f>
        <v>0</v>
      </c>
      <c r="Q232" s="193"/>
      <c r="R232" s="194">
        <f>SUM(R233:R241)</f>
        <v>0.023440000000000003</v>
      </c>
      <c r="S232" s="193"/>
      <c r="T232" s="195">
        <f>SUM(T233:T241)</f>
        <v>0</v>
      </c>
      <c r="AR232" s="196" t="s">
        <v>151</v>
      </c>
      <c r="AT232" s="197" t="s">
        <v>70</v>
      </c>
      <c r="AU232" s="197" t="s">
        <v>79</v>
      </c>
      <c r="AY232" s="196" t="s">
        <v>127</v>
      </c>
      <c r="BK232" s="198">
        <f>SUM(BK233:BK241)</f>
        <v>0</v>
      </c>
    </row>
    <row r="233" spans="2:65" s="1" customFormat="1" ht="16.5" customHeight="1">
      <c r="B233" s="35"/>
      <c r="C233" s="201" t="s">
        <v>430</v>
      </c>
      <c r="D233" s="201" t="s">
        <v>129</v>
      </c>
      <c r="E233" s="202" t="s">
        <v>505</v>
      </c>
      <c r="F233" s="203" t="s">
        <v>506</v>
      </c>
      <c r="G233" s="204" t="s">
        <v>237</v>
      </c>
      <c r="H233" s="205">
        <v>1</v>
      </c>
      <c r="I233" s="206"/>
      <c r="J233" s="207">
        <f>ROUND(I233*H233,2)</f>
        <v>0</v>
      </c>
      <c r="K233" s="203" t="s">
        <v>171</v>
      </c>
      <c r="L233" s="40"/>
      <c r="M233" s="208" t="s">
        <v>19</v>
      </c>
      <c r="N233" s="209" t="s">
        <v>42</v>
      </c>
      <c r="O233" s="76"/>
      <c r="P233" s="210">
        <f>O233*H233</f>
        <v>0</v>
      </c>
      <c r="Q233" s="210">
        <v>0.00944</v>
      </c>
      <c r="R233" s="210">
        <f>Q233*H233</f>
        <v>0.00944</v>
      </c>
      <c r="S233" s="210">
        <v>0</v>
      </c>
      <c r="T233" s="211">
        <f>S233*H233</f>
        <v>0</v>
      </c>
      <c r="AR233" s="14" t="s">
        <v>133</v>
      </c>
      <c r="AT233" s="14" t="s">
        <v>129</v>
      </c>
      <c r="AU233" s="14" t="s">
        <v>81</v>
      </c>
      <c r="AY233" s="14" t="s">
        <v>127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4" t="s">
        <v>79</v>
      </c>
      <c r="BK233" s="212">
        <f>ROUND(I233*H233,2)</f>
        <v>0</v>
      </c>
      <c r="BL233" s="14" t="s">
        <v>133</v>
      </c>
      <c r="BM233" s="14" t="s">
        <v>507</v>
      </c>
    </row>
    <row r="234" spans="2:47" s="1" customFormat="1" ht="12">
      <c r="B234" s="35"/>
      <c r="C234" s="36"/>
      <c r="D234" s="213" t="s">
        <v>135</v>
      </c>
      <c r="E234" s="36"/>
      <c r="F234" s="214" t="s">
        <v>508</v>
      </c>
      <c r="G234" s="36"/>
      <c r="H234" s="36"/>
      <c r="I234" s="127"/>
      <c r="J234" s="36"/>
      <c r="K234" s="36"/>
      <c r="L234" s="40"/>
      <c r="M234" s="215"/>
      <c r="N234" s="76"/>
      <c r="O234" s="76"/>
      <c r="P234" s="76"/>
      <c r="Q234" s="76"/>
      <c r="R234" s="76"/>
      <c r="S234" s="76"/>
      <c r="T234" s="77"/>
      <c r="AT234" s="14" t="s">
        <v>135</v>
      </c>
      <c r="AU234" s="14" t="s">
        <v>81</v>
      </c>
    </row>
    <row r="235" spans="2:47" s="1" customFormat="1" ht="12">
      <c r="B235" s="35"/>
      <c r="C235" s="36"/>
      <c r="D235" s="213" t="s">
        <v>481</v>
      </c>
      <c r="E235" s="36"/>
      <c r="F235" s="216" t="s">
        <v>509</v>
      </c>
      <c r="G235" s="36"/>
      <c r="H235" s="36"/>
      <c r="I235" s="127"/>
      <c r="J235" s="36"/>
      <c r="K235" s="36"/>
      <c r="L235" s="40"/>
      <c r="M235" s="215"/>
      <c r="N235" s="76"/>
      <c r="O235" s="76"/>
      <c r="P235" s="76"/>
      <c r="Q235" s="76"/>
      <c r="R235" s="76"/>
      <c r="S235" s="76"/>
      <c r="T235" s="77"/>
      <c r="AT235" s="14" t="s">
        <v>481</v>
      </c>
      <c r="AU235" s="14" t="s">
        <v>81</v>
      </c>
    </row>
    <row r="236" spans="2:65" s="1" customFormat="1" ht="16.5" customHeight="1">
      <c r="B236" s="35"/>
      <c r="C236" s="201" t="s">
        <v>434</v>
      </c>
      <c r="D236" s="201" t="s">
        <v>129</v>
      </c>
      <c r="E236" s="202" t="s">
        <v>511</v>
      </c>
      <c r="F236" s="203" t="s">
        <v>512</v>
      </c>
      <c r="G236" s="204" t="s">
        <v>179</v>
      </c>
      <c r="H236" s="205">
        <v>40</v>
      </c>
      <c r="I236" s="206"/>
      <c r="J236" s="207">
        <f>ROUND(I236*H236,2)</f>
        <v>0</v>
      </c>
      <c r="K236" s="203" t="s">
        <v>171</v>
      </c>
      <c r="L236" s="40"/>
      <c r="M236" s="208" t="s">
        <v>19</v>
      </c>
      <c r="N236" s="209" t="s">
        <v>42</v>
      </c>
      <c r="O236" s="76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AR236" s="14" t="s">
        <v>133</v>
      </c>
      <c r="AT236" s="14" t="s">
        <v>129</v>
      </c>
      <c r="AU236" s="14" t="s">
        <v>81</v>
      </c>
      <c r="AY236" s="14" t="s">
        <v>127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4" t="s">
        <v>79</v>
      </c>
      <c r="BK236" s="212">
        <f>ROUND(I236*H236,2)</f>
        <v>0</v>
      </c>
      <c r="BL236" s="14" t="s">
        <v>133</v>
      </c>
      <c r="BM236" s="14" t="s">
        <v>513</v>
      </c>
    </row>
    <row r="237" spans="2:47" s="1" customFormat="1" ht="12">
      <c r="B237" s="35"/>
      <c r="C237" s="36"/>
      <c r="D237" s="213" t="s">
        <v>135</v>
      </c>
      <c r="E237" s="36"/>
      <c r="F237" s="214" t="s">
        <v>514</v>
      </c>
      <c r="G237" s="36"/>
      <c r="H237" s="36"/>
      <c r="I237" s="127"/>
      <c r="J237" s="36"/>
      <c r="K237" s="36"/>
      <c r="L237" s="40"/>
      <c r="M237" s="215"/>
      <c r="N237" s="76"/>
      <c r="O237" s="76"/>
      <c r="P237" s="76"/>
      <c r="Q237" s="76"/>
      <c r="R237" s="76"/>
      <c r="S237" s="76"/>
      <c r="T237" s="77"/>
      <c r="AT237" s="14" t="s">
        <v>135</v>
      </c>
      <c r="AU237" s="14" t="s">
        <v>81</v>
      </c>
    </row>
    <row r="238" spans="2:47" s="1" customFormat="1" ht="12">
      <c r="B238" s="35"/>
      <c r="C238" s="36"/>
      <c r="D238" s="213" t="s">
        <v>481</v>
      </c>
      <c r="E238" s="36"/>
      <c r="F238" s="216" t="s">
        <v>515</v>
      </c>
      <c r="G238" s="36"/>
      <c r="H238" s="36"/>
      <c r="I238" s="127"/>
      <c r="J238" s="36"/>
      <c r="K238" s="36"/>
      <c r="L238" s="40"/>
      <c r="M238" s="215"/>
      <c r="N238" s="76"/>
      <c r="O238" s="76"/>
      <c r="P238" s="76"/>
      <c r="Q238" s="76"/>
      <c r="R238" s="76"/>
      <c r="S238" s="76"/>
      <c r="T238" s="77"/>
      <c r="AT238" s="14" t="s">
        <v>481</v>
      </c>
      <c r="AU238" s="14" t="s">
        <v>81</v>
      </c>
    </row>
    <row r="239" spans="2:65" s="1" customFormat="1" ht="16.5" customHeight="1">
      <c r="B239" s="35"/>
      <c r="C239" s="201" t="s">
        <v>440</v>
      </c>
      <c r="D239" s="201" t="s">
        <v>129</v>
      </c>
      <c r="E239" s="202" t="s">
        <v>517</v>
      </c>
      <c r="F239" s="203" t="s">
        <v>518</v>
      </c>
      <c r="G239" s="204" t="s">
        <v>179</v>
      </c>
      <c r="H239" s="205">
        <v>40</v>
      </c>
      <c r="I239" s="206"/>
      <c r="J239" s="207">
        <f>ROUND(I239*H239,2)</f>
        <v>0</v>
      </c>
      <c r="K239" s="203" t="s">
        <v>171</v>
      </c>
      <c r="L239" s="40"/>
      <c r="M239" s="208" t="s">
        <v>19</v>
      </c>
      <c r="N239" s="209" t="s">
        <v>42</v>
      </c>
      <c r="O239" s="76"/>
      <c r="P239" s="210">
        <f>O239*H239</f>
        <v>0</v>
      </c>
      <c r="Q239" s="210">
        <v>0.00035</v>
      </c>
      <c r="R239" s="210">
        <f>Q239*H239</f>
        <v>0.014</v>
      </c>
      <c r="S239" s="210">
        <v>0</v>
      </c>
      <c r="T239" s="211">
        <f>S239*H239</f>
        <v>0</v>
      </c>
      <c r="AR239" s="14" t="s">
        <v>133</v>
      </c>
      <c r="AT239" s="14" t="s">
        <v>129</v>
      </c>
      <c r="AU239" s="14" t="s">
        <v>81</v>
      </c>
      <c r="AY239" s="14" t="s">
        <v>127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4" t="s">
        <v>79</v>
      </c>
      <c r="BK239" s="212">
        <f>ROUND(I239*H239,2)</f>
        <v>0</v>
      </c>
      <c r="BL239" s="14" t="s">
        <v>133</v>
      </c>
      <c r="BM239" s="14" t="s">
        <v>519</v>
      </c>
    </row>
    <row r="240" spans="2:47" s="1" customFormat="1" ht="12">
      <c r="B240" s="35"/>
      <c r="C240" s="36"/>
      <c r="D240" s="213" t="s">
        <v>135</v>
      </c>
      <c r="E240" s="36"/>
      <c r="F240" s="214" t="s">
        <v>520</v>
      </c>
      <c r="G240" s="36"/>
      <c r="H240" s="36"/>
      <c r="I240" s="127"/>
      <c r="J240" s="36"/>
      <c r="K240" s="36"/>
      <c r="L240" s="40"/>
      <c r="M240" s="215"/>
      <c r="N240" s="76"/>
      <c r="O240" s="76"/>
      <c r="P240" s="76"/>
      <c r="Q240" s="76"/>
      <c r="R240" s="76"/>
      <c r="S240" s="76"/>
      <c r="T240" s="77"/>
      <c r="AT240" s="14" t="s">
        <v>135</v>
      </c>
      <c r="AU240" s="14" t="s">
        <v>81</v>
      </c>
    </row>
    <row r="241" spans="2:47" s="1" customFormat="1" ht="12">
      <c r="B241" s="35"/>
      <c r="C241" s="36"/>
      <c r="D241" s="213" t="s">
        <v>136</v>
      </c>
      <c r="E241" s="36"/>
      <c r="F241" s="216" t="s">
        <v>521</v>
      </c>
      <c r="G241" s="36"/>
      <c r="H241" s="36"/>
      <c r="I241" s="127"/>
      <c r="J241" s="36"/>
      <c r="K241" s="36"/>
      <c r="L241" s="40"/>
      <c r="M241" s="215"/>
      <c r="N241" s="76"/>
      <c r="O241" s="76"/>
      <c r="P241" s="76"/>
      <c r="Q241" s="76"/>
      <c r="R241" s="76"/>
      <c r="S241" s="76"/>
      <c r="T241" s="77"/>
      <c r="AT241" s="14" t="s">
        <v>136</v>
      </c>
      <c r="AU241" s="14" t="s">
        <v>81</v>
      </c>
    </row>
    <row r="242" spans="2:63" s="10" customFormat="1" ht="25.9" customHeight="1">
      <c r="B242" s="185"/>
      <c r="C242" s="186"/>
      <c r="D242" s="187" t="s">
        <v>70</v>
      </c>
      <c r="E242" s="188" t="s">
        <v>522</v>
      </c>
      <c r="F242" s="188" t="s">
        <v>523</v>
      </c>
      <c r="G242" s="186"/>
      <c r="H242" s="186"/>
      <c r="I242" s="189"/>
      <c r="J242" s="190">
        <f>BK242</f>
        <v>0</v>
      </c>
      <c r="K242" s="186"/>
      <c r="L242" s="191"/>
      <c r="M242" s="192"/>
      <c r="N242" s="193"/>
      <c r="O242" s="193"/>
      <c r="P242" s="194">
        <f>SUM(P243:P247)</f>
        <v>0</v>
      </c>
      <c r="Q242" s="193"/>
      <c r="R242" s="194">
        <f>SUM(R243:R247)</f>
        <v>0</v>
      </c>
      <c r="S242" s="193"/>
      <c r="T242" s="195">
        <f>SUM(T243:T247)</f>
        <v>0</v>
      </c>
      <c r="AR242" s="196" t="s">
        <v>144</v>
      </c>
      <c r="AT242" s="197" t="s">
        <v>70</v>
      </c>
      <c r="AU242" s="197" t="s">
        <v>71</v>
      </c>
      <c r="AY242" s="196" t="s">
        <v>127</v>
      </c>
      <c r="BK242" s="198">
        <f>SUM(BK243:BK247)</f>
        <v>0</v>
      </c>
    </row>
    <row r="243" spans="2:65" s="1" customFormat="1" ht="16.5" customHeight="1">
      <c r="B243" s="35"/>
      <c r="C243" s="201" t="s">
        <v>133</v>
      </c>
      <c r="D243" s="201" t="s">
        <v>129</v>
      </c>
      <c r="E243" s="202" t="s">
        <v>525</v>
      </c>
      <c r="F243" s="203" t="s">
        <v>526</v>
      </c>
      <c r="G243" s="204" t="s">
        <v>527</v>
      </c>
      <c r="H243" s="205">
        <v>40</v>
      </c>
      <c r="I243" s="206"/>
      <c r="J243" s="207">
        <f>ROUND(I243*H243,2)</f>
        <v>0</v>
      </c>
      <c r="K243" s="203" t="s">
        <v>171</v>
      </c>
      <c r="L243" s="40"/>
      <c r="M243" s="208" t="s">
        <v>19</v>
      </c>
      <c r="N243" s="209" t="s">
        <v>42</v>
      </c>
      <c r="O243" s="76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14" t="s">
        <v>528</v>
      </c>
      <c r="AT243" s="14" t="s">
        <v>129</v>
      </c>
      <c r="AU243" s="14" t="s">
        <v>79</v>
      </c>
      <c r="AY243" s="14" t="s">
        <v>127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14" t="s">
        <v>79</v>
      </c>
      <c r="BK243" s="212">
        <f>ROUND(I243*H243,2)</f>
        <v>0</v>
      </c>
      <c r="BL243" s="14" t="s">
        <v>528</v>
      </c>
      <c r="BM243" s="14" t="s">
        <v>529</v>
      </c>
    </row>
    <row r="244" spans="2:47" s="1" customFormat="1" ht="12">
      <c r="B244" s="35"/>
      <c r="C244" s="36"/>
      <c r="D244" s="213" t="s">
        <v>135</v>
      </c>
      <c r="E244" s="36"/>
      <c r="F244" s="214" t="s">
        <v>530</v>
      </c>
      <c r="G244" s="36"/>
      <c r="H244" s="36"/>
      <c r="I244" s="127"/>
      <c r="J244" s="36"/>
      <c r="K244" s="36"/>
      <c r="L244" s="40"/>
      <c r="M244" s="215"/>
      <c r="N244" s="76"/>
      <c r="O244" s="76"/>
      <c r="P244" s="76"/>
      <c r="Q244" s="76"/>
      <c r="R244" s="76"/>
      <c r="S244" s="76"/>
      <c r="T244" s="77"/>
      <c r="AT244" s="14" t="s">
        <v>135</v>
      </c>
      <c r="AU244" s="14" t="s">
        <v>79</v>
      </c>
    </row>
    <row r="245" spans="2:65" s="1" customFormat="1" ht="16.5" customHeight="1">
      <c r="B245" s="35"/>
      <c r="C245" s="201" t="s">
        <v>448</v>
      </c>
      <c r="D245" s="201" t="s">
        <v>129</v>
      </c>
      <c r="E245" s="202" t="s">
        <v>532</v>
      </c>
      <c r="F245" s="203" t="s">
        <v>533</v>
      </c>
      <c r="G245" s="204" t="s">
        <v>527</v>
      </c>
      <c r="H245" s="205">
        <v>120</v>
      </c>
      <c r="I245" s="206"/>
      <c r="J245" s="207">
        <f>ROUND(I245*H245,2)</f>
        <v>0</v>
      </c>
      <c r="K245" s="203" t="s">
        <v>171</v>
      </c>
      <c r="L245" s="40"/>
      <c r="M245" s="208" t="s">
        <v>19</v>
      </c>
      <c r="N245" s="209" t="s">
        <v>42</v>
      </c>
      <c r="O245" s="76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14" t="s">
        <v>528</v>
      </c>
      <c r="AT245" s="14" t="s">
        <v>129</v>
      </c>
      <c r="AU245" s="14" t="s">
        <v>79</v>
      </c>
      <c r="AY245" s="14" t="s">
        <v>127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4" t="s">
        <v>79</v>
      </c>
      <c r="BK245" s="212">
        <f>ROUND(I245*H245,2)</f>
        <v>0</v>
      </c>
      <c r="BL245" s="14" t="s">
        <v>528</v>
      </c>
      <c r="BM245" s="14" t="s">
        <v>534</v>
      </c>
    </row>
    <row r="246" spans="2:47" s="1" customFormat="1" ht="12">
      <c r="B246" s="35"/>
      <c r="C246" s="36"/>
      <c r="D246" s="213" t="s">
        <v>135</v>
      </c>
      <c r="E246" s="36"/>
      <c r="F246" s="214" t="s">
        <v>535</v>
      </c>
      <c r="G246" s="36"/>
      <c r="H246" s="36"/>
      <c r="I246" s="127"/>
      <c r="J246" s="36"/>
      <c r="K246" s="36"/>
      <c r="L246" s="40"/>
      <c r="M246" s="215"/>
      <c r="N246" s="76"/>
      <c r="O246" s="76"/>
      <c r="P246" s="76"/>
      <c r="Q246" s="76"/>
      <c r="R246" s="76"/>
      <c r="S246" s="76"/>
      <c r="T246" s="77"/>
      <c r="AT246" s="14" t="s">
        <v>135</v>
      </c>
      <c r="AU246" s="14" t="s">
        <v>79</v>
      </c>
    </row>
    <row r="247" spans="2:47" s="1" customFormat="1" ht="12">
      <c r="B247" s="35"/>
      <c r="C247" s="36"/>
      <c r="D247" s="213" t="s">
        <v>136</v>
      </c>
      <c r="E247" s="36"/>
      <c r="F247" s="216" t="s">
        <v>536</v>
      </c>
      <c r="G247" s="36"/>
      <c r="H247" s="36"/>
      <c r="I247" s="127"/>
      <c r="J247" s="36"/>
      <c r="K247" s="36"/>
      <c r="L247" s="40"/>
      <c r="M247" s="238"/>
      <c r="N247" s="239"/>
      <c r="O247" s="239"/>
      <c r="P247" s="239"/>
      <c r="Q247" s="239"/>
      <c r="R247" s="239"/>
      <c r="S247" s="239"/>
      <c r="T247" s="240"/>
      <c r="AT247" s="14" t="s">
        <v>136</v>
      </c>
      <c r="AU247" s="14" t="s">
        <v>79</v>
      </c>
    </row>
    <row r="248" spans="2:12" s="1" customFormat="1" ht="6.95" customHeight="1">
      <c r="B248" s="54"/>
      <c r="C248" s="55"/>
      <c r="D248" s="55"/>
      <c r="E248" s="55"/>
      <c r="F248" s="55"/>
      <c r="G248" s="55"/>
      <c r="H248" s="55"/>
      <c r="I248" s="151"/>
      <c r="J248" s="55"/>
      <c r="K248" s="55"/>
      <c r="L248" s="40"/>
    </row>
  </sheetData>
  <sheetProtection password="C7B2" sheet="1" objects="1" scenarios="1" formatColumns="0" formatRows="0" autoFilter="0"/>
  <autoFilter ref="C88:K24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87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81</v>
      </c>
    </row>
    <row r="4" spans="2:46" ht="24.95" customHeight="1">
      <c r="B4" s="17"/>
      <c r="D4" s="124" t="s">
        <v>94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5" t="s">
        <v>16</v>
      </c>
      <c r="L6" s="17"/>
    </row>
    <row r="7" spans="2:12" ht="16.5" customHeight="1">
      <c r="B7" s="17"/>
      <c r="E7" s="126" t="str">
        <f>'Rekapitulace stavby'!K6</f>
        <v xml:space="preserve">Oprava elektroinstalace v SVČ Domeček,  ul. Jiráskova 4140, Chomutov</v>
      </c>
      <c r="F7" s="125"/>
      <c r="G7" s="125"/>
      <c r="H7" s="125"/>
      <c r="L7" s="17"/>
    </row>
    <row r="8" spans="2:12" s="1" customFormat="1" ht="12" customHeight="1">
      <c r="B8" s="40"/>
      <c r="D8" s="125" t="s">
        <v>95</v>
      </c>
      <c r="I8" s="127"/>
      <c r="L8" s="40"/>
    </row>
    <row r="9" spans="2:12" s="1" customFormat="1" ht="36.95" customHeight="1">
      <c r="B9" s="40"/>
      <c r="E9" s="128" t="s">
        <v>560</v>
      </c>
      <c r="F9" s="1"/>
      <c r="G9" s="1"/>
      <c r="H9" s="1"/>
      <c r="I9" s="127"/>
      <c r="L9" s="40"/>
    </row>
    <row r="10" spans="2:12" s="1" customFormat="1" ht="12">
      <c r="B10" s="40"/>
      <c r="I10" s="127"/>
      <c r="L10" s="40"/>
    </row>
    <row r="11" spans="2:12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pans="2: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10. 6. 2019</v>
      </c>
      <c r="L12" s="40"/>
    </row>
    <row r="13" spans="2:12" s="1" customFormat="1" ht="10.8" customHeight="1">
      <c r="B13" s="40"/>
      <c r="I13" s="127"/>
      <c r="L13" s="40"/>
    </row>
    <row r="14" spans="2:12" s="1" customFormat="1" ht="12" customHeight="1">
      <c r="B14" s="40"/>
      <c r="D14" s="125" t="s">
        <v>25</v>
      </c>
      <c r="I14" s="129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9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7"/>
      <c r="L16" s="40"/>
    </row>
    <row r="17" spans="2:12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7"/>
      <c r="L19" s="40"/>
    </row>
    <row r="20" spans="2:12" s="1" customFormat="1" ht="12" customHeight="1">
      <c r="B20" s="40"/>
      <c r="D20" s="125" t="s">
        <v>31</v>
      </c>
      <c r="I20" s="129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9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7"/>
      <c r="L22" s="40"/>
    </row>
    <row r="23" spans="2:12" s="1" customFormat="1" ht="12" customHeight="1">
      <c r="B23" s="40"/>
      <c r="D23" s="125" t="s">
        <v>33</v>
      </c>
      <c r="I23" s="129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34</v>
      </c>
      <c r="I24" s="129" t="s">
        <v>28</v>
      </c>
      <c r="J24" s="14" t="s">
        <v>19</v>
      </c>
      <c r="L24" s="40"/>
    </row>
    <row r="25" spans="2:12" s="1" customFormat="1" ht="6.95" customHeight="1">
      <c r="B25" s="40"/>
      <c r="I25" s="127"/>
      <c r="L25" s="40"/>
    </row>
    <row r="26" spans="2:12" s="1" customFormat="1" ht="12" customHeight="1">
      <c r="B26" s="40"/>
      <c r="D26" s="125" t="s">
        <v>35</v>
      </c>
      <c r="I26" s="127"/>
      <c r="L26" s="40"/>
    </row>
    <row r="27" spans="2:12" s="6" customFormat="1" ht="16.5" customHeight="1">
      <c r="B27" s="131"/>
      <c r="E27" s="132" t="s">
        <v>561</v>
      </c>
      <c r="F27" s="132"/>
      <c r="G27" s="132"/>
      <c r="H27" s="132"/>
      <c r="I27" s="133"/>
      <c r="L27" s="131"/>
    </row>
    <row r="28" spans="2:12" s="1" customFormat="1" ht="6.95" customHeight="1">
      <c r="B28" s="40"/>
      <c r="I28" s="127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pans="2:12" s="1" customFormat="1" ht="25.4" customHeight="1">
      <c r="B30" s="40"/>
      <c r="D30" s="135" t="s">
        <v>37</v>
      </c>
      <c r="I30" s="127"/>
      <c r="J30" s="136">
        <f>ROUND(J88,2)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pans="2:12" s="1" customFormat="1" ht="14.4" customHeight="1">
      <c r="B32" s="40"/>
      <c r="F32" s="137" t="s">
        <v>39</v>
      </c>
      <c r="I32" s="138" t="s">
        <v>38</v>
      </c>
      <c r="J32" s="137" t="s">
        <v>40</v>
      </c>
      <c r="L32" s="40"/>
    </row>
    <row r="33" spans="2:12" s="1" customFormat="1" ht="14.4" customHeight="1">
      <c r="B33" s="40"/>
      <c r="D33" s="125" t="s">
        <v>41</v>
      </c>
      <c r="E33" s="125" t="s">
        <v>42</v>
      </c>
      <c r="F33" s="139">
        <f>ROUND((SUM(BE88:BE158)),2)</f>
        <v>0</v>
      </c>
      <c r="I33" s="140">
        <v>0.21</v>
      </c>
      <c r="J33" s="139">
        <f>ROUND(((SUM(BE88:BE158))*I33),2)</f>
        <v>0</v>
      </c>
      <c r="L33" s="40"/>
    </row>
    <row r="34" spans="2:12" s="1" customFormat="1" ht="14.4" customHeight="1">
      <c r="B34" s="40"/>
      <c r="E34" s="125" t="s">
        <v>43</v>
      </c>
      <c r="F34" s="139">
        <f>ROUND((SUM(BF88:BF158)),2)</f>
        <v>0</v>
      </c>
      <c r="I34" s="140">
        <v>0.15</v>
      </c>
      <c r="J34" s="139">
        <f>ROUND(((SUM(BF88:BF158))*I34),2)</f>
        <v>0</v>
      </c>
      <c r="L34" s="40"/>
    </row>
    <row r="35" spans="2:12" s="1" customFormat="1" ht="14.4" customHeight="1" hidden="1">
      <c r="B35" s="40"/>
      <c r="E35" s="125" t="s">
        <v>44</v>
      </c>
      <c r="F35" s="139">
        <f>ROUND((SUM(BG88:BG158)),2)</f>
        <v>0</v>
      </c>
      <c r="I35" s="140">
        <v>0.21</v>
      </c>
      <c r="J35" s="139">
        <f>0</f>
        <v>0</v>
      </c>
      <c r="L35" s="40"/>
    </row>
    <row r="36" spans="2:12" s="1" customFormat="1" ht="14.4" customHeight="1" hidden="1">
      <c r="B36" s="40"/>
      <c r="E36" s="125" t="s">
        <v>45</v>
      </c>
      <c r="F36" s="139">
        <f>ROUND((SUM(BH88:BH158)),2)</f>
        <v>0</v>
      </c>
      <c r="I36" s="140">
        <v>0.15</v>
      </c>
      <c r="J36" s="139">
        <f>0</f>
        <v>0</v>
      </c>
      <c r="L36" s="40"/>
    </row>
    <row r="37" spans="2:12" s="1" customFormat="1" ht="14.4" customHeight="1" hidden="1">
      <c r="B37" s="40"/>
      <c r="E37" s="125" t="s">
        <v>46</v>
      </c>
      <c r="F37" s="139">
        <f>ROUND((SUM(BI88:BI158)),2)</f>
        <v>0</v>
      </c>
      <c r="I37" s="140">
        <v>0</v>
      </c>
      <c r="J37" s="139">
        <f>0</f>
        <v>0</v>
      </c>
      <c r="L37" s="40"/>
    </row>
    <row r="38" spans="2:12" s="1" customFormat="1" ht="6.95" customHeight="1">
      <c r="B38" s="40"/>
      <c r="I38" s="127"/>
      <c r="L38" s="40"/>
    </row>
    <row r="39" spans="2:12" s="1" customFormat="1" ht="25.4" customHeight="1">
      <c r="B39" s="40"/>
      <c r="C39" s="141"/>
      <c r="D39" s="142" t="s">
        <v>47</v>
      </c>
      <c r="E39" s="143"/>
      <c r="F39" s="143"/>
      <c r="G39" s="144" t="s">
        <v>48</v>
      </c>
      <c r="H39" s="145" t="s">
        <v>49</v>
      </c>
      <c r="I39" s="146"/>
      <c r="J39" s="147">
        <f>SUM(J30:J37)</f>
        <v>0</v>
      </c>
      <c r="K39" s="148"/>
      <c r="L39" s="40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pans="2:12" s="1" customFormat="1" ht="24.95" customHeight="1">
      <c r="B45" s="35"/>
      <c r="C45" s="20" t="s">
        <v>97</v>
      </c>
      <c r="D45" s="36"/>
      <c r="E45" s="36"/>
      <c r="F45" s="36"/>
      <c r="G45" s="36"/>
      <c r="H45" s="36"/>
      <c r="I45" s="127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pans="2:12" s="1" customFormat="1" ht="16.5" customHeight="1">
      <c r="B48" s="35"/>
      <c r="C48" s="36"/>
      <c r="D48" s="36"/>
      <c r="E48" s="155" t="str">
        <f>E7</f>
        <v xml:space="preserve">Oprava elektroinstalace v SVČ Domeček,  ul. Jiráskova 4140, Chomutov</v>
      </c>
      <c r="F48" s="29"/>
      <c r="G48" s="29"/>
      <c r="H48" s="29"/>
      <c r="I48" s="127"/>
      <c r="J48" s="36"/>
      <c r="K48" s="36"/>
      <c r="L48" s="40"/>
    </row>
    <row r="49" spans="2:12" s="1" customFormat="1" ht="12" customHeight="1">
      <c r="B49" s="35"/>
      <c r="C49" s="29" t="s">
        <v>95</v>
      </c>
      <c r="D49" s="36"/>
      <c r="E49" s="36"/>
      <c r="F49" s="36"/>
      <c r="G49" s="36"/>
      <c r="H49" s="36"/>
      <c r="I49" s="127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Sv-B1 - podhled s osvětlením - učebna prostřední (šachy)</v>
      </c>
      <c r="F50" s="36"/>
      <c r="G50" s="36"/>
      <c r="H50" s="36"/>
      <c r="I50" s="127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9" t="s">
        <v>23</v>
      </c>
      <c r="J52" s="64" t="str">
        <f>IF(J12="","",J12)</f>
        <v>10. 6. 2019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9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pans="2:12" s="1" customFormat="1" ht="29.25" customHeight="1">
      <c r="B57" s="35"/>
      <c r="C57" s="156" t="s">
        <v>98</v>
      </c>
      <c r="D57" s="157"/>
      <c r="E57" s="157"/>
      <c r="F57" s="157"/>
      <c r="G57" s="157"/>
      <c r="H57" s="157"/>
      <c r="I57" s="158"/>
      <c r="J57" s="159" t="s">
        <v>99</v>
      </c>
      <c r="K57" s="157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pans="2:47" s="1" customFormat="1" ht="22.8" customHeight="1">
      <c r="B59" s="35"/>
      <c r="C59" s="160" t="s">
        <v>69</v>
      </c>
      <c r="D59" s="36"/>
      <c r="E59" s="36"/>
      <c r="F59" s="36"/>
      <c r="G59" s="36"/>
      <c r="H59" s="36"/>
      <c r="I59" s="127"/>
      <c r="J59" s="94">
        <f>J88</f>
        <v>0</v>
      </c>
      <c r="K59" s="36"/>
      <c r="L59" s="40"/>
      <c r="AU59" s="14" t="s">
        <v>100</v>
      </c>
    </row>
    <row r="60" spans="2:12" s="7" customFormat="1" ht="24.95" customHeight="1">
      <c r="B60" s="161"/>
      <c r="C60" s="162"/>
      <c r="D60" s="163" t="s">
        <v>101</v>
      </c>
      <c r="E60" s="164"/>
      <c r="F60" s="164"/>
      <c r="G60" s="164"/>
      <c r="H60" s="164"/>
      <c r="I60" s="165"/>
      <c r="J60" s="166">
        <f>J89</f>
        <v>0</v>
      </c>
      <c r="K60" s="162"/>
      <c r="L60" s="167"/>
    </row>
    <row r="61" spans="2:12" s="8" customFormat="1" ht="19.9" customHeight="1">
      <c r="B61" s="168"/>
      <c r="C61" s="169"/>
      <c r="D61" s="170" t="s">
        <v>102</v>
      </c>
      <c r="E61" s="171"/>
      <c r="F61" s="171"/>
      <c r="G61" s="171"/>
      <c r="H61" s="171"/>
      <c r="I61" s="172"/>
      <c r="J61" s="173">
        <f>J90</f>
        <v>0</v>
      </c>
      <c r="K61" s="169"/>
      <c r="L61" s="174"/>
    </row>
    <row r="62" spans="2:12" s="8" customFormat="1" ht="19.9" customHeight="1">
      <c r="B62" s="168"/>
      <c r="C62" s="169"/>
      <c r="D62" s="170" t="s">
        <v>104</v>
      </c>
      <c r="E62" s="171"/>
      <c r="F62" s="171"/>
      <c r="G62" s="171"/>
      <c r="H62" s="171"/>
      <c r="I62" s="172"/>
      <c r="J62" s="173">
        <f>J94</f>
        <v>0</v>
      </c>
      <c r="K62" s="169"/>
      <c r="L62" s="174"/>
    </row>
    <row r="63" spans="2:12" s="7" customFormat="1" ht="24.95" customHeight="1">
      <c r="B63" s="161"/>
      <c r="C63" s="162"/>
      <c r="D63" s="163" t="s">
        <v>105</v>
      </c>
      <c r="E63" s="164"/>
      <c r="F63" s="164"/>
      <c r="G63" s="164"/>
      <c r="H63" s="164"/>
      <c r="I63" s="165"/>
      <c r="J63" s="166">
        <f>J98</f>
        <v>0</v>
      </c>
      <c r="K63" s="162"/>
      <c r="L63" s="167"/>
    </row>
    <row r="64" spans="2:12" s="8" customFormat="1" ht="19.9" customHeight="1">
      <c r="B64" s="168"/>
      <c r="C64" s="169"/>
      <c r="D64" s="170" t="s">
        <v>106</v>
      </c>
      <c r="E64" s="171"/>
      <c r="F64" s="171"/>
      <c r="G64" s="171"/>
      <c r="H64" s="171"/>
      <c r="I64" s="172"/>
      <c r="J64" s="173">
        <f>J99</f>
        <v>0</v>
      </c>
      <c r="K64" s="169"/>
      <c r="L64" s="174"/>
    </row>
    <row r="65" spans="2:12" s="8" customFormat="1" ht="19.9" customHeight="1">
      <c r="B65" s="168"/>
      <c r="C65" s="169"/>
      <c r="D65" s="170" t="s">
        <v>107</v>
      </c>
      <c r="E65" s="171"/>
      <c r="F65" s="171"/>
      <c r="G65" s="171"/>
      <c r="H65" s="171"/>
      <c r="I65" s="172"/>
      <c r="J65" s="173">
        <f>J109</f>
        <v>0</v>
      </c>
      <c r="K65" s="169"/>
      <c r="L65" s="174"/>
    </row>
    <row r="66" spans="2:12" s="7" customFormat="1" ht="24.95" customHeight="1">
      <c r="B66" s="161"/>
      <c r="C66" s="162"/>
      <c r="D66" s="163" t="s">
        <v>109</v>
      </c>
      <c r="E66" s="164"/>
      <c r="F66" s="164"/>
      <c r="G66" s="164"/>
      <c r="H66" s="164"/>
      <c r="I66" s="165"/>
      <c r="J66" s="166">
        <f>J147</f>
        <v>0</v>
      </c>
      <c r="K66" s="162"/>
      <c r="L66" s="167"/>
    </row>
    <row r="67" spans="2:12" s="8" customFormat="1" ht="19.9" customHeight="1">
      <c r="B67" s="168"/>
      <c r="C67" s="169"/>
      <c r="D67" s="170" t="s">
        <v>110</v>
      </c>
      <c r="E67" s="171"/>
      <c r="F67" s="171"/>
      <c r="G67" s="171"/>
      <c r="H67" s="171"/>
      <c r="I67" s="172"/>
      <c r="J67" s="173">
        <f>J148</f>
        <v>0</v>
      </c>
      <c r="K67" s="169"/>
      <c r="L67" s="174"/>
    </row>
    <row r="68" spans="2:12" s="7" customFormat="1" ht="24.95" customHeight="1">
      <c r="B68" s="161"/>
      <c r="C68" s="162"/>
      <c r="D68" s="163" t="s">
        <v>111</v>
      </c>
      <c r="E68" s="164"/>
      <c r="F68" s="164"/>
      <c r="G68" s="164"/>
      <c r="H68" s="164"/>
      <c r="I68" s="165"/>
      <c r="J68" s="166">
        <f>J154</f>
        <v>0</v>
      </c>
      <c r="K68" s="162"/>
      <c r="L68" s="167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7"/>
      <c r="J69" s="36"/>
      <c r="K69" s="36"/>
      <c r="L69" s="40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51"/>
      <c r="J70" s="55"/>
      <c r="K70" s="55"/>
      <c r="L70" s="40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54"/>
      <c r="J74" s="57"/>
      <c r="K74" s="57"/>
      <c r="L74" s="40"/>
    </row>
    <row r="75" spans="2:12" s="1" customFormat="1" ht="24.95" customHeight="1">
      <c r="B75" s="35"/>
      <c r="C75" s="20" t="s">
        <v>112</v>
      </c>
      <c r="D75" s="36"/>
      <c r="E75" s="36"/>
      <c r="F75" s="36"/>
      <c r="G75" s="36"/>
      <c r="H75" s="36"/>
      <c r="I75" s="127"/>
      <c r="J75" s="36"/>
      <c r="K75" s="36"/>
      <c r="L75" s="40"/>
    </row>
    <row r="76" spans="2:12" s="1" customFormat="1" ht="6.95" customHeight="1">
      <c r="B76" s="35"/>
      <c r="C76" s="36"/>
      <c r="D76" s="36"/>
      <c r="E76" s="36"/>
      <c r="F76" s="36"/>
      <c r="G76" s="36"/>
      <c r="H76" s="36"/>
      <c r="I76" s="127"/>
      <c r="J76" s="36"/>
      <c r="K76" s="36"/>
      <c r="L76" s="40"/>
    </row>
    <row r="77" spans="2:12" s="1" customFormat="1" ht="12" customHeight="1">
      <c r="B77" s="35"/>
      <c r="C77" s="29" t="s">
        <v>16</v>
      </c>
      <c r="D77" s="36"/>
      <c r="E77" s="36"/>
      <c r="F77" s="36"/>
      <c r="G77" s="36"/>
      <c r="H77" s="36"/>
      <c r="I77" s="127"/>
      <c r="J77" s="36"/>
      <c r="K77" s="36"/>
      <c r="L77" s="40"/>
    </row>
    <row r="78" spans="2:12" s="1" customFormat="1" ht="16.5" customHeight="1">
      <c r="B78" s="35"/>
      <c r="C78" s="36"/>
      <c r="D78" s="36"/>
      <c r="E78" s="155" t="str">
        <f>E7</f>
        <v xml:space="preserve">Oprava elektroinstalace v SVČ Domeček,  ul. Jiráskova 4140, Chomutov</v>
      </c>
      <c r="F78" s="29"/>
      <c r="G78" s="29"/>
      <c r="H78" s="29"/>
      <c r="I78" s="127"/>
      <c r="J78" s="36"/>
      <c r="K78" s="36"/>
      <c r="L78" s="40"/>
    </row>
    <row r="79" spans="2:12" s="1" customFormat="1" ht="12" customHeight="1">
      <c r="B79" s="35"/>
      <c r="C79" s="29" t="s">
        <v>95</v>
      </c>
      <c r="D79" s="36"/>
      <c r="E79" s="36"/>
      <c r="F79" s="36"/>
      <c r="G79" s="36"/>
      <c r="H79" s="36"/>
      <c r="I79" s="127"/>
      <c r="J79" s="36"/>
      <c r="K79" s="36"/>
      <c r="L79" s="40"/>
    </row>
    <row r="80" spans="2:12" s="1" customFormat="1" ht="16.5" customHeight="1">
      <c r="B80" s="35"/>
      <c r="C80" s="36"/>
      <c r="D80" s="36"/>
      <c r="E80" s="61" t="str">
        <f>E9</f>
        <v>Sv-B1 - podhled s osvětlením - učebna prostřední (šachy)</v>
      </c>
      <c r="F80" s="36"/>
      <c r="G80" s="36"/>
      <c r="H80" s="36"/>
      <c r="I80" s="127"/>
      <c r="J80" s="36"/>
      <c r="K80" s="36"/>
      <c r="L80" s="40"/>
    </row>
    <row r="81" spans="2:12" s="1" customFormat="1" ht="6.95" customHeight="1">
      <c r="B81" s="35"/>
      <c r="C81" s="36"/>
      <c r="D81" s="36"/>
      <c r="E81" s="36"/>
      <c r="F81" s="36"/>
      <c r="G81" s="36"/>
      <c r="H81" s="36"/>
      <c r="I81" s="127"/>
      <c r="J81" s="36"/>
      <c r="K81" s="36"/>
      <c r="L81" s="40"/>
    </row>
    <row r="82" spans="2:12" s="1" customFormat="1" ht="12" customHeight="1">
      <c r="B82" s="35"/>
      <c r="C82" s="29" t="s">
        <v>21</v>
      </c>
      <c r="D82" s="36"/>
      <c r="E82" s="36"/>
      <c r="F82" s="24" t="str">
        <f>F12</f>
        <v>Chomutov</v>
      </c>
      <c r="G82" s="36"/>
      <c r="H82" s="36"/>
      <c r="I82" s="129" t="s">
        <v>23</v>
      </c>
      <c r="J82" s="64" t="str">
        <f>IF(J12="","",J12)</f>
        <v>10. 6. 2019</v>
      </c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7"/>
      <c r="J83" s="36"/>
      <c r="K83" s="36"/>
      <c r="L83" s="40"/>
    </row>
    <row r="84" spans="2:12" s="1" customFormat="1" ht="13.65" customHeight="1">
      <c r="B84" s="35"/>
      <c r="C84" s="29" t="s">
        <v>25</v>
      </c>
      <c r="D84" s="36"/>
      <c r="E84" s="36"/>
      <c r="F84" s="24" t="str">
        <f>E15</f>
        <v xml:space="preserve"> </v>
      </c>
      <c r="G84" s="36"/>
      <c r="H84" s="36"/>
      <c r="I84" s="129" t="s">
        <v>31</v>
      </c>
      <c r="J84" s="33" t="str">
        <f>E21</f>
        <v xml:space="preserve"> </v>
      </c>
      <c r="K84" s="36"/>
      <c r="L84" s="40"/>
    </row>
    <row r="85" spans="2:12" s="1" customFormat="1" ht="13.65" customHeight="1">
      <c r="B85" s="35"/>
      <c r="C85" s="29" t="s">
        <v>29</v>
      </c>
      <c r="D85" s="36"/>
      <c r="E85" s="36"/>
      <c r="F85" s="24" t="str">
        <f>IF(E18="","",E18)</f>
        <v>Vyplň údaj</v>
      </c>
      <c r="G85" s="36"/>
      <c r="H85" s="36"/>
      <c r="I85" s="129" t="s">
        <v>33</v>
      </c>
      <c r="J85" s="33" t="str">
        <f>E24</f>
        <v>Ing. Ivan Menhard</v>
      </c>
      <c r="K85" s="36"/>
      <c r="L85" s="40"/>
    </row>
    <row r="86" spans="2:12" s="1" customFormat="1" ht="10.3" customHeight="1">
      <c r="B86" s="35"/>
      <c r="C86" s="36"/>
      <c r="D86" s="36"/>
      <c r="E86" s="36"/>
      <c r="F86" s="36"/>
      <c r="G86" s="36"/>
      <c r="H86" s="36"/>
      <c r="I86" s="127"/>
      <c r="J86" s="36"/>
      <c r="K86" s="36"/>
      <c r="L86" s="40"/>
    </row>
    <row r="87" spans="2:20" s="9" customFormat="1" ht="29.25" customHeight="1">
      <c r="B87" s="175"/>
      <c r="C87" s="176" t="s">
        <v>113</v>
      </c>
      <c r="D87" s="177" t="s">
        <v>56</v>
      </c>
      <c r="E87" s="177" t="s">
        <v>52</v>
      </c>
      <c r="F87" s="177" t="s">
        <v>53</v>
      </c>
      <c r="G87" s="177" t="s">
        <v>114</v>
      </c>
      <c r="H87" s="177" t="s">
        <v>115</v>
      </c>
      <c r="I87" s="178" t="s">
        <v>116</v>
      </c>
      <c r="J87" s="177" t="s">
        <v>99</v>
      </c>
      <c r="K87" s="179" t="s">
        <v>117</v>
      </c>
      <c r="L87" s="180"/>
      <c r="M87" s="84" t="s">
        <v>19</v>
      </c>
      <c r="N87" s="85" t="s">
        <v>41</v>
      </c>
      <c r="O87" s="85" t="s">
        <v>118</v>
      </c>
      <c r="P87" s="85" t="s">
        <v>119</v>
      </c>
      <c r="Q87" s="85" t="s">
        <v>120</v>
      </c>
      <c r="R87" s="85" t="s">
        <v>121</v>
      </c>
      <c r="S87" s="85" t="s">
        <v>122</v>
      </c>
      <c r="T87" s="86" t="s">
        <v>123</v>
      </c>
    </row>
    <row r="88" spans="2:63" s="1" customFormat="1" ht="22.8" customHeight="1">
      <c r="B88" s="35"/>
      <c r="C88" s="91" t="s">
        <v>124</v>
      </c>
      <c r="D88" s="36"/>
      <c r="E88" s="36"/>
      <c r="F88" s="36"/>
      <c r="G88" s="36"/>
      <c r="H88" s="36"/>
      <c r="I88" s="127"/>
      <c r="J88" s="181">
        <f>BK88</f>
        <v>0</v>
      </c>
      <c r="K88" s="36"/>
      <c r="L88" s="40"/>
      <c r="M88" s="87"/>
      <c r="N88" s="88"/>
      <c r="O88" s="88"/>
      <c r="P88" s="182">
        <f>P89+P98+P147+P154</f>
        <v>0</v>
      </c>
      <c r="Q88" s="88"/>
      <c r="R88" s="182">
        <f>R89+R98+R147+R154</f>
        <v>0.25571099999999997</v>
      </c>
      <c r="S88" s="88"/>
      <c r="T88" s="183">
        <f>T89+T98+T147+T154</f>
        <v>0.0156</v>
      </c>
      <c r="AT88" s="14" t="s">
        <v>70</v>
      </c>
      <c r="AU88" s="14" t="s">
        <v>100</v>
      </c>
      <c r="BK88" s="184">
        <f>BK89+BK98+BK147+BK154</f>
        <v>0</v>
      </c>
    </row>
    <row r="89" spans="2:63" s="10" customFormat="1" ht="25.9" customHeight="1">
      <c r="B89" s="185"/>
      <c r="C89" s="186"/>
      <c r="D89" s="187" t="s">
        <v>70</v>
      </c>
      <c r="E89" s="188" t="s">
        <v>125</v>
      </c>
      <c r="F89" s="188" t="s">
        <v>126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P90+P94</f>
        <v>0</v>
      </c>
      <c r="Q89" s="193"/>
      <c r="R89" s="194">
        <f>R90+R94</f>
        <v>0.04204</v>
      </c>
      <c r="S89" s="193"/>
      <c r="T89" s="195">
        <f>T90+T94</f>
        <v>0</v>
      </c>
      <c r="AR89" s="196" t="s">
        <v>79</v>
      </c>
      <c r="AT89" s="197" t="s">
        <v>70</v>
      </c>
      <c r="AU89" s="197" t="s">
        <v>71</v>
      </c>
      <c r="AY89" s="196" t="s">
        <v>127</v>
      </c>
      <c r="BK89" s="198">
        <f>BK90+BK94</f>
        <v>0</v>
      </c>
    </row>
    <row r="90" spans="2:63" s="10" customFormat="1" ht="22.8" customHeight="1">
      <c r="B90" s="185"/>
      <c r="C90" s="186"/>
      <c r="D90" s="187" t="s">
        <v>70</v>
      </c>
      <c r="E90" s="199" t="s">
        <v>79</v>
      </c>
      <c r="F90" s="199" t="s">
        <v>128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SUM(P91:P93)</f>
        <v>0</v>
      </c>
      <c r="Q90" s="193"/>
      <c r="R90" s="194">
        <f>SUM(R91:R93)</f>
        <v>0.04204</v>
      </c>
      <c r="S90" s="193"/>
      <c r="T90" s="195">
        <f>SUM(T91:T93)</f>
        <v>0</v>
      </c>
      <c r="AR90" s="196" t="s">
        <v>79</v>
      </c>
      <c r="AT90" s="197" t="s">
        <v>70</v>
      </c>
      <c r="AU90" s="197" t="s">
        <v>79</v>
      </c>
      <c r="AY90" s="196" t="s">
        <v>127</v>
      </c>
      <c r="BK90" s="198">
        <f>SUM(BK91:BK93)</f>
        <v>0</v>
      </c>
    </row>
    <row r="91" spans="2:65" s="1" customFormat="1" ht="16.5" customHeight="1">
      <c r="B91" s="35"/>
      <c r="C91" s="201" t="s">
        <v>79</v>
      </c>
      <c r="D91" s="201" t="s">
        <v>129</v>
      </c>
      <c r="E91" s="202" t="s">
        <v>130</v>
      </c>
      <c r="F91" s="203" t="s">
        <v>131</v>
      </c>
      <c r="G91" s="204" t="s">
        <v>132</v>
      </c>
      <c r="H91" s="205">
        <v>1</v>
      </c>
      <c r="I91" s="206"/>
      <c r="J91" s="207">
        <f>ROUND(I91*H91,2)</f>
        <v>0</v>
      </c>
      <c r="K91" s="203" t="s">
        <v>19</v>
      </c>
      <c r="L91" s="40"/>
      <c r="M91" s="208" t="s">
        <v>19</v>
      </c>
      <c r="N91" s="209" t="s">
        <v>42</v>
      </c>
      <c r="O91" s="76"/>
      <c r="P91" s="210">
        <f>O91*H91</f>
        <v>0</v>
      </c>
      <c r="Q91" s="210">
        <v>0.04204</v>
      </c>
      <c r="R91" s="210">
        <f>Q91*H91</f>
        <v>0.04204</v>
      </c>
      <c r="S91" s="210">
        <v>0</v>
      </c>
      <c r="T91" s="211">
        <f>S91*H91</f>
        <v>0</v>
      </c>
      <c r="AR91" s="14" t="s">
        <v>133</v>
      </c>
      <c r="AT91" s="14" t="s">
        <v>129</v>
      </c>
      <c r="AU91" s="14" t="s">
        <v>81</v>
      </c>
      <c r="AY91" s="14" t="s">
        <v>127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4" t="s">
        <v>79</v>
      </c>
      <c r="BK91" s="212">
        <f>ROUND(I91*H91,2)</f>
        <v>0</v>
      </c>
      <c r="BL91" s="14" t="s">
        <v>133</v>
      </c>
      <c r="BM91" s="14" t="s">
        <v>562</v>
      </c>
    </row>
    <row r="92" spans="2:47" s="1" customFormat="1" ht="12">
      <c r="B92" s="35"/>
      <c r="C92" s="36"/>
      <c r="D92" s="213" t="s">
        <v>135</v>
      </c>
      <c r="E92" s="36"/>
      <c r="F92" s="214" t="s">
        <v>131</v>
      </c>
      <c r="G92" s="36"/>
      <c r="H92" s="36"/>
      <c r="I92" s="127"/>
      <c r="J92" s="36"/>
      <c r="K92" s="36"/>
      <c r="L92" s="40"/>
      <c r="M92" s="215"/>
      <c r="N92" s="76"/>
      <c r="O92" s="76"/>
      <c r="P92" s="76"/>
      <c r="Q92" s="76"/>
      <c r="R92" s="76"/>
      <c r="S92" s="76"/>
      <c r="T92" s="77"/>
      <c r="AT92" s="14" t="s">
        <v>135</v>
      </c>
      <c r="AU92" s="14" t="s">
        <v>81</v>
      </c>
    </row>
    <row r="93" spans="2:47" s="1" customFormat="1" ht="12">
      <c r="B93" s="35"/>
      <c r="C93" s="36"/>
      <c r="D93" s="213" t="s">
        <v>136</v>
      </c>
      <c r="E93" s="36"/>
      <c r="F93" s="216" t="s">
        <v>137</v>
      </c>
      <c r="G93" s="36"/>
      <c r="H93" s="36"/>
      <c r="I93" s="127"/>
      <c r="J93" s="36"/>
      <c r="K93" s="36"/>
      <c r="L93" s="40"/>
      <c r="M93" s="215"/>
      <c r="N93" s="76"/>
      <c r="O93" s="76"/>
      <c r="P93" s="76"/>
      <c r="Q93" s="76"/>
      <c r="R93" s="76"/>
      <c r="S93" s="76"/>
      <c r="T93" s="77"/>
      <c r="AT93" s="14" t="s">
        <v>136</v>
      </c>
      <c r="AU93" s="14" t="s">
        <v>81</v>
      </c>
    </row>
    <row r="94" spans="2:63" s="10" customFormat="1" ht="22.8" customHeight="1">
      <c r="B94" s="185"/>
      <c r="C94" s="186"/>
      <c r="D94" s="187" t="s">
        <v>70</v>
      </c>
      <c r="E94" s="199" t="s">
        <v>149</v>
      </c>
      <c r="F94" s="199" t="s">
        <v>150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SUM(P95:P97)</f>
        <v>0</v>
      </c>
      <c r="Q94" s="193"/>
      <c r="R94" s="194">
        <f>SUM(R95:R97)</f>
        <v>0</v>
      </c>
      <c r="S94" s="193"/>
      <c r="T94" s="195">
        <f>SUM(T95:T97)</f>
        <v>0</v>
      </c>
      <c r="AR94" s="196" t="s">
        <v>79</v>
      </c>
      <c r="AT94" s="197" t="s">
        <v>70</v>
      </c>
      <c r="AU94" s="197" t="s">
        <v>79</v>
      </c>
      <c r="AY94" s="196" t="s">
        <v>127</v>
      </c>
      <c r="BK94" s="198">
        <f>SUM(BK95:BK97)</f>
        <v>0</v>
      </c>
    </row>
    <row r="95" spans="2:65" s="1" customFormat="1" ht="22.5" customHeight="1">
      <c r="B95" s="35"/>
      <c r="C95" s="201" t="s">
        <v>81</v>
      </c>
      <c r="D95" s="201" t="s">
        <v>129</v>
      </c>
      <c r="E95" s="202" t="s">
        <v>152</v>
      </c>
      <c r="F95" s="203" t="s">
        <v>563</v>
      </c>
      <c r="G95" s="204" t="s">
        <v>154</v>
      </c>
      <c r="H95" s="205">
        <v>0.009</v>
      </c>
      <c r="I95" s="206"/>
      <c r="J95" s="207">
        <f>ROUND(I95*H95,2)</f>
        <v>0</v>
      </c>
      <c r="K95" s="203" t="s">
        <v>19</v>
      </c>
      <c r="L95" s="40"/>
      <c r="M95" s="208" t="s">
        <v>19</v>
      </c>
      <c r="N95" s="209" t="s">
        <v>42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144</v>
      </c>
      <c r="AT95" s="14" t="s">
        <v>129</v>
      </c>
      <c r="AU95" s="14" t="s">
        <v>81</v>
      </c>
      <c r="AY95" s="14" t="s">
        <v>127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79</v>
      </c>
      <c r="BK95" s="212">
        <f>ROUND(I95*H95,2)</f>
        <v>0</v>
      </c>
      <c r="BL95" s="14" t="s">
        <v>144</v>
      </c>
      <c r="BM95" s="14" t="s">
        <v>564</v>
      </c>
    </row>
    <row r="96" spans="2:47" s="1" customFormat="1" ht="12">
      <c r="B96" s="35"/>
      <c r="C96" s="36"/>
      <c r="D96" s="213" t="s">
        <v>135</v>
      </c>
      <c r="E96" s="36"/>
      <c r="F96" s="214" t="s">
        <v>563</v>
      </c>
      <c r="G96" s="36"/>
      <c r="H96" s="36"/>
      <c r="I96" s="127"/>
      <c r="J96" s="36"/>
      <c r="K96" s="36"/>
      <c r="L96" s="40"/>
      <c r="M96" s="215"/>
      <c r="N96" s="76"/>
      <c r="O96" s="76"/>
      <c r="P96" s="76"/>
      <c r="Q96" s="76"/>
      <c r="R96" s="76"/>
      <c r="S96" s="76"/>
      <c r="T96" s="77"/>
      <c r="AT96" s="14" t="s">
        <v>135</v>
      </c>
      <c r="AU96" s="14" t="s">
        <v>81</v>
      </c>
    </row>
    <row r="97" spans="2:51" s="11" customFormat="1" ht="12">
      <c r="B97" s="217"/>
      <c r="C97" s="218"/>
      <c r="D97" s="213" t="s">
        <v>147</v>
      </c>
      <c r="E97" s="219" t="s">
        <v>19</v>
      </c>
      <c r="F97" s="220" t="s">
        <v>565</v>
      </c>
      <c r="G97" s="218"/>
      <c r="H97" s="221">
        <v>0.009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147</v>
      </c>
      <c r="AU97" s="227" t="s">
        <v>81</v>
      </c>
      <c r="AV97" s="11" t="s">
        <v>81</v>
      </c>
      <c r="AW97" s="11" t="s">
        <v>32</v>
      </c>
      <c r="AX97" s="11" t="s">
        <v>79</v>
      </c>
      <c r="AY97" s="227" t="s">
        <v>127</v>
      </c>
    </row>
    <row r="98" spans="2:63" s="10" customFormat="1" ht="25.9" customHeight="1">
      <c r="B98" s="185"/>
      <c r="C98" s="186"/>
      <c r="D98" s="187" t="s">
        <v>70</v>
      </c>
      <c r="E98" s="188" t="s">
        <v>158</v>
      </c>
      <c r="F98" s="188" t="s">
        <v>159</v>
      </c>
      <c r="G98" s="186"/>
      <c r="H98" s="186"/>
      <c r="I98" s="189"/>
      <c r="J98" s="190">
        <f>BK98</f>
        <v>0</v>
      </c>
      <c r="K98" s="186"/>
      <c r="L98" s="191"/>
      <c r="M98" s="192"/>
      <c r="N98" s="193"/>
      <c r="O98" s="193"/>
      <c r="P98" s="194">
        <f>P99+P109</f>
        <v>0</v>
      </c>
      <c r="Q98" s="193"/>
      <c r="R98" s="194">
        <f>R99+R109</f>
        <v>0.212971</v>
      </c>
      <c r="S98" s="193"/>
      <c r="T98" s="195">
        <f>T99+T109</f>
        <v>0.0156</v>
      </c>
      <c r="AR98" s="196" t="s">
        <v>79</v>
      </c>
      <c r="AT98" s="197" t="s">
        <v>70</v>
      </c>
      <c r="AU98" s="197" t="s">
        <v>71</v>
      </c>
      <c r="AY98" s="196" t="s">
        <v>127</v>
      </c>
      <c r="BK98" s="198">
        <f>BK99+BK109</f>
        <v>0</v>
      </c>
    </row>
    <row r="99" spans="2:63" s="10" customFormat="1" ht="22.8" customHeight="1">
      <c r="B99" s="185"/>
      <c r="C99" s="186"/>
      <c r="D99" s="187" t="s">
        <v>70</v>
      </c>
      <c r="E99" s="199" t="s">
        <v>160</v>
      </c>
      <c r="F99" s="199" t="s">
        <v>161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SUM(P100:P108)</f>
        <v>0</v>
      </c>
      <c r="Q99" s="193"/>
      <c r="R99" s="194">
        <f>SUM(R100:R108)</f>
        <v>0.200655</v>
      </c>
      <c r="S99" s="193"/>
      <c r="T99" s="195">
        <f>SUM(T100:T108)</f>
        <v>0</v>
      </c>
      <c r="AR99" s="196" t="s">
        <v>79</v>
      </c>
      <c r="AT99" s="197" t="s">
        <v>70</v>
      </c>
      <c r="AU99" s="197" t="s">
        <v>79</v>
      </c>
      <c r="AY99" s="196" t="s">
        <v>127</v>
      </c>
      <c r="BK99" s="198">
        <f>SUM(BK100:BK108)</f>
        <v>0</v>
      </c>
    </row>
    <row r="100" spans="2:65" s="1" customFormat="1" ht="16.5" customHeight="1">
      <c r="B100" s="35"/>
      <c r="C100" s="201" t="s">
        <v>151</v>
      </c>
      <c r="D100" s="201" t="s">
        <v>129</v>
      </c>
      <c r="E100" s="202" t="s">
        <v>162</v>
      </c>
      <c r="F100" s="203" t="s">
        <v>163</v>
      </c>
      <c r="G100" s="204" t="s">
        <v>142</v>
      </c>
      <c r="H100" s="205">
        <v>49</v>
      </c>
      <c r="I100" s="206"/>
      <c r="J100" s="207">
        <f>ROUND(I100*H100,2)</f>
        <v>0</v>
      </c>
      <c r="K100" s="203" t="s">
        <v>143</v>
      </c>
      <c r="L100" s="40"/>
      <c r="M100" s="208" t="s">
        <v>19</v>
      </c>
      <c r="N100" s="209" t="s">
        <v>42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144</v>
      </c>
      <c r="AT100" s="14" t="s">
        <v>129</v>
      </c>
      <c r="AU100" s="14" t="s">
        <v>81</v>
      </c>
      <c r="AY100" s="14" t="s">
        <v>127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79</v>
      </c>
      <c r="BK100" s="212">
        <f>ROUND(I100*H100,2)</f>
        <v>0</v>
      </c>
      <c r="BL100" s="14" t="s">
        <v>144</v>
      </c>
      <c r="BM100" s="14" t="s">
        <v>566</v>
      </c>
    </row>
    <row r="101" spans="2:47" s="1" customFormat="1" ht="12">
      <c r="B101" s="35"/>
      <c r="C101" s="36"/>
      <c r="D101" s="213" t="s">
        <v>135</v>
      </c>
      <c r="E101" s="36"/>
      <c r="F101" s="214" t="s">
        <v>165</v>
      </c>
      <c r="G101" s="36"/>
      <c r="H101" s="36"/>
      <c r="I101" s="127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7"/>
      <c r="AT101" s="14" t="s">
        <v>135</v>
      </c>
      <c r="AU101" s="14" t="s">
        <v>81</v>
      </c>
    </row>
    <row r="102" spans="2:47" s="1" customFormat="1" ht="12">
      <c r="B102" s="35"/>
      <c r="C102" s="36"/>
      <c r="D102" s="213" t="s">
        <v>136</v>
      </c>
      <c r="E102" s="36"/>
      <c r="F102" s="216" t="s">
        <v>166</v>
      </c>
      <c r="G102" s="36"/>
      <c r="H102" s="36"/>
      <c r="I102" s="127"/>
      <c r="J102" s="36"/>
      <c r="K102" s="36"/>
      <c r="L102" s="40"/>
      <c r="M102" s="215"/>
      <c r="N102" s="76"/>
      <c r="O102" s="76"/>
      <c r="P102" s="76"/>
      <c r="Q102" s="76"/>
      <c r="R102" s="76"/>
      <c r="S102" s="76"/>
      <c r="T102" s="77"/>
      <c r="AT102" s="14" t="s">
        <v>136</v>
      </c>
      <c r="AU102" s="14" t="s">
        <v>81</v>
      </c>
    </row>
    <row r="103" spans="2:65" s="1" customFormat="1" ht="16.5" customHeight="1">
      <c r="B103" s="35"/>
      <c r="C103" s="228" t="s">
        <v>144</v>
      </c>
      <c r="D103" s="228" t="s">
        <v>168</v>
      </c>
      <c r="E103" s="229" t="s">
        <v>169</v>
      </c>
      <c r="F103" s="230" t="s">
        <v>170</v>
      </c>
      <c r="G103" s="231" t="s">
        <v>142</v>
      </c>
      <c r="H103" s="232">
        <v>51.45</v>
      </c>
      <c r="I103" s="233"/>
      <c r="J103" s="234">
        <f>ROUND(I103*H103,2)</f>
        <v>0</v>
      </c>
      <c r="K103" s="230" t="s">
        <v>171</v>
      </c>
      <c r="L103" s="235"/>
      <c r="M103" s="236" t="s">
        <v>19</v>
      </c>
      <c r="N103" s="237" t="s">
        <v>42</v>
      </c>
      <c r="O103" s="76"/>
      <c r="P103" s="210">
        <f>O103*H103</f>
        <v>0</v>
      </c>
      <c r="Q103" s="210">
        <v>0.0039</v>
      </c>
      <c r="R103" s="210">
        <f>Q103*H103</f>
        <v>0.200655</v>
      </c>
      <c r="S103" s="210">
        <v>0</v>
      </c>
      <c r="T103" s="211">
        <f>S103*H103</f>
        <v>0</v>
      </c>
      <c r="AR103" s="14" t="s">
        <v>172</v>
      </c>
      <c r="AT103" s="14" t="s">
        <v>168</v>
      </c>
      <c r="AU103" s="14" t="s">
        <v>81</v>
      </c>
      <c r="AY103" s="14" t="s">
        <v>127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79</v>
      </c>
      <c r="BK103" s="212">
        <f>ROUND(I103*H103,2)</f>
        <v>0</v>
      </c>
      <c r="BL103" s="14" t="s">
        <v>172</v>
      </c>
      <c r="BM103" s="14" t="s">
        <v>567</v>
      </c>
    </row>
    <row r="104" spans="2:47" s="1" customFormat="1" ht="12">
      <c r="B104" s="35"/>
      <c r="C104" s="36"/>
      <c r="D104" s="213" t="s">
        <v>135</v>
      </c>
      <c r="E104" s="36"/>
      <c r="F104" s="214" t="s">
        <v>170</v>
      </c>
      <c r="G104" s="36"/>
      <c r="H104" s="36"/>
      <c r="I104" s="127"/>
      <c r="J104" s="36"/>
      <c r="K104" s="36"/>
      <c r="L104" s="40"/>
      <c r="M104" s="215"/>
      <c r="N104" s="76"/>
      <c r="O104" s="76"/>
      <c r="P104" s="76"/>
      <c r="Q104" s="76"/>
      <c r="R104" s="76"/>
      <c r="S104" s="76"/>
      <c r="T104" s="77"/>
      <c r="AT104" s="14" t="s">
        <v>135</v>
      </c>
      <c r="AU104" s="14" t="s">
        <v>81</v>
      </c>
    </row>
    <row r="105" spans="2:47" s="1" customFormat="1" ht="12">
      <c r="B105" s="35"/>
      <c r="C105" s="36"/>
      <c r="D105" s="213" t="s">
        <v>136</v>
      </c>
      <c r="E105" s="36"/>
      <c r="F105" s="216" t="s">
        <v>174</v>
      </c>
      <c r="G105" s="36"/>
      <c r="H105" s="36"/>
      <c r="I105" s="127"/>
      <c r="J105" s="36"/>
      <c r="K105" s="36"/>
      <c r="L105" s="40"/>
      <c r="M105" s="215"/>
      <c r="N105" s="76"/>
      <c r="O105" s="76"/>
      <c r="P105" s="76"/>
      <c r="Q105" s="76"/>
      <c r="R105" s="76"/>
      <c r="S105" s="76"/>
      <c r="T105" s="77"/>
      <c r="AT105" s="14" t="s">
        <v>136</v>
      </c>
      <c r="AU105" s="14" t="s">
        <v>81</v>
      </c>
    </row>
    <row r="106" spans="2:51" s="11" customFormat="1" ht="12">
      <c r="B106" s="217"/>
      <c r="C106" s="218"/>
      <c r="D106" s="213" t="s">
        <v>147</v>
      </c>
      <c r="E106" s="218"/>
      <c r="F106" s="220" t="s">
        <v>568</v>
      </c>
      <c r="G106" s="218"/>
      <c r="H106" s="221">
        <v>51.45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147</v>
      </c>
      <c r="AU106" s="227" t="s">
        <v>81</v>
      </c>
      <c r="AV106" s="11" t="s">
        <v>81</v>
      </c>
      <c r="AW106" s="11" t="s">
        <v>4</v>
      </c>
      <c r="AX106" s="11" t="s">
        <v>79</v>
      </c>
      <c r="AY106" s="227" t="s">
        <v>127</v>
      </c>
    </row>
    <row r="107" spans="2:65" s="1" customFormat="1" ht="16.5" customHeight="1">
      <c r="B107" s="35"/>
      <c r="C107" s="201" t="s">
        <v>167</v>
      </c>
      <c r="D107" s="201" t="s">
        <v>129</v>
      </c>
      <c r="E107" s="202" t="s">
        <v>177</v>
      </c>
      <c r="F107" s="203" t="s">
        <v>178</v>
      </c>
      <c r="G107" s="204" t="s">
        <v>179</v>
      </c>
      <c r="H107" s="205">
        <v>30</v>
      </c>
      <c r="I107" s="206"/>
      <c r="J107" s="207">
        <f>ROUND(I107*H107,2)</f>
        <v>0</v>
      </c>
      <c r="K107" s="203" t="s">
        <v>143</v>
      </c>
      <c r="L107" s="40"/>
      <c r="M107" s="208" t="s">
        <v>19</v>
      </c>
      <c r="N107" s="209" t="s">
        <v>42</v>
      </c>
      <c r="O107" s="76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4" t="s">
        <v>144</v>
      </c>
      <c r="AT107" s="14" t="s">
        <v>129</v>
      </c>
      <c r="AU107" s="14" t="s">
        <v>81</v>
      </c>
      <c r="AY107" s="14" t="s">
        <v>127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79</v>
      </c>
      <c r="BK107" s="212">
        <f>ROUND(I107*H107,2)</f>
        <v>0</v>
      </c>
      <c r="BL107" s="14" t="s">
        <v>144</v>
      </c>
      <c r="BM107" s="14" t="s">
        <v>569</v>
      </c>
    </row>
    <row r="108" spans="2:47" s="1" customFormat="1" ht="12">
      <c r="B108" s="35"/>
      <c r="C108" s="36"/>
      <c r="D108" s="213" t="s">
        <v>135</v>
      </c>
      <c r="E108" s="36"/>
      <c r="F108" s="214" t="s">
        <v>178</v>
      </c>
      <c r="G108" s="36"/>
      <c r="H108" s="36"/>
      <c r="I108" s="127"/>
      <c r="J108" s="36"/>
      <c r="K108" s="36"/>
      <c r="L108" s="40"/>
      <c r="M108" s="215"/>
      <c r="N108" s="76"/>
      <c r="O108" s="76"/>
      <c r="P108" s="76"/>
      <c r="Q108" s="76"/>
      <c r="R108" s="76"/>
      <c r="S108" s="76"/>
      <c r="T108" s="77"/>
      <c r="AT108" s="14" t="s">
        <v>135</v>
      </c>
      <c r="AU108" s="14" t="s">
        <v>81</v>
      </c>
    </row>
    <row r="109" spans="2:63" s="10" customFormat="1" ht="22.8" customHeight="1">
      <c r="B109" s="185"/>
      <c r="C109" s="186"/>
      <c r="D109" s="187" t="s">
        <v>70</v>
      </c>
      <c r="E109" s="199" t="s">
        <v>181</v>
      </c>
      <c r="F109" s="199" t="s">
        <v>182</v>
      </c>
      <c r="G109" s="186"/>
      <c r="H109" s="186"/>
      <c r="I109" s="189"/>
      <c r="J109" s="200">
        <f>BK109</f>
        <v>0</v>
      </c>
      <c r="K109" s="186"/>
      <c r="L109" s="191"/>
      <c r="M109" s="192"/>
      <c r="N109" s="193"/>
      <c r="O109" s="193"/>
      <c r="P109" s="194">
        <f>SUM(P110:P146)</f>
        <v>0</v>
      </c>
      <c r="Q109" s="193"/>
      <c r="R109" s="194">
        <f>SUM(R110:R146)</f>
        <v>0.012315999999999999</v>
      </c>
      <c r="S109" s="193"/>
      <c r="T109" s="195">
        <f>SUM(T110:T146)</f>
        <v>0.0156</v>
      </c>
      <c r="AR109" s="196" t="s">
        <v>81</v>
      </c>
      <c r="AT109" s="197" t="s">
        <v>70</v>
      </c>
      <c r="AU109" s="197" t="s">
        <v>79</v>
      </c>
      <c r="AY109" s="196" t="s">
        <v>127</v>
      </c>
      <c r="BK109" s="198">
        <f>SUM(BK110:BK146)</f>
        <v>0</v>
      </c>
    </row>
    <row r="110" spans="2:65" s="1" customFormat="1" ht="16.5" customHeight="1">
      <c r="B110" s="35"/>
      <c r="C110" s="201" t="s">
        <v>176</v>
      </c>
      <c r="D110" s="201" t="s">
        <v>129</v>
      </c>
      <c r="E110" s="202" t="s">
        <v>235</v>
      </c>
      <c r="F110" s="203" t="s">
        <v>236</v>
      </c>
      <c r="G110" s="204" t="s">
        <v>237</v>
      </c>
      <c r="H110" s="205">
        <v>2</v>
      </c>
      <c r="I110" s="206"/>
      <c r="J110" s="207">
        <f>ROUND(I110*H110,2)</f>
        <v>0</v>
      </c>
      <c r="K110" s="203" t="s">
        <v>171</v>
      </c>
      <c r="L110" s="40"/>
      <c r="M110" s="208" t="s">
        <v>19</v>
      </c>
      <c r="N110" s="209" t="s">
        <v>42</v>
      </c>
      <c r="O110" s="76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4" t="s">
        <v>186</v>
      </c>
      <c r="AT110" s="14" t="s">
        <v>129</v>
      </c>
      <c r="AU110" s="14" t="s">
        <v>81</v>
      </c>
      <c r="AY110" s="14" t="s">
        <v>127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4" t="s">
        <v>79</v>
      </c>
      <c r="BK110" s="212">
        <f>ROUND(I110*H110,2)</f>
        <v>0</v>
      </c>
      <c r="BL110" s="14" t="s">
        <v>186</v>
      </c>
      <c r="BM110" s="14" t="s">
        <v>570</v>
      </c>
    </row>
    <row r="111" spans="2:47" s="1" customFormat="1" ht="12">
      <c r="B111" s="35"/>
      <c r="C111" s="36"/>
      <c r="D111" s="213" t="s">
        <v>135</v>
      </c>
      <c r="E111" s="36"/>
      <c r="F111" s="214" t="s">
        <v>239</v>
      </c>
      <c r="G111" s="36"/>
      <c r="H111" s="36"/>
      <c r="I111" s="127"/>
      <c r="J111" s="36"/>
      <c r="K111" s="36"/>
      <c r="L111" s="40"/>
      <c r="M111" s="215"/>
      <c r="N111" s="76"/>
      <c r="O111" s="76"/>
      <c r="P111" s="76"/>
      <c r="Q111" s="76"/>
      <c r="R111" s="76"/>
      <c r="S111" s="76"/>
      <c r="T111" s="77"/>
      <c r="AT111" s="14" t="s">
        <v>135</v>
      </c>
      <c r="AU111" s="14" t="s">
        <v>81</v>
      </c>
    </row>
    <row r="112" spans="2:65" s="1" customFormat="1" ht="16.5" customHeight="1">
      <c r="B112" s="35"/>
      <c r="C112" s="228" t="s">
        <v>183</v>
      </c>
      <c r="D112" s="228" t="s">
        <v>168</v>
      </c>
      <c r="E112" s="229" t="s">
        <v>241</v>
      </c>
      <c r="F112" s="230" t="s">
        <v>242</v>
      </c>
      <c r="G112" s="231" t="s">
        <v>237</v>
      </c>
      <c r="H112" s="232">
        <v>2</v>
      </c>
      <c r="I112" s="233"/>
      <c r="J112" s="234">
        <f>ROUND(I112*H112,2)</f>
        <v>0</v>
      </c>
      <c r="K112" s="230" t="s">
        <v>171</v>
      </c>
      <c r="L112" s="235"/>
      <c r="M112" s="236" t="s">
        <v>19</v>
      </c>
      <c r="N112" s="237" t="s">
        <v>42</v>
      </c>
      <c r="O112" s="76"/>
      <c r="P112" s="210">
        <f>O112*H112</f>
        <v>0</v>
      </c>
      <c r="Q112" s="210">
        <v>3E-05</v>
      </c>
      <c r="R112" s="210">
        <f>Q112*H112</f>
        <v>6E-05</v>
      </c>
      <c r="S112" s="210">
        <v>0</v>
      </c>
      <c r="T112" s="211">
        <f>S112*H112</f>
        <v>0</v>
      </c>
      <c r="AR112" s="14" t="s">
        <v>192</v>
      </c>
      <c r="AT112" s="14" t="s">
        <v>168</v>
      </c>
      <c r="AU112" s="14" t="s">
        <v>81</v>
      </c>
      <c r="AY112" s="14" t="s">
        <v>127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4" t="s">
        <v>79</v>
      </c>
      <c r="BK112" s="212">
        <f>ROUND(I112*H112,2)</f>
        <v>0</v>
      </c>
      <c r="BL112" s="14" t="s">
        <v>186</v>
      </c>
      <c r="BM112" s="14" t="s">
        <v>571</v>
      </c>
    </row>
    <row r="113" spans="2:47" s="1" customFormat="1" ht="12">
      <c r="B113" s="35"/>
      <c r="C113" s="36"/>
      <c r="D113" s="213" t="s">
        <v>135</v>
      </c>
      <c r="E113" s="36"/>
      <c r="F113" s="214" t="s">
        <v>242</v>
      </c>
      <c r="G113" s="36"/>
      <c r="H113" s="36"/>
      <c r="I113" s="127"/>
      <c r="J113" s="36"/>
      <c r="K113" s="36"/>
      <c r="L113" s="40"/>
      <c r="M113" s="215"/>
      <c r="N113" s="76"/>
      <c r="O113" s="76"/>
      <c r="P113" s="76"/>
      <c r="Q113" s="76"/>
      <c r="R113" s="76"/>
      <c r="S113" s="76"/>
      <c r="T113" s="77"/>
      <c r="AT113" s="14" t="s">
        <v>135</v>
      </c>
      <c r="AU113" s="14" t="s">
        <v>81</v>
      </c>
    </row>
    <row r="114" spans="2:65" s="1" customFormat="1" ht="16.5" customHeight="1">
      <c r="B114" s="35"/>
      <c r="C114" s="201" t="s">
        <v>189</v>
      </c>
      <c r="D114" s="201" t="s">
        <v>129</v>
      </c>
      <c r="E114" s="202" t="s">
        <v>248</v>
      </c>
      <c r="F114" s="203" t="s">
        <v>249</v>
      </c>
      <c r="G114" s="204" t="s">
        <v>237</v>
      </c>
      <c r="H114" s="205">
        <v>1</v>
      </c>
      <c r="I114" s="206"/>
      <c r="J114" s="207">
        <f>ROUND(I114*H114,2)</f>
        <v>0</v>
      </c>
      <c r="K114" s="203" t="s">
        <v>171</v>
      </c>
      <c r="L114" s="40"/>
      <c r="M114" s="208" t="s">
        <v>19</v>
      </c>
      <c r="N114" s="209" t="s">
        <v>42</v>
      </c>
      <c r="O114" s="76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4" t="s">
        <v>186</v>
      </c>
      <c r="AT114" s="14" t="s">
        <v>129</v>
      </c>
      <c r="AU114" s="14" t="s">
        <v>81</v>
      </c>
      <c r="AY114" s="14" t="s">
        <v>127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79</v>
      </c>
      <c r="BK114" s="212">
        <f>ROUND(I114*H114,2)</f>
        <v>0</v>
      </c>
      <c r="BL114" s="14" t="s">
        <v>186</v>
      </c>
      <c r="BM114" s="14" t="s">
        <v>572</v>
      </c>
    </row>
    <row r="115" spans="2:47" s="1" customFormat="1" ht="12">
      <c r="B115" s="35"/>
      <c r="C115" s="36"/>
      <c r="D115" s="213" t="s">
        <v>135</v>
      </c>
      <c r="E115" s="36"/>
      <c r="F115" s="214" t="s">
        <v>251</v>
      </c>
      <c r="G115" s="36"/>
      <c r="H115" s="36"/>
      <c r="I115" s="127"/>
      <c r="J115" s="36"/>
      <c r="K115" s="36"/>
      <c r="L115" s="40"/>
      <c r="M115" s="215"/>
      <c r="N115" s="76"/>
      <c r="O115" s="76"/>
      <c r="P115" s="76"/>
      <c r="Q115" s="76"/>
      <c r="R115" s="76"/>
      <c r="S115" s="76"/>
      <c r="T115" s="77"/>
      <c r="AT115" s="14" t="s">
        <v>135</v>
      </c>
      <c r="AU115" s="14" t="s">
        <v>81</v>
      </c>
    </row>
    <row r="116" spans="2:65" s="1" customFormat="1" ht="16.5" customHeight="1">
      <c r="B116" s="35"/>
      <c r="C116" s="228" t="s">
        <v>138</v>
      </c>
      <c r="D116" s="228" t="s">
        <v>168</v>
      </c>
      <c r="E116" s="229" t="s">
        <v>253</v>
      </c>
      <c r="F116" s="230" t="s">
        <v>254</v>
      </c>
      <c r="G116" s="231" t="s">
        <v>196</v>
      </c>
      <c r="H116" s="232">
        <v>1</v>
      </c>
      <c r="I116" s="233"/>
      <c r="J116" s="234">
        <f>ROUND(I116*H116,2)</f>
        <v>0</v>
      </c>
      <c r="K116" s="230" t="s">
        <v>19</v>
      </c>
      <c r="L116" s="235"/>
      <c r="M116" s="236" t="s">
        <v>19</v>
      </c>
      <c r="N116" s="237" t="s">
        <v>42</v>
      </c>
      <c r="O116" s="76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4" t="s">
        <v>192</v>
      </c>
      <c r="AT116" s="14" t="s">
        <v>168</v>
      </c>
      <c r="AU116" s="14" t="s">
        <v>81</v>
      </c>
      <c r="AY116" s="14" t="s">
        <v>127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4" t="s">
        <v>79</v>
      </c>
      <c r="BK116" s="212">
        <f>ROUND(I116*H116,2)</f>
        <v>0</v>
      </c>
      <c r="BL116" s="14" t="s">
        <v>186</v>
      </c>
      <c r="BM116" s="14" t="s">
        <v>573</v>
      </c>
    </row>
    <row r="117" spans="2:47" s="1" customFormat="1" ht="12">
      <c r="B117" s="35"/>
      <c r="C117" s="36"/>
      <c r="D117" s="213" t="s">
        <v>135</v>
      </c>
      <c r="E117" s="36"/>
      <c r="F117" s="214" t="s">
        <v>254</v>
      </c>
      <c r="G117" s="36"/>
      <c r="H117" s="36"/>
      <c r="I117" s="127"/>
      <c r="J117" s="36"/>
      <c r="K117" s="36"/>
      <c r="L117" s="40"/>
      <c r="M117" s="215"/>
      <c r="N117" s="76"/>
      <c r="O117" s="76"/>
      <c r="P117" s="76"/>
      <c r="Q117" s="76"/>
      <c r="R117" s="76"/>
      <c r="S117" s="76"/>
      <c r="T117" s="77"/>
      <c r="AT117" s="14" t="s">
        <v>135</v>
      </c>
      <c r="AU117" s="14" t="s">
        <v>81</v>
      </c>
    </row>
    <row r="118" spans="2:65" s="1" customFormat="1" ht="16.5" customHeight="1">
      <c r="B118" s="35"/>
      <c r="C118" s="228" t="s">
        <v>199</v>
      </c>
      <c r="D118" s="228" t="s">
        <v>168</v>
      </c>
      <c r="E118" s="229" t="s">
        <v>258</v>
      </c>
      <c r="F118" s="230" t="s">
        <v>259</v>
      </c>
      <c r="G118" s="231" t="s">
        <v>237</v>
      </c>
      <c r="H118" s="232">
        <v>4</v>
      </c>
      <c r="I118" s="233"/>
      <c r="J118" s="234">
        <f>ROUND(I118*H118,2)</f>
        <v>0</v>
      </c>
      <c r="K118" s="230" t="s">
        <v>171</v>
      </c>
      <c r="L118" s="235"/>
      <c r="M118" s="236" t="s">
        <v>19</v>
      </c>
      <c r="N118" s="237" t="s">
        <v>42</v>
      </c>
      <c r="O118" s="76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4" t="s">
        <v>192</v>
      </c>
      <c r="AT118" s="14" t="s">
        <v>168</v>
      </c>
      <c r="AU118" s="14" t="s">
        <v>81</v>
      </c>
      <c r="AY118" s="14" t="s">
        <v>127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79</v>
      </c>
      <c r="BK118" s="212">
        <f>ROUND(I118*H118,2)</f>
        <v>0</v>
      </c>
      <c r="BL118" s="14" t="s">
        <v>186</v>
      </c>
      <c r="BM118" s="14" t="s">
        <v>574</v>
      </c>
    </row>
    <row r="119" spans="2:47" s="1" customFormat="1" ht="12">
      <c r="B119" s="35"/>
      <c r="C119" s="36"/>
      <c r="D119" s="213" t="s">
        <v>135</v>
      </c>
      <c r="E119" s="36"/>
      <c r="F119" s="214" t="s">
        <v>259</v>
      </c>
      <c r="G119" s="36"/>
      <c r="H119" s="36"/>
      <c r="I119" s="127"/>
      <c r="J119" s="36"/>
      <c r="K119" s="36"/>
      <c r="L119" s="40"/>
      <c r="M119" s="215"/>
      <c r="N119" s="76"/>
      <c r="O119" s="76"/>
      <c r="P119" s="76"/>
      <c r="Q119" s="76"/>
      <c r="R119" s="76"/>
      <c r="S119" s="76"/>
      <c r="T119" s="77"/>
      <c r="AT119" s="14" t="s">
        <v>135</v>
      </c>
      <c r="AU119" s="14" t="s">
        <v>81</v>
      </c>
    </row>
    <row r="120" spans="2:47" s="1" customFormat="1" ht="12">
      <c r="B120" s="35"/>
      <c r="C120" s="36"/>
      <c r="D120" s="213" t="s">
        <v>136</v>
      </c>
      <c r="E120" s="36"/>
      <c r="F120" s="216" t="s">
        <v>261</v>
      </c>
      <c r="G120" s="36"/>
      <c r="H120" s="36"/>
      <c r="I120" s="127"/>
      <c r="J120" s="36"/>
      <c r="K120" s="36"/>
      <c r="L120" s="40"/>
      <c r="M120" s="215"/>
      <c r="N120" s="76"/>
      <c r="O120" s="76"/>
      <c r="P120" s="76"/>
      <c r="Q120" s="76"/>
      <c r="R120" s="76"/>
      <c r="S120" s="76"/>
      <c r="T120" s="77"/>
      <c r="AT120" s="14" t="s">
        <v>136</v>
      </c>
      <c r="AU120" s="14" t="s">
        <v>81</v>
      </c>
    </row>
    <row r="121" spans="2:65" s="1" customFormat="1" ht="16.5" customHeight="1">
      <c r="B121" s="35"/>
      <c r="C121" s="228" t="s">
        <v>203</v>
      </c>
      <c r="D121" s="228" t="s">
        <v>168</v>
      </c>
      <c r="E121" s="229" t="s">
        <v>263</v>
      </c>
      <c r="F121" s="230" t="s">
        <v>264</v>
      </c>
      <c r="G121" s="231" t="s">
        <v>237</v>
      </c>
      <c r="H121" s="232">
        <v>4</v>
      </c>
      <c r="I121" s="233"/>
      <c r="J121" s="234">
        <f>ROUND(I121*H121,2)</f>
        <v>0</v>
      </c>
      <c r="K121" s="230" t="s">
        <v>171</v>
      </c>
      <c r="L121" s="235"/>
      <c r="M121" s="236" t="s">
        <v>19</v>
      </c>
      <c r="N121" s="237" t="s">
        <v>42</v>
      </c>
      <c r="O121" s="76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4" t="s">
        <v>192</v>
      </c>
      <c r="AT121" s="14" t="s">
        <v>168</v>
      </c>
      <c r="AU121" s="14" t="s">
        <v>81</v>
      </c>
      <c r="AY121" s="14" t="s">
        <v>127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4" t="s">
        <v>79</v>
      </c>
      <c r="BK121" s="212">
        <f>ROUND(I121*H121,2)</f>
        <v>0</v>
      </c>
      <c r="BL121" s="14" t="s">
        <v>186</v>
      </c>
      <c r="BM121" s="14" t="s">
        <v>575</v>
      </c>
    </row>
    <row r="122" spans="2:47" s="1" customFormat="1" ht="12">
      <c r="B122" s="35"/>
      <c r="C122" s="36"/>
      <c r="D122" s="213" t="s">
        <v>135</v>
      </c>
      <c r="E122" s="36"/>
      <c r="F122" s="214" t="s">
        <v>264</v>
      </c>
      <c r="G122" s="36"/>
      <c r="H122" s="36"/>
      <c r="I122" s="127"/>
      <c r="J122" s="36"/>
      <c r="K122" s="36"/>
      <c r="L122" s="40"/>
      <c r="M122" s="215"/>
      <c r="N122" s="76"/>
      <c r="O122" s="76"/>
      <c r="P122" s="76"/>
      <c r="Q122" s="76"/>
      <c r="R122" s="76"/>
      <c r="S122" s="76"/>
      <c r="T122" s="77"/>
      <c r="AT122" s="14" t="s">
        <v>135</v>
      </c>
      <c r="AU122" s="14" t="s">
        <v>81</v>
      </c>
    </row>
    <row r="123" spans="2:47" s="1" customFormat="1" ht="12">
      <c r="B123" s="35"/>
      <c r="C123" s="36"/>
      <c r="D123" s="213" t="s">
        <v>136</v>
      </c>
      <c r="E123" s="36"/>
      <c r="F123" s="216" t="s">
        <v>261</v>
      </c>
      <c r="G123" s="36"/>
      <c r="H123" s="36"/>
      <c r="I123" s="127"/>
      <c r="J123" s="36"/>
      <c r="K123" s="36"/>
      <c r="L123" s="40"/>
      <c r="M123" s="215"/>
      <c r="N123" s="76"/>
      <c r="O123" s="76"/>
      <c r="P123" s="76"/>
      <c r="Q123" s="76"/>
      <c r="R123" s="76"/>
      <c r="S123" s="76"/>
      <c r="T123" s="77"/>
      <c r="AT123" s="14" t="s">
        <v>136</v>
      </c>
      <c r="AU123" s="14" t="s">
        <v>81</v>
      </c>
    </row>
    <row r="124" spans="2:65" s="1" customFormat="1" ht="16.5" customHeight="1">
      <c r="B124" s="35"/>
      <c r="C124" s="201" t="s">
        <v>207</v>
      </c>
      <c r="D124" s="201" t="s">
        <v>129</v>
      </c>
      <c r="E124" s="202" t="s">
        <v>282</v>
      </c>
      <c r="F124" s="203" t="s">
        <v>283</v>
      </c>
      <c r="G124" s="204" t="s">
        <v>179</v>
      </c>
      <c r="H124" s="205">
        <v>4</v>
      </c>
      <c r="I124" s="206"/>
      <c r="J124" s="207">
        <f>ROUND(I124*H124,2)</f>
        <v>0</v>
      </c>
      <c r="K124" s="203" t="s">
        <v>171</v>
      </c>
      <c r="L124" s="40"/>
      <c r="M124" s="208" t="s">
        <v>19</v>
      </c>
      <c r="N124" s="209" t="s">
        <v>42</v>
      </c>
      <c r="O124" s="76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4" t="s">
        <v>186</v>
      </c>
      <c r="AT124" s="14" t="s">
        <v>129</v>
      </c>
      <c r="AU124" s="14" t="s">
        <v>81</v>
      </c>
      <c r="AY124" s="14" t="s">
        <v>127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79</v>
      </c>
      <c r="BK124" s="212">
        <f>ROUND(I124*H124,2)</f>
        <v>0</v>
      </c>
      <c r="BL124" s="14" t="s">
        <v>186</v>
      </c>
      <c r="BM124" s="14" t="s">
        <v>576</v>
      </c>
    </row>
    <row r="125" spans="2:47" s="1" customFormat="1" ht="12">
      <c r="B125" s="35"/>
      <c r="C125" s="36"/>
      <c r="D125" s="213" t="s">
        <v>135</v>
      </c>
      <c r="E125" s="36"/>
      <c r="F125" s="214" t="s">
        <v>285</v>
      </c>
      <c r="G125" s="36"/>
      <c r="H125" s="36"/>
      <c r="I125" s="127"/>
      <c r="J125" s="36"/>
      <c r="K125" s="36"/>
      <c r="L125" s="40"/>
      <c r="M125" s="215"/>
      <c r="N125" s="76"/>
      <c r="O125" s="76"/>
      <c r="P125" s="76"/>
      <c r="Q125" s="76"/>
      <c r="R125" s="76"/>
      <c r="S125" s="76"/>
      <c r="T125" s="77"/>
      <c r="AT125" s="14" t="s">
        <v>135</v>
      </c>
      <c r="AU125" s="14" t="s">
        <v>81</v>
      </c>
    </row>
    <row r="126" spans="2:65" s="1" customFormat="1" ht="16.5" customHeight="1">
      <c r="B126" s="35"/>
      <c r="C126" s="201" t="s">
        <v>211</v>
      </c>
      <c r="D126" s="201" t="s">
        <v>129</v>
      </c>
      <c r="E126" s="202" t="s">
        <v>287</v>
      </c>
      <c r="F126" s="203" t="s">
        <v>288</v>
      </c>
      <c r="G126" s="204" t="s">
        <v>179</v>
      </c>
      <c r="H126" s="205">
        <v>80</v>
      </c>
      <c r="I126" s="206"/>
      <c r="J126" s="207">
        <f>ROUND(I126*H126,2)</f>
        <v>0</v>
      </c>
      <c r="K126" s="203" t="s">
        <v>171</v>
      </c>
      <c r="L126" s="40"/>
      <c r="M126" s="208" t="s">
        <v>19</v>
      </c>
      <c r="N126" s="209" t="s">
        <v>42</v>
      </c>
      <c r="O126" s="76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4" t="s">
        <v>186</v>
      </c>
      <c r="AT126" s="14" t="s">
        <v>129</v>
      </c>
      <c r="AU126" s="14" t="s">
        <v>81</v>
      </c>
      <c r="AY126" s="14" t="s">
        <v>127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79</v>
      </c>
      <c r="BK126" s="212">
        <f>ROUND(I126*H126,2)</f>
        <v>0</v>
      </c>
      <c r="BL126" s="14" t="s">
        <v>186</v>
      </c>
      <c r="BM126" s="14" t="s">
        <v>577</v>
      </c>
    </row>
    <row r="127" spans="2:47" s="1" customFormat="1" ht="12">
      <c r="B127" s="35"/>
      <c r="C127" s="36"/>
      <c r="D127" s="213" t="s">
        <v>135</v>
      </c>
      <c r="E127" s="36"/>
      <c r="F127" s="214" t="s">
        <v>290</v>
      </c>
      <c r="G127" s="36"/>
      <c r="H127" s="36"/>
      <c r="I127" s="127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7"/>
      <c r="AT127" s="14" t="s">
        <v>135</v>
      </c>
      <c r="AU127" s="14" t="s">
        <v>81</v>
      </c>
    </row>
    <row r="128" spans="2:65" s="1" customFormat="1" ht="16.5" customHeight="1">
      <c r="B128" s="35"/>
      <c r="C128" s="228" t="s">
        <v>216</v>
      </c>
      <c r="D128" s="228" t="s">
        <v>168</v>
      </c>
      <c r="E128" s="229" t="s">
        <v>296</v>
      </c>
      <c r="F128" s="230" t="s">
        <v>297</v>
      </c>
      <c r="G128" s="231" t="s">
        <v>179</v>
      </c>
      <c r="H128" s="232">
        <v>100.8</v>
      </c>
      <c r="I128" s="233"/>
      <c r="J128" s="234">
        <f>ROUND(I128*H128,2)</f>
        <v>0</v>
      </c>
      <c r="K128" s="230" t="s">
        <v>171</v>
      </c>
      <c r="L128" s="235"/>
      <c r="M128" s="236" t="s">
        <v>19</v>
      </c>
      <c r="N128" s="237" t="s">
        <v>42</v>
      </c>
      <c r="O128" s="76"/>
      <c r="P128" s="210">
        <f>O128*H128</f>
        <v>0</v>
      </c>
      <c r="Q128" s="210">
        <v>0.00012</v>
      </c>
      <c r="R128" s="210">
        <f>Q128*H128</f>
        <v>0.012095999999999999</v>
      </c>
      <c r="S128" s="210">
        <v>0</v>
      </c>
      <c r="T128" s="211">
        <f>S128*H128</f>
        <v>0</v>
      </c>
      <c r="AR128" s="14" t="s">
        <v>192</v>
      </c>
      <c r="AT128" s="14" t="s">
        <v>168</v>
      </c>
      <c r="AU128" s="14" t="s">
        <v>81</v>
      </c>
      <c r="AY128" s="14" t="s">
        <v>127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79</v>
      </c>
      <c r="BK128" s="212">
        <f>ROUND(I128*H128,2)</f>
        <v>0</v>
      </c>
      <c r="BL128" s="14" t="s">
        <v>186</v>
      </c>
      <c r="BM128" s="14" t="s">
        <v>578</v>
      </c>
    </row>
    <row r="129" spans="2:47" s="1" customFormat="1" ht="12">
      <c r="B129" s="35"/>
      <c r="C129" s="36"/>
      <c r="D129" s="213" t="s">
        <v>135</v>
      </c>
      <c r="E129" s="36"/>
      <c r="F129" s="214" t="s">
        <v>297</v>
      </c>
      <c r="G129" s="36"/>
      <c r="H129" s="36"/>
      <c r="I129" s="127"/>
      <c r="J129" s="36"/>
      <c r="K129" s="36"/>
      <c r="L129" s="40"/>
      <c r="M129" s="215"/>
      <c r="N129" s="76"/>
      <c r="O129" s="76"/>
      <c r="P129" s="76"/>
      <c r="Q129" s="76"/>
      <c r="R129" s="76"/>
      <c r="S129" s="76"/>
      <c r="T129" s="77"/>
      <c r="AT129" s="14" t="s">
        <v>135</v>
      </c>
      <c r="AU129" s="14" t="s">
        <v>81</v>
      </c>
    </row>
    <row r="130" spans="2:51" s="11" customFormat="1" ht="12">
      <c r="B130" s="217"/>
      <c r="C130" s="218"/>
      <c r="D130" s="213" t="s">
        <v>147</v>
      </c>
      <c r="E130" s="218"/>
      <c r="F130" s="220" t="s">
        <v>579</v>
      </c>
      <c r="G130" s="218"/>
      <c r="H130" s="221">
        <v>100.8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147</v>
      </c>
      <c r="AU130" s="227" t="s">
        <v>81</v>
      </c>
      <c r="AV130" s="11" t="s">
        <v>81</v>
      </c>
      <c r="AW130" s="11" t="s">
        <v>4</v>
      </c>
      <c r="AX130" s="11" t="s">
        <v>79</v>
      </c>
      <c r="AY130" s="227" t="s">
        <v>127</v>
      </c>
    </row>
    <row r="131" spans="2:65" s="1" customFormat="1" ht="16.5" customHeight="1">
      <c r="B131" s="35"/>
      <c r="C131" s="201" t="s">
        <v>8</v>
      </c>
      <c r="D131" s="201" t="s">
        <v>129</v>
      </c>
      <c r="E131" s="202" t="s">
        <v>356</v>
      </c>
      <c r="F131" s="203" t="s">
        <v>357</v>
      </c>
      <c r="G131" s="204" t="s">
        <v>237</v>
      </c>
      <c r="H131" s="205">
        <v>2</v>
      </c>
      <c r="I131" s="206"/>
      <c r="J131" s="207">
        <f>ROUND(I131*H131,2)</f>
        <v>0</v>
      </c>
      <c r="K131" s="203" t="s">
        <v>171</v>
      </c>
      <c r="L131" s="40"/>
      <c r="M131" s="208" t="s">
        <v>19</v>
      </c>
      <c r="N131" s="209" t="s">
        <v>42</v>
      </c>
      <c r="O131" s="76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4" t="s">
        <v>186</v>
      </c>
      <c r="AT131" s="14" t="s">
        <v>129</v>
      </c>
      <c r="AU131" s="14" t="s">
        <v>81</v>
      </c>
      <c r="AY131" s="14" t="s">
        <v>127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79</v>
      </c>
      <c r="BK131" s="212">
        <f>ROUND(I131*H131,2)</f>
        <v>0</v>
      </c>
      <c r="BL131" s="14" t="s">
        <v>186</v>
      </c>
      <c r="BM131" s="14" t="s">
        <v>580</v>
      </c>
    </row>
    <row r="132" spans="2:47" s="1" customFormat="1" ht="12">
      <c r="B132" s="35"/>
      <c r="C132" s="36"/>
      <c r="D132" s="213" t="s">
        <v>135</v>
      </c>
      <c r="E132" s="36"/>
      <c r="F132" s="214" t="s">
        <v>359</v>
      </c>
      <c r="G132" s="36"/>
      <c r="H132" s="36"/>
      <c r="I132" s="127"/>
      <c r="J132" s="36"/>
      <c r="K132" s="36"/>
      <c r="L132" s="40"/>
      <c r="M132" s="215"/>
      <c r="N132" s="76"/>
      <c r="O132" s="76"/>
      <c r="P132" s="76"/>
      <c r="Q132" s="76"/>
      <c r="R132" s="76"/>
      <c r="S132" s="76"/>
      <c r="T132" s="77"/>
      <c r="AT132" s="14" t="s">
        <v>135</v>
      </c>
      <c r="AU132" s="14" t="s">
        <v>81</v>
      </c>
    </row>
    <row r="133" spans="2:65" s="1" customFormat="1" ht="16.5" customHeight="1">
      <c r="B133" s="35"/>
      <c r="C133" s="228" t="s">
        <v>186</v>
      </c>
      <c r="D133" s="228" t="s">
        <v>168</v>
      </c>
      <c r="E133" s="229" t="s">
        <v>361</v>
      </c>
      <c r="F133" s="230" t="s">
        <v>362</v>
      </c>
      <c r="G133" s="231" t="s">
        <v>237</v>
      </c>
      <c r="H133" s="232">
        <v>2</v>
      </c>
      <c r="I133" s="233"/>
      <c r="J133" s="234">
        <f>ROUND(I133*H133,2)</f>
        <v>0</v>
      </c>
      <c r="K133" s="230" t="s">
        <v>171</v>
      </c>
      <c r="L133" s="235"/>
      <c r="M133" s="236" t="s">
        <v>19</v>
      </c>
      <c r="N133" s="237" t="s">
        <v>42</v>
      </c>
      <c r="O133" s="76"/>
      <c r="P133" s="210">
        <f>O133*H133</f>
        <v>0</v>
      </c>
      <c r="Q133" s="210">
        <v>8E-05</v>
      </c>
      <c r="R133" s="210">
        <f>Q133*H133</f>
        <v>0.00016</v>
      </c>
      <c r="S133" s="210">
        <v>0</v>
      </c>
      <c r="T133" s="211">
        <f>S133*H133</f>
        <v>0</v>
      </c>
      <c r="AR133" s="14" t="s">
        <v>192</v>
      </c>
      <c r="AT133" s="14" t="s">
        <v>168</v>
      </c>
      <c r="AU133" s="14" t="s">
        <v>81</v>
      </c>
      <c r="AY133" s="14" t="s">
        <v>127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4" t="s">
        <v>79</v>
      </c>
      <c r="BK133" s="212">
        <f>ROUND(I133*H133,2)</f>
        <v>0</v>
      </c>
      <c r="BL133" s="14" t="s">
        <v>186</v>
      </c>
      <c r="BM133" s="14" t="s">
        <v>581</v>
      </c>
    </row>
    <row r="134" spans="2:47" s="1" customFormat="1" ht="12">
      <c r="B134" s="35"/>
      <c r="C134" s="36"/>
      <c r="D134" s="213" t="s">
        <v>135</v>
      </c>
      <c r="E134" s="36"/>
      <c r="F134" s="214" t="s">
        <v>362</v>
      </c>
      <c r="G134" s="36"/>
      <c r="H134" s="36"/>
      <c r="I134" s="127"/>
      <c r="J134" s="36"/>
      <c r="K134" s="36"/>
      <c r="L134" s="40"/>
      <c r="M134" s="215"/>
      <c r="N134" s="76"/>
      <c r="O134" s="76"/>
      <c r="P134" s="76"/>
      <c r="Q134" s="76"/>
      <c r="R134" s="76"/>
      <c r="S134" s="76"/>
      <c r="T134" s="77"/>
      <c r="AT134" s="14" t="s">
        <v>135</v>
      </c>
      <c r="AU134" s="14" t="s">
        <v>81</v>
      </c>
    </row>
    <row r="135" spans="2:65" s="1" customFormat="1" ht="16.5" customHeight="1">
      <c r="B135" s="35"/>
      <c r="C135" s="201" t="s">
        <v>226</v>
      </c>
      <c r="D135" s="201" t="s">
        <v>129</v>
      </c>
      <c r="E135" s="202" t="s">
        <v>453</v>
      </c>
      <c r="F135" s="203" t="s">
        <v>454</v>
      </c>
      <c r="G135" s="204" t="s">
        <v>237</v>
      </c>
      <c r="H135" s="205">
        <v>12</v>
      </c>
      <c r="I135" s="206"/>
      <c r="J135" s="207">
        <f>ROUND(I135*H135,2)</f>
        <v>0</v>
      </c>
      <c r="K135" s="203" t="s">
        <v>171</v>
      </c>
      <c r="L135" s="40"/>
      <c r="M135" s="208" t="s">
        <v>19</v>
      </c>
      <c r="N135" s="209" t="s">
        <v>42</v>
      </c>
      <c r="O135" s="76"/>
      <c r="P135" s="210">
        <f>O135*H135</f>
        <v>0</v>
      </c>
      <c r="Q135" s="210">
        <v>0</v>
      </c>
      <c r="R135" s="210">
        <f>Q135*H135</f>
        <v>0</v>
      </c>
      <c r="S135" s="210">
        <v>0.0013</v>
      </c>
      <c r="T135" s="211">
        <f>S135*H135</f>
        <v>0.0156</v>
      </c>
      <c r="AR135" s="14" t="s">
        <v>186</v>
      </c>
      <c r="AT135" s="14" t="s">
        <v>129</v>
      </c>
      <c r="AU135" s="14" t="s">
        <v>81</v>
      </c>
      <c r="AY135" s="14" t="s">
        <v>127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4" t="s">
        <v>79</v>
      </c>
      <c r="BK135" s="212">
        <f>ROUND(I135*H135,2)</f>
        <v>0</v>
      </c>
      <c r="BL135" s="14" t="s">
        <v>186</v>
      </c>
      <c r="BM135" s="14" t="s">
        <v>582</v>
      </c>
    </row>
    <row r="136" spans="2:47" s="1" customFormat="1" ht="12">
      <c r="B136" s="35"/>
      <c r="C136" s="36"/>
      <c r="D136" s="213" t="s">
        <v>135</v>
      </c>
      <c r="E136" s="36"/>
      <c r="F136" s="214" t="s">
        <v>456</v>
      </c>
      <c r="G136" s="36"/>
      <c r="H136" s="36"/>
      <c r="I136" s="127"/>
      <c r="J136" s="36"/>
      <c r="K136" s="36"/>
      <c r="L136" s="40"/>
      <c r="M136" s="215"/>
      <c r="N136" s="76"/>
      <c r="O136" s="76"/>
      <c r="P136" s="76"/>
      <c r="Q136" s="76"/>
      <c r="R136" s="76"/>
      <c r="S136" s="76"/>
      <c r="T136" s="77"/>
      <c r="AT136" s="14" t="s">
        <v>135</v>
      </c>
      <c r="AU136" s="14" t="s">
        <v>81</v>
      </c>
    </row>
    <row r="137" spans="2:65" s="1" customFormat="1" ht="16.5" customHeight="1">
      <c r="B137" s="35"/>
      <c r="C137" s="201" t="s">
        <v>230</v>
      </c>
      <c r="D137" s="201" t="s">
        <v>129</v>
      </c>
      <c r="E137" s="202" t="s">
        <v>458</v>
      </c>
      <c r="F137" s="203" t="s">
        <v>459</v>
      </c>
      <c r="G137" s="204" t="s">
        <v>237</v>
      </c>
      <c r="H137" s="205">
        <v>12</v>
      </c>
      <c r="I137" s="206"/>
      <c r="J137" s="207">
        <f>ROUND(I137*H137,2)</f>
        <v>0</v>
      </c>
      <c r="K137" s="203" t="s">
        <v>171</v>
      </c>
      <c r="L137" s="40"/>
      <c r="M137" s="208" t="s">
        <v>19</v>
      </c>
      <c r="N137" s="209" t="s">
        <v>42</v>
      </c>
      <c r="O137" s="76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4" t="s">
        <v>186</v>
      </c>
      <c r="AT137" s="14" t="s">
        <v>129</v>
      </c>
      <c r="AU137" s="14" t="s">
        <v>81</v>
      </c>
      <c r="AY137" s="14" t="s">
        <v>127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79</v>
      </c>
      <c r="BK137" s="212">
        <f>ROUND(I137*H137,2)</f>
        <v>0</v>
      </c>
      <c r="BL137" s="14" t="s">
        <v>186</v>
      </c>
      <c r="BM137" s="14" t="s">
        <v>583</v>
      </c>
    </row>
    <row r="138" spans="2:47" s="1" customFormat="1" ht="12">
      <c r="B138" s="35"/>
      <c r="C138" s="36"/>
      <c r="D138" s="213" t="s">
        <v>135</v>
      </c>
      <c r="E138" s="36"/>
      <c r="F138" s="214" t="s">
        <v>461</v>
      </c>
      <c r="G138" s="36"/>
      <c r="H138" s="36"/>
      <c r="I138" s="127"/>
      <c r="J138" s="36"/>
      <c r="K138" s="36"/>
      <c r="L138" s="40"/>
      <c r="M138" s="215"/>
      <c r="N138" s="76"/>
      <c r="O138" s="76"/>
      <c r="P138" s="76"/>
      <c r="Q138" s="76"/>
      <c r="R138" s="76"/>
      <c r="S138" s="76"/>
      <c r="T138" s="77"/>
      <c r="AT138" s="14" t="s">
        <v>135</v>
      </c>
      <c r="AU138" s="14" t="s">
        <v>81</v>
      </c>
    </row>
    <row r="139" spans="2:65" s="1" customFormat="1" ht="16.5" customHeight="1">
      <c r="B139" s="35"/>
      <c r="C139" s="228" t="s">
        <v>234</v>
      </c>
      <c r="D139" s="228" t="s">
        <v>168</v>
      </c>
      <c r="E139" s="229" t="s">
        <v>584</v>
      </c>
      <c r="F139" s="230" t="s">
        <v>585</v>
      </c>
      <c r="G139" s="231" t="s">
        <v>196</v>
      </c>
      <c r="H139" s="232">
        <v>12</v>
      </c>
      <c r="I139" s="233"/>
      <c r="J139" s="234">
        <f>ROUND(I139*H139,2)</f>
        <v>0</v>
      </c>
      <c r="K139" s="230" t="s">
        <v>197</v>
      </c>
      <c r="L139" s="235"/>
      <c r="M139" s="236" t="s">
        <v>19</v>
      </c>
      <c r="N139" s="237" t="s">
        <v>42</v>
      </c>
      <c r="O139" s="76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4" t="s">
        <v>192</v>
      </c>
      <c r="AT139" s="14" t="s">
        <v>168</v>
      </c>
      <c r="AU139" s="14" t="s">
        <v>81</v>
      </c>
      <c r="AY139" s="14" t="s">
        <v>127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79</v>
      </c>
      <c r="BK139" s="212">
        <f>ROUND(I139*H139,2)</f>
        <v>0</v>
      </c>
      <c r="BL139" s="14" t="s">
        <v>186</v>
      </c>
      <c r="BM139" s="14" t="s">
        <v>586</v>
      </c>
    </row>
    <row r="140" spans="2:47" s="1" customFormat="1" ht="12">
      <c r="B140" s="35"/>
      <c r="C140" s="36"/>
      <c r="D140" s="213" t="s">
        <v>135</v>
      </c>
      <c r="E140" s="36"/>
      <c r="F140" s="214" t="s">
        <v>585</v>
      </c>
      <c r="G140" s="36"/>
      <c r="H140" s="36"/>
      <c r="I140" s="127"/>
      <c r="J140" s="36"/>
      <c r="K140" s="36"/>
      <c r="L140" s="40"/>
      <c r="M140" s="215"/>
      <c r="N140" s="76"/>
      <c r="O140" s="76"/>
      <c r="P140" s="76"/>
      <c r="Q140" s="76"/>
      <c r="R140" s="76"/>
      <c r="S140" s="76"/>
      <c r="T140" s="77"/>
      <c r="AT140" s="14" t="s">
        <v>135</v>
      </c>
      <c r="AU140" s="14" t="s">
        <v>81</v>
      </c>
    </row>
    <row r="141" spans="2:65" s="1" customFormat="1" ht="16.5" customHeight="1">
      <c r="B141" s="35"/>
      <c r="C141" s="201" t="s">
        <v>240</v>
      </c>
      <c r="D141" s="201" t="s">
        <v>129</v>
      </c>
      <c r="E141" s="202" t="s">
        <v>587</v>
      </c>
      <c r="F141" s="203" t="s">
        <v>588</v>
      </c>
      <c r="G141" s="204" t="s">
        <v>237</v>
      </c>
      <c r="H141" s="205">
        <v>12</v>
      </c>
      <c r="I141" s="206"/>
      <c r="J141" s="207">
        <f>ROUND(I141*H141,2)</f>
        <v>0</v>
      </c>
      <c r="K141" s="203" t="s">
        <v>171</v>
      </c>
      <c r="L141" s="40"/>
      <c r="M141" s="208" t="s">
        <v>19</v>
      </c>
      <c r="N141" s="209" t="s">
        <v>42</v>
      </c>
      <c r="O141" s="76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4" t="s">
        <v>186</v>
      </c>
      <c r="AT141" s="14" t="s">
        <v>129</v>
      </c>
      <c r="AU141" s="14" t="s">
        <v>81</v>
      </c>
      <c r="AY141" s="14" t="s">
        <v>127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4" t="s">
        <v>79</v>
      </c>
      <c r="BK141" s="212">
        <f>ROUND(I141*H141,2)</f>
        <v>0</v>
      </c>
      <c r="BL141" s="14" t="s">
        <v>186</v>
      </c>
      <c r="BM141" s="14" t="s">
        <v>589</v>
      </c>
    </row>
    <row r="142" spans="2:47" s="1" customFormat="1" ht="12">
      <c r="B142" s="35"/>
      <c r="C142" s="36"/>
      <c r="D142" s="213" t="s">
        <v>135</v>
      </c>
      <c r="E142" s="36"/>
      <c r="F142" s="214" t="s">
        <v>590</v>
      </c>
      <c r="G142" s="36"/>
      <c r="H142" s="36"/>
      <c r="I142" s="127"/>
      <c r="J142" s="36"/>
      <c r="K142" s="36"/>
      <c r="L142" s="40"/>
      <c r="M142" s="215"/>
      <c r="N142" s="76"/>
      <c r="O142" s="76"/>
      <c r="P142" s="76"/>
      <c r="Q142" s="76"/>
      <c r="R142" s="76"/>
      <c r="S142" s="76"/>
      <c r="T142" s="77"/>
      <c r="AT142" s="14" t="s">
        <v>135</v>
      </c>
      <c r="AU142" s="14" t="s">
        <v>81</v>
      </c>
    </row>
    <row r="143" spans="2:47" s="1" customFormat="1" ht="12">
      <c r="B143" s="35"/>
      <c r="C143" s="36"/>
      <c r="D143" s="213" t="s">
        <v>136</v>
      </c>
      <c r="E143" s="36"/>
      <c r="F143" s="216" t="s">
        <v>591</v>
      </c>
      <c r="G143" s="36"/>
      <c r="H143" s="36"/>
      <c r="I143" s="127"/>
      <c r="J143" s="36"/>
      <c r="K143" s="36"/>
      <c r="L143" s="40"/>
      <c r="M143" s="215"/>
      <c r="N143" s="76"/>
      <c r="O143" s="76"/>
      <c r="P143" s="76"/>
      <c r="Q143" s="76"/>
      <c r="R143" s="76"/>
      <c r="S143" s="76"/>
      <c r="T143" s="77"/>
      <c r="AT143" s="14" t="s">
        <v>136</v>
      </c>
      <c r="AU143" s="14" t="s">
        <v>81</v>
      </c>
    </row>
    <row r="144" spans="2:65" s="1" customFormat="1" ht="16.5" customHeight="1">
      <c r="B144" s="35"/>
      <c r="C144" s="201" t="s">
        <v>7</v>
      </c>
      <c r="D144" s="201" t="s">
        <v>129</v>
      </c>
      <c r="E144" s="202" t="s">
        <v>592</v>
      </c>
      <c r="F144" s="203" t="s">
        <v>593</v>
      </c>
      <c r="G144" s="204" t="s">
        <v>594</v>
      </c>
      <c r="H144" s="205">
        <v>0.2</v>
      </c>
      <c r="I144" s="206"/>
      <c r="J144" s="207">
        <f>ROUND(I144*H144,2)</f>
        <v>0</v>
      </c>
      <c r="K144" s="203" t="s">
        <v>171</v>
      </c>
      <c r="L144" s="40"/>
      <c r="M144" s="208" t="s">
        <v>19</v>
      </c>
      <c r="N144" s="209" t="s">
        <v>42</v>
      </c>
      <c r="O144" s="76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4" t="s">
        <v>186</v>
      </c>
      <c r="AT144" s="14" t="s">
        <v>129</v>
      </c>
      <c r="AU144" s="14" t="s">
        <v>81</v>
      </c>
      <c r="AY144" s="14" t="s">
        <v>127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79</v>
      </c>
      <c r="BK144" s="212">
        <f>ROUND(I144*H144,2)</f>
        <v>0</v>
      </c>
      <c r="BL144" s="14" t="s">
        <v>186</v>
      </c>
      <c r="BM144" s="14" t="s">
        <v>595</v>
      </c>
    </row>
    <row r="145" spans="2:47" s="1" customFormat="1" ht="12">
      <c r="B145" s="35"/>
      <c r="C145" s="36"/>
      <c r="D145" s="213" t="s">
        <v>135</v>
      </c>
      <c r="E145" s="36"/>
      <c r="F145" s="214" t="s">
        <v>596</v>
      </c>
      <c r="G145" s="36"/>
      <c r="H145" s="36"/>
      <c r="I145" s="127"/>
      <c r="J145" s="36"/>
      <c r="K145" s="36"/>
      <c r="L145" s="40"/>
      <c r="M145" s="215"/>
      <c r="N145" s="76"/>
      <c r="O145" s="76"/>
      <c r="P145" s="76"/>
      <c r="Q145" s="76"/>
      <c r="R145" s="76"/>
      <c r="S145" s="76"/>
      <c r="T145" s="77"/>
      <c r="AT145" s="14" t="s">
        <v>135</v>
      </c>
      <c r="AU145" s="14" t="s">
        <v>81</v>
      </c>
    </row>
    <row r="146" spans="2:51" s="11" customFormat="1" ht="12">
      <c r="B146" s="217"/>
      <c r="C146" s="218"/>
      <c r="D146" s="213" t="s">
        <v>147</v>
      </c>
      <c r="E146" s="218"/>
      <c r="F146" s="220" t="s">
        <v>597</v>
      </c>
      <c r="G146" s="218"/>
      <c r="H146" s="221">
        <v>0.2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147</v>
      </c>
      <c r="AU146" s="227" t="s">
        <v>81</v>
      </c>
      <c r="AV146" s="11" t="s">
        <v>81</v>
      </c>
      <c r="AW146" s="11" t="s">
        <v>4</v>
      </c>
      <c r="AX146" s="11" t="s">
        <v>79</v>
      </c>
      <c r="AY146" s="227" t="s">
        <v>127</v>
      </c>
    </row>
    <row r="147" spans="2:63" s="10" customFormat="1" ht="25.9" customHeight="1">
      <c r="B147" s="185"/>
      <c r="C147" s="186"/>
      <c r="D147" s="187" t="s">
        <v>70</v>
      </c>
      <c r="E147" s="188" t="s">
        <v>168</v>
      </c>
      <c r="F147" s="188" t="s">
        <v>501</v>
      </c>
      <c r="G147" s="186"/>
      <c r="H147" s="186"/>
      <c r="I147" s="189"/>
      <c r="J147" s="190">
        <f>BK147</f>
        <v>0</v>
      </c>
      <c r="K147" s="186"/>
      <c r="L147" s="191"/>
      <c r="M147" s="192"/>
      <c r="N147" s="193"/>
      <c r="O147" s="193"/>
      <c r="P147" s="194">
        <f>P148</f>
        <v>0</v>
      </c>
      <c r="Q147" s="193"/>
      <c r="R147" s="194">
        <f>R148</f>
        <v>0.0007</v>
      </c>
      <c r="S147" s="193"/>
      <c r="T147" s="195">
        <f>T148</f>
        <v>0</v>
      </c>
      <c r="AR147" s="196" t="s">
        <v>151</v>
      </c>
      <c r="AT147" s="197" t="s">
        <v>70</v>
      </c>
      <c r="AU147" s="197" t="s">
        <v>71</v>
      </c>
      <c r="AY147" s="196" t="s">
        <v>127</v>
      </c>
      <c r="BK147" s="198">
        <f>BK148</f>
        <v>0</v>
      </c>
    </row>
    <row r="148" spans="2:63" s="10" customFormat="1" ht="22.8" customHeight="1">
      <c r="B148" s="185"/>
      <c r="C148" s="186"/>
      <c r="D148" s="187" t="s">
        <v>70</v>
      </c>
      <c r="E148" s="199" t="s">
        <v>502</v>
      </c>
      <c r="F148" s="199" t="s">
        <v>503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SUM(P149:P153)</f>
        <v>0</v>
      </c>
      <c r="Q148" s="193"/>
      <c r="R148" s="194">
        <f>SUM(R149:R153)</f>
        <v>0.0007</v>
      </c>
      <c r="S148" s="193"/>
      <c r="T148" s="195">
        <f>SUM(T149:T153)</f>
        <v>0</v>
      </c>
      <c r="AR148" s="196" t="s">
        <v>151</v>
      </c>
      <c r="AT148" s="197" t="s">
        <v>70</v>
      </c>
      <c r="AU148" s="197" t="s">
        <v>79</v>
      </c>
      <c r="AY148" s="196" t="s">
        <v>127</v>
      </c>
      <c r="BK148" s="198">
        <f>SUM(BK149:BK153)</f>
        <v>0</v>
      </c>
    </row>
    <row r="149" spans="2:65" s="1" customFormat="1" ht="16.5" customHeight="1">
      <c r="B149" s="35"/>
      <c r="C149" s="201" t="s">
        <v>247</v>
      </c>
      <c r="D149" s="201" t="s">
        <v>129</v>
      </c>
      <c r="E149" s="202" t="s">
        <v>511</v>
      </c>
      <c r="F149" s="203" t="s">
        <v>512</v>
      </c>
      <c r="G149" s="204" t="s">
        <v>179</v>
      </c>
      <c r="H149" s="205">
        <v>2</v>
      </c>
      <c r="I149" s="206"/>
      <c r="J149" s="207">
        <f>ROUND(I149*H149,2)</f>
        <v>0</v>
      </c>
      <c r="K149" s="203" t="s">
        <v>171</v>
      </c>
      <c r="L149" s="40"/>
      <c r="M149" s="208" t="s">
        <v>19</v>
      </c>
      <c r="N149" s="209" t="s">
        <v>42</v>
      </c>
      <c r="O149" s="76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4" t="s">
        <v>133</v>
      </c>
      <c r="AT149" s="14" t="s">
        <v>129</v>
      </c>
      <c r="AU149" s="14" t="s">
        <v>81</v>
      </c>
      <c r="AY149" s="14" t="s">
        <v>127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79</v>
      </c>
      <c r="BK149" s="212">
        <f>ROUND(I149*H149,2)</f>
        <v>0</v>
      </c>
      <c r="BL149" s="14" t="s">
        <v>133</v>
      </c>
      <c r="BM149" s="14" t="s">
        <v>598</v>
      </c>
    </row>
    <row r="150" spans="2:47" s="1" customFormat="1" ht="12">
      <c r="B150" s="35"/>
      <c r="C150" s="36"/>
      <c r="D150" s="213" t="s">
        <v>135</v>
      </c>
      <c r="E150" s="36"/>
      <c r="F150" s="214" t="s">
        <v>514</v>
      </c>
      <c r="G150" s="36"/>
      <c r="H150" s="36"/>
      <c r="I150" s="127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7"/>
      <c r="AT150" s="14" t="s">
        <v>135</v>
      </c>
      <c r="AU150" s="14" t="s">
        <v>81</v>
      </c>
    </row>
    <row r="151" spans="2:47" s="1" customFormat="1" ht="12">
      <c r="B151" s="35"/>
      <c r="C151" s="36"/>
      <c r="D151" s="213" t="s">
        <v>481</v>
      </c>
      <c r="E151" s="36"/>
      <c r="F151" s="216" t="s">
        <v>515</v>
      </c>
      <c r="G151" s="36"/>
      <c r="H151" s="36"/>
      <c r="I151" s="127"/>
      <c r="J151" s="36"/>
      <c r="K151" s="36"/>
      <c r="L151" s="40"/>
      <c r="M151" s="215"/>
      <c r="N151" s="76"/>
      <c r="O151" s="76"/>
      <c r="P151" s="76"/>
      <c r="Q151" s="76"/>
      <c r="R151" s="76"/>
      <c r="S151" s="76"/>
      <c r="T151" s="77"/>
      <c r="AT151" s="14" t="s">
        <v>481</v>
      </c>
      <c r="AU151" s="14" t="s">
        <v>81</v>
      </c>
    </row>
    <row r="152" spans="2:65" s="1" customFormat="1" ht="16.5" customHeight="1">
      <c r="B152" s="35"/>
      <c r="C152" s="201" t="s">
        <v>252</v>
      </c>
      <c r="D152" s="201" t="s">
        <v>129</v>
      </c>
      <c r="E152" s="202" t="s">
        <v>517</v>
      </c>
      <c r="F152" s="203" t="s">
        <v>518</v>
      </c>
      <c r="G152" s="204" t="s">
        <v>179</v>
      </c>
      <c r="H152" s="205">
        <v>2</v>
      </c>
      <c r="I152" s="206"/>
      <c r="J152" s="207">
        <f>ROUND(I152*H152,2)</f>
        <v>0</v>
      </c>
      <c r="K152" s="203" t="s">
        <v>171</v>
      </c>
      <c r="L152" s="40"/>
      <c r="M152" s="208" t="s">
        <v>19</v>
      </c>
      <c r="N152" s="209" t="s">
        <v>42</v>
      </c>
      <c r="O152" s="76"/>
      <c r="P152" s="210">
        <f>O152*H152</f>
        <v>0</v>
      </c>
      <c r="Q152" s="210">
        <v>0.00035</v>
      </c>
      <c r="R152" s="210">
        <f>Q152*H152</f>
        <v>0.0007</v>
      </c>
      <c r="S152" s="210">
        <v>0</v>
      </c>
      <c r="T152" s="211">
        <f>S152*H152</f>
        <v>0</v>
      </c>
      <c r="AR152" s="14" t="s">
        <v>133</v>
      </c>
      <c r="AT152" s="14" t="s">
        <v>129</v>
      </c>
      <c r="AU152" s="14" t="s">
        <v>81</v>
      </c>
      <c r="AY152" s="14" t="s">
        <v>127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79</v>
      </c>
      <c r="BK152" s="212">
        <f>ROUND(I152*H152,2)</f>
        <v>0</v>
      </c>
      <c r="BL152" s="14" t="s">
        <v>133</v>
      </c>
      <c r="BM152" s="14" t="s">
        <v>599</v>
      </c>
    </row>
    <row r="153" spans="2:47" s="1" customFormat="1" ht="12">
      <c r="B153" s="35"/>
      <c r="C153" s="36"/>
      <c r="D153" s="213" t="s">
        <v>135</v>
      </c>
      <c r="E153" s="36"/>
      <c r="F153" s="214" t="s">
        <v>520</v>
      </c>
      <c r="G153" s="36"/>
      <c r="H153" s="36"/>
      <c r="I153" s="127"/>
      <c r="J153" s="36"/>
      <c r="K153" s="36"/>
      <c r="L153" s="40"/>
      <c r="M153" s="215"/>
      <c r="N153" s="76"/>
      <c r="O153" s="76"/>
      <c r="P153" s="76"/>
      <c r="Q153" s="76"/>
      <c r="R153" s="76"/>
      <c r="S153" s="76"/>
      <c r="T153" s="77"/>
      <c r="AT153" s="14" t="s">
        <v>135</v>
      </c>
      <c r="AU153" s="14" t="s">
        <v>81</v>
      </c>
    </row>
    <row r="154" spans="2:63" s="10" customFormat="1" ht="25.9" customHeight="1">
      <c r="B154" s="185"/>
      <c r="C154" s="186"/>
      <c r="D154" s="187" t="s">
        <v>70</v>
      </c>
      <c r="E154" s="188" t="s">
        <v>522</v>
      </c>
      <c r="F154" s="188" t="s">
        <v>523</v>
      </c>
      <c r="G154" s="186"/>
      <c r="H154" s="186"/>
      <c r="I154" s="189"/>
      <c r="J154" s="190">
        <f>BK154</f>
        <v>0</v>
      </c>
      <c r="K154" s="186"/>
      <c r="L154" s="191"/>
      <c r="M154" s="192"/>
      <c r="N154" s="193"/>
      <c r="O154" s="193"/>
      <c r="P154" s="194">
        <f>SUM(P155:P158)</f>
        <v>0</v>
      </c>
      <c r="Q154" s="193"/>
      <c r="R154" s="194">
        <f>SUM(R155:R158)</f>
        <v>0</v>
      </c>
      <c r="S154" s="193"/>
      <c r="T154" s="195">
        <f>SUM(T155:T158)</f>
        <v>0</v>
      </c>
      <c r="AR154" s="196" t="s">
        <v>144</v>
      </c>
      <c r="AT154" s="197" t="s">
        <v>70</v>
      </c>
      <c r="AU154" s="197" t="s">
        <v>71</v>
      </c>
      <c r="AY154" s="196" t="s">
        <v>127</v>
      </c>
      <c r="BK154" s="198">
        <f>SUM(BK155:BK158)</f>
        <v>0</v>
      </c>
    </row>
    <row r="155" spans="2:65" s="1" customFormat="1" ht="16.5" customHeight="1">
      <c r="B155" s="35"/>
      <c r="C155" s="201" t="s">
        <v>257</v>
      </c>
      <c r="D155" s="201" t="s">
        <v>129</v>
      </c>
      <c r="E155" s="202" t="s">
        <v>525</v>
      </c>
      <c r="F155" s="203" t="s">
        <v>526</v>
      </c>
      <c r="G155" s="204" t="s">
        <v>527</v>
      </c>
      <c r="H155" s="205">
        <v>2</v>
      </c>
      <c r="I155" s="206"/>
      <c r="J155" s="207">
        <f>ROUND(I155*H155,2)</f>
        <v>0</v>
      </c>
      <c r="K155" s="203" t="s">
        <v>171</v>
      </c>
      <c r="L155" s="40"/>
      <c r="M155" s="208" t="s">
        <v>19</v>
      </c>
      <c r="N155" s="209" t="s">
        <v>42</v>
      </c>
      <c r="O155" s="76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4" t="s">
        <v>528</v>
      </c>
      <c r="AT155" s="14" t="s">
        <v>129</v>
      </c>
      <c r="AU155" s="14" t="s">
        <v>79</v>
      </c>
      <c r="AY155" s="14" t="s">
        <v>127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79</v>
      </c>
      <c r="BK155" s="212">
        <f>ROUND(I155*H155,2)</f>
        <v>0</v>
      </c>
      <c r="BL155" s="14" t="s">
        <v>528</v>
      </c>
      <c r="BM155" s="14" t="s">
        <v>600</v>
      </c>
    </row>
    <row r="156" spans="2:47" s="1" customFormat="1" ht="12">
      <c r="B156" s="35"/>
      <c r="C156" s="36"/>
      <c r="D156" s="213" t="s">
        <v>135</v>
      </c>
      <c r="E156" s="36"/>
      <c r="F156" s="214" t="s">
        <v>530</v>
      </c>
      <c r="G156" s="36"/>
      <c r="H156" s="36"/>
      <c r="I156" s="127"/>
      <c r="J156" s="36"/>
      <c r="K156" s="36"/>
      <c r="L156" s="40"/>
      <c r="M156" s="215"/>
      <c r="N156" s="76"/>
      <c r="O156" s="76"/>
      <c r="P156" s="76"/>
      <c r="Q156" s="76"/>
      <c r="R156" s="76"/>
      <c r="S156" s="76"/>
      <c r="T156" s="77"/>
      <c r="AT156" s="14" t="s">
        <v>135</v>
      </c>
      <c r="AU156" s="14" t="s">
        <v>79</v>
      </c>
    </row>
    <row r="157" spans="2:65" s="1" customFormat="1" ht="16.5" customHeight="1">
      <c r="B157" s="35"/>
      <c r="C157" s="201" t="s">
        <v>262</v>
      </c>
      <c r="D157" s="201" t="s">
        <v>129</v>
      </c>
      <c r="E157" s="202" t="s">
        <v>532</v>
      </c>
      <c r="F157" s="203" t="s">
        <v>533</v>
      </c>
      <c r="G157" s="204" t="s">
        <v>527</v>
      </c>
      <c r="H157" s="205">
        <v>2</v>
      </c>
      <c r="I157" s="206"/>
      <c r="J157" s="207">
        <f>ROUND(I157*H157,2)</f>
        <v>0</v>
      </c>
      <c r="K157" s="203" t="s">
        <v>171</v>
      </c>
      <c r="L157" s="40"/>
      <c r="M157" s="208" t="s">
        <v>19</v>
      </c>
      <c r="N157" s="209" t="s">
        <v>42</v>
      </c>
      <c r="O157" s="76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4" t="s">
        <v>528</v>
      </c>
      <c r="AT157" s="14" t="s">
        <v>129</v>
      </c>
      <c r="AU157" s="14" t="s">
        <v>79</v>
      </c>
      <c r="AY157" s="14" t="s">
        <v>127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79</v>
      </c>
      <c r="BK157" s="212">
        <f>ROUND(I157*H157,2)</f>
        <v>0</v>
      </c>
      <c r="BL157" s="14" t="s">
        <v>528</v>
      </c>
      <c r="BM157" s="14" t="s">
        <v>601</v>
      </c>
    </row>
    <row r="158" spans="2:47" s="1" customFormat="1" ht="12">
      <c r="B158" s="35"/>
      <c r="C158" s="36"/>
      <c r="D158" s="213" t="s">
        <v>135</v>
      </c>
      <c r="E158" s="36"/>
      <c r="F158" s="214" t="s">
        <v>535</v>
      </c>
      <c r="G158" s="36"/>
      <c r="H158" s="36"/>
      <c r="I158" s="127"/>
      <c r="J158" s="36"/>
      <c r="K158" s="36"/>
      <c r="L158" s="40"/>
      <c r="M158" s="238"/>
      <c r="N158" s="239"/>
      <c r="O158" s="239"/>
      <c r="P158" s="239"/>
      <c r="Q158" s="239"/>
      <c r="R158" s="239"/>
      <c r="S158" s="239"/>
      <c r="T158" s="240"/>
      <c r="AT158" s="14" t="s">
        <v>135</v>
      </c>
      <c r="AU158" s="14" t="s">
        <v>79</v>
      </c>
    </row>
    <row r="159" spans="2:12" s="1" customFormat="1" ht="6.95" customHeight="1">
      <c r="B159" s="54"/>
      <c r="C159" s="55"/>
      <c r="D159" s="55"/>
      <c r="E159" s="55"/>
      <c r="F159" s="55"/>
      <c r="G159" s="55"/>
      <c r="H159" s="55"/>
      <c r="I159" s="151"/>
      <c r="J159" s="55"/>
      <c r="K159" s="55"/>
      <c r="L159" s="40"/>
    </row>
  </sheetData>
  <sheetProtection password="C7B2" sheet="1" objects="1" scenarios="1" formatColumns="0" formatRows="0" autoFilter="0"/>
  <autoFilter ref="C87:K1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90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81</v>
      </c>
    </row>
    <row r="4" spans="2:46" ht="24.95" customHeight="1">
      <c r="B4" s="17"/>
      <c r="D4" s="124" t="s">
        <v>94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5" t="s">
        <v>16</v>
      </c>
      <c r="L6" s="17"/>
    </row>
    <row r="7" spans="2:12" ht="16.5" customHeight="1">
      <c r="B7" s="17"/>
      <c r="E7" s="126" t="str">
        <f>'Rekapitulace stavby'!K6</f>
        <v xml:space="preserve">Oprava elektroinstalace v SVČ Domeček,  ul. Jiráskova 4140, Chomutov</v>
      </c>
      <c r="F7" s="125"/>
      <c r="G7" s="125"/>
      <c r="H7" s="125"/>
      <c r="L7" s="17"/>
    </row>
    <row r="8" spans="2:12" s="1" customFormat="1" ht="12" customHeight="1">
      <c r="B8" s="40"/>
      <c r="D8" s="125" t="s">
        <v>95</v>
      </c>
      <c r="I8" s="127"/>
      <c r="L8" s="40"/>
    </row>
    <row r="9" spans="2:12" s="1" customFormat="1" ht="36.95" customHeight="1">
      <c r="B9" s="40"/>
      <c r="E9" s="128" t="s">
        <v>602</v>
      </c>
      <c r="F9" s="1"/>
      <c r="G9" s="1"/>
      <c r="H9" s="1"/>
      <c r="I9" s="127"/>
      <c r="L9" s="40"/>
    </row>
    <row r="10" spans="2:12" s="1" customFormat="1" ht="12">
      <c r="B10" s="40"/>
      <c r="I10" s="127"/>
      <c r="L10" s="40"/>
    </row>
    <row r="11" spans="2:12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pans="2: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10. 6. 2019</v>
      </c>
      <c r="L12" s="40"/>
    </row>
    <row r="13" spans="2:12" s="1" customFormat="1" ht="10.8" customHeight="1">
      <c r="B13" s="40"/>
      <c r="I13" s="127"/>
      <c r="L13" s="40"/>
    </row>
    <row r="14" spans="2:12" s="1" customFormat="1" ht="12" customHeight="1">
      <c r="B14" s="40"/>
      <c r="D14" s="125" t="s">
        <v>25</v>
      </c>
      <c r="I14" s="129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9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7"/>
      <c r="L16" s="40"/>
    </row>
    <row r="17" spans="2:12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7"/>
      <c r="L19" s="40"/>
    </row>
    <row r="20" spans="2:12" s="1" customFormat="1" ht="12" customHeight="1">
      <c r="B20" s="40"/>
      <c r="D20" s="125" t="s">
        <v>31</v>
      </c>
      <c r="I20" s="129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9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7"/>
      <c r="L22" s="40"/>
    </row>
    <row r="23" spans="2:12" s="1" customFormat="1" ht="12" customHeight="1">
      <c r="B23" s="40"/>
      <c r="D23" s="125" t="s">
        <v>33</v>
      </c>
      <c r="I23" s="129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34</v>
      </c>
      <c r="I24" s="129" t="s">
        <v>28</v>
      </c>
      <c r="J24" s="14" t="s">
        <v>19</v>
      </c>
      <c r="L24" s="40"/>
    </row>
    <row r="25" spans="2:12" s="1" customFormat="1" ht="6.95" customHeight="1">
      <c r="B25" s="40"/>
      <c r="I25" s="127"/>
      <c r="L25" s="40"/>
    </row>
    <row r="26" spans="2:12" s="1" customFormat="1" ht="12" customHeight="1">
      <c r="B26" s="40"/>
      <c r="D26" s="125" t="s">
        <v>35</v>
      </c>
      <c r="I26" s="127"/>
      <c r="L26" s="40"/>
    </row>
    <row r="27" spans="2:12" s="6" customFormat="1" ht="16.5" customHeight="1">
      <c r="B27" s="131"/>
      <c r="E27" s="132" t="s">
        <v>561</v>
      </c>
      <c r="F27" s="132"/>
      <c r="G27" s="132"/>
      <c r="H27" s="132"/>
      <c r="I27" s="133"/>
      <c r="L27" s="131"/>
    </row>
    <row r="28" spans="2:12" s="1" customFormat="1" ht="6.95" customHeight="1">
      <c r="B28" s="40"/>
      <c r="I28" s="127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pans="2:12" s="1" customFormat="1" ht="25.4" customHeight="1">
      <c r="B30" s="40"/>
      <c r="D30" s="135" t="s">
        <v>37</v>
      </c>
      <c r="I30" s="127"/>
      <c r="J30" s="136">
        <f>ROUND(J88,2)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pans="2:12" s="1" customFormat="1" ht="14.4" customHeight="1">
      <c r="B32" s="40"/>
      <c r="F32" s="137" t="s">
        <v>39</v>
      </c>
      <c r="I32" s="138" t="s">
        <v>38</v>
      </c>
      <c r="J32" s="137" t="s">
        <v>40</v>
      </c>
      <c r="L32" s="40"/>
    </row>
    <row r="33" spans="2:12" s="1" customFormat="1" ht="14.4" customHeight="1">
      <c r="B33" s="40"/>
      <c r="D33" s="125" t="s">
        <v>41</v>
      </c>
      <c r="E33" s="125" t="s">
        <v>42</v>
      </c>
      <c r="F33" s="139">
        <f>ROUND((SUM(BE88:BE158)),2)</f>
        <v>0</v>
      </c>
      <c r="I33" s="140">
        <v>0.21</v>
      </c>
      <c r="J33" s="139">
        <f>ROUND(((SUM(BE88:BE158))*I33),2)</f>
        <v>0</v>
      </c>
      <c r="L33" s="40"/>
    </row>
    <row r="34" spans="2:12" s="1" customFormat="1" ht="14.4" customHeight="1">
      <c r="B34" s="40"/>
      <c r="E34" s="125" t="s">
        <v>43</v>
      </c>
      <c r="F34" s="139">
        <f>ROUND((SUM(BF88:BF158)),2)</f>
        <v>0</v>
      </c>
      <c r="I34" s="140">
        <v>0.15</v>
      </c>
      <c r="J34" s="139">
        <f>ROUND(((SUM(BF88:BF158))*I34),2)</f>
        <v>0</v>
      </c>
      <c r="L34" s="40"/>
    </row>
    <row r="35" spans="2:12" s="1" customFormat="1" ht="14.4" customHeight="1" hidden="1">
      <c r="B35" s="40"/>
      <c r="E35" s="125" t="s">
        <v>44</v>
      </c>
      <c r="F35" s="139">
        <f>ROUND((SUM(BG88:BG158)),2)</f>
        <v>0</v>
      </c>
      <c r="I35" s="140">
        <v>0.21</v>
      </c>
      <c r="J35" s="139">
        <f>0</f>
        <v>0</v>
      </c>
      <c r="L35" s="40"/>
    </row>
    <row r="36" spans="2:12" s="1" customFormat="1" ht="14.4" customHeight="1" hidden="1">
      <c r="B36" s="40"/>
      <c r="E36" s="125" t="s">
        <v>45</v>
      </c>
      <c r="F36" s="139">
        <f>ROUND((SUM(BH88:BH158)),2)</f>
        <v>0</v>
      </c>
      <c r="I36" s="140">
        <v>0.15</v>
      </c>
      <c r="J36" s="139">
        <f>0</f>
        <v>0</v>
      </c>
      <c r="L36" s="40"/>
    </row>
    <row r="37" spans="2:12" s="1" customFormat="1" ht="14.4" customHeight="1" hidden="1">
      <c r="B37" s="40"/>
      <c r="E37" s="125" t="s">
        <v>46</v>
      </c>
      <c r="F37" s="139">
        <f>ROUND((SUM(BI88:BI158)),2)</f>
        <v>0</v>
      </c>
      <c r="I37" s="140">
        <v>0</v>
      </c>
      <c r="J37" s="139">
        <f>0</f>
        <v>0</v>
      </c>
      <c r="L37" s="40"/>
    </row>
    <row r="38" spans="2:12" s="1" customFormat="1" ht="6.95" customHeight="1">
      <c r="B38" s="40"/>
      <c r="I38" s="127"/>
      <c r="L38" s="40"/>
    </row>
    <row r="39" spans="2:12" s="1" customFormat="1" ht="25.4" customHeight="1">
      <c r="B39" s="40"/>
      <c r="C39" s="141"/>
      <c r="D39" s="142" t="s">
        <v>47</v>
      </c>
      <c r="E39" s="143"/>
      <c r="F39" s="143"/>
      <c r="G39" s="144" t="s">
        <v>48</v>
      </c>
      <c r="H39" s="145" t="s">
        <v>49</v>
      </c>
      <c r="I39" s="146"/>
      <c r="J39" s="147">
        <f>SUM(J30:J37)</f>
        <v>0</v>
      </c>
      <c r="K39" s="148"/>
      <c r="L39" s="40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pans="2:12" s="1" customFormat="1" ht="24.95" customHeight="1">
      <c r="B45" s="35"/>
      <c r="C45" s="20" t="s">
        <v>97</v>
      </c>
      <c r="D45" s="36"/>
      <c r="E45" s="36"/>
      <c r="F45" s="36"/>
      <c r="G45" s="36"/>
      <c r="H45" s="36"/>
      <c r="I45" s="127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pans="2:12" s="1" customFormat="1" ht="16.5" customHeight="1">
      <c r="B48" s="35"/>
      <c r="C48" s="36"/>
      <c r="D48" s="36"/>
      <c r="E48" s="155" t="str">
        <f>E7</f>
        <v xml:space="preserve">Oprava elektroinstalace v SVČ Domeček,  ul. Jiráskova 4140, Chomutov</v>
      </c>
      <c r="F48" s="29"/>
      <c r="G48" s="29"/>
      <c r="H48" s="29"/>
      <c r="I48" s="127"/>
      <c r="J48" s="36"/>
      <c r="K48" s="36"/>
      <c r="L48" s="40"/>
    </row>
    <row r="49" spans="2:12" s="1" customFormat="1" ht="12" customHeight="1">
      <c r="B49" s="35"/>
      <c r="C49" s="29" t="s">
        <v>95</v>
      </c>
      <c r="D49" s="36"/>
      <c r="E49" s="36"/>
      <c r="F49" s="36"/>
      <c r="G49" s="36"/>
      <c r="H49" s="36"/>
      <c r="I49" s="127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Sv-B2 - podhled s osvětlením - učebna koncová</v>
      </c>
      <c r="F50" s="36"/>
      <c r="G50" s="36"/>
      <c r="H50" s="36"/>
      <c r="I50" s="127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9" t="s">
        <v>23</v>
      </c>
      <c r="J52" s="64" t="str">
        <f>IF(J12="","",J12)</f>
        <v>10. 6. 2019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9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pans="2:12" s="1" customFormat="1" ht="29.25" customHeight="1">
      <c r="B57" s="35"/>
      <c r="C57" s="156" t="s">
        <v>98</v>
      </c>
      <c r="D57" s="157"/>
      <c r="E57" s="157"/>
      <c r="F57" s="157"/>
      <c r="G57" s="157"/>
      <c r="H57" s="157"/>
      <c r="I57" s="158"/>
      <c r="J57" s="159" t="s">
        <v>99</v>
      </c>
      <c r="K57" s="157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pans="2:47" s="1" customFormat="1" ht="22.8" customHeight="1">
      <c r="B59" s="35"/>
      <c r="C59" s="160" t="s">
        <v>69</v>
      </c>
      <c r="D59" s="36"/>
      <c r="E59" s="36"/>
      <c r="F59" s="36"/>
      <c r="G59" s="36"/>
      <c r="H59" s="36"/>
      <c r="I59" s="127"/>
      <c r="J59" s="94">
        <f>J88</f>
        <v>0</v>
      </c>
      <c r="K59" s="36"/>
      <c r="L59" s="40"/>
      <c r="AU59" s="14" t="s">
        <v>100</v>
      </c>
    </row>
    <row r="60" spans="2:12" s="7" customFormat="1" ht="24.95" customHeight="1">
      <c r="B60" s="161"/>
      <c r="C60" s="162"/>
      <c r="D60" s="163" t="s">
        <v>101</v>
      </c>
      <c r="E60" s="164"/>
      <c r="F60" s="164"/>
      <c r="G60" s="164"/>
      <c r="H60" s="164"/>
      <c r="I60" s="165"/>
      <c r="J60" s="166">
        <f>J89</f>
        <v>0</v>
      </c>
      <c r="K60" s="162"/>
      <c r="L60" s="167"/>
    </row>
    <row r="61" spans="2:12" s="8" customFormat="1" ht="19.9" customHeight="1">
      <c r="B61" s="168"/>
      <c r="C61" s="169"/>
      <c r="D61" s="170" t="s">
        <v>102</v>
      </c>
      <c r="E61" s="171"/>
      <c r="F61" s="171"/>
      <c r="G61" s="171"/>
      <c r="H61" s="171"/>
      <c r="I61" s="172"/>
      <c r="J61" s="173">
        <f>J90</f>
        <v>0</v>
      </c>
      <c r="K61" s="169"/>
      <c r="L61" s="174"/>
    </row>
    <row r="62" spans="2:12" s="8" customFormat="1" ht="19.9" customHeight="1">
      <c r="B62" s="168"/>
      <c r="C62" s="169"/>
      <c r="D62" s="170" t="s">
        <v>104</v>
      </c>
      <c r="E62" s="171"/>
      <c r="F62" s="171"/>
      <c r="G62" s="171"/>
      <c r="H62" s="171"/>
      <c r="I62" s="172"/>
      <c r="J62" s="173">
        <f>J94</f>
        <v>0</v>
      </c>
      <c r="K62" s="169"/>
      <c r="L62" s="174"/>
    </row>
    <row r="63" spans="2:12" s="7" customFormat="1" ht="24.95" customHeight="1">
      <c r="B63" s="161"/>
      <c r="C63" s="162"/>
      <c r="D63" s="163" t="s">
        <v>105</v>
      </c>
      <c r="E63" s="164"/>
      <c r="F63" s="164"/>
      <c r="G63" s="164"/>
      <c r="H63" s="164"/>
      <c r="I63" s="165"/>
      <c r="J63" s="166">
        <f>J98</f>
        <v>0</v>
      </c>
      <c r="K63" s="162"/>
      <c r="L63" s="167"/>
    </row>
    <row r="64" spans="2:12" s="8" customFormat="1" ht="19.9" customHeight="1">
      <c r="B64" s="168"/>
      <c r="C64" s="169"/>
      <c r="D64" s="170" t="s">
        <v>106</v>
      </c>
      <c r="E64" s="171"/>
      <c r="F64" s="171"/>
      <c r="G64" s="171"/>
      <c r="H64" s="171"/>
      <c r="I64" s="172"/>
      <c r="J64" s="173">
        <f>J99</f>
        <v>0</v>
      </c>
      <c r="K64" s="169"/>
      <c r="L64" s="174"/>
    </row>
    <row r="65" spans="2:12" s="8" customFormat="1" ht="19.9" customHeight="1">
      <c r="B65" s="168"/>
      <c r="C65" s="169"/>
      <c r="D65" s="170" t="s">
        <v>107</v>
      </c>
      <c r="E65" s="171"/>
      <c r="F65" s="171"/>
      <c r="G65" s="171"/>
      <c r="H65" s="171"/>
      <c r="I65" s="172"/>
      <c r="J65" s="173">
        <f>J109</f>
        <v>0</v>
      </c>
      <c r="K65" s="169"/>
      <c r="L65" s="174"/>
    </row>
    <row r="66" spans="2:12" s="7" customFormat="1" ht="24.95" customHeight="1">
      <c r="B66" s="161"/>
      <c r="C66" s="162"/>
      <c r="D66" s="163" t="s">
        <v>109</v>
      </c>
      <c r="E66" s="164"/>
      <c r="F66" s="164"/>
      <c r="G66" s="164"/>
      <c r="H66" s="164"/>
      <c r="I66" s="165"/>
      <c r="J66" s="166">
        <f>J147</f>
        <v>0</v>
      </c>
      <c r="K66" s="162"/>
      <c r="L66" s="167"/>
    </row>
    <row r="67" spans="2:12" s="8" customFormat="1" ht="19.9" customHeight="1">
      <c r="B67" s="168"/>
      <c r="C67" s="169"/>
      <c r="D67" s="170" t="s">
        <v>110</v>
      </c>
      <c r="E67" s="171"/>
      <c r="F67" s="171"/>
      <c r="G67" s="171"/>
      <c r="H67" s="171"/>
      <c r="I67" s="172"/>
      <c r="J67" s="173">
        <f>J148</f>
        <v>0</v>
      </c>
      <c r="K67" s="169"/>
      <c r="L67" s="174"/>
    </row>
    <row r="68" spans="2:12" s="7" customFormat="1" ht="24.95" customHeight="1">
      <c r="B68" s="161"/>
      <c r="C68" s="162"/>
      <c r="D68" s="163" t="s">
        <v>111</v>
      </c>
      <c r="E68" s="164"/>
      <c r="F68" s="164"/>
      <c r="G68" s="164"/>
      <c r="H68" s="164"/>
      <c r="I68" s="165"/>
      <c r="J68" s="166">
        <f>J154</f>
        <v>0</v>
      </c>
      <c r="K68" s="162"/>
      <c r="L68" s="167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7"/>
      <c r="J69" s="36"/>
      <c r="K69" s="36"/>
      <c r="L69" s="40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51"/>
      <c r="J70" s="55"/>
      <c r="K70" s="55"/>
      <c r="L70" s="40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54"/>
      <c r="J74" s="57"/>
      <c r="K74" s="57"/>
      <c r="L74" s="40"/>
    </row>
    <row r="75" spans="2:12" s="1" customFormat="1" ht="24.95" customHeight="1">
      <c r="B75" s="35"/>
      <c r="C75" s="20" t="s">
        <v>112</v>
      </c>
      <c r="D75" s="36"/>
      <c r="E75" s="36"/>
      <c r="F75" s="36"/>
      <c r="G75" s="36"/>
      <c r="H75" s="36"/>
      <c r="I75" s="127"/>
      <c r="J75" s="36"/>
      <c r="K75" s="36"/>
      <c r="L75" s="40"/>
    </row>
    <row r="76" spans="2:12" s="1" customFormat="1" ht="6.95" customHeight="1">
      <c r="B76" s="35"/>
      <c r="C76" s="36"/>
      <c r="D76" s="36"/>
      <c r="E76" s="36"/>
      <c r="F76" s="36"/>
      <c r="G76" s="36"/>
      <c r="H76" s="36"/>
      <c r="I76" s="127"/>
      <c r="J76" s="36"/>
      <c r="K76" s="36"/>
      <c r="L76" s="40"/>
    </row>
    <row r="77" spans="2:12" s="1" customFormat="1" ht="12" customHeight="1">
      <c r="B77" s="35"/>
      <c r="C77" s="29" t="s">
        <v>16</v>
      </c>
      <c r="D77" s="36"/>
      <c r="E77" s="36"/>
      <c r="F77" s="36"/>
      <c r="G77" s="36"/>
      <c r="H77" s="36"/>
      <c r="I77" s="127"/>
      <c r="J77" s="36"/>
      <c r="K77" s="36"/>
      <c r="L77" s="40"/>
    </row>
    <row r="78" spans="2:12" s="1" customFormat="1" ht="16.5" customHeight="1">
      <c r="B78" s="35"/>
      <c r="C78" s="36"/>
      <c r="D78" s="36"/>
      <c r="E78" s="155" t="str">
        <f>E7</f>
        <v xml:space="preserve">Oprava elektroinstalace v SVČ Domeček,  ul. Jiráskova 4140, Chomutov</v>
      </c>
      <c r="F78" s="29"/>
      <c r="G78" s="29"/>
      <c r="H78" s="29"/>
      <c r="I78" s="127"/>
      <c r="J78" s="36"/>
      <c r="K78" s="36"/>
      <c r="L78" s="40"/>
    </row>
    <row r="79" spans="2:12" s="1" customFormat="1" ht="12" customHeight="1">
      <c r="B79" s="35"/>
      <c r="C79" s="29" t="s">
        <v>95</v>
      </c>
      <c r="D79" s="36"/>
      <c r="E79" s="36"/>
      <c r="F79" s="36"/>
      <c r="G79" s="36"/>
      <c r="H79" s="36"/>
      <c r="I79" s="127"/>
      <c r="J79" s="36"/>
      <c r="K79" s="36"/>
      <c r="L79" s="40"/>
    </row>
    <row r="80" spans="2:12" s="1" customFormat="1" ht="16.5" customHeight="1">
      <c r="B80" s="35"/>
      <c r="C80" s="36"/>
      <c r="D80" s="36"/>
      <c r="E80" s="61" t="str">
        <f>E9</f>
        <v>Sv-B2 - podhled s osvětlením - učebna koncová</v>
      </c>
      <c r="F80" s="36"/>
      <c r="G80" s="36"/>
      <c r="H80" s="36"/>
      <c r="I80" s="127"/>
      <c r="J80" s="36"/>
      <c r="K80" s="36"/>
      <c r="L80" s="40"/>
    </row>
    <row r="81" spans="2:12" s="1" customFormat="1" ht="6.95" customHeight="1">
      <c r="B81" s="35"/>
      <c r="C81" s="36"/>
      <c r="D81" s="36"/>
      <c r="E81" s="36"/>
      <c r="F81" s="36"/>
      <c r="G81" s="36"/>
      <c r="H81" s="36"/>
      <c r="I81" s="127"/>
      <c r="J81" s="36"/>
      <c r="K81" s="36"/>
      <c r="L81" s="40"/>
    </row>
    <row r="82" spans="2:12" s="1" customFormat="1" ht="12" customHeight="1">
      <c r="B82" s="35"/>
      <c r="C82" s="29" t="s">
        <v>21</v>
      </c>
      <c r="D82" s="36"/>
      <c r="E82" s="36"/>
      <c r="F82" s="24" t="str">
        <f>F12</f>
        <v>Chomutov</v>
      </c>
      <c r="G82" s="36"/>
      <c r="H82" s="36"/>
      <c r="I82" s="129" t="s">
        <v>23</v>
      </c>
      <c r="J82" s="64" t="str">
        <f>IF(J12="","",J12)</f>
        <v>10. 6. 2019</v>
      </c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7"/>
      <c r="J83" s="36"/>
      <c r="K83" s="36"/>
      <c r="L83" s="40"/>
    </row>
    <row r="84" spans="2:12" s="1" customFormat="1" ht="13.65" customHeight="1">
      <c r="B84" s="35"/>
      <c r="C84" s="29" t="s">
        <v>25</v>
      </c>
      <c r="D84" s="36"/>
      <c r="E84" s="36"/>
      <c r="F84" s="24" t="str">
        <f>E15</f>
        <v xml:space="preserve"> </v>
      </c>
      <c r="G84" s="36"/>
      <c r="H84" s="36"/>
      <c r="I84" s="129" t="s">
        <v>31</v>
      </c>
      <c r="J84" s="33" t="str">
        <f>E21</f>
        <v xml:space="preserve"> </v>
      </c>
      <c r="K84" s="36"/>
      <c r="L84" s="40"/>
    </row>
    <row r="85" spans="2:12" s="1" customFormat="1" ht="13.65" customHeight="1">
      <c r="B85" s="35"/>
      <c r="C85" s="29" t="s">
        <v>29</v>
      </c>
      <c r="D85" s="36"/>
      <c r="E85" s="36"/>
      <c r="F85" s="24" t="str">
        <f>IF(E18="","",E18)</f>
        <v>Vyplň údaj</v>
      </c>
      <c r="G85" s="36"/>
      <c r="H85" s="36"/>
      <c r="I85" s="129" t="s">
        <v>33</v>
      </c>
      <c r="J85" s="33" t="str">
        <f>E24</f>
        <v>Ing. Ivan Menhard</v>
      </c>
      <c r="K85" s="36"/>
      <c r="L85" s="40"/>
    </row>
    <row r="86" spans="2:12" s="1" customFormat="1" ht="10.3" customHeight="1">
      <c r="B86" s="35"/>
      <c r="C86" s="36"/>
      <c r="D86" s="36"/>
      <c r="E86" s="36"/>
      <c r="F86" s="36"/>
      <c r="G86" s="36"/>
      <c r="H86" s="36"/>
      <c r="I86" s="127"/>
      <c r="J86" s="36"/>
      <c r="K86" s="36"/>
      <c r="L86" s="40"/>
    </row>
    <row r="87" spans="2:20" s="9" customFormat="1" ht="29.25" customHeight="1">
      <c r="B87" s="175"/>
      <c r="C87" s="176" t="s">
        <v>113</v>
      </c>
      <c r="D87" s="177" t="s">
        <v>56</v>
      </c>
      <c r="E87" s="177" t="s">
        <v>52</v>
      </c>
      <c r="F87" s="177" t="s">
        <v>53</v>
      </c>
      <c r="G87" s="177" t="s">
        <v>114</v>
      </c>
      <c r="H87" s="177" t="s">
        <v>115</v>
      </c>
      <c r="I87" s="178" t="s">
        <v>116</v>
      </c>
      <c r="J87" s="177" t="s">
        <v>99</v>
      </c>
      <c r="K87" s="179" t="s">
        <v>117</v>
      </c>
      <c r="L87" s="180"/>
      <c r="M87" s="84" t="s">
        <v>19</v>
      </c>
      <c r="N87" s="85" t="s">
        <v>41</v>
      </c>
      <c r="O87" s="85" t="s">
        <v>118</v>
      </c>
      <c r="P87" s="85" t="s">
        <v>119</v>
      </c>
      <c r="Q87" s="85" t="s">
        <v>120</v>
      </c>
      <c r="R87" s="85" t="s">
        <v>121</v>
      </c>
      <c r="S87" s="85" t="s">
        <v>122</v>
      </c>
      <c r="T87" s="86" t="s">
        <v>123</v>
      </c>
    </row>
    <row r="88" spans="2:63" s="1" customFormat="1" ht="22.8" customHeight="1">
      <c r="B88" s="35"/>
      <c r="C88" s="91" t="s">
        <v>124</v>
      </c>
      <c r="D88" s="36"/>
      <c r="E88" s="36"/>
      <c r="F88" s="36"/>
      <c r="G88" s="36"/>
      <c r="H88" s="36"/>
      <c r="I88" s="127"/>
      <c r="J88" s="181">
        <f>BK88</f>
        <v>0</v>
      </c>
      <c r="K88" s="36"/>
      <c r="L88" s="40"/>
      <c r="M88" s="87"/>
      <c r="N88" s="88"/>
      <c r="O88" s="88"/>
      <c r="P88" s="182">
        <f>P89+P98+P147+P154</f>
        <v>0</v>
      </c>
      <c r="Q88" s="88"/>
      <c r="R88" s="182">
        <f>R89+R98+R147+R154</f>
        <v>0.279066</v>
      </c>
      <c r="S88" s="88"/>
      <c r="T88" s="183">
        <f>T89+T98+T147+T154</f>
        <v>0.0156</v>
      </c>
      <c r="AT88" s="14" t="s">
        <v>70</v>
      </c>
      <c r="AU88" s="14" t="s">
        <v>100</v>
      </c>
      <c r="BK88" s="184">
        <f>BK89+BK98+BK147+BK154</f>
        <v>0</v>
      </c>
    </row>
    <row r="89" spans="2:63" s="10" customFormat="1" ht="25.9" customHeight="1">
      <c r="B89" s="185"/>
      <c r="C89" s="186"/>
      <c r="D89" s="187" t="s">
        <v>70</v>
      </c>
      <c r="E89" s="188" t="s">
        <v>125</v>
      </c>
      <c r="F89" s="188" t="s">
        <v>126</v>
      </c>
      <c r="G89" s="186"/>
      <c r="H89" s="186"/>
      <c r="I89" s="189"/>
      <c r="J89" s="190">
        <f>BK89</f>
        <v>0</v>
      </c>
      <c r="K89" s="186"/>
      <c r="L89" s="191"/>
      <c r="M89" s="192"/>
      <c r="N89" s="193"/>
      <c r="O89" s="193"/>
      <c r="P89" s="194">
        <f>P90+P94</f>
        <v>0</v>
      </c>
      <c r="Q89" s="193"/>
      <c r="R89" s="194">
        <f>R90+R94</f>
        <v>0.04204</v>
      </c>
      <c r="S89" s="193"/>
      <c r="T89" s="195">
        <f>T90+T94</f>
        <v>0</v>
      </c>
      <c r="AR89" s="196" t="s">
        <v>79</v>
      </c>
      <c r="AT89" s="197" t="s">
        <v>70</v>
      </c>
      <c r="AU89" s="197" t="s">
        <v>71</v>
      </c>
      <c r="AY89" s="196" t="s">
        <v>127</v>
      </c>
      <c r="BK89" s="198">
        <f>BK90+BK94</f>
        <v>0</v>
      </c>
    </row>
    <row r="90" spans="2:63" s="10" customFormat="1" ht="22.8" customHeight="1">
      <c r="B90" s="185"/>
      <c r="C90" s="186"/>
      <c r="D90" s="187" t="s">
        <v>70</v>
      </c>
      <c r="E90" s="199" t="s">
        <v>79</v>
      </c>
      <c r="F90" s="199" t="s">
        <v>128</v>
      </c>
      <c r="G90" s="186"/>
      <c r="H90" s="186"/>
      <c r="I90" s="189"/>
      <c r="J90" s="200">
        <f>BK90</f>
        <v>0</v>
      </c>
      <c r="K90" s="186"/>
      <c r="L90" s="191"/>
      <c r="M90" s="192"/>
      <c r="N90" s="193"/>
      <c r="O90" s="193"/>
      <c r="P90" s="194">
        <f>SUM(P91:P93)</f>
        <v>0</v>
      </c>
      <c r="Q90" s="193"/>
      <c r="R90" s="194">
        <f>SUM(R91:R93)</f>
        <v>0.04204</v>
      </c>
      <c r="S90" s="193"/>
      <c r="T90" s="195">
        <f>SUM(T91:T93)</f>
        <v>0</v>
      </c>
      <c r="AR90" s="196" t="s">
        <v>79</v>
      </c>
      <c r="AT90" s="197" t="s">
        <v>70</v>
      </c>
      <c r="AU90" s="197" t="s">
        <v>79</v>
      </c>
      <c r="AY90" s="196" t="s">
        <v>127</v>
      </c>
      <c r="BK90" s="198">
        <f>SUM(BK91:BK93)</f>
        <v>0</v>
      </c>
    </row>
    <row r="91" spans="2:65" s="1" customFormat="1" ht="16.5" customHeight="1">
      <c r="B91" s="35"/>
      <c r="C91" s="201" t="s">
        <v>79</v>
      </c>
      <c r="D91" s="201" t="s">
        <v>129</v>
      </c>
      <c r="E91" s="202" t="s">
        <v>130</v>
      </c>
      <c r="F91" s="203" t="s">
        <v>131</v>
      </c>
      <c r="G91" s="204" t="s">
        <v>132</v>
      </c>
      <c r="H91" s="205">
        <v>1</v>
      </c>
      <c r="I91" s="206"/>
      <c r="J91" s="207">
        <f>ROUND(I91*H91,2)</f>
        <v>0</v>
      </c>
      <c r="K91" s="203" t="s">
        <v>19</v>
      </c>
      <c r="L91" s="40"/>
      <c r="M91" s="208" t="s">
        <v>19</v>
      </c>
      <c r="N91" s="209" t="s">
        <v>42</v>
      </c>
      <c r="O91" s="76"/>
      <c r="P91" s="210">
        <f>O91*H91</f>
        <v>0</v>
      </c>
      <c r="Q91" s="210">
        <v>0.04204</v>
      </c>
      <c r="R91" s="210">
        <f>Q91*H91</f>
        <v>0.04204</v>
      </c>
      <c r="S91" s="210">
        <v>0</v>
      </c>
      <c r="T91" s="211">
        <f>S91*H91</f>
        <v>0</v>
      </c>
      <c r="AR91" s="14" t="s">
        <v>133</v>
      </c>
      <c r="AT91" s="14" t="s">
        <v>129</v>
      </c>
      <c r="AU91" s="14" t="s">
        <v>81</v>
      </c>
      <c r="AY91" s="14" t="s">
        <v>127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4" t="s">
        <v>79</v>
      </c>
      <c r="BK91" s="212">
        <f>ROUND(I91*H91,2)</f>
        <v>0</v>
      </c>
      <c r="BL91" s="14" t="s">
        <v>133</v>
      </c>
      <c r="BM91" s="14" t="s">
        <v>562</v>
      </c>
    </row>
    <row r="92" spans="2:47" s="1" customFormat="1" ht="12">
      <c r="B92" s="35"/>
      <c r="C92" s="36"/>
      <c r="D92" s="213" t="s">
        <v>135</v>
      </c>
      <c r="E92" s="36"/>
      <c r="F92" s="214" t="s">
        <v>131</v>
      </c>
      <c r="G92" s="36"/>
      <c r="H92" s="36"/>
      <c r="I92" s="127"/>
      <c r="J92" s="36"/>
      <c r="K92" s="36"/>
      <c r="L92" s="40"/>
      <c r="M92" s="215"/>
      <c r="N92" s="76"/>
      <c r="O92" s="76"/>
      <c r="P92" s="76"/>
      <c r="Q92" s="76"/>
      <c r="R92" s="76"/>
      <c r="S92" s="76"/>
      <c r="T92" s="77"/>
      <c r="AT92" s="14" t="s">
        <v>135</v>
      </c>
      <c r="AU92" s="14" t="s">
        <v>81</v>
      </c>
    </row>
    <row r="93" spans="2:47" s="1" customFormat="1" ht="12">
      <c r="B93" s="35"/>
      <c r="C93" s="36"/>
      <c r="D93" s="213" t="s">
        <v>136</v>
      </c>
      <c r="E93" s="36"/>
      <c r="F93" s="216" t="s">
        <v>137</v>
      </c>
      <c r="G93" s="36"/>
      <c r="H93" s="36"/>
      <c r="I93" s="127"/>
      <c r="J93" s="36"/>
      <c r="K93" s="36"/>
      <c r="L93" s="40"/>
      <c r="M93" s="215"/>
      <c r="N93" s="76"/>
      <c r="O93" s="76"/>
      <c r="P93" s="76"/>
      <c r="Q93" s="76"/>
      <c r="R93" s="76"/>
      <c r="S93" s="76"/>
      <c r="T93" s="77"/>
      <c r="AT93" s="14" t="s">
        <v>136</v>
      </c>
      <c r="AU93" s="14" t="s">
        <v>81</v>
      </c>
    </row>
    <row r="94" spans="2:63" s="10" customFormat="1" ht="22.8" customHeight="1">
      <c r="B94" s="185"/>
      <c r="C94" s="186"/>
      <c r="D94" s="187" t="s">
        <v>70</v>
      </c>
      <c r="E94" s="199" t="s">
        <v>149</v>
      </c>
      <c r="F94" s="199" t="s">
        <v>150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SUM(P95:P97)</f>
        <v>0</v>
      </c>
      <c r="Q94" s="193"/>
      <c r="R94" s="194">
        <f>SUM(R95:R97)</f>
        <v>0</v>
      </c>
      <c r="S94" s="193"/>
      <c r="T94" s="195">
        <f>SUM(T95:T97)</f>
        <v>0</v>
      </c>
      <c r="AR94" s="196" t="s">
        <v>79</v>
      </c>
      <c r="AT94" s="197" t="s">
        <v>70</v>
      </c>
      <c r="AU94" s="197" t="s">
        <v>79</v>
      </c>
      <c r="AY94" s="196" t="s">
        <v>127</v>
      </c>
      <c r="BK94" s="198">
        <f>SUM(BK95:BK97)</f>
        <v>0</v>
      </c>
    </row>
    <row r="95" spans="2:65" s="1" customFormat="1" ht="22.5" customHeight="1">
      <c r="B95" s="35"/>
      <c r="C95" s="201" t="s">
        <v>81</v>
      </c>
      <c r="D95" s="201" t="s">
        <v>129</v>
      </c>
      <c r="E95" s="202" t="s">
        <v>152</v>
      </c>
      <c r="F95" s="203" t="s">
        <v>563</v>
      </c>
      <c r="G95" s="204" t="s">
        <v>154</v>
      </c>
      <c r="H95" s="205">
        <v>0.009</v>
      </c>
      <c r="I95" s="206"/>
      <c r="J95" s="207">
        <f>ROUND(I95*H95,2)</f>
        <v>0</v>
      </c>
      <c r="K95" s="203" t="s">
        <v>19</v>
      </c>
      <c r="L95" s="40"/>
      <c r="M95" s="208" t="s">
        <v>19</v>
      </c>
      <c r="N95" s="209" t="s">
        <v>42</v>
      </c>
      <c r="O95" s="76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4" t="s">
        <v>144</v>
      </c>
      <c r="AT95" s="14" t="s">
        <v>129</v>
      </c>
      <c r="AU95" s="14" t="s">
        <v>81</v>
      </c>
      <c r="AY95" s="14" t="s">
        <v>127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4" t="s">
        <v>79</v>
      </c>
      <c r="BK95" s="212">
        <f>ROUND(I95*H95,2)</f>
        <v>0</v>
      </c>
      <c r="BL95" s="14" t="s">
        <v>144</v>
      </c>
      <c r="BM95" s="14" t="s">
        <v>564</v>
      </c>
    </row>
    <row r="96" spans="2:47" s="1" customFormat="1" ht="12">
      <c r="B96" s="35"/>
      <c r="C96" s="36"/>
      <c r="D96" s="213" t="s">
        <v>135</v>
      </c>
      <c r="E96" s="36"/>
      <c r="F96" s="214" t="s">
        <v>563</v>
      </c>
      <c r="G96" s="36"/>
      <c r="H96" s="36"/>
      <c r="I96" s="127"/>
      <c r="J96" s="36"/>
      <c r="K96" s="36"/>
      <c r="L96" s="40"/>
      <c r="M96" s="215"/>
      <c r="N96" s="76"/>
      <c r="O96" s="76"/>
      <c r="P96" s="76"/>
      <c r="Q96" s="76"/>
      <c r="R96" s="76"/>
      <c r="S96" s="76"/>
      <c r="T96" s="77"/>
      <c r="AT96" s="14" t="s">
        <v>135</v>
      </c>
      <c r="AU96" s="14" t="s">
        <v>81</v>
      </c>
    </row>
    <row r="97" spans="2:51" s="11" customFormat="1" ht="12">
      <c r="B97" s="217"/>
      <c r="C97" s="218"/>
      <c r="D97" s="213" t="s">
        <v>147</v>
      </c>
      <c r="E97" s="219" t="s">
        <v>19</v>
      </c>
      <c r="F97" s="220" t="s">
        <v>565</v>
      </c>
      <c r="G97" s="218"/>
      <c r="H97" s="221">
        <v>0.009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147</v>
      </c>
      <c r="AU97" s="227" t="s">
        <v>81</v>
      </c>
      <c r="AV97" s="11" t="s">
        <v>81</v>
      </c>
      <c r="AW97" s="11" t="s">
        <v>32</v>
      </c>
      <c r="AX97" s="11" t="s">
        <v>79</v>
      </c>
      <c r="AY97" s="227" t="s">
        <v>127</v>
      </c>
    </row>
    <row r="98" spans="2:63" s="10" customFormat="1" ht="25.9" customHeight="1">
      <c r="B98" s="185"/>
      <c r="C98" s="186"/>
      <c r="D98" s="187" t="s">
        <v>70</v>
      </c>
      <c r="E98" s="188" t="s">
        <v>158</v>
      </c>
      <c r="F98" s="188" t="s">
        <v>159</v>
      </c>
      <c r="G98" s="186"/>
      <c r="H98" s="186"/>
      <c r="I98" s="189"/>
      <c r="J98" s="190">
        <f>BK98</f>
        <v>0</v>
      </c>
      <c r="K98" s="186"/>
      <c r="L98" s="191"/>
      <c r="M98" s="192"/>
      <c r="N98" s="193"/>
      <c r="O98" s="193"/>
      <c r="P98" s="194">
        <f>P99+P109</f>
        <v>0</v>
      </c>
      <c r="Q98" s="193"/>
      <c r="R98" s="194">
        <f>R99+R109</f>
        <v>0.23632599999999998</v>
      </c>
      <c r="S98" s="193"/>
      <c r="T98" s="195">
        <f>T99+T109</f>
        <v>0.0156</v>
      </c>
      <c r="AR98" s="196" t="s">
        <v>79</v>
      </c>
      <c r="AT98" s="197" t="s">
        <v>70</v>
      </c>
      <c r="AU98" s="197" t="s">
        <v>71</v>
      </c>
      <c r="AY98" s="196" t="s">
        <v>127</v>
      </c>
      <c r="BK98" s="198">
        <f>BK99+BK109</f>
        <v>0</v>
      </c>
    </row>
    <row r="99" spans="2:63" s="10" customFormat="1" ht="22.8" customHeight="1">
      <c r="B99" s="185"/>
      <c r="C99" s="186"/>
      <c r="D99" s="187" t="s">
        <v>70</v>
      </c>
      <c r="E99" s="199" t="s">
        <v>160</v>
      </c>
      <c r="F99" s="199" t="s">
        <v>161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SUM(P100:P108)</f>
        <v>0</v>
      </c>
      <c r="Q99" s="193"/>
      <c r="R99" s="194">
        <f>SUM(R100:R108)</f>
        <v>0.22113</v>
      </c>
      <c r="S99" s="193"/>
      <c r="T99" s="195">
        <f>SUM(T100:T108)</f>
        <v>0</v>
      </c>
      <c r="AR99" s="196" t="s">
        <v>79</v>
      </c>
      <c r="AT99" s="197" t="s">
        <v>70</v>
      </c>
      <c r="AU99" s="197" t="s">
        <v>79</v>
      </c>
      <c r="AY99" s="196" t="s">
        <v>127</v>
      </c>
      <c r="BK99" s="198">
        <f>SUM(BK100:BK108)</f>
        <v>0</v>
      </c>
    </row>
    <row r="100" spans="2:65" s="1" customFormat="1" ht="16.5" customHeight="1">
      <c r="B100" s="35"/>
      <c r="C100" s="201" t="s">
        <v>151</v>
      </c>
      <c r="D100" s="201" t="s">
        <v>129</v>
      </c>
      <c r="E100" s="202" t="s">
        <v>162</v>
      </c>
      <c r="F100" s="203" t="s">
        <v>163</v>
      </c>
      <c r="G100" s="204" t="s">
        <v>142</v>
      </c>
      <c r="H100" s="205">
        <v>54</v>
      </c>
      <c r="I100" s="206"/>
      <c r="J100" s="207">
        <f>ROUND(I100*H100,2)</f>
        <v>0</v>
      </c>
      <c r="K100" s="203" t="s">
        <v>143</v>
      </c>
      <c r="L100" s="40"/>
      <c r="M100" s="208" t="s">
        <v>19</v>
      </c>
      <c r="N100" s="209" t="s">
        <v>42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144</v>
      </c>
      <c r="AT100" s="14" t="s">
        <v>129</v>
      </c>
      <c r="AU100" s="14" t="s">
        <v>81</v>
      </c>
      <c r="AY100" s="14" t="s">
        <v>127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79</v>
      </c>
      <c r="BK100" s="212">
        <f>ROUND(I100*H100,2)</f>
        <v>0</v>
      </c>
      <c r="BL100" s="14" t="s">
        <v>144</v>
      </c>
      <c r="BM100" s="14" t="s">
        <v>566</v>
      </c>
    </row>
    <row r="101" spans="2:47" s="1" customFormat="1" ht="12">
      <c r="B101" s="35"/>
      <c r="C101" s="36"/>
      <c r="D101" s="213" t="s">
        <v>135</v>
      </c>
      <c r="E101" s="36"/>
      <c r="F101" s="214" t="s">
        <v>165</v>
      </c>
      <c r="G101" s="36"/>
      <c r="H101" s="36"/>
      <c r="I101" s="127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7"/>
      <c r="AT101" s="14" t="s">
        <v>135</v>
      </c>
      <c r="AU101" s="14" t="s">
        <v>81</v>
      </c>
    </row>
    <row r="102" spans="2:47" s="1" customFormat="1" ht="12">
      <c r="B102" s="35"/>
      <c r="C102" s="36"/>
      <c r="D102" s="213" t="s">
        <v>136</v>
      </c>
      <c r="E102" s="36"/>
      <c r="F102" s="216" t="s">
        <v>166</v>
      </c>
      <c r="G102" s="36"/>
      <c r="H102" s="36"/>
      <c r="I102" s="127"/>
      <c r="J102" s="36"/>
      <c r="K102" s="36"/>
      <c r="L102" s="40"/>
      <c r="M102" s="215"/>
      <c r="N102" s="76"/>
      <c r="O102" s="76"/>
      <c r="P102" s="76"/>
      <c r="Q102" s="76"/>
      <c r="R102" s="76"/>
      <c r="S102" s="76"/>
      <c r="T102" s="77"/>
      <c r="AT102" s="14" t="s">
        <v>136</v>
      </c>
      <c r="AU102" s="14" t="s">
        <v>81</v>
      </c>
    </row>
    <row r="103" spans="2:65" s="1" customFormat="1" ht="16.5" customHeight="1">
      <c r="B103" s="35"/>
      <c r="C103" s="228" t="s">
        <v>144</v>
      </c>
      <c r="D103" s="228" t="s">
        <v>168</v>
      </c>
      <c r="E103" s="229" t="s">
        <v>169</v>
      </c>
      <c r="F103" s="230" t="s">
        <v>170</v>
      </c>
      <c r="G103" s="231" t="s">
        <v>142</v>
      </c>
      <c r="H103" s="232">
        <v>56.7</v>
      </c>
      <c r="I103" s="233"/>
      <c r="J103" s="234">
        <f>ROUND(I103*H103,2)</f>
        <v>0</v>
      </c>
      <c r="K103" s="230" t="s">
        <v>171</v>
      </c>
      <c r="L103" s="235"/>
      <c r="M103" s="236" t="s">
        <v>19</v>
      </c>
      <c r="N103" s="237" t="s">
        <v>42</v>
      </c>
      <c r="O103" s="76"/>
      <c r="P103" s="210">
        <f>O103*H103</f>
        <v>0</v>
      </c>
      <c r="Q103" s="210">
        <v>0.0039</v>
      </c>
      <c r="R103" s="210">
        <f>Q103*H103</f>
        <v>0.22113</v>
      </c>
      <c r="S103" s="210">
        <v>0</v>
      </c>
      <c r="T103" s="211">
        <f>S103*H103</f>
        <v>0</v>
      </c>
      <c r="AR103" s="14" t="s">
        <v>172</v>
      </c>
      <c r="AT103" s="14" t="s">
        <v>168</v>
      </c>
      <c r="AU103" s="14" t="s">
        <v>81</v>
      </c>
      <c r="AY103" s="14" t="s">
        <v>127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4" t="s">
        <v>79</v>
      </c>
      <c r="BK103" s="212">
        <f>ROUND(I103*H103,2)</f>
        <v>0</v>
      </c>
      <c r="BL103" s="14" t="s">
        <v>172</v>
      </c>
      <c r="BM103" s="14" t="s">
        <v>567</v>
      </c>
    </row>
    <row r="104" spans="2:47" s="1" customFormat="1" ht="12">
      <c r="B104" s="35"/>
      <c r="C104" s="36"/>
      <c r="D104" s="213" t="s">
        <v>135</v>
      </c>
      <c r="E104" s="36"/>
      <c r="F104" s="214" t="s">
        <v>170</v>
      </c>
      <c r="G104" s="36"/>
      <c r="H104" s="36"/>
      <c r="I104" s="127"/>
      <c r="J104" s="36"/>
      <c r="K104" s="36"/>
      <c r="L104" s="40"/>
      <c r="M104" s="215"/>
      <c r="N104" s="76"/>
      <c r="O104" s="76"/>
      <c r="P104" s="76"/>
      <c r="Q104" s="76"/>
      <c r="R104" s="76"/>
      <c r="S104" s="76"/>
      <c r="T104" s="77"/>
      <c r="AT104" s="14" t="s">
        <v>135</v>
      </c>
      <c r="AU104" s="14" t="s">
        <v>81</v>
      </c>
    </row>
    <row r="105" spans="2:47" s="1" customFormat="1" ht="12">
      <c r="B105" s="35"/>
      <c r="C105" s="36"/>
      <c r="D105" s="213" t="s">
        <v>136</v>
      </c>
      <c r="E105" s="36"/>
      <c r="F105" s="216" t="s">
        <v>174</v>
      </c>
      <c r="G105" s="36"/>
      <c r="H105" s="36"/>
      <c r="I105" s="127"/>
      <c r="J105" s="36"/>
      <c r="K105" s="36"/>
      <c r="L105" s="40"/>
      <c r="M105" s="215"/>
      <c r="N105" s="76"/>
      <c r="O105" s="76"/>
      <c r="P105" s="76"/>
      <c r="Q105" s="76"/>
      <c r="R105" s="76"/>
      <c r="S105" s="76"/>
      <c r="T105" s="77"/>
      <c r="AT105" s="14" t="s">
        <v>136</v>
      </c>
      <c r="AU105" s="14" t="s">
        <v>81</v>
      </c>
    </row>
    <row r="106" spans="2:51" s="11" customFormat="1" ht="12">
      <c r="B106" s="217"/>
      <c r="C106" s="218"/>
      <c r="D106" s="213" t="s">
        <v>147</v>
      </c>
      <c r="E106" s="218"/>
      <c r="F106" s="220" t="s">
        <v>603</v>
      </c>
      <c r="G106" s="218"/>
      <c r="H106" s="221">
        <v>56.7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147</v>
      </c>
      <c r="AU106" s="227" t="s">
        <v>81</v>
      </c>
      <c r="AV106" s="11" t="s">
        <v>81</v>
      </c>
      <c r="AW106" s="11" t="s">
        <v>4</v>
      </c>
      <c r="AX106" s="11" t="s">
        <v>79</v>
      </c>
      <c r="AY106" s="227" t="s">
        <v>127</v>
      </c>
    </row>
    <row r="107" spans="2:65" s="1" customFormat="1" ht="16.5" customHeight="1">
      <c r="B107" s="35"/>
      <c r="C107" s="201" t="s">
        <v>167</v>
      </c>
      <c r="D107" s="201" t="s">
        <v>129</v>
      </c>
      <c r="E107" s="202" t="s">
        <v>177</v>
      </c>
      <c r="F107" s="203" t="s">
        <v>178</v>
      </c>
      <c r="G107" s="204" t="s">
        <v>179</v>
      </c>
      <c r="H107" s="205">
        <v>32</v>
      </c>
      <c r="I107" s="206"/>
      <c r="J107" s="207">
        <f>ROUND(I107*H107,2)</f>
        <v>0</v>
      </c>
      <c r="K107" s="203" t="s">
        <v>143</v>
      </c>
      <c r="L107" s="40"/>
      <c r="M107" s="208" t="s">
        <v>19</v>
      </c>
      <c r="N107" s="209" t="s">
        <v>42</v>
      </c>
      <c r="O107" s="76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14" t="s">
        <v>144</v>
      </c>
      <c r="AT107" s="14" t="s">
        <v>129</v>
      </c>
      <c r="AU107" s="14" t="s">
        <v>81</v>
      </c>
      <c r="AY107" s="14" t="s">
        <v>127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4" t="s">
        <v>79</v>
      </c>
      <c r="BK107" s="212">
        <f>ROUND(I107*H107,2)</f>
        <v>0</v>
      </c>
      <c r="BL107" s="14" t="s">
        <v>144</v>
      </c>
      <c r="BM107" s="14" t="s">
        <v>569</v>
      </c>
    </row>
    <row r="108" spans="2:47" s="1" customFormat="1" ht="12">
      <c r="B108" s="35"/>
      <c r="C108" s="36"/>
      <c r="D108" s="213" t="s">
        <v>135</v>
      </c>
      <c r="E108" s="36"/>
      <c r="F108" s="214" t="s">
        <v>178</v>
      </c>
      <c r="G108" s="36"/>
      <c r="H108" s="36"/>
      <c r="I108" s="127"/>
      <c r="J108" s="36"/>
      <c r="K108" s="36"/>
      <c r="L108" s="40"/>
      <c r="M108" s="215"/>
      <c r="N108" s="76"/>
      <c r="O108" s="76"/>
      <c r="P108" s="76"/>
      <c r="Q108" s="76"/>
      <c r="R108" s="76"/>
      <c r="S108" s="76"/>
      <c r="T108" s="77"/>
      <c r="AT108" s="14" t="s">
        <v>135</v>
      </c>
      <c r="AU108" s="14" t="s">
        <v>81</v>
      </c>
    </row>
    <row r="109" spans="2:63" s="10" customFormat="1" ht="22.8" customHeight="1">
      <c r="B109" s="185"/>
      <c r="C109" s="186"/>
      <c r="D109" s="187" t="s">
        <v>70</v>
      </c>
      <c r="E109" s="199" t="s">
        <v>181</v>
      </c>
      <c r="F109" s="199" t="s">
        <v>182</v>
      </c>
      <c r="G109" s="186"/>
      <c r="H109" s="186"/>
      <c r="I109" s="189"/>
      <c r="J109" s="200">
        <f>BK109</f>
        <v>0</v>
      </c>
      <c r="K109" s="186"/>
      <c r="L109" s="191"/>
      <c r="M109" s="192"/>
      <c r="N109" s="193"/>
      <c r="O109" s="193"/>
      <c r="P109" s="194">
        <f>SUM(P110:P146)</f>
        <v>0</v>
      </c>
      <c r="Q109" s="193"/>
      <c r="R109" s="194">
        <f>SUM(R110:R146)</f>
        <v>0.015196</v>
      </c>
      <c r="S109" s="193"/>
      <c r="T109" s="195">
        <f>SUM(T110:T146)</f>
        <v>0.0156</v>
      </c>
      <c r="AR109" s="196" t="s">
        <v>81</v>
      </c>
      <c r="AT109" s="197" t="s">
        <v>70</v>
      </c>
      <c r="AU109" s="197" t="s">
        <v>79</v>
      </c>
      <c r="AY109" s="196" t="s">
        <v>127</v>
      </c>
      <c r="BK109" s="198">
        <f>SUM(BK110:BK146)</f>
        <v>0</v>
      </c>
    </row>
    <row r="110" spans="2:65" s="1" customFormat="1" ht="16.5" customHeight="1">
      <c r="B110" s="35"/>
      <c r="C110" s="201" t="s">
        <v>176</v>
      </c>
      <c r="D110" s="201" t="s">
        <v>129</v>
      </c>
      <c r="E110" s="202" t="s">
        <v>235</v>
      </c>
      <c r="F110" s="203" t="s">
        <v>236</v>
      </c>
      <c r="G110" s="204" t="s">
        <v>237</v>
      </c>
      <c r="H110" s="205">
        <v>2</v>
      </c>
      <c r="I110" s="206"/>
      <c r="J110" s="207">
        <f>ROUND(I110*H110,2)</f>
        <v>0</v>
      </c>
      <c r="K110" s="203" t="s">
        <v>171</v>
      </c>
      <c r="L110" s="40"/>
      <c r="M110" s="208" t="s">
        <v>19</v>
      </c>
      <c r="N110" s="209" t="s">
        <v>42</v>
      </c>
      <c r="O110" s="76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4" t="s">
        <v>186</v>
      </c>
      <c r="AT110" s="14" t="s">
        <v>129</v>
      </c>
      <c r="AU110" s="14" t="s">
        <v>81</v>
      </c>
      <c r="AY110" s="14" t="s">
        <v>127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4" t="s">
        <v>79</v>
      </c>
      <c r="BK110" s="212">
        <f>ROUND(I110*H110,2)</f>
        <v>0</v>
      </c>
      <c r="BL110" s="14" t="s">
        <v>186</v>
      </c>
      <c r="BM110" s="14" t="s">
        <v>570</v>
      </c>
    </row>
    <row r="111" spans="2:47" s="1" customFormat="1" ht="12">
      <c r="B111" s="35"/>
      <c r="C111" s="36"/>
      <c r="D111" s="213" t="s">
        <v>135</v>
      </c>
      <c r="E111" s="36"/>
      <c r="F111" s="214" t="s">
        <v>239</v>
      </c>
      <c r="G111" s="36"/>
      <c r="H111" s="36"/>
      <c r="I111" s="127"/>
      <c r="J111" s="36"/>
      <c r="K111" s="36"/>
      <c r="L111" s="40"/>
      <c r="M111" s="215"/>
      <c r="N111" s="76"/>
      <c r="O111" s="76"/>
      <c r="P111" s="76"/>
      <c r="Q111" s="76"/>
      <c r="R111" s="76"/>
      <c r="S111" s="76"/>
      <c r="T111" s="77"/>
      <c r="AT111" s="14" t="s">
        <v>135</v>
      </c>
      <c r="AU111" s="14" t="s">
        <v>81</v>
      </c>
    </row>
    <row r="112" spans="2:65" s="1" customFormat="1" ht="16.5" customHeight="1">
      <c r="B112" s="35"/>
      <c r="C112" s="228" t="s">
        <v>183</v>
      </c>
      <c r="D112" s="228" t="s">
        <v>168</v>
      </c>
      <c r="E112" s="229" t="s">
        <v>241</v>
      </c>
      <c r="F112" s="230" t="s">
        <v>242</v>
      </c>
      <c r="G112" s="231" t="s">
        <v>237</v>
      </c>
      <c r="H112" s="232">
        <v>2</v>
      </c>
      <c r="I112" s="233"/>
      <c r="J112" s="234">
        <f>ROUND(I112*H112,2)</f>
        <v>0</v>
      </c>
      <c r="K112" s="230" t="s">
        <v>171</v>
      </c>
      <c r="L112" s="235"/>
      <c r="M112" s="236" t="s">
        <v>19</v>
      </c>
      <c r="N112" s="237" t="s">
        <v>42</v>
      </c>
      <c r="O112" s="76"/>
      <c r="P112" s="210">
        <f>O112*H112</f>
        <v>0</v>
      </c>
      <c r="Q112" s="210">
        <v>3E-05</v>
      </c>
      <c r="R112" s="210">
        <f>Q112*H112</f>
        <v>6E-05</v>
      </c>
      <c r="S112" s="210">
        <v>0</v>
      </c>
      <c r="T112" s="211">
        <f>S112*H112</f>
        <v>0</v>
      </c>
      <c r="AR112" s="14" t="s">
        <v>192</v>
      </c>
      <c r="AT112" s="14" t="s">
        <v>168</v>
      </c>
      <c r="AU112" s="14" t="s">
        <v>81</v>
      </c>
      <c r="AY112" s="14" t="s">
        <v>127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4" t="s">
        <v>79</v>
      </c>
      <c r="BK112" s="212">
        <f>ROUND(I112*H112,2)</f>
        <v>0</v>
      </c>
      <c r="BL112" s="14" t="s">
        <v>186</v>
      </c>
      <c r="BM112" s="14" t="s">
        <v>571</v>
      </c>
    </row>
    <row r="113" spans="2:47" s="1" customFormat="1" ht="12">
      <c r="B113" s="35"/>
      <c r="C113" s="36"/>
      <c r="D113" s="213" t="s">
        <v>135</v>
      </c>
      <c r="E113" s="36"/>
      <c r="F113" s="214" t="s">
        <v>242</v>
      </c>
      <c r="G113" s="36"/>
      <c r="H113" s="36"/>
      <c r="I113" s="127"/>
      <c r="J113" s="36"/>
      <c r="K113" s="36"/>
      <c r="L113" s="40"/>
      <c r="M113" s="215"/>
      <c r="N113" s="76"/>
      <c r="O113" s="76"/>
      <c r="P113" s="76"/>
      <c r="Q113" s="76"/>
      <c r="R113" s="76"/>
      <c r="S113" s="76"/>
      <c r="T113" s="77"/>
      <c r="AT113" s="14" t="s">
        <v>135</v>
      </c>
      <c r="AU113" s="14" t="s">
        <v>81</v>
      </c>
    </row>
    <row r="114" spans="2:65" s="1" customFormat="1" ht="16.5" customHeight="1">
      <c r="B114" s="35"/>
      <c r="C114" s="201" t="s">
        <v>189</v>
      </c>
      <c r="D114" s="201" t="s">
        <v>129</v>
      </c>
      <c r="E114" s="202" t="s">
        <v>248</v>
      </c>
      <c r="F114" s="203" t="s">
        <v>249</v>
      </c>
      <c r="G114" s="204" t="s">
        <v>237</v>
      </c>
      <c r="H114" s="205">
        <v>1</v>
      </c>
      <c r="I114" s="206"/>
      <c r="J114" s="207">
        <f>ROUND(I114*H114,2)</f>
        <v>0</v>
      </c>
      <c r="K114" s="203" t="s">
        <v>171</v>
      </c>
      <c r="L114" s="40"/>
      <c r="M114" s="208" t="s">
        <v>19</v>
      </c>
      <c r="N114" s="209" t="s">
        <v>42</v>
      </c>
      <c r="O114" s="76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4" t="s">
        <v>186</v>
      </c>
      <c r="AT114" s="14" t="s">
        <v>129</v>
      </c>
      <c r="AU114" s="14" t="s">
        <v>81</v>
      </c>
      <c r="AY114" s="14" t="s">
        <v>127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4" t="s">
        <v>79</v>
      </c>
      <c r="BK114" s="212">
        <f>ROUND(I114*H114,2)</f>
        <v>0</v>
      </c>
      <c r="BL114" s="14" t="s">
        <v>186</v>
      </c>
      <c r="BM114" s="14" t="s">
        <v>572</v>
      </c>
    </row>
    <row r="115" spans="2:47" s="1" customFormat="1" ht="12">
      <c r="B115" s="35"/>
      <c r="C115" s="36"/>
      <c r="D115" s="213" t="s">
        <v>135</v>
      </c>
      <c r="E115" s="36"/>
      <c r="F115" s="214" t="s">
        <v>251</v>
      </c>
      <c r="G115" s="36"/>
      <c r="H115" s="36"/>
      <c r="I115" s="127"/>
      <c r="J115" s="36"/>
      <c r="K115" s="36"/>
      <c r="L115" s="40"/>
      <c r="M115" s="215"/>
      <c r="N115" s="76"/>
      <c r="O115" s="76"/>
      <c r="P115" s="76"/>
      <c r="Q115" s="76"/>
      <c r="R115" s="76"/>
      <c r="S115" s="76"/>
      <c r="T115" s="77"/>
      <c r="AT115" s="14" t="s">
        <v>135</v>
      </c>
      <c r="AU115" s="14" t="s">
        <v>81</v>
      </c>
    </row>
    <row r="116" spans="2:65" s="1" customFormat="1" ht="16.5" customHeight="1">
      <c r="B116" s="35"/>
      <c r="C116" s="228" t="s">
        <v>138</v>
      </c>
      <c r="D116" s="228" t="s">
        <v>168</v>
      </c>
      <c r="E116" s="229" t="s">
        <v>253</v>
      </c>
      <c r="F116" s="230" t="s">
        <v>254</v>
      </c>
      <c r="G116" s="231" t="s">
        <v>196</v>
      </c>
      <c r="H116" s="232">
        <v>1</v>
      </c>
      <c r="I116" s="233"/>
      <c r="J116" s="234">
        <f>ROUND(I116*H116,2)</f>
        <v>0</v>
      </c>
      <c r="K116" s="230" t="s">
        <v>19</v>
      </c>
      <c r="L116" s="235"/>
      <c r="M116" s="236" t="s">
        <v>19</v>
      </c>
      <c r="N116" s="237" t="s">
        <v>42</v>
      </c>
      <c r="O116" s="76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4" t="s">
        <v>192</v>
      </c>
      <c r="AT116" s="14" t="s">
        <v>168</v>
      </c>
      <c r="AU116" s="14" t="s">
        <v>81</v>
      </c>
      <c r="AY116" s="14" t="s">
        <v>127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4" t="s">
        <v>79</v>
      </c>
      <c r="BK116" s="212">
        <f>ROUND(I116*H116,2)</f>
        <v>0</v>
      </c>
      <c r="BL116" s="14" t="s">
        <v>186</v>
      </c>
      <c r="BM116" s="14" t="s">
        <v>573</v>
      </c>
    </row>
    <row r="117" spans="2:47" s="1" customFormat="1" ht="12">
      <c r="B117" s="35"/>
      <c r="C117" s="36"/>
      <c r="D117" s="213" t="s">
        <v>135</v>
      </c>
      <c r="E117" s="36"/>
      <c r="F117" s="214" t="s">
        <v>254</v>
      </c>
      <c r="G117" s="36"/>
      <c r="H117" s="36"/>
      <c r="I117" s="127"/>
      <c r="J117" s="36"/>
      <c r="K117" s="36"/>
      <c r="L117" s="40"/>
      <c r="M117" s="215"/>
      <c r="N117" s="76"/>
      <c r="O117" s="76"/>
      <c r="P117" s="76"/>
      <c r="Q117" s="76"/>
      <c r="R117" s="76"/>
      <c r="S117" s="76"/>
      <c r="T117" s="77"/>
      <c r="AT117" s="14" t="s">
        <v>135</v>
      </c>
      <c r="AU117" s="14" t="s">
        <v>81</v>
      </c>
    </row>
    <row r="118" spans="2:65" s="1" customFormat="1" ht="16.5" customHeight="1">
      <c r="B118" s="35"/>
      <c r="C118" s="228" t="s">
        <v>199</v>
      </c>
      <c r="D118" s="228" t="s">
        <v>168</v>
      </c>
      <c r="E118" s="229" t="s">
        <v>258</v>
      </c>
      <c r="F118" s="230" t="s">
        <v>259</v>
      </c>
      <c r="G118" s="231" t="s">
        <v>237</v>
      </c>
      <c r="H118" s="232">
        <v>4</v>
      </c>
      <c r="I118" s="233"/>
      <c r="J118" s="234">
        <f>ROUND(I118*H118,2)</f>
        <v>0</v>
      </c>
      <c r="K118" s="230" t="s">
        <v>171</v>
      </c>
      <c r="L118" s="235"/>
      <c r="M118" s="236" t="s">
        <v>19</v>
      </c>
      <c r="N118" s="237" t="s">
        <v>42</v>
      </c>
      <c r="O118" s="76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14" t="s">
        <v>192</v>
      </c>
      <c r="AT118" s="14" t="s">
        <v>168</v>
      </c>
      <c r="AU118" s="14" t="s">
        <v>81</v>
      </c>
      <c r="AY118" s="14" t="s">
        <v>127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4" t="s">
        <v>79</v>
      </c>
      <c r="BK118" s="212">
        <f>ROUND(I118*H118,2)</f>
        <v>0</v>
      </c>
      <c r="BL118" s="14" t="s">
        <v>186</v>
      </c>
      <c r="BM118" s="14" t="s">
        <v>574</v>
      </c>
    </row>
    <row r="119" spans="2:47" s="1" customFormat="1" ht="12">
      <c r="B119" s="35"/>
      <c r="C119" s="36"/>
      <c r="D119" s="213" t="s">
        <v>135</v>
      </c>
      <c r="E119" s="36"/>
      <c r="F119" s="214" t="s">
        <v>259</v>
      </c>
      <c r="G119" s="36"/>
      <c r="H119" s="36"/>
      <c r="I119" s="127"/>
      <c r="J119" s="36"/>
      <c r="K119" s="36"/>
      <c r="L119" s="40"/>
      <c r="M119" s="215"/>
      <c r="N119" s="76"/>
      <c r="O119" s="76"/>
      <c r="P119" s="76"/>
      <c r="Q119" s="76"/>
      <c r="R119" s="76"/>
      <c r="S119" s="76"/>
      <c r="T119" s="77"/>
      <c r="AT119" s="14" t="s">
        <v>135</v>
      </c>
      <c r="AU119" s="14" t="s">
        <v>81</v>
      </c>
    </row>
    <row r="120" spans="2:47" s="1" customFormat="1" ht="12">
      <c r="B120" s="35"/>
      <c r="C120" s="36"/>
      <c r="D120" s="213" t="s">
        <v>136</v>
      </c>
      <c r="E120" s="36"/>
      <c r="F120" s="216" t="s">
        <v>261</v>
      </c>
      <c r="G120" s="36"/>
      <c r="H120" s="36"/>
      <c r="I120" s="127"/>
      <c r="J120" s="36"/>
      <c r="K120" s="36"/>
      <c r="L120" s="40"/>
      <c r="M120" s="215"/>
      <c r="N120" s="76"/>
      <c r="O120" s="76"/>
      <c r="P120" s="76"/>
      <c r="Q120" s="76"/>
      <c r="R120" s="76"/>
      <c r="S120" s="76"/>
      <c r="T120" s="77"/>
      <c r="AT120" s="14" t="s">
        <v>136</v>
      </c>
      <c r="AU120" s="14" t="s">
        <v>81</v>
      </c>
    </row>
    <row r="121" spans="2:65" s="1" customFormat="1" ht="16.5" customHeight="1">
      <c r="B121" s="35"/>
      <c r="C121" s="228" t="s">
        <v>203</v>
      </c>
      <c r="D121" s="228" t="s">
        <v>168</v>
      </c>
      <c r="E121" s="229" t="s">
        <v>263</v>
      </c>
      <c r="F121" s="230" t="s">
        <v>264</v>
      </c>
      <c r="G121" s="231" t="s">
        <v>237</v>
      </c>
      <c r="H121" s="232">
        <v>4</v>
      </c>
      <c r="I121" s="233"/>
      <c r="J121" s="234">
        <f>ROUND(I121*H121,2)</f>
        <v>0</v>
      </c>
      <c r="K121" s="230" t="s">
        <v>171</v>
      </c>
      <c r="L121" s="235"/>
      <c r="M121" s="236" t="s">
        <v>19</v>
      </c>
      <c r="N121" s="237" t="s">
        <v>42</v>
      </c>
      <c r="O121" s="76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14" t="s">
        <v>192</v>
      </c>
      <c r="AT121" s="14" t="s">
        <v>168</v>
      </c>
      <c r="AU121" s="14" t="s">
        <v>81</v>
      </c>
      <c r="AY121" s="14" t="s">
        <v>127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4" t="s">
        <v>79</v>
      </c>
      <c r="BK121" s="212">
        <f>ROUND(I121*H121,2)</f>
        <v>0</v>
      </c>
      <c r="BL121" s="14" t="s">
        <v>186</v>
      </c>
      <c r="BM121" s="14" t="s">
        <v>575</v>
      </c>
    </row>
    <row r="122" spans="2:47" s="1" customFormat="1" ht="12">
      <c r="B122" s="35"/>
      <c r="C122" s="36"/>
      <c r="D122" s="213" t="s">
        <v>135</v>
      </c>
      <c r="E122" s="36"/>
      <c r="F122" s="214" t="s">
        <v>264</v>
      </c>
      <c r="G122" s="36"/>
      <c r="H122" s="36"/>
      <c r="I122" s="127"/>
      <c r="J122" s="36"/>
      <c r="K122" s="36"/>
      <c r="L122" s="40"/>
      <c r="M122" s="215"/>
      <c r="N122" s="76"/>
      <c r="O122" s="76"/>
      <c r="P122" s="76"/>
      <c r="Q122" s="76"/>
      <c r="R122" s="76"/>
      <c r="S122" s="76"/>
      <c r="T122" s="77"/>
      <c r="AT122" s="14" t="s">
        <v>135</v>
      </c>
      <c r="AU122" s="14" t="s">
        <v>81</v>
      </c>
    </row>
    <row r="123" spans="2:47" s="1" customFormat="1" ht="12">
      <c r="B123" s="35"/>
      <c r="C123" s="36"/>
      <c r="D123" s="213" t="s">
        <v>136</v>
      </c>
      <c r="E123" s="36"/>
      <c r="F123" s="216" t="s">
        <v>261</v>
      </c>
      <c r="G123" s="36"/>
      <c r="H123" s="36"/>
      <c r="I123" s="127"/>
      <c r="J123" s="36"/>
      <c r="K123" s="36"/>
      <c r="L123" s="40"/>
      <c r="M123" s="215"/>
      <c r="N123" s="76"/>
      <c r="O123" s="76"/>
      <c r="P123" s="76"/>
      <c r="Q123" s="76"/>
      <c r="R123" s="76"/>
      <c r="S123" s="76"/>
      <c r="T123" s="77"/>
      <c r="AT123" s="14" t="s">
        <v>136</v>
      </c>
      <c r="AU123" s="14" t="s">
        <v>81</v>
      </c>
    </row>
    <row r="124" spans="2:65" s="1" customFormat="1" ht="16.5" customHeight="1">
      <c r="B124" s="35"/>
      <c r="C124" s="201" t="s">
        <v>207</v>
      </c>
      <c r="D124" s="201" t="s">
        <v>129</v>
      </c>
      <c r="E124" s="202" t="s">
        <v>282</v>
      </c>
      <c r="F124" s="203" t="s">
        <v>283</v>
      </c>
      <c r="G124" s="204" t="s">
        <v>179</v>
      </c>
      <c r="H124" s="205">
        <v>4</v>
      </c>
      <c r="I124" s="206"/>
      <c r="J124" s="207">
        <f>ROUND(I124*H124,2)</f>
        <v>0</v>
      </c>
      <c r="K124" s="203" t="s">
        <v>171</v>
      </c>
      <c r="L124" s="40"/>
      <c r="M124" s="208" t="s">
        <v>19</v>
      </c>
      <c r="N124" s="209" t="s">
        <v>42</v>
      </c>
      <c r="O124" s="76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4" t="s">
        <v>186</v>
      </c>
      <c r="AT124" s="14" t="s">
        <v>129</v>
      </c>
      <c r="AU124" s="14" t="s">
        <v>81</v>
      </c>
      <c r="AY124" s="14" t="s">
        <v>127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79</v>
      </c>
      <c r="BK124" s="212">
        <f>ROUND(I124*H124,2)</f>
        <v>0</v>
      </c>
      <c r="BL124" s="14" t="s">
        <v>186</v>
      </c>
      <c r="BM124" s="14" t="s">
        <v>576</v>
      </c>
    </row>
    <row r="125" spans="2:47" s="1" customFormat="1" ht="12">
      <c r="B125" s="35"/>
      <c r="C125" s="36"/>
      <c r="D125" s="213" t="s">
        <v>135</v>
      </c>
      <c r="E125" s="36"/>
      <c r="F125" s="214" t="s">
        <v>285</v>
      </c>
      <c r="G125" s="36"/>
      <c r="H125" s="36"/>
      <c r="I125" s="127"/>
      <c r="J125" s="36"/>
      <c r="K125" s="36"/>
      <c r="L125" s="40"/>
      <c r="M125" s="215"/>
      <c r="N125" s="76"/>
      <c r="O125" s="76"/>
      <c r="P125" s="76"/>
      <c r="Q125" s="76"/>
      <c r="R125" s="76"/>
      <c r="S125" s="76"/>
      <c r="T125" s="77"/>
      <c r="AT125" s="14" t="s">
        <v>135</v>
      </c>
      <c r="AU125" s="14" t="s">
        <v>81</v>
      </c>
    </row>
    <row r="126" spans="2:65" s="1" customFormat="1" ht="16.5" customHeight="1">
      <c r="B126" s="35"/>
      <c r="C126" s="201" t="s">
        <v>211</v>
      </c>
      <c r="D126" s="201" t="s">
        <v>129</v>
      </c>
      <c r="E126" s="202" t="s">
        <v>287</v>
      </c>
      <c r="F126" s="203" t="s">
        <v>288</v>
      </c>
      <c r="G126" s="204" t="s">
        <v>179</v>
      </c>
      <c r="H126" s="205">
        <v>100</v>
      </c>
      <c r="I126" s="206"/>
      <c r="J126" s="207">
        <f>ROUND(I126*H126,2)</f>
        <v>0</v>
      </c>
      <c r="K126" s="203" t="s">
        <v>171</v>
      </c>
      <c r="L126" s="40"/>
      <c r="M126" s="208" t="s">
        <v>19</v>
      </c>
      <c r="N126" s="209" t="s">
        <v>42</v>
      </c>
      <c r="O126" s="76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4" t="s">
        <v>186</v>
      </c>
      <c r="AT126" s="14" t="s">
        <v>129</v>
      </c>
      <c r="AU126" s="14" t="s">
        <v>81</v>
      </c>
      <c r="AY126" s="14" t="s">
        <v>127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79</v>
      </c>
      <c r="BK126" s="212">
        <f>ROUND(I126*H126,2)</f>
        <v>0</v>
      </c>
      <c r="BL126" s="14" t="s">
        <v>186</v>
      </c>
      <c r="BM126" s="14" t="s">
        <v>577</v>
      </c>
    </row>
    <row r="127" spans="2:47" s="1" customFormat="1" ht="12">
      <c r="B127" s="35"/>
      <c r="C127" s="36"/>
      <c r="D127" s="213" t="s">
        <v>135</v>
      </c>
      <c r="E127" s="36"/>
      <c r="F127" s="214" t="s">
        <v>290</v>
      </c>
      <c r="G127" s="36"/>
      <c r="H127" s="36"/>
      <c r="I127" s="127"/>
      <c r="J127" s="36"/>
      <c r="K127" s="36"/>
      <c r="L127" s="40"/>
      <c r="M127" s="215"/>
      <c r="N127" s="76"/>
      <c r="O127" s="76"/>
      <c r="P127" s="76"/>
      <c r="Q127" s="76"/>
      <c r="R127" s="76"/>
      <c r="S127" s="76"/>
      <c r="T127" s="77"/>
      <c r="AT127" s="14" t="s">
        <v>135</v>
      </c>
      <c r="AU127" s="14" t="s">
        <v>81</v>
      </c>
    </row>
    <row r="128" spans="2:65" s="1" customFormat="1" ht="16.5" customHeight="1">
      <c r="B128" s="35"/>
      <c r="C128" s="228" t="s">
        <v>216</v>
      </c>
      <c r="D128" s="228" t="s">
        <v>168</v>
      </c>
      <c r="E128" s="229" t="s">
        <v>296</v>
      </c>
      <c r="F128" s="230" t="s">
        <v>297</v>
      </c>
      <c r="G128" s="231" t="s">
        <v>179</v>
      </c>
      <c r="H128" s="232">
        <v>124.8</v>
      </c>
      <c r="I128" s="233"/>
      <c r="J128" s="234">
        <f>ROUND(I128*H128,2)</f>
        <v>0</v>
      </c>
      <c r="K128" s="230" t="s">
        <v>171</v>
      </c>
      <c r="L128" s="235"/>
      <c r="M128" s="236" t="s">
        <v>19</v>
      </c>
      <c r="N128" s="237" t="s">
        <v>42</v>
      </c>
      <c r="O128" s="76"/>
      <c r="P128" s="210">
        <f>O128*H128</f>
        <v>0</v>
      </c>
      <c r="Q128" s="210">
        <v>0.00012</v>
      </c>
      <c r="R128" s="210">
        <f>Q128*H128</f>
        <v>0.014976</v>
      </c>
      <c r="S128" s="210">
        <v>0</v>
      </c>
      <c r="T128" s="211">
        <f>S128*H128</f>
        <v>0</v>
      </c>
      <c r="AR128" s="14" t="s">
        <v>192</v>
      </c>
      <c r="AT128" s="14" t="s">
        <v>168</v>
      </c>
      <c r="AU128" s="14" t="s">
        <v>81</v>
      </c>
      <c r="AY128" s="14" t="s">
        <v>127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79</v>
      </c>
      <c r="BK128" s="212">
        <f>ROUND(I128*H128,2)</f>
        <v>0</v>
      </c>
      <c r="BL128" s="14" t="s">
        <v>186</v>
      </c>
      <c r="BM128" s="14" t="s">
        <v>578</v>
      </c>
    </row>
    <row r="129" spans="2:47" s="1" customFormat="1" ht="12">
      <c r="B129" s="35"/>
      <c r="C129" s="36"/>
      <c r="D129" s="213" t="s">
        <v>135</v>
      </c>
      <c r="E129" s="36"/>
      <c r="F129" s="214" t="s">
        <v>297</v>
      </c>
      <c r="G129" s="36"/>
      <c r="H129" s="36"/>
      <c r="I129" s="127"/>
      <c r="J129" s="36"/>
      <c r="K129" s="36"/>
      <c r="L129" s="40"/>
      <c r="M129" s="215"/>
      <c r="N129" s="76"/>
      <c r="O129" s="76"/>
      <c r="P129" s="76"/>
      <c r="Q129" s="76"/>
      <c r="R129" s="76"/>
      <c r="S129" s="76"/>
      <c r="T129" s="77"/>
      <c r="AT129" s="14" t="s">
        <v>135</v>
      </c>
      <c r="AU129" s="14" t="s">
        <v>81</v>
      </c>
    </row>
    <row r="130" spans="2:51" s="11" customFormat="1" ht="12">
      <c r="B130" s="217"/>
      <c r="C130" s="218"/>
      <c r="D130" s="213" t="s">
        <v>147</v>
      </c>
      <c r="E130" s="218"/>
      <c r="F130" s="220" t="s">
        <v>604</v>
      </c>
      <c r="G130" s="218"/>
      <c r="H130" s="221">
        <v>124.8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147</v>
      </c>
      <c r="AU130" s="227" t="s">
        <v>81</v>
      </c>
      <c r="AV130" s="11" t="s">
        <v>81</v>
      </c>
      <c r="AW130" s="11" t="s">
        <v>4</v>
      </c>
      <c r="AX130" s="11" t="s">
        <v>79</v>
      </c>
      <c r="AY130" s="227" t="s">
        <v>127</v>
      </c>
    </row>
    <row r="131" spans="2:65" s="1" customFormat="1" ht="16.5" customHeight="1">
      <c r="B131" s="35"/>
      <c r="C131" s="201" t="s">
        <v>8</v>
      </c>
      <c r="D131" s="201" t="s">
        <v>129</v>
      </c>
      <c r="E131" s="202" t="s">
        <v>356</v>
      </c>
      <c r="F131" s="203" t="s">
        <v>357</v>
      </c>
      <c r="G131" s="204" t="s">
        <v>237</v>
      </c>
      <c r="H131" s="205">
        <v>2</v>
      </c>
      <c r="I131" s="206"/>
      <c r="J131" s="207">
        <f>ROUND(I131*H131,2)</f>
        <v>0</v>
      </c>
      <c r="K131" s="203" t="s">
        <v>171</v>
      </c>
      <c r="L131" s="40"/>
      <c r="M131" s="208" t="s">
        <v>19</v>
      </c>
      <c r="N131" s="209" t="s">
        <v>42</v>
      </c>
      <c r="O131" s="76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14" t="s">
        <v>186</v>
      </c>
      <c r="AT131" s="14" t="s">
        <v>129</v>
      </c>
      <c r="AU131" s="14" t="s">
        <v>81</v>
      </c>
      <c r="AY131" s="14" t="s">
        <v>127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79</v>
      </c>
      <c r="BK131" s="212">
        <f>ROUND(I131*H131,2)</f>
        <v>0</v>
      </c>
      <c r="BL131" s="14" t="s">
        <v>186</v>
      </c>
      <c r="BM131" s="14" t="s">
        <v>580</v>
      </c>
    </row>
    <row r="132" spans="2:47" s="1" customFormat="1" ht="12">
      <c r="B132" s="35"/>
      <c r="C132" s="36"/>
      <c r="D132" s="213" t="s">
        <v>135</v>
      </c>
      <c r="E132" s="36"/>
      <c r="F132" s="214" t="s">
        <v>359</v>
      </c>
      <c r="G132" s="36"/>
      <c r="H132" s="36"/>
      <c r="I132" s="127"/>
      <c r="J132" s="36"/>
      <c r="K132" s="36"/>
      <c r="L132" s="40"/>
      <c r="M132" s="215"/>
      <c r="N132" s="76"/>
      <c r="O132" s="76"/>
      <c r="P132" s="76"/>
      <c r="Q132" s="76"/>
      <c r="R132" s="76"/>
      <c r="S132" s="76"/>
      <c r="T132" s="77"/>
      <c r="AT132" s="14" t="s">
        <v>135</v>
      </c>
      <c r="AU132" s="14" t="s">
        <v>81</v>
      </c>
    </row>
    <row r="133" spans="2:65" s="1" customFormat="1" ht="16.5" customHeight="1">
      <c r="B133" s="35"/>
      <c r="C133" s="228" t="s">
        <v>186</v>
      </c>
      <c r="D133" s="228" t="s">
        <v>168</v>
      </c>
      <c r="E133" s="229" t="s">
        <v>361</v>
      </c>
      <c r="F133" s="230" t="s">
        <v>362</v>
      </c>
      <c r="G133" s="231" t="s">
        <v>237</v>
      </c>
      <c r="H133" s="232">
        <v>2</v>
      </c>
      <c r="I133" s="233"/>
      <c r="J133" s="234">
        <f>ROUND(I133*H133,2)</f>
        <v>0</v>
      </c>
      <c r="K133" s="230" t="s">
        <v>171</v>
      </c>
      <c r="L133" s="235"/>
      <c r="M133" s="236" t="s">
        <v>19</v>
      </c>
      <c r="N133" s="237" t="s">
        <v>42</v>
      </c>
      <c r="O133" s="76"/>
      <c r="P133" s="210">
        <f>O133*H133</f>
        <v>0</v>
      </c>
      <c r="Q133" s="210">
        <v>8E-05</v>
      </c>
      <c r="R133" s="210">
        <f>Q133*H133</f>
        <v>0.00016</v>
      </c>
      <c r="S133" s="210">
        <v>0</v>
      </c>
      <c r="T133" s="211">
        <f>S133*H133</f>
        <v>0</v>
      </c>
      <c r="AR133" s="14" t="s">
        <v>192</v>
      </c>
      <c r="AT133" s="14" t="s">
        <v>168</v>
      </c>
      <c r="AU133" s="14" t="s">
        <v>81</v>
      </c>
      <c r="AY133" s="14" t="s">
        <v>127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4" t="s">
        <v>79</v>
      </c>
      <c r="BK133" s="212">
        <f>ROUND(I133*H133,2)</f>
        <v>0</v>
      </c>
      <c r="BL133" s="14" t="s">
        <v>186</v>
      </c>
      <c r="BM133" s="14" t="s">
        <v>581</v>
      </c>
    </row>
    <row r="134" spans="2:47" s="1" customFormat="1" ht="12">
      <c r="B134" s="35"/>
      <c r="C134" s="36"/>
      <c r="D134" s="213" t="s">
        <v>135</v>
      </c>
      <c r="E134" s="36"/>
      <c r="F134" s="214" t="s">
        <v>362</v>
      </c>
      <c r="G134" s="36"/>
      <c r="H134" s="36"/>
      <c r="I134" s="127"/>
      <c r="J134" s="36"/>
      <c r="K134" s="36"/>
      <c r="L134" s="40"/>
      <c r="M134" s="215"/>
      <c r="N134" s="76"/>
      <c r="O134" s="76"/>
      <c r="P134" s="76"/>
      <c r="Q134" s="76"/>
      <c r="R134" s="76"/>
      <c r="S134" s="76"/>
      <c r="T134" s="77"/>
      <c r="AT134" s="14" t="s">
        <v>135</v>
      </c>
      <c r="AU134" s="14" t="s">
        <v>81</v>
      </c>
    </row>
    <row r="135" spans="2:65" s="1" customFormat="1" ht="16.5" customHeight="1">
      <c r="B135" s="35"/>
      <c r="C135" s="201" t="s">
        <v>226</v>
      </c>
      <c r="D135" s="201" t="s">
        <v>129</v>
      </c>
      <c r="E135" s="202" t="s">
        <v>453</v>
      </c>
      <c r="F135" s="203" t="s">
        <v>454</v>
      </c>
      <c r="G135" s="204" t="s">
        <v>237</v>
      </c>
      <c r="H135" s="205">
        <v>12</v>
      </c>
      <c r="I135" s="206"/>
      <c r="J135" s="207">
        <f>ROUND(I135*H135,2)</f>
        <v>0</v>
      </c>
      <c r="K135" s="203" t="s">
        <v>171</v>
      </c>
      <c r="L135" s="40"/>
      <c r="M135" s="208" t="s">
        <v>19</v>
      </c>
      <c r="N135" s="209" t="s">
        <v>42</v>
      </c>
      <c r="O135" s="76"/>
      <c r="P135" s="210">
        <f>O135*H135</f>
        <v>0</v>
      </c>
      <c r="Q135" s="210">
        <v>0</v>
      </c>
      <c r="R135" s="210">
        <f>Q135*H135</f>
        <v>0</v>
      </c>
      <c r="S135" s="210">
        <v>0.0013</v>
      </c>
      <c r="T135" s="211">
        <f>S135*H135</f>
        <v>0.0156</v>
      </c>
      <c r="AR135" s="14" t="s">
        <v>186</v>
      </c>
      <c r="AT135" s="14" t="s">
        <v>129</v>
      </c>
      <c r="AU135" s="14" t="s">
        <v>81</v>
      </c>
      <c r="AY135" s="14" t="s">
        <v>127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4" t="s">
        <v>79</v>
      </c>
      <c r="BK135" s="212">
        <f>ROUND(I135*H135,2)</f>
        <v>0</v>
      </c>
      <c r="BL135" s="14" t="s">
        <v>186</v>
      </c>
      <c r="BM135" s="14" t="s">
        <v>582</v>
      </c>
    </row>
    <row r="136" spans="2:47" s="1" customFormat="1" ht="12">
      <c r="B136" s="35"/>
      <c r="C136" s="36"/>
      <c r="D136" s="213" t="s">
        <v>135</v>
      </c>
      <c r="E136" s="36"/>
      <c r="F136" s="214" t="s">
        <v>456</v>
      </c>
      <c r="G136" s="36"/>
      <c r="H136" s="36"/>
      <c r="I136" s="127"/>
      <c r="J136" s="36"/>
      <c r="K136" s="36"/>
      <c r="L136" s="40"/>
      <c r="M136" s="215"/>
      <c r="N136" s="76"/>
      <c r="O136" s="76"/>
      <c r="P136" s="76"/>
      <c r="Q136" s="76"/>
      <c r="R136" s="76"/>
      <c r="S136" s="76"/>
      <c r="T136" s="77"/>
      <c r="AT136" s="14" t="s">
        <v>135</v>
      </c>
      <c r="AU136" s="14" t="s">
        <v>81</v>
      </c>
    </row>
    <row r="137" spans="2:65" s="1" customFormat="1" ht="16.5" customHeight="1">
      <c r="B137" s="35"/>
      <c r="C137" s="201" t="s">
        <v>230</v>
      </c>
      <c r="D137" s="201" t="s">
        <v>129</v>
      </c>
      <c r="E137" s="202" t="s">
        <v>458</v>
      </c>
      <c r="F137" s="203" t="s">
        <v>459</v>
      </c>
      <c r="G137" s="204" t="s">
        <v>237</v>
      </c>
      <c r="H137" s="205">
        <v>12</v>
      </c>
      <c r="I137" s="206"/>
      <c r="J137" s="207">
        <f>ROUND(I137*H137,2)</f>
        <v>0</v>
      </c>
      <c r="K137" s="203" t="s">
        <v>171</v>
      </c>
      <c r="L137" s="40"/>
      <c r="M137" s="208" t="s">
        <v>19</v>
      </c>
      <c r="N137" s="209" t="s">
        <v>42</v>
      </c>
      <c r="O137" s="76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14" t="s">
        <v>186</v>
      </c>
      <c r="AT137" s="14" t="s">
        <v>129</v>
      </c>
      <c r="AU137" s="14" t="s">
        <v>81</v>
      </c>
      <c r="AY137" s="14" t="s">
        <v>127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79</v>
      </c>
      <c r="BK137" s="212">
        <f>ROUND(I137*H137,2)</f>
        <v>0</v>
      </c>
      <c r="BL137" s="14" t="s">
        <v>186</v>
      </c>
      <c r="BM137" s="14" t="s">
        <v>583</v>
      </c>
    </row>
    <row r="138" spans="2:47" s="1" customFormat="1" ht="12">
      <c r="B138" s="35"/>
      <c r="C138" s="36"/>
      <c r="D138" s="213" t="s">
        <v>135</v>
      </c>
      <c r="E138" s="36"/>
      <c r="F138" s="214" t="s">
        <v>461</v>
      </c>
      <c r="G138" s="36"/>
      <c r="H138" s="36"/>
      <c r="I138" s="127"/>
      <c r="J138" s="36"/>
      <c r="K138" s="36"/>
      <c r="L138" s="40"/>
      <c r="M138" s="215"/>
      <c r="N138" s="76"/>
      <c r="O138" s="76"/>
      <c r="P138" s="76"/>
      <c r="Q138" s="76"/>
      <c r="R138" s="76"/>
      <c r="S138" s="76"/>
      <c r="T138" s="77"/>
      <c r="AT138" s="14" t="s">
        <v>135</v>
      </c>
      <c r="AU138" s="14" t="s">
        <v>81</v>
      </c>
    </row>
    <row r="139" spans="2:65" s="1" customFormat="1" ht="16.5" customHeight="1">
      <c r="B139" s="35"/>
      <c r="C139" s="228" t="s">
        <v>234</v>
      </c>
      <c r="D139" s="228" t="s">
        <v>168</v>
      </c>
      <c r="E139" s="229" t="s">
        <v>584</v>
      </c>
      <c r="F139" s="230" t="s">
        <v>585</v>
      </c>
      <c r="G139" s="231" t="s">
        <v>196</v>
      </c>
      <c r="H139" s="232">
        <v>12</v>
      </c>
      <c r="I139" s="233"/>
      <c r="J139" s="234">
        <f>ROUND(I139*H139,2)</f>
        <v>0</v>
      </c>
      <c r="K139" s="230" t="s">
        <v>197</v>
      </c>
      <c r="L139" s="235"/>
      <c r="M139" s="236" t="s">
        <v>19</v>
      </c>
      <c r="N139" s="237" t="s">
        <v>42</v>
      </c>
      <c r="O139" s="76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14" t="s">
        <v>192</v>
      </c>
      <c r="AT139" s="14" t="s">
        <v>168</v>
      </c>
      <c r="AU139" s="14" t="s">
        <v>81</v>
      </c>
      <c r="AY139" s="14" t="s">
        <v>127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79</v>
      </c>
      <c r="BK139" s="212">
        <f>ROUND(I139*H139,2)</f>
        <v>0</v>
      </c>
      <c r="BL139" s="14" t="s">
        <v>186</v>
      </c>
      <c r="BM139" s="14" t="s">
        <v>586</v>
      </c>
    </row>
    <row r="140" spans="2:47" s="1" customFormat="1" ht="12">
      <c r="B140" s="35"/>
      <c r="C140" s="36"/>
      <c r="D140" s="213" t="s">
        <v>135</v>
      </c>
      <c r="E140" s="36"/>
      <c r="F140" s="214" t="s">
        <v>585</v>
      </c>
      <c r="G140" s="36"/>
      <c r="H140" s="36"/>
      <c r="I140" s="127"/>
      <c r="J140" s="36"/>
      <c r="K140" s="36"/>
      <c r="L140" s="40"/>
      <c r="M140" s="215"/>
      <c r="N140" s="76"/>
      <c r="O140" s="76"/>
      <c r="P140" s="76"/>
      <c r="Q140" s="76"/>
      <c r="R140" s="76"/>
      <c r="S140" s="76"/>
      <c r="T140" s="77"/>
      <c r="AT140" s="14" t="s">
        <v>135</v>
      </c>
      <c r="AU140" s="14" t="s">
        <v>81</v>
      </c>
    </row>
    <row r="141" spans="2:65" s="1" customFormat="1" ht="16.5" customHeight="1">
      <c r="B141" s="35"/>
      <c r="C141" s="201" t="s">
        <v>240</v>
      </c>
      <c r="D141" s="201" t="s">
        <v>129</v>
      </c>
      <c r="E141" s="202" t="s">
        <v>587</v>
      </c>
      <c r="F141" s="203" t="s">
        <v>588</v>
      </c>
      <c r="G141" s="204" t="s">
        <v>237</v>
      </c>
      <c r="H141" s="205">
        <v>12</v>
      </c>
      <c r="I141" s="206"/>
      <c r="J141" s="207">
        <f>ROUND(I141*H141,2)</f>
        <v>0</v>
      </c>
      <c r="K141" s="203" t="s">
        <v>171</v>
      </c>
      <c r="L141" s="40"/>
      <c r="M141" s="208" t="s">
        <v>19</v>
      </c>
      <c r="N141" s="209" t="s">
        <v>42</v>
      </c>
      <c r="O141" s="76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14" t="s">
        <v>186</v>
      </c>
      <c r="AT141" s="14" t="s">
        <v>129</v>
      </c>
      <c r="AU141" s="14" t="s">
        <v>81</v>
      </c>
      <c r="AY141" s="14" t="s">
        <v>127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4" t="s">
        <v>79</v>
      </c>
      <c r="BK141" s="212">
        <f>ROUND(I141*H141,2)</f>
        <v>0</v>
      </c>
      <c r="BL141" s="14" t="s">
        <v>186</v>
      </c>
      <c r="BM141" s="14" t="s">
        <v>589</v>
      </c>
    </row>
    <row r="142" spans="2:47" s="1" customFormat="1" ht="12">
      <c r="B142" s="35"/>
      <c r="C142" s="36"/>
      <c r="D142" s="213" t="s">
        <v>135</v>
      </c>
      <c r="E142" s="36"/>
      <c r="F142" s="214" t="s">
        <v>590</v>
      </c>
      <c r="G142" s="36"/>
      <c r="H142" s="36"/>
      <c r="I142" s="127"/>
      <c r="J142" s="36"/>
      <c r="K142" s="36"/>
      <c r="L142" s="40"/>
      <c r="M142" s="215"/>
      <c r="N142" s="76"/>
      <c r="O142" s="76"/>
      <c r="P142" s="76"/>
      <c r="Q142" s="76"/>
      <c r="R142" s="76"/>
      <c r="S142" s="76"/>
      <c r="T142" s="77"/>
      <c r="AT142" s="14" t="s">
        <v>135</v>
      </c>
      <c r="AU142" s="14" t="s">
        <v>81</v>
      </c>
    </row>
    <row r="143" spans="2:47" s="1" customFormat="1" ht="12">
      <c r="B143" s="35"/>
      <c r="C143" s="36"/>
      <c r="D143" s="213" t="s">
        <v>136</v>
      </c>
      <c r="E143" s="36"/>
      <c r="F143" s="216" t="s">
        <v>591</v>
      </c>
      <c r="G143" s="36"/>
      <c r="H143" s="36"/>
      <c r="I143" s="127"/>
      <c r="J143" s="36"/>
      <c r="K143" s="36"/>
      <c r="L143" s="40"/>
      <c r="M143" s="215"/>
      <c r="N143" s="76"/>
      <c r="O143" s="76"/>
      <c r="P143" s="76"/>
      <c r="Q143" s="76"/>
      <c r="R143" s="76"/>
      <c r="S143" s="76"/>
      <c r="T143" s="77"/>
      <c r="AT143" s="14" t="s">
        <v>136</v>
      </c>
      <c r="AU143" s="14" t="s">
        <v>81</v>
      </c>
    </row>
    <row r="144" spans="2:65" s="1" customFormat="1" ht="16.5" customHeight="1">
      <c r="B144" s="35"/>
      <c r="C144" s="201" t="s">
        <v>7</v>
      </c>
      <c r="D144" s="201" t="s">
        <v>129</v>
      </c>
      <c r="E144" s="202" t="s">
        <v>592</v>
      </c>
      <c r="F144" s="203" t="s">
        <v>593</v>
      </c>
      <c r="G144" s="204" t="s">
        <v>594</v>
      </c>
      <c r="H144" s="205">
        <v>0.2</v>
      </c>
      <c r="I144" s="206"/>
      <c r="J144" s="207">
        <f>ROUND(I144*H144,2)</f>
        <v>0</v>
      </c>
      <c r="K144" s="203" t="s">
        <v>171</v>
      </c>
      <c r="L144" s="40"/>
      <c r="M144" s="208" t="s">
        <v>19</v>
      </c>
      <c r="N144" s="209" t="s">
        <v>42</v>
      </c>
      <c r="O144" s="76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14" t="s">
        <v>186</v>
      </c>
      <c r="AT144" s="14" t="s">
        <v>129</v>
      </c>
      <c r="AU144" s="14" t="s">
        <v>81</v>
      </c>
      <c r="AY144" s="14" t="s">
        <v>127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79</v>
      </c>
      <c r="BK144" s="212">
        <f>ROUND(I144*H144,2)</f>
        <v>0</v>
      </c>
      <c r="BL144" s="14" t="s">
        <v>186</v>
      </c>
      <c r="BM144" s="14" t="s">
        <v>595</v>
      </c>
    </row>
    <row r="145" spans="2:47" s="1" customFormat="1" ht="12">
      <c r="B145" s="35"/>
      <c r="C145" s="36"/>
      <c r="D145" s="213" t="s">
        <v>135</v>
      </c>
      <c r="E145" s="36"/>
      <c r="F145" s="214" t="s">
        <v>596</v>
      </c>
      <c r="G145" s="36"/>
      <c r="H145" s="36"/>
      <c r="I145" s="127"/>
      <c r="J145" s="36"/>
      <c r="K145" s="36"/>
      <c r="L145" s="40"/>
      <c r="M145" s="215"/>
      <c r="N145" s="76"/>
      <c r="O145" s="76"/>
      <c r="P145" s="76"/>
      <c r="Q145" s="76"/>
      <c r="R145" s="76"/>
      <c r="S145" s="76"/>
      <c r="T145" s="77"/>
      <c r="AT145" s="14" t="s">
        <v>135</v>
      </c>
      <c r="AU145" s="14" t="s">
        <v>81</v>
      </c>
    </row>
    <row r="146" spans="2:51" s="11" customFormat="1" ht="12">
      <c r="B146" s="217"/>
      <c r="C146" s="218"/>
      <c r="D146" s="213" t="s">
        <v>147</v>
      </c>
      <c r="E146" s="218"/>
      <c r="F146" s="220" t="s">
        <v>597</v>
      </c>
      <c r="G146" s="218"/>
      <c r="H146" s="221">
        <v>0.2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147</v>
      </c>
      <c r="AU146" s="227" t="s">
        <v>81</v>
      </c>
      <c r="AV146" s="11" t="s">
        <v>81</v>
      </c>
      <c r="AW146" s="11" t="s">
        <v>4</v>
      </c>
      <c r="AX146" s="11" t="s">
        <v>79</v>
      </c>
      <c r="AY146" s="227" t="s">
        <v>127</v>
      </c>
    </row>
    <row r="147" spans="2:63" s="10" customFormat="1" ht="25.9" customHeight="1">
      <c r="B147" s="185"/>
      <c r="C147" s="186"/>
      <c r="D147" s="187" t="s">
        <v>70</v>
      </c>
      <c r="E147" s="188" t="s">
        <v>168</v>
      </c>
      <c r="F147" s="188" t="s">
        <v>501</v>
      </c>
      <c r="G147" s="186"/>
      <c r="H147" s="186"/>
      <c r="I147" s="189"/>
      <c r="J147" s="190">
        <f>BK147</f>
        <v>0</v>
      </c>
      <c r="K147" s="186"/>
      <c r="L147" s="191"/>
      <c r="M147" s="192"/>
      <c r="N147" s="193"/>
      <c r="O147" s="193"/>
      <c r="P147" s="194">
        <f>P148</f>
        <v>0</v>
      </c>
      <c r="Q147" s="193"/>
      <c r="R147" s="194">
        <f>R148</f>
        <v>0.0007</v>
      </c>
      <c r="S147" s="193"/>
      <c r="T147" s="195">
        <f>T148</f>
        <v>0</v>
      </c>
      <c r="AR147" s="196" t="s">
        <v>151</v>
      </c>
      <c r="AT147" s="197" t="s">
        <v>70</v>
      </c>
      <c r="AU147" s="197" t="s">
        <v>71</v>
      </c>
      <c r="AY147" s="196" t="s">
        <v>127</v>
      </c>
      <c r="BK147" s="198">
        <f>BK148</f>
        <v>0</v>
      </c>
    </row>
    <row r="148" spans="2:63" s="10" customFormat="1" ht="22.8" customHeight="1">
      <c r="B148" s="185"/>
      <c r="C148" s="186"/>
      <c r="D148" s="187" t="s">
        <v>70</v>
      </c>
      <c r="E148" s="199" t="s">
        <v>502</v>
      </c>
      <c r="F148" s="199" t="s">
        <v>503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SUM(P149:P153)</f>
        <v>0</v>
      </c>
      <c r="Q148" s="193"/>
      <c r="R148" s="194">
        <f>SUM(R149:R153)</f>
        <v>0.0007</v>
      </c>
      <c r="S148" s="193"/>
      <c r="T148" s="195">
        <f>SUM(T149:T153)</f>
        <v>0</v>
      </c>
      <c r="AR148" s="196" t="s">
        <v>151</v>
      </c>
      <c r="AT148" s="197" t="s">
        <v>70</v>
      </c>
      <c r="AU148" s="197" t="s">
        <v>79</v>
      </c>
      <c r="AY148" s="196" t="s">
        <v>127</v>
      </c>
      <c r="BK148" s="198">
        <f>SUM(BK149:BK153)</f>
        <v>0</v>
      </c>
    </row>
    <row r="149" spans="2:65" s="1" customFormat="1" ht="16.5" customHeight="1">
      <c r="B149" s="35"/>
      <c r="C149" s="201" t="s">
        <v>247</v>
      </c>
      <c r="D149" s="201" t="s">
        <v>129</v>
      </c>
      <c r="E149" s="202" t="s">
        <v>511</v>
      </c>
      <c r="F149" s="203" t="s">
        <v>512</v>
      </c>
      <c r="G149" s="204" t="s">
        <v>179</v>
      </c>
      <c r="H149" s="205">
        <v>2</v>
      </c>
      <c r="I149" s="206"/>
      <c r="J149" s="207">
        <f>ROUND(I149*H149,2)</f>
        <v>0</v>
      </c>
      <c r="K149" s="203" t="s">
        <v>171</v>
      </c>
      <c r="L149" s="40"/>
      <c r="M149" s="208" t="s">
        <v>19</v>
      </c>
      <c r="N149" s="209" t="s">
        <v>42</v>
      </c>
      <c r="O149" s="76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14" t="s">
        <v>133</v>
      </c>
      <c r="AT149" s="14" t="s">
        <v>129</v>
      </c>
      <c r="AU149" s="14" t="s">
        <v>81</v>
      </c>
      <c r="AY149" s="14" t="s">
        <v>127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79</v>
      </c>
      <c r="BK149" s="212">
        <f>ROUND(I149*H149,2)</f>
        <v>0</v>
      </c>
      <c r="BL149" s="14" t="s">
        <v>133</v>
      </c>
      <c r="BM149" s="14" t="s">
        <v>598</v>
      </c>
    </row>
    <row r="150" spans="2:47" s="1" customFormat="1" ht="12">
      <c r="B150" s="35"/>
      <c r="C150" s="36"/>
      <c r="D150" s="213" t="s">
        <v>135</v>
      </c>
      <c r="E150" s="36"/>
      <c r="F150" s="214" t="s">
        <v>514</v>
      </c>
      <c r="G150" s="36"/>
      <c r="H150" s="36"/>
      <c r="I150" s="127"/>
      <c r="J150" s="36"/>
      <c r="K150" s="36"/>
      <c r="L150" s="40"/>
      <c r="M150" s="215"/>
      <c r="N150" s="76"/>
      <c r="O150" s="76"/>
      <c r="P150" s="76"/>
      <c r="Q150" s="76"/>
      <c r="R150" s="76"/>
      <c r="S150" s="76"/>
      <c r="T150" s="77"/>
      <c r="AT150" s="14" t="s">
        <v>135</v>
      </c>
      <c r="AU150" s="14" t="s">
        <v>81</v>
      </c>
    </row>
    <row r="151" spans="2:47" s="1" customFormat="1" ht="12">
      <c r="B151" s="35"/>
      <c r="C151" s="36"/>
      <c r="D151" s="213" t="s">
        <v>481</v>
      </c>
      <c r="E151" s="36"/>
      <c r="F151" s="216" t="s">
        <v>515</v>
      </c>
      <c r="G151" s="36"/>
      <c r="H151" s="36"/>
      <c r="I151" s="127"/>
      <c r="J151" s="36"/>
      <c r="K151" s="36"/>
      <c r="L151" s="40"/>
      <c r="M151" s="215"/>
      <c r="N151" s="76"/>
      <c r="O151" s="76"/>
      <c r="P151" s="76"/>
      <c r="Q151" s="76"/>
      <c r="R151" s="76"/>
      <c r="S151" s="76"/>
      <c r="T151" s="77"/>
      <c r="AT151" s="14" t="s">
        <v>481</v>
      </c>
      <c r="AU151" s="14" t="s">
        <v>81</v>
      </c>
    </row>
    <row r="152" spans="2:65" s="1" customFormat="1" ht="16.5" customHeight="1">
      <c r="B152" s="35"/>
      <c r="C152" s="201" t="s">
        <v>252</v>
      </c>
      <c r="D152" s="201" t="s">
        <v>129</v>
      </c>
      <c r="E152" s="202" t="s">
        <v>517</v>
      </c>
      <c r="F152" s="203" t="s">
        <v>518</v>
      </c>
      <c r="G152" s="204" t="s">
        <v>179</v>
      </c>
      <c r="H152" s="205">
        <v>2</v>
      </c>
      <c r="I152" s="206"/>
      <c r="J152" s="207">
        <f>ROUND(I152*H152,2)</f>
        <v>0</v>
      </c>
      <c r="K152" s="203" t="s">
        <v>171</v>
      </c>
      <c r="L152" s="40"/>
      <c r="M152" s="208" t="s">
        <v>19</v>
      </c>
      <c r="N152" s="209" t="s">
        <v>42</v>
      </c>
      <c r="O152" s="76"/>
      <c r="P152" s="210">
        <f>O152*H152</f>
        <v>0</v>
      </c>
      <c r="Q152" s="210">
        <v>0.00035</v>
      </c>
      <c r="R152" s="210">
        <f>Q152*H152</f>
        <v>0.0007</v>
      </c>
      <c r="S152" s="210">
        <v>0</v>
      </c>
      <c r="T152" s="211">
        <f>S152*H152</f>
        <v>0</v>
      </c>
      <c r="AR152" s="14" t="s">
        <v>133</v>
      </c>
      <c r="AT152" s="14" t="s">
        <v>129</v>
      </c>
      <c r="AU152" s="14" t="s">
        <v>81</v>
      </c>
      <c r="AY152" s="14" t="s">
        <v>127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79</v>
      </c>
      <c r="BK152" s="212">
        <f>ROUND(I152*H152,2)</f>
        <v>0</v>
      </c>
      <c r="BL152" s="14" t="s">
        <v>133</v>
      </c>
      <c r="BM152" s="14" t="s">
        <v>599</v>
      </c>
    </row>
    <row r="153" spans="2:47" s="1" customFormat="1" ht="12">
      <c r="B153" s="35"/>
      <c r="C153" s="36"/>
      <c r="D153" s="213" t="s">
        <v>135</v>
      </c>
      <c r="E153" s="36"/>
      <c r="F153" s="214" t="s">
        <v>520</v>
      </c>
      <c r="G153" s="36"/>
      <c r="H153" s="36"/>
      <c r="I153" s="127"/>
      <c r="J153" s="36"/>
      <c r="K153" s="36"/>
      <c r="L153" s="40"/>
      <c r="M153" s="215"/>
      <c r="N153" s="76"/>
      <c r="O153" s="76"/>
      <c r="P153" s="76"/>
      <c r="Q153" s="76"/>
      <c r="R153" s="76"/>
      <c r="S153" s="76"/>
      <c r="T153" s="77"/>
      <c r="AT153" s="14" t="s">
        <v>135</v>
      </c>
      <c r="AU153" s="14" t="s">
        <v>81</v>
      </c>
    </row>
    <row r="154" spans="2:63" s="10" customFormat="1" ht="25.9" customHeight="1">
      <c r="B154" s="185"/>
      <c r="C154" s="186"/>
      <c r="D154" s="187" t="s">
        <v>70</v>
      </c>
      <c r="E154" s="188" t="s">
        <v>522</v>
      </c>
      <c r="F154" s="188" t="s">
        <v>523</v>
      </c>
      <c r="G154" s="186"/>
      <c r="H154" s="186"/>
      <c r="I154" s="189"/>
      <c r="J154" s="190">
        <f>BK154</f>
        <v>0</v>
      </c>
      <c r="K154" s="186"/>
      <c r="L154" s="191"/>
      <c r="M154" s="192"/>
      <c r="N154" s="193"/>
      <c r="O154" s="193"/>
      <c r="P154" s="194">
        <f>SUM(P155:P158)</f>
        <v>0</v>
      </c>
      <c r="Q154" s="193"/>
      <c r="R154" s="194">
        <f>SUM(R155:R158)</f>
        <v>0</v>
      </c>
      <c r="S154" s="193"/>
      <c r="T154" s="195">
        <f>SUM(T155:T158)</f>
        <v>0</v>
      </c>
      <c r="AR154" s="196" t="s">
        <v>144</v>
      </c>
      <c r="AT154" s="197" t="s">
        <v>70</v>
      </c>
      <c r="AU154" s="197" t="s">
        <v>71</v>
      </c>
      <c r="AY154" s="196" t="s">
        <v>127</v>
      </c>
      <c r="BK154" s="198">
        <f>SUM(BK155:BK158)</f>
        <v>0</v>
      </c>
    </row>
    <row r="155" spans="2:65" s="1" customFormat="1" ht="16.5" customHeight="1">
      <c r="B155" s="35"/>
      <c r="C155" s="201" t="s">
        <v>257</v>
      </c>
      <c r="D155" s="201" t="s">
        <v>129</v>
      </c>
      <c r="E155" s="202" t="s">
        <v>525</v>
      </c>
      <c r="F155" s="203" t="s">
        <v>526</v>
      </c>
      <c r="G155" s="204" t="s">
        <v>527</v>
      </c>
      <c r="H155" s="205">
        <v>2</v>
      </c>
      <c r="I155" s="206"/>
      <c r="J155" s="207">
        <f>ROUND(I155*H155,2)</f>
        <v>0</v>
      </c>
      <c r="K155" s="203" t="s">
        <v>171</v>
      </c>
      <c r="L155" s="40"/>
      <c r="M155" s="208" t="s">
        <v>19</v>
      </c>
      <c r="N155" s="209" t="s">
        <v>42</v>
      </c>
      <c r="O155" s="76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4" t="s">
        <v>528</v>
      </c>
      <c r="AT155" s="14" t="s">
        <v>129</v>
      </c>
      <c r="AU155" s="14" t="s">
        <v>79</v>
      </c>
      <c r="AY155" s="14" t="s">
        <v>127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79</v>
      </c>
      <c r="BK155" s="212">
        <f>ROUND(I155*H155,2)</f>
        <v>0</v>
      </c>
      <c r="BL155" s="14" t="s">
        <v>528</v>
      </c>
      <c r="BM155" s="14" t="s">
        <v>600</v>
      </c>
    </row>
    <row r="156" spans="2:47" s="1" customFormat="1" ht="12">
      <c r="B156" s="35"/>
      <c r="C156" s="36"/>
      <c r="D156" s="213" t="s">
        <v>135</v>
      </c>
      <c r="E156" s="36"/>
      <c r="F156" s="214" t="s">
        <v>530</v>
      </c>
      <c r="G156" s="36"/>
      <c r="H156" s="36"/>
      <c r="I156" s="127"/>
      <c r="J156" s="36"/>
      <c r="K156" s="36"/>
      <c r="L156" s="40"/>
      <c r="M156" s="215"/>
      <c r="N156" s="76"/>
      <c r="O156" s="76"/>
      <c r="P156" s="76"/>
      <c r="Q156" s="76"/>
      <c r="R156" s="76"/>
      <c r="S156" s="76"/>
      <c r="T156" s="77"/>
      <c r="AT156" s="14" t="s">
        <v>135</v>
      </c>
      <c r="AU156" s="14" t="s">
        <v>79</v>
      </c>
    </row>
    <row r="157" spans="2:65" s="1" customFormat="1" ht="16.5" customHeight="1">
      <c r="B157" s="35"/>
      <c r="C157" s="201" t="s">
        <v>262</v>
      </c>
      <c r="D157" s="201" t="s">
        <v>129</v>
      </c>
      <c r="E157" s="202" t="s">
        <v>532</v>
      </c>
      <c r="F157" s="203" t="s">
        <v>533</v>
      </c>
      <c r="G157" s="204" t="s">
        <v>527</v>
      </c>
      <c r="H157" s="205">
        <v>2</v>
      </c>
      <c r="I157" s="206"/>
      <c r="J157" s="207">
        <f>ROUND(I157*H157,2)</f>
        <v>0</v>
      </c>
      <c r="K157" s="203" t="s">
        <v>171</v>
      </c>
      <c r="L157" s="40"/>
      <c r="M157" s="208" t="s">
        <v>19</v>
      </c>
      <c r="N157" s="209" t="s">
        <v>42</v>
      </c>
      <c r="O157" s="76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14" t="s">
        <v>528</v>
      </c>
      <c r="AT157" s="14" t="s">
        <v>129</v>
      </c>
      <c r="AU157" s="14" t="s">
        <v>79</v>
      </c>
      <c r="AY157" s="14" t="s">
        <v>127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79</v>
      </c>
      <c r="BK157" s="212">
        <f>ROUND(I157*H157,2)</f>
        <v>0</v>
      </c>
      <c r="BL157" s="14" t="s">
        <v>528</v>
      </c>
      <c r="BM157" s="14" t="s">
        <v>601</v>
      </c>
    </row>
    <row r="158" spans="2:47" s="1" customFormat="1" ht="12">
      <c r="B158" s="35"/>
      <c r="C158" s="36"/>
      <c r="D158" s="213" t="s">
        <v>135</v>
      </c>
      <c r="E158" s="36"/>
      <c r="F158" s="214" t="s">
        <v>535</v>
      </c>
      <c r="G158" s="36"/>
      <c r="H158" s="36"/>
      <c r="I158" s="127"/>
      <c r="J158" s="36"/>
      <c r="K158" s="36"/>
      <c r="L158" s="40"/>
      <c r="M158" s="238"/>
      <c r="N158" s="239"/>
      <c r="O158" s="239"/>
      <c r="P158" s="239"/>
      <c r="Q158" s="239"/>
      <c r="R158" s="239"/>
      <c r="S158" s="239"/>
      <c r="T158" s="240"/>
      <c r="AT158" s="14" t="s">
        <v>135</v>
      </c>
      <c r="AU158" s="14" t="s">
        <v>79</v>
      </c>
    </row>
    <row r="159" spans="2:12" s="1" customFormat="1" ht="6.95" customHeight="1">
      <c r="B159" s="54"/>
      <c r="C159" s="55"/>
      <c r="D159" s="55"/>
      <c r="E159" s="55"/>
      <c r="F159" s="55"/>
      <c r="G159" s="55"/>
      <c r="H159" s="55"/>
      <c r="I159" s="151"/>
      <c r="J159" s="55"/>
      <c r="K159" s="55"/>
      <c r="L159" s="40"/>
    </row>
  </sheetData>
  <sheetProtection password="C7B2" sheet="1" objects="1" scenarios="1" formatColumns="0" formatRows="0" autoFilter="0"/>
  <autoFilter ref="C87:K1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93</v>
      </c>
    </row>
    <row r="3" spans="2:46" ht="6.95" customHeight="1">
      <c r="B3" s="121"/>
      <c r="C3" s="122"/>
      <c r="D3" s="122"/>
      <c r="E3" s="122"/>
      <c r="F3" s="122"/>
      <c r="G3" s="122"/>
      <c r="H3" s="122"/>
      <c r="I3" s="123"/>
      <c r="J3" s="122"/>
      <c r="K3" s="122"/>
      <c r="L3" s="17"/>
      <c r="AT3" s="14" t="s">
        <v>81</v>
      </c>
    </row>
    <row r="4" spans="2:46" ht="24.95" customHeight="1">
      <c r="B4" s="17"/>
      <c r="D4" s="124" t="s">
        <v>94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5" t="s">
        <v>16</v>
      </c>
      <c r="L6" s="17"/>
    </row>
    <row r="7" spans="2:12" ht="16.5" customHeight="1">
      <c r="B7" s="17"/>
      <c r="E7" s="126" t="str">
        <f>'Rekapitulace stavby'!K6</f>
        <v xml:space="preserve">Oprava elektroinstalace v SVČ Domeček,  ul. Jiráskova 4140, Chomutov</v>
      </c>
      <c r="F7" s="125"/>
      <c r="G7" s="125"/>
      <c r="H7" s="125"/>
      <c r="L7" s="17"/>
    </row>
    <row r="8" spans="2:12" s="1" customFormat="1" ht="12" customHeight="1">
      <c r="B8" s="40"/>
      <c r="D8" s="125" t="s">
        <v>95</v>
      </c>
      <c r="I8" s="127"/>
      <c r="L8" s="40"/>
    </row>
    <row r="9" spans="2:12" s="1" customFormat="1" ht="36.95" customHeight="1">
      <c r="B9" s="40"/>
      <c r="E9" s="128" t="s">
        <v>605</v>
      </c>
      <c r="F9" s="1"/>
      <c r="G9" s="1"/>
      <c r="H9" s="1"/>
      <c r="I9" s="127"/>
      <c r="L9" s="40"/>
    </row>
    <row r="10" spans="2:12" s="1" customFormat="1" ht="12">
      <c r="B10" s="40"/>
      <c r="I10" s="127"/>
      <c r="L10" s="40"/>
    </row>
    <row r="11" spans="2:12" s="1" customFormat="1" ht="12" customHeight="1">
      <c r="B11" s="40"/>
      <c r="D11" s="125" t="s">
        <v>18</v>
      </c>
      <c r="F11" s="14" t="s">
        <v>19</v>
      </c>
      <c r="I11" s="129" t="s">
        <v>20</v>
      </c>
      <c r="J11" s="14" t="s">
        <v>19</v>
      </c>
      <c r="L11" s="40"/>
    </row>
    <row r="12" spans="2:12" s="1" customFormat="1" ht="12" customHeight="1">
      <c r="B12" s="40"/>
      <c r="D12" s="125" t="s">
        <v>21</v>
      </c>
      <c r="F12" s="14" t="s">
        <v>22</v>
      </c>
      <c r="I12" s="129" t="s">
        <v>23</v>
      </c>
      <c r="J12" s="130" t="str">
        <f>'Rekapitulace stavby'!AN8</f>
        <v>10. 6. 2019</v>
      </c>
      <c r="L12" s="40"/>
    </row>
    <row r="13" spans="2:12" s="1" customFormat="1" ht="10.8" customHeight="1">
      <c r="B13" s="40"/>
      <c r="I13" s="127"/>
      <c r="L13" s="40"/>
    </row>
    <row r="14" spans="2:12" s="1" customFormat="1" ht="12" customHeight="1">
      <c r="B14" s="40"/>
      <c r="D14" s="125" t="s">
        <v>25</v>
      </c>
      <c r="I14" s="129" t="s">
        <v>26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29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7"/>
      <c r="L16" s="40"/>
    </row>
    <row r="17" spans="2:12" s="1" customFormat="1" ht="12" customHeight="1">
      <c r="B17" s="40"/>
      <c r="D17" s="125" t="s">
        <v>29</v>
      </c>
      <c r="I17" s="129" t="s">
        <v>26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9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7"/>
      <c r="L19" s="40"/>
    </row>
    <row r="20" spans="2:12" s="1" customFormat="1" ht="12" customHeight="1">
      <c r="B20" s="40"/>
      <c r="D20" s="125" t="s">
        <v>31</v>
      </c>
      <c r="I20" s="129" t="s">
        <v>26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9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7"/>
      <c r="L22" s="40"/>
    </row>
    <row r="23" spans="2:12" s="1" customFormat="1" ht="12" customHeight="1">
      <c r="B23" s="40"/>
      <c r="D23" s="125" t="s">
        <v>33</v>
      </c>
      <c r="I23" s="129" t="s">
        <v>26</v>
      </c>
      <c r="J23" s="14" t="s">
        <v>19</v>
      </c>
      <c r="L23" s="40"/>
    </row>
    <row r="24" spans="2:12" s="1" customFormat="1" ht="18" customHeight="1">
      <c r="B24" s="40"/>
      <c r="E24" s="14" t="s">
        <v>34</v>
      </c>
      <c r="I24" s="129" t="s">
        <v>28</v>
      </c>
      <c r="J24" s="14" t="s">
        <v>19</v>
      </c>
      <c r="L24" s="40"/>
    </row>
    <row r="25" spans="2:12" s="1" customFormat="1" ht="6.95" customHeight="1">
      <c r="B25" s="40"/>
      <c r="I25" s="127"/>
      <c r="L25" s="40"/>
    </row>
    <row r="26" spans="2:12" s="1" customFormat="1" ht="12" customHeight="1">
      <c r="B26" s="40"/>
      <c r="D26" s="125" t="s">
        <v>35</v>
      </c>
      <c r="I26" s="127"/>
      <c r="L26" s="40"/>
    </row>
    <row r="27" spans="2:12" s="6" customFormat="1" ht="16.5" customHeight="1">
      <c r="B27" s="131"/>
      <c r="E27" s="132" t="s">
        <v>19</v>
      </c>
      <c r="F27" s="132"/>
      <c r="G27" s="132"/>
      <c r="H27" s="132"/>
      <c r="I27" s="133"/>
      <c r="L27" s="131"/>
    </row>
    <row r="28" spans="2:12" s="1" customFormat="1" ht="6.95" customHeight="1">
      <c r="B28" s="40"/>
      <c r="I28" s="127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4"/>
      <c r="J29" s="68"/>
      <c r="K29" s="68"/>
      <c r="L29" s="40"/>
    </row>
    <row r="30" spans="2:12" s="1" customFormat="1" ht="25.4" customHeight="1">
      <c r="B30" s="40"/>
      <c r="D30" s="135" t="s">
        <v>37</v>
      </c>
      <c r="I30" s="127"/>
      <c r="J30" s="136">
        <f>ROUND(J84,2)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4"/>
      <c r="J31" s="68"/>
      <c r="K31" s="68"/>
      <c r="L31" s="40"/>
    </row>
    <row r="32" spans="2:12" s="1" customFormat="1" ht="14.4" customHeight="1">
      <c r="B32" s="40"/>
      <c r="F32" s="137" t="s">
        <v>39</v>
      </c>
      <c r="I32" s="138" t="s">
        <v>38</v>
      </c>
      <c r="J32" s="137" t="s">
        <v>40</v>
      </c>
      <c r="L32" s="40"/>
    </row>
    <row r="33" spans="2:12" s="1" customFormat="1" ht="14.4" customHeight="1">
      <c r="B33" s="40"/>
      <c r="D33" s="125" t="s">
        <v>41</v>
      </c>
      <c r="E33" s="125" t="s">
        <v>42</v>
      </c>
      <c r="F33" s="139">
        <f>ROUND((SUM(BE84:BE102)),2)</f>
        <v>0</v>
      </c>
      <c r="I33" s="140">
        <v>0.21</v>
      </c>
      <c r="J33" s="139">
        <f>ROUND(((SUM(BE84:BE102))*I33),2)</f>
        <v>0</v>
      </c>
      <c r="L33" s="40"/>
    </row>
    <row r="34" spans="2:12" s="1" customFormat="1" ht="14.4" customHeight="1">
      <c r="B34" s="40"/>
      <c r="E34" s="125" t="s">
        <v>43</v>
      </c>
      <c r="F34" s="139">
        <f>ROUND((SUM(BF84:BF102)),2)</f>
        <v>0</v>
      </c>
      <c r="I34" s="140">
        <v>0.15</v>
      </c>
      <c r="J34" s="139">
        <f>ROUND(((SUM(BF84:BF102))*I34),2)</f>
        <v>0</v>
      </c>
      <c r="L34" s="40"/>
    </row>
    <row r="35" spans="2:12" s="1" customFormat="1" ht="14.4" customHeight="1" hidden="1">
      <c r="B35" s="40"/>
      <c r="E35" s="125" t="s">
        <v>44</v>
      </c>
      <c r="F35" s="139">
        <f>ROUND((SUM(BG84:BG102)),2)</f>
        <v>0</v>
      </c>
      <c r="I35" s="140">
        <v>0.21</v>
      </c>
      <c r="J35" s="139">
        <f>0</f>
        <v>0</v>
      </c>
      <c r="L35" s="40"/>
    </row>
    <row r="36" spans="2:12" s="1" customFormat="1" ht="14.4" customHeight="1" hidden="1">
      <c r="B36" s="40"/>
      <c r="E36" s="125" t="s">
        <v>45</v>
      </c>
      <c r="F36" s="139">
        <f>ROUND((SUM(BH84:BH102)),2)</f>
        <v>0</v>
      </c>
      <c r="I36" s="140">
        <v>0.15</v>
      </c>
      <c r="J36" s="139">
        <f>0</f>
        <v>0</v>
      </c>
      <c r="L36" s="40"/>
    </row>
    <row r="37" spans="2:12" s="1" customFormat="1" ht="14.4" customHeight="1" hidden="1">
      <c r="B37" s="40"/>
      <c r="E37" s="125" t="s">
        <v>46</v>
      </c>
      <c r="F37" s="139">
        <f>ROUND((SUM(BI84:BI102)),2)</f>
        <v>0</v>
      </c>
      <c r="I37" s="140">
        <v>0</v>
      </c>
      <c r="J37" s="139">
        <f>0</f>
        <v>0</v>
      </c>
      <c r="L37" s="40"/>
    </row>
    <row r="38" spans="2:12" s="1" customFormat="1" ht="6.95" customHeight="1">
      <c r="B38" s="40"/>
      <c r="I38" s="127"/>
      <c r="L38" s="40"/>
    </row>
    <row r="39" spans="2:12" s="1" customFormat="1" ht="25.4" customHeight="1">
      <c r="B39" s="40"/>
      <c r="C39" s="141"/>
      <c r="D39" s="142" t="s">
        <v>47</v>
      </c>
      <c r="E39" s="143"/>
      <c r="F39" s="143"/>
      <c r="G39" s="144" t="s">
        <v>48</v>
      </c>
      <c r="H39" s="145" t="s">
        <v>49</v>
      </c>
      <c r="I39" s="146"/>
      <c r="J39" s="147">
        <f>SUM(J30:J37)</f>
        <v>0</v>
      </c>
      <c r="K39" s="148"/>
      <c r="L39" s="40"/>
    </row>
    <row r="40" spans="2:12" s="1" customFormat="1" ht="14.4" customHeight="1">
      <c r="B40" s="149"/>
      <c r="C40" s="150"/>
      <c r="D40" s="150"/>
      <c r="E40" s="150"/>
      <c r="F40" s="150"/>
      <c r="G40" s="150"/>
      <c r="H40" s="150"/>
      <c r="I40" s="151"/>
      <c r="J40" s="150"/>
      <c r="K40" s="150"/>
      <c r="L40" s="40"/>
    </row>
    <row r="44" spans="2:12" s="1" customFormat="1" ht="6.95" customHeight="1">
      <c r="B44" s="152"/>
      <c r="C44" s="153"/>
      <c r="D44" s="153"/>
      <c r="E44" s="153"/>
      <c r="F44" s="153"/>
      <c r="G44" s="153"/>
      <c r="H44" s="153"/>
      <c r="I44" s="154"/>
      <c r="J44" s="153"/>
      <c r="K44" s="153"/>
      <c r="L44" s="40"/>
    </row>
    <row r="45" spans="2:12" s="1" customFormat="1" ht="24.95" customHeight="1">
      <c r="B45" s="35"/>
      <c r="C45" s="20" t="s">
        <v>97</v>
      </c>
      <c r="D45" s="36"/>
      <c r="E45" s="36"/>
      <c r="F45" s="36"/>
      <c r="G45" s="36"/>
      <c r="H45" s="36"/>
      <c r="I45" s="127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7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7"/>
      <c r="J47" s="36"/>
      <c r="K47" s="36"/>
      <c r="L47" s="40"/>
    </row>
    <row r="48" spans="2:12" s="1" customFormat="1" ht="16.5" customHeight="1">
      <c r="B48" s="35"/>
      <c r="C48" s="36"/>
      <c r="D48" s="36"/>
      <c r="E48" s="155" t="str">
        <f>E7</f>
        <v xml:space="preserve">Oprava elektroinstalace v SVČ Domeček,  ul. Jiráskova 4140, Chomutov</v>
      </c>
      <c r="F48" s="29"/>
      <c r="G48" s="29"/>
      <c r="H48" s="29"/>
      <c r="I48" s="127"/>
      <c r="J48" s="36"/>
      <c r="K48" s="36"/>
      <c r="L48" s="40"/>
    </row>
    <row r="49" spans="2:12" s="1" customFormat="1" ht="12" customHeight="1">
      <c r="B49" s="35"/>
      <c r="C49" s="29" t="s">
        <v>95</v>
      </c>
      <c r="D49" s="36"/>
      <c r="E49" s="36"/>
      <c r="F49" s="36"/>
      <c r="G49" s="36"/>
      <c r="H49" s="36"/>
      <c r="I49" s="127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von - VON</v>
      </c>
      <c r="F50" s="36"/>
      <c r="G50" s="36"/>
      <c r="H50" s="36"/>
      <c r="I50" s="127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7"/>
      <c r="J51" s="36"/>
      <c r="K51" s="36"/>
      <c r="L51" s="40"/>
    </row>
    <row r="52" spans="2:12" s="1" customFormat="1" ht="12" customHeight="1">
      <c r="B52" s="35"/>
      <c r="C52" s="29" t="s">
        <v>21</v>
      </c>
      <c r="D52" s="36"/>
      <c r="E52" s="36"/>
      <c r="F52" s="24" t="str">
        <f>F12</f>
        <v>Chomutov</v>
      </c>
      <c r="G52" s="36"/>
      <c r="H52" s="36"/>
      <c r="I52" s="129" t="s">
        <v>23</v>
      </c>
      <c r="J52" s="64" t="str">
        <f>IF(J12="","",J12)</f>
        <v>10. 6. 2019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7"/>
      <c r="J53" s="36"/>
      <c r="K53" s="36"/>
      <c r="L53" s="40"/>
    </row>
    <row r="54" spans="2:12" s="1" customFormat="1" ht="13.65" customHeight="1">
      <c r="B54" s="35"/>
      <c r="C54" s="29" t="s">
        <v>25</v>
      </c>
      <c r="D54" s="36"/>
      <c r="E54" s="36"/>
      <c r="F54" s="24" t="str">
        <f>E15</f>
        <v xml:space="preserve"> </v>
      </c>
      <c r="G54" s="36"/>
      <c r="H54" s="36"/>
      <c r="I54" s="129" t="s">
        <v>31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29" t="s">
        <v>33</v>
      </c>
      <c r="J55" s="33" t="str">
        <f>E24</f>
        <v>Ing. Ivan Menhard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7"/>
      <c r="J56" s="36"/>
      <c r="K56" s="36"/>
      <c r="L56" s="40"/>
    </row>
    <row r="57" spans="2:12" s="1" customFormat="1" ht="29.25" customHeight="1">
      <c r="B57" s="35"/>
      <c r="C57" s="156" t="s">
        <v>98</v>
      </c>
      <c r="D57" s="157"/>
      <c r="E57" s="157"/>
      <c r="F57" s="157"/>
      <c r="G57" s="157"/>
      <c r="H57" s="157"/>
      <c r="I57" s="158"/>
      <c r="J57" s="159" t="s">
        <v>99</v>
      </c>
      <c r="K57" s="157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7"/>
      <c r="J58" s="36"/>
      <c r="K58" s="36"/>
      <c r="L58" s="40"/>
    </row>
    <row r="59" spans="2:47" s="1" customFormat="1" ht="22.8" customHeight="1">
      <c r="B59" s="35"/>
      <c r="C59" s="160" t="s">
        <v>69</v>
      </c>
      <c r="D59" s="36"/>
      <c r="E59" s="36"/>
      <c r="F59" s="36"/>
      <c r="G59" s="36"/>
      <c r="H59" s="36"/>
      <c r="I59" s="127"/>
      <c r="J59" s="94">
        <f>J84</f>
        <v>0</v>
      </c>
      <c r="K59" s="36"/>
      <c r="L59" s="40"/>
      <c r="AU59" s="14" t="s">
        <v>100</v>
      </c>
    </row>
    <row r="60" spans="2:12" s="7" customFormat="1" ht="24.95" customHeight="1">
      <c r="B60" s="161"/>
      <c r="C60" s="162"/>
      <c r="D60" s="163" t="s">
        <v>606</v>
      </c>
      <c r="E60" s="164"/>
      <c r="F60" s="164"/>
      <c r="G60" s="164"/>
      <c r="H60" s="164"/>
      <c r="I60" s="165"/>
      <c r="J60" s="166">
        <f>J85</f>
        <v>0</v>
      </c>
      <c r="K60" s="162"/>
      <c r="L60" s="167"/>
    </row>
    <row r="61" spans="2:12" s="8" customFormat="1" ht="19.9" customHeight="1">
      <c r="B61" s="168"/>
      <c r="C61" s="169"/>
      <c r="D61" s="170" t="s">
        <v>607</v>
      </c>
      <c r="E61" s="171"/>
      <c r="F61" s="171"/>
      <c r="G61" s="171"/>
      <c r="H61" s="171"/>
      <c r="I61" s="172"/>
      <c r="J61" s="173">
        <f>J89</f>
        <v>0</v>
      </c>
      <c r="K61" s="169"/>
      <c r="L61" s="174"/>
    </row>
    <row r="62" spans="2:12" s="8" customFormat="1" ht="19.9" customHeight="1">
      <c r="B62" s="168"/>
      <c r="C62" s="169"/>
      <c r="D62" s="170" t="s">
        <v>608</v>
      </c>
      <c r="E62" s="171"/>
      <c r="F62" s="171"/>
      <c r="G62" s="171"/>
      <c r="H62" s="171"/>
      <c r="I62" s="172"/>
      <c r="J62" s="173">
        <f>J92</f>
        <v>0</v>
      </c>
      <c r="K62" s="169"/>
      <c r="L62" s="174"/>
    </row>
    <row r="63" spans="2:12" s="8" customFormat="1" ht="19.9" customHeight="1">
      <c r="B63" s="168"/>
      <c r="C63" s="169"/>
      <c r="D63" s="170" t="s">
        <v>609</v>
      </c>
      <c r="E63" s="171"/>
      <c r="F63" s="171"/>
      <c r="G63" s="171"/>
      <c r="H63" s="171"/>
      <c r="I63" s="172"/>
      <c r="J63" s="173">
        <f>J96</f>
        <v>0</v>
      </c>
      <c r="K63" s="169"/>
      <c r="L63" s="174"/>
    </row>
    <row r="64" spans="2:12" s="8" customFormat="1" ht="19.9" customHeight="1">
      <c r="B64" s="168"/>
      <c r="C64" s="169"/>
      <c r="D64" s="170" t="s">
        <v>610</v>
      </c>
      <c r="E64" s="171"/>
      <c r="F64" s="171"/>
      <c r="G64" s="171"/>
      <c r="H64" s="171"/>
      <c r="I64" s="172"/>
      <c r="J64" s="173">
        <f>J99</f>
        <v>0</v>
      </c>
      <c r="K64" s="169"/>
      <c r="L64" s="174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7"/>
      <c r="J65" s="36"/>
      <c r="K65" s="36"/>
      <c r="L65" s="40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51"/>
      <c r="J66" s="55"/>
      <c r="K66" s="55"/>
      <c r="L66" s="40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0"/>
    </row>
    <row r="71" spans="2:12" s="1" customFormat="1" ht="24.95" customHeight="1">
      <c r="B71" s="35"/>
      <c r="C71" s="20" t="s">
        <v>112</v>
      </c>
      <c r="D71" s="36"/>
      <c r="E71" s="36"/>
      <c r="F71" s="36"/>
      <c r="G71" s="36"/>
      <c r="H71" s="36"/>
      <c r="I71" s="127"/>
      <c r="J71" s="36"/>
      <c r="K71" s="36"/>
      <c r="L71" s="40"/>
    </row>
    <row r="72" spans="2:12" s="1" customFormat="1" ht="6.95" customHeight="1">
      <c r="B72" s="35"/>
      <c r="C72" s="36"/>
      <c r="D72" s="36"/>
      <c r="E72" s="36"/>
      <c r="F72" s="36"/>
      <c r="G72" s="36"/>
      <c r="H72" s="36"/>
      <c r="I72" s="127"/>
      <c r="J72" s="36"/>
      <c r="K72" s="36"/>
      <c r="L72" s="40"/>
    </row>
    <row r="73" spans="2:12" s="1" customFormat="1" ht="12" customHeight="1">
      <c r="B73" s="35"/>
      <c r="C73" s="29" t="s">
        <v>16</v>
      </c>
      <c r="D73" s="36"/>
      <c r="E73" s="36"/>
      <c r="F73" s="36"/>
      <c r="G73" s="36"/>
      <c r="H73" s="36"/>
      <c r="I73" s="127"/>
      <c r="J73" s="36"/>
      <c r="K73" s="36"/>
      <c r="L73" s="40"/>
    </row>
    <row r="74" spans="2:12" s="1" customFormat="1" ht="16.5" customHeight="1">
      <c r="B74" s="35"/>
      <c r="C74" s="36"/>
      <c r="D74" s="36"/>
      <c r="E74" s="155" t="str">
        <f>E7</f>
        <v xml:space="preserve">Oprava elektroinstalace v SVČ Domeček,  ul. Jiráskova 4140, Chomutov</v>
      </c>
      <c r="F74" s="29"/>
      <c r="G74" s="29"/>
      <c r="H74" s="29"/>
      <c r="I74" s="127"/>
      <c r="J74" s="36"/>
      <c r="K74" s="36"/>
      <c r="L74" s="40"/>
    </row>
    <row r="75" spans="2:12" s="1" customFormat="1" ht="12" customHeight="1">
      <c r="B75" s="35"/>
      <c r="C75" s="29" t="s">
        <v>95</v>
      </c>
      <c r="D75" s="36"/>
      <c r="E75" s="36"/>
      <c r="F75" s="36"/>
      <c r="G75" s="36"/>
      <c r="H75" s="36"/>
      <c r="I75" s="127"/>
      <c r="J75" s="36"/>
      <c r="K75" s="36"/>
      <c r="L75" s="40"/>
    </row>
    <row r="76" spans="2:12" s="1" customFormat="1" ht="16.5" customHeight="1">
      <c r="B76" s="35"/>
      <c r="C76" s="36"/>
      <c r="D76" s="36"/>
      <c r="E76" s="61" t="str">
        <f>E9</f>
        <v>von - VON</v>
      </c>
      <c r="F76" s="36"/>
      <c r="G76" s="36"/>
      <c r="H76" s="36"/>
      <c r="I76" s="127"/>
      <c r="J76" s="36"/>
      <c r="K76" s="36"/>
      <c r="L76" s="40"/>
    </row>
    <row r="77" spans="2:12" s="1" customFormat="1" ht="6.95" customHeight="1">
      <c r="B77" s="35"/>
      <c r="C77" s="36"/>
      <c r="D77" s="36"/>
      <c r="E77" s="36"/>
      <c r="F77" s="36"/>
      <c r="G77" s="36"/>
      <c r="H77" s="36"/>
      <c r="I77" s="127"/>
      <c r="J77" s="36"/>
      <c r="K77" s="36"/>
      <c r="L77" s="40"/>
    </row>
    <row r="78" spans="2:12" s="1" customFormat="1" ht="12" customHeight="1">
      <c r="B78" s="35"/>
      <c r="C78" s="29" t="s">
        <v>21</v>
      </c>
      <c r="D78" s="36"/>
      <c r="E78" s="36"/>
      <c r="F78" s="24" t="str">
        <f>F12</f>
        <v>Chomutov</v>
      </c>
      <c r="G78" s="36"/>
      <c r="H78" s="36"/>
      <c r="I78" s="129" t="s">
        <v>23</v>
      </c>
      <c r="J78" s="64" t="str">
        <f>IF(J12="","",J12)</f>
        <v>10. 6. 2019</v>
      </c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7"/>
      <c r="J79" s="36"/>
      <c r="K79" s="36"/>
      <c r="L79" s="40"/>
    </row>
    <row r="80" spans="2:12" s="1" customFormat="1" ht="13.65" customHeight="1">
      <c r="B80" s="35"/>
      <c r="C80" s="29" t="s">
        <v>25</v>
      </c>
      <c r="D80" s="36"/>
      <c r="E80" s="36"/>
      <c r="F80" s="24" t="str">
        <f>E15</f>
        <v xml:space="preserve"> </v>
      </c>
      <c r="G80" s="36"/>
      <c r="H80" s="36"/>
      <c r="I80" s="129" t="s">
        <v>31</v>
      </c>
      <c r="J80" s="33" t="str">
        <f>E21</f>
        <v xml:space="preserve"> </v>
      </c>
      <c r="K80" s="36"/>
      <c r="L80" s="40"/>
    </row>
    <row r="81" spans="2:12" s="1" customFormat="1" ht="13.65" customHeight="1">
      <c r="B81" s="35"/>
      <c r="C81" s="29" t="s">
        <v>29</v>
      </c>
      <c r="D81" s="36"/>
      <c r="E81" s="36"/>
      <c r="F81" s="24" t="str">
        <f>IF(E18="","",E18)</f>
        <v>Vyplň údaj</v>
      </c>
      <c r="G81" s="36"/>
      <c r="H81" s="36"/>
      <c r="I81" s="129" t="s">
        <v>33</v>
      </c>
      <c r="J81" s="33" t="str">
        <f>E24</f>
        <v>Ing. Ivan Menhard</v>
      </c>
      <c r="K81" s="36"/>
      <c r="L81" s="40"/>
    </row>
    <row r="82" spans="2:12" s="1" customFormat="1" ht="10.3" customHeight="1">
      <c r="B82" s="35"/>
      <c r="C82" s="36"/>
      <c r="D82" s="36"/>
      <c r="E82" s="36"/>
      <c r="F82" s="36"/>
      <c r="G82" s="36"/>
      <c r="H82" s="36"/>
      <c r="I82" s="127"/>
      <c r="J82" s="36"/>
      <c r="K82" s="36"/>
      <c r="L82" s="40"/>
    </row>
    <row r="83" spans="2:20" s="9" customFormat="1" ht="29.25" customHeight="1">
      <c r="B83" s="175"/>
      <c r="C83" s="176" t="s">
        <v>113</v>
      </c>
      <c r="D83" s="177" t="s">
        <v>56</v>
      </c>
      <c r="E83" s="177" t="s">
        <v>52</v>
      </c>
      <c r="F83" s="177" t="s">
        <v>53</v>
      </c>
      <c r="G83" s="177" t="s">
        <v>114</v>
      </c>
      <c r="H83" s="177" t="s">
        <v>115</v>
      </c>
      <c r="I83" s="178" t="s">
        <v>116</v>
      </c>
      <c r="J83" s="177" t="s">
        <v>99</v>
      </c>
      <c r="K83" s="179" t="s">
        <v>117</v>
      </c>
      <c r="L83" s="180"/>
      <c r="M83" s="84" t="s">
        <v>19</v>
      </c>
      <c r="N83" s="85" t="s">
        <v>41</v>
      </c>
      <c r="O83" s="85" t="s">
        <v>118</v>
      </c>
      <c r="P83" s="85" t="s">
        <v>119</v>
      </c>
      <c r="Q83" s="85" t="s">
        <v>120</v>
      </c>
      <c r="R83" s="85" t="s">
        <v>121</v>
      </c>
      <c r="S83" s="85" t="s">
        <v>122</v>
      </c>
      <c r="T83" s="86" t="s">
        <v>123</v>
      </c>
    </row>
    <row r="84" spans="2:63" s="1" customFormat="1" ht="22.8" customHeight="1">
      <c r="B84" s="35"/>
      <c r="C84" s="91" t="s">
        <v>124</v>
      </c>
      <c r="D84" s="36"/>
      <c r="E84" s="36"/>
      <c r="F84" s="36"/>
      <c r="G84" s="36"/>
      <c r="H84" s="36"/>
      <c r="I84" s="127"/>
      <c r="J84" s="181">
        <f>BK84</f>
        <v>0</v>
      </c>
      <c r="K84" s="36"/>
      <c r="L84" s="40"/>
      <c r="M84" s="87"/>
      <c r="N84" s="88"/>
      <c r="O84" s="88"/>
      <c r="P84" s="182">
        <f>P85</f>
        <v>0</v>
      </c>
      <c r="Q84" s="88"/>
      <c r="R84" s="182">
        <f>R85</f>
        <v>0</v>
      </c>
      <c r="S84" s="88"/>
      <c r="T84" s="183">
        <f>T85</f>
        <v>0</v>
      </c>
      <c r="AT84" s="14" t="s">
        <v>70</v>
      </c>
      <c r="AU84" s="14" t="s">
        <v>100</v>
      </c>
      <c r="BK84" s="184">
        <f>BK85</f>
        <v>0</v>
      </c>
    </row>
    <row r="85" spans="2:63" s="10" customFormat="1" ht="25.9" customHeight="1">
      <c r="B85" s="185"/>
      <c r="C85" s="186"/>
      <c r="D85" s="187" t="s">
        <v>70</v>
      </c>
      <c r="E85" s="188" t="s">
        <v>611</v>
      </c>
      <c r="F85" s="188" t="s">
        <v>612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P86+SUM(P87:P89)+P92+P96+P99</f>
        <v>0</v>
      </c>
      <c r="Q85" s="193"/>
      <c r="R85" s="194">
        <f>R86+SUM(R87:R89)+R92+R96+R99</f>
        <v>0</v>
      </c>
      <c r="S85" s="193"/>
      <c r="T85" s="195">
        <f>T86+SUM(T87:T89)+T92+T96+T99</f>
        <v>0</v>
      </c>
      <c r="AR85" s="196" t="s">
        <v>167</v>
      </c>
      <c r="AT85" s="197" t="s">
        <v>70</v>
      </c>
      <c r="AU85" s="197" t="s">
        <v>71</v>
      </c>
      <c r="AY85" s="196" t="s">
        <v>127</v>
      </c>
      <c r="BK85" s="198">
        <f>BK86+SUM(BK87:BK89)+BK92+BK96+BK99</f>
        <v>0</v>
      </c>
    </row>
    <row r="86" spans="2:65" s="1" customFormat="1" ht="16.5" customHeight="1">
      <c r="B86" s="35"/>
      <c r="C86" s="201" t="s">
        <v>79</v>
      </c>
      <c r="D86" s="201" t="s">
        <v>129</v>
      </c>
      <c r="E86" s="202" t="s">
        <v>613</v>
      </c>
      <c r="F86" s="203" t="s">
        <v>614</v>
      </c>
      <c r="G86" s="204" t="s">
        <v>132</v>
      </c>
      <c r="H86" s="205">
        <v>1</v>
      </c>
      <c r="I86" s="206"/>
      <c r="J86" s="207">
        <f>ROUND(I86*H86,2)</f>
        <v>0</v>
      </c>
      <c r="K86" s="203" t="s">
        <v>19</v>
      </c>
      <c r="L86" s="40"/>
      <c r="M86" s="208" t="s">
        <v>19</v>
      </c>
      <c r="N86" s="209" t="s">
        <v>42</v>
      </c>
      <c r="O86" s="76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14" t="s">
        <v>615</v>
      </c>
      <c r="AT86" s="14" t="s">
        <v>129</v>
      </c>
      <c r="AU86" s="14" t="s">
        <v>79</v>
      </c>
      <c r="AY86" s="14" t="s">
        <v>127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4" t="s">
        <v>79</v>
      </c>
      <c r="BK86" s="212">
        <f>ROUND(I86*H86,2)</f>
        <v>0</v>
      </c>
      <c r="BL86" s="14" t="s">
        <v>615</v>
      </c>
      <c r="BM86" s="14" t="s">
        <v>616</v>
      </c>
    </row>
    <row r="87" spans="2:47" s="1" customFormat="1" ht="12">
      <c r="B87" s="35"/>
      <c r="C87" s="36"/>
      <c r="D87" s="213" t="s">
        <v>135</v>
      </c>
      <c r="E87" s="36"/>
      <c r="F87" s="214" t="s">
        <v>617</v>
      </c>
      <c r="G87" s="36"/>
      <c r="H87" s="36"/>
      <c r="I87" s="127"/>
      <c r="J87" s="36"/>
      <c r="K87" s="36"/>
      <c r="L87" s="40"/>
      <c r="M87" s="215"/>
      <c r="N87" s="76"/>
      <c r="O87" s="76"/>
      <c r="P87" s="76"/>
      <c r="Q87" s="76"/>
      <c r="R87" s="76"/>
      <c r="S87" s="76"/>
      <c r="T87" s="77"/>
      <c r="AT87" s="14" t="s">
        <v>135</v>
      </c>
      <c r="AU87" s="14" t="s">
        <v>79</v>
      </c>
    </row>
    <row r="88" spans="2:47" s="1" customFormat="1" ht="12">
      <c r="B88" s="35"/>
      <c r="C88" s="36"/>
      <c r="D88" s="213" t="s">
        <v>136</v>
      </c>
      <c r="E88" s="36"/>
      <c r="F88" s="216" t="s">
        <v>618</v>
      </c>
      <c r="G88" s="36"/>
      <c r="H88" s="36"/>
      <c r="I88" s="127"/>
      <c r="J88" s="36"/>
      <c r="K88" s="36"/>
      <c r="L88" s="40"/>
      <c r="M88" s="215"/>
      <c r="N88" s="76"/>
      <c r="O88" s="76"/>
      <c r="P88" s="76"/>
      <c r="Q88" s="76"/>
      <c r="R88" s="76"/>
      <c r="S88" s="76"/>
      <c r="T88" s="77"/>
      <c r="AT88" s="14" t="s">
        <v>136</v>
      </c>
      <c r="AU88" s="14" t="s">
        <v>79</v>
      </c>
    </row>
    <row r="89" spans="2:63" s="10" customFormat="1" ht="22.8" customHeight="1">
      <c r="B89" s="185"/>
      <c r="C89" s="186"/>
      <c r="D89" s="187" t="s">
        <v>70</v>
      </c>
      <c r="E89" s="199" t="s">
        <v>619</v>
      </c>
      <c r="F89" s="199" t="s">
        <v>620</v>
      </c>
      <c r="G89" s="186"/>
      <c r="H89" s="186"/>
      <c r="I89" s="189"/>
      <c r="J89" s="200">
        <f>BK89</f>
        <v>0</v>
      </c>
      <c r="K89" s="186"/>
      <c r="L89" s="191"/>
      <c r="M89" s="192"/>
      <c r="N89" s="193"/>
      <c r="O89" s="193"/>
      <c r="P89" s="194">
        <f>SUM(P90:P91)</f>
        <v>0</v>
      </c>
      <c r="Q89" s="193"/>
      <c r="R89" s="194">
        <f>SUM(R90:R91)</f>
        <v>0</v>
      </c>
      <c r="S89" s="193"/>
      <c r="T89" s="195">
        <f>SUM(T90:T91)</f>
        <v>0</v>
      </c>
      <c r="AR89" s="196" t="s">
        <v>167</v>
      </c>
      <c r="AT89" s="197" t="s">
        <v>70</v>
      </c>
      <c r="AU89" s="197" t="s">
        <v>79</v>
      </c>
      <c r="AY89" s="196" t="s">
        <v>127</v>
      </c>
      <c r="BK89" s="198">
        <f>SUM(BK90:BK91)</f>
        <v>0</v>
      </c>
    </row>
    <row r="90" spans="2:65" s="1" customFormat="1" ht="16.5" customHeight="1">
      <c r="B90" s="35"/>
      <c r="C90" s="201" t="s">
        <v>81</v>
      </c>
      <c r="D90" s="201" t="s">
        <v>129</v>
      </c>
      <c r="E90" s="202" t="s">
        <v>621</v>
      </c>
      <c r="F90" s="203" t="s">
        <v>622</v>
      </c>
      <c r="G90" s="204" t="s">
        <v>132</v>
      </c>
      <c r="H90" s="205">
        <v>1</v>
      </c>
      <c r="I90" s="206"/>
      <c r="J90" s="207">
        <f>ROUND(I90*H90,2)</f>
        <v>0</v>
      </c>
      <c r="K90" s="203" t="s">
        <v>171</v>
      </c>
      <c r="L90" s="40"/>
      <c r="M90" s="208" t="s">
        <v>19</v>
      </c>
      <c r="N90" s="209" t="s">
        <v>42</v>
      </c>
      <c r="O90" s="76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4" t="s">
        <v>615</v>
      </c>
      <c r="AT90" s="14" t="s">
        <v>129</v>
      </c>
      <c r="AU90" s="14" t="s">
        <v>81</v>
      </c>
      <c r="AY90" s="14" t="s">
        <v>127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4" t="s">
        <v>79</v>
      </c>
      <c r="BK90" s="212">
        <f>ROUND(I90*H90,2)</f>
        <v>0</v>
      </c>
      <c r="BL90" s="14" t="s">
        <v>615</v>
      </c>
      <c r="BM90" s="14" t="s">
        <v>623</v>
      </c>
    </row>
    <row r="91" spans="2:47" s="1" customFormat="1" ht="12">
      <c r="B91" s="35"/>
      <c r="C91" s="36"/>
      <c r="D91" s="213" t="s">
        <v>135</v>
      </c>
      <c r="E91" s="36"/>
      <c r="F91" s="214" t="s">
        <v>622</v>
      </c>
      <c r="G91" s="36"/>
      <c r="H91" s="36"/>
      <c r="I91" s="127"/>
      <c r="J91" s="36"/>
      <c r="K91" s="36"/>
      <c r="L91" s="40"/>
      <c r="M91" s="215"/>
      <c r="N91" s="76"/>
      <c r="O91" s="76"/>
      <c r="P91" s="76"/>
      <c r="Q91" s="76"/>
      <c r="R91" s="76"/>
      <c r="S91" s="76"/>
      <c r="T91" s="77"/>
      <c r="AT91" s="14" t="s">
        <v>135</v>
      </c>
      <c r="AU91" s="14" t="s">
        <v>81</v>
      </c>
    </row>
    <row r="92" spans="2:63" s="10" customFormat="1" ht="22.8" customHeight="1">
      <c r="B92" s="185"/>
      <c r="C92" s="186"/>
      <c r="D92" s="187" t="s">
        <v>70</v>
      </c>
      <c r="E92" s="199" t="s">
        <v>624</v>
      </c>
      <c r="F92" s="199" t="s">
        <v>625</v>
      </c>
      <c r="G92" s="186"/>
      <c r="H92" s="186"/>
      <c r="I92" s="189"/>
      <c r="J92" s="200">
        <f>BK92</f>
        <v>0</v>
      </c>
      <c r="K92" s="186"/>
      <c r="L92" s="191"/>
      <c r="M92" s="192"/>
      <c r="N92" s="193"/>
      <c r="O92" s="193"/>
      <c r="P92" s="194">
        <f>SUM(P93:P95)</f>
        <v>0</v>
      </c>
      <c r="Q92" s="193"/>
      <c r="R92" s="194">
        <f>SUM(R93:R95)</f>
        <v>0</v>
      </c>
      <c r="S92" s="193"/>
      <c r="T92" s="195">
        <f>SUM(T93:T95)</f>
        <v>0</v>
      </c>
      <c r="AR92" s="196" t="s">
        <v>167</v>
      </c>
      <c r="AT92" s="197" t="s">
        <v>70</v>
      </c>
      <c r="AU92" s="197" t="s">
        <v>79</v>
      </c>
      <c r="AY92" s="196" t="s">
        <v>127</v>
      </c>
      <c r="BK92" s="198">
        <f>SUM(BK93:BK95)</f>
        <v>0</v>
      </c>
    </row>
    <row r="93" spans="2:65" s="1" customFormat="1" ht="16.5" customHeight="1">
      <c r="B93" s="35"/>
      <c r="C93" s="201" t="s">
        <v>151</v>
      </c>
      <c r="D93" s="201" t="s">
        <v>129</v>
      </c>
      <c r="E93" s="202" t="s">
        <v>626</v>
      </c>
      <c r="F93" s="203" t="s">
        <v>627</v>
      </c>
      <c r="G93" s="204" t="s">
        <v>132</v>
      </c>
      <c r="H93" s="205">
        <v>1</v>
      </c>
      <c r="I93" s="206"/>
      <c r="J93" s="207">
        <f>ROUND(I93*H93,2)</f>
        <v>0</v>
      </c>
      <c r="K93" s="203" t="s">
        <v>171</v>
      </c>
      <c r="L93" s="40"/>
      <c r="M93" s="208" t="s">
        <v>19</v>
      </c>
      <c r="N93" s="209" t="s">
        <v>42</v>
      </c>
      <c r="O93" s="76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4" t="s">
        <v>615</v>
      </c>
      <c r="AT93" s="14" t="s">
        <v>129</v>
      </c>
      <c r="AU93" s="14" t="s">
        <v>81</v>
      </c>
      <c r="AY93" s="14" t="s">
        <v>127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4" t="s">
        <v>79</v>
      </c>
      <c r="BK93" s="212">
        <f>ROUND(I93*H93,2)</f>
        <v>0</v>
      </c>
      <c r="BL93" s="14" t="s">
        <v>615</v>
      </c>
      <c r="BM93" s="14" t="s">
        <v>628</v>
      </c>
    </row>
    <row r="94" spans="2:47" s="1" customFormat="1" ht="12">
      <c r="B94" s="35"/>
      <c r="C94" s="36"/>
      <c r="D94" s="213" t="s">
        <v>135</v>
      </c>
      <c r="E94" s="36"/>
      <c r="F94" s="214" t="s">
        <v>629</v>
      </c>
      <c r="G94" s="36"/>
      <c r="H94" s="36"/>
      <c r="I94" s="127"/>
      <c r="J94" s="36"/>
      <c r="K94" s="36"/>
      <c r="L94" s="40"/>
      <c r="M94" s="215"/>
      <c r="N94" s="76"/>
      <c r="O94" s="76"/>
      <c r="P94" s="76"/>
      <c r="Q94" s="76"/>
      <c r="R94" s="76"/>
      <c r="S94" s="76"/>
      <c r="T94" s="77"/>
      <c r="AT94" s="14" t="s">
        <v>135</v>
      </c>
      <c r="AU94" s="14" t="s">
        <v>81</v>
      </c>
    </row>
    <row r="95" spans="2:47" s="1" customFormat="1" ht="12">
      <c r="B95" s="35"/>
      <c r="C95" s="36"/>
      <c r="D95" s="213" t="s">
        <v>136</v>
      </c>
      <c r="E95" s="36"/>
      <c r="F95" s="216" t="s">
        <v>630</v>
      </c>
      <c r="G95" s="36"/>
      <c r="H95" s="36"/>
      <c r="I95" s="127"/>
      <c r="J95" s="36"/>
      <c r="K95" s="36"/>
      <c r="L95" s="40"/>
      <c r="M95" s="215"/>
      <c r="N95" s="76"/>
      <c r="O95" s="76"/>
      <c r="P95" s="76"/>
      <c r="Q95" s="76"/>
      <c r="R95" s="76"/>
      <c r="S95" s="76"/>
      <c r="T95" s="77"/>
      <c r="AT95" s="14" t="s">
        <v>136</v>
      </c>
      <c r="AU95" s="14" t="s">
        <v>81</v>
      </c>
    </row>
    <row r="96" spans="2:63" s="10" customFormat="1" ht="22.8" customHeight="1">
      <c r="B96" s="185"/>
      <c r="C96" s="186"/>
      <c r="D96" s="187" t="s">
        <v>70</v>
      </c>
      <c r="E96" s="199" t="s">
        <v>631</v>
      </c>
      <c r="F96" s="199" t="s">
        <v>632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SUM(P97:P98)</f>
        <v>0</v>
      </c>
      <c r="Q96" s="193"/>
      <c r="R96" s="194">
        <f>SUM(R97:R98)</f>
        <v>0</v>
      </c>
      <c r="S96" s="193"/>
      <c r="T96" s="195">
        <f>SUM(T97:T98)</f>
        <v>0</v>
      </c>
      <c r="AR96" s="196" t="s">
        <v>167</v>
      </c>
      <c r="AT96" s="197" t="s">
        <v>70</v>
      </c>
      <c r="AU96" s="197" t="s">
        <v>79</v>
      </c>
      <c r="AY96" s="196" t="s">
        <v>127</v>
      </c>
      <c r="BK96" s="198">
        <f>SUM(BK97:BK98)</f>
        <v>0</v>
      </c>
    </row>
    <row r="97" spans="2:65" s="1" customFormat="1" ht="16.5" customHeight="1">
      <c r="B97" s="35"/>
      <c r="C97" s="201" t="s">
        <v>144</v>
      </c>
      <c r="D97" s="201" t="s">
        <v>129</v>
      </c>
      <c r="E97" s="202" t="s">
        <v>633</v>
      </c>
      <c r="F97" s="203" t="s">
        <v>634</v>
      </c>
      <c r="G97" s="204" t="s">
        <v>635</v>
      </c>
      <c r="H97" s="205">
        <v>1</v>
      </c>
      <c r="I97" s="206"/>
      <c r="J97" s="207">
        <f>ROUND(I97*H97,2)</f>
        <v>0</v>
      </c>
      <c r="K97" s="203" t="s">
        <v>171</v>
      </c>
      <c r="L97" s="40"/>
      <c r="M97" s="208" t="s">
        <v>19</v>
      </c>
      <c r="N97" s="209" t="s">
        <v>42</v>
      </c>
      <c r="O97" s="76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4" t="s">
        <v>615</v>
      </c>
      <c r="AT97" s="14" t="s">
        <v>129</v>
      </c>
      <c r="AU97" s="14" t="s">
        <v>81</v>
      </c>
      <c r="AY97" s="14" t="s">
        <v>127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4" t="s">
        <v>79</v>
      </c>
      <c r="BK97" s="212">
        <f>ROUND(I97*H97,2)</f>
        <v>0</v>
      </c>
      <c r="BL97" s="14" t="s">
        <v>615</v>
      </c>
      <c r="BM97" s="14" t="s">
        <v>636</v>
      </c>
    </row>
    <row r="98" spans="2:47" s="1" customFormat="1" ht="12">
      <c r="B98" s="35"/>
      <c r="C98" s="36"/>
      <c r="D98" s="213" t="s">
        <v>135</v>
      </c>
      <c r="E98" s="36"/>
      <c r="F98" s="214" t="s">
        <v>634</v>
      </c>
      <c r="G98" s="36"/>
      <c r="H98" s="36"/>
      <c r="I98" s="127"/>
      <c r="J98" s="36"/>
      <c r="K98" s="36"/>
      <c r="L98" s="40"/>
      <c r="M98" s="215"/>
      <c r="N98" s="76"/>
      <c r="O98" s="76"/>
      <c r="P98" s="76"/>
      <c r="Q98" s="76"/>
      <c r="R98" s="76"/>
      <c r="S98" s="76"/>
      <c r="T98" s="77"/>
      <c r="AT98" s="14" t="s">
        <v>135</v>
      </c>
      <c r="AU98" s="14" t="s">
        <v>81</v>
      </c>
    </row>
    <row r="99" spans="2:63" s="10" customFormat="1" ht="22.8" customHeight="1">
      <c r="B99" s="185"/>
      <c r="C99" s="186"/>
      <c r="D99" s="187" t="s">
        <v>70</v>
      </c>
      <c r="E99" s="199" t="s">
        <v>637</v>
      </c>
      <c r="F99" s="199" t="s">
        <v>638</v>
      </c>
      <c r="G99" s="186"/>
      <c r="H99" s="186"/>
      <c r="I99" s="189"/>
      <c r="J99" s="200">
        <f>BK99</f>
        <v>0</v>
      </c>
      <c r="K99" s="186"/>
      <c r="L99" s="191"/>
      <c r="M99" s="192"/>
      <c r="N99" s="193"/>
      <c r="O99" s="193"/>
      <c r="P99" s="194">
        <f>SUM(P100:P102)</f>
        <v>0</v>
      </c>
      <c r="Q99" s="193"/>
      <c r="R99" s="194">
        <f>SUM(R100:R102)</f>
        <v>0</v>
      </c>
      <c r="S99" s="193"/>
      <c r="T99" s="195">
        <f>SUM(T100:T102)</f>
        <v>0</v>
      </c>
      <c r="AR99" s="196" t="s">
        <v>167</v>
      </c>
      <c r="AT99" s="197" t="s">
        <v>70</v>
      </c>
      <c r="AU99" s="197" t="s">
        <v>79</v>
      </c>
      <c r="AY99" s="196" t="s">
        <v>127</v>
      </c>
      <c r="BK99" s="198">
        <f>SUM(BK100:BK102)</f>
        <v>0</v>
      </c>
    </row>
    <row r="100" spans="2:65" s="1" customFormat="1" ht="16.5" customHeight="1">
      <c r="B100" s="35"/>
      <c r="C100" s="201" t="s">
        <v>167</v>
      </c>
      <c r="D100" s="201" t="s">
        <v>129</v>
      </c>
      <c r="E100" s="202" t="s">
        <v>639</v>
      </c>
      <c r="F100" s="203" t="s">
        <v>640</v>
      </c>
      <c r="G100" s="204" t="s">
        <v>132</v>
      </c>
      <c r="H100" s="205">
        <v>1</v>
      </c>
      <c r="I100" s="206"/>
      <c r="J100" s="207">
        <f>ROUND(I100*H100,2)</f>
        <v>0</v>
      </c>
      <c r="K100" s="203" t="s">
        <v>171</v>
      </c>
      <c r="L100" s="40"/>
      <c r="M100" s="208" t="s">
        <v>19</v>
      </c>
      <c r="N100" s="209" t="s">
        <v>42</v>
      </c>
      <c r="O100" s="76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4" t="s">
        <v>615</v>
      </c>
      <c r="AT100" s="14" t="s">
        <v>129</v>
      </c>
      <c r="AU100" s="14" t="s">
        <v>81</v>
      </c>
      <c r="AY100" s="14" t="s">
        <v>127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4" t="s">
        <v>79</v>
      </c>
      <c r="BK100" s="212">
        <f>ROUND(I100*H100,2)</f>
        <v>0</v>
      </c>
      <c r="BL100" s="14" t="s">
        <v>615</v>
      </c>
      <c r="BM100" s="14" t="s">
        <v>641</v>
      </c>
    </row>
    <row r="101" spans="2:47" s="1" customFormat="1" ht="12">
      <c r="B101" s="35"/>
      <c r="C101" s="36"/>
      <c r="D101" s="213" t="s">
        <v>135</v>
      </c>
      <c r="E101" s="36"/>
      <c r="F101" s="214" t="s">
        <v>640</v>
      </c>
      <c r="G101" s="36"/>
      <c r="H101" s="36"/>
      <c r="I101" s="127"/>
      <c r="J101" s="36"/>
      <c r="K101" s="36"/>
      <c r="L101" s="40"/>
      <c r="M101" s="215"/>
      <c r="N101" s="76"/>
      <c r="O101" s="76"/>
      <c r="P101" s="76"/>
      <c r="Q101" s="76"/>
      <c r="R101" s="76"/>
      <c r="S101" s="76"/>
      <c r="T101" s="77"/>
      <c r="AT101" s="14" t="s">
        <v>135</v>
      </c>
      <c r="AU101" s="14" t="s">
        <v>81</v>
      </c>
    </row>
    <row r="102" spans="2:47" s="1" customFormat="1" ht="12">
      <c r="B102" s="35"/>
      <c r="C102" s="36"/>
      <c r="D102" s="213" t="s">
        <v>136</v>
      </c>
      <c r="E102" s="36"/>
      <c r="F102" s="216" t="s">
        <v>642</v>
      </c>
      <c r="G102" s="36"/>
      <c r="H102" s="36"/>
      <c r="I102" s="127"/>
      <c r="J102" s="36"/>
      <c r="K102" s="36"/>
      <c r="L102" s="40"/>
      <c r="M102" s="238"/>
      <c r="N102" s="239"/>
      <c r="O102" s="239"/>
      <c r="P102" s="239"/>
      <c r="Q102" s="239"/>
      <c r="R102" s="239"/>
      <c r="S102" s="239"/>
      <c r="T102" s="240"/>
      <c r="AT102" s="14" t="s">
        <v>136</v>
      </c>
      <c r="AU102" s="14" t="s">
        <v>81</v>
      </c>
    </row>
    <row r="103" spans="2:12" s="1" customFormat="1" ht="6.95" customHeight="1">
      <c r="B103" s="54"/>
      <c r="C103" s="55"/>
      <c r="D103" s="55"/>
      <c r="E103" s="55"/>
      <c r="F103" s="55"/>
      <c r="G103" s="55"/>
      <c r="H103" s="55"/>
      <c r="I103" s="151"/>
      <c r="J103" s="55"/>
      <c r="K103" s="55"/>
      <c r="L103" s="40"/>
    </row>
  </sheetData>
  <sheetProtection password="C7B2" sheet="1" objects="1" scenarios="1" formatColumns="0" formatRows="0" autoFilter="0"/>
  <autoFilter ref="C83:K1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2" customFormat="1" ht="45" customHeight="1">
      <c r="B3" s="245"/>
      <c r="C3" s="246" t="s">
        <v>643</v>
      </c>
      <c r="D3" s="246"/>
      <c r="E3" s="246"/>
      <c r="F3" s="246"/>
      <c r="G3" s="246"/>
      <c r="H3" s="246"/>
      <c r="I3" s="246"/>
      <c r="J3" s="246"/>
      <c r="K3" s="247"/>
    </row>
    <row r="4" spans="2:11" ht="25.5" customHeight="1">
      <c r="B4" s="248"/>
      <c r="C4" s="249" t="s">
        <v>644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645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646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252" t="s">
        <v>647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2"/>
      <c r="D10" s="252" t="s">
        <v>648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4"/>
      <c r="D11" s="252" t="s">
        <v>649</v>
      </c>
      <c r="E11" s="252"/>
      <c r="F11" s="252"/>
      <c r="G11" s="252"/>
      <c r="H11" s="252"/>
      <c r="I11" s="252"/>
      <c r="J11" s="252"/>
      <c r="K11" s="250"/>
    </row>
    <row r="12" spans="2:1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ht="15" customHeight="1">
      <c r="B13" s="253"/>
      <c r="C13" s="254"/>
      <c r="D13" s="255" t="s">
        <v>650</v>
      </c>
      <c r="E13" s="252"/>
      <c r="F13" s="252"/>
      <c r="G13" s="252"/>
      <c r="H13" s="252"/>
      <c r="I13" s="252"/>
      <c r="J13" s="252"/>
      <c r="K13" s="250"/>
    </row>
    <row r="14" spans="2:1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ht="15" customHeight="1">
      <c r="B15" s="253"/>
      <c r="C15" s="254"/>
      <c r="D15" s="252" t="s">
        <v>651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4"/>
      <c r="D16" s="252" t="s">
        <v>652</v>
      </c>
      <c r="E16" s="252"/>
      <c r="F16" s="252"/>
      <c r="G16" s="252"/>
      <c r="H16" s="252"/>
      <c r="I16" s="252"/>
      <c r="J16" s="252"/>
      <c r="K16" s="250"/>
    </row>
    <row r="17" spans="2:11" ht="15" customHeight="1">
      <c r="B17" s="253"/>
      <c r="C17" s="254"/>
      <c r="D17" s="252" t="s">
        <v>653</v>
      </c>
      <c r="E17" s="252"/>
      <c r="F17" s="252"/>
      <c r="G17" s="252"/>
      <c r="H17" s="252"/>
      <c r="I17" s="252"/>
      <c r="J17" s="252"/>
      <c r="K17" s="250"/>
    </row>
    <row r="18" spans="2:11" ht="15" customHeight="1">
      <c r="B18" s="253"/>
      <c r="C18" s="254"/>
      <c r="D18" s="254"/>
      <c r="E18" s="256" t="s">
        <v>78</v>
      </c>
      <c r="F18" s="252" t="s">
        <v>654</v>
      </c>
      <c r="G18" s="252"/>
      <c r="H18" s="252"/>
      <c r="I18" s="252"/>
      <c r="J18" s="252"/>
      <c r="K18" s="250"/>
    </row>
    <row r="19" spans="2:11" ht="15" customHeight="1">
      <c r="B19" s="253"/>
      <c r="C19" s="254"/>
      <c r="D19" s="254"/>
      <c r="E19" s="256" t="s">
        <v>655</v>
      </c>
      <c r="F19" s="252" t="s">
        <v>656</v>
      </c>
      <c r="G19" s="252"/>
      <c r="H19" s="252"/>
      <c r="I19" s="252"/>
      <c r="J19" s="252"/>
      <c r="K19" s="250"/>
    </row>
    <row r="20" spans="2:11" ht="15" customHeight="1">
      <c r="B20" s="253"/>
      <c r="C20" s="254"/>
      <c r="D20" s="254"/>
      <c r="E20" s="256" t="s">
        <v>657</v>
      </c>
      <c r="F20" s="252" t="s">
        <v>658</v>
      </c>
      <c r="G20" s="252"/>
      <c r="H20" s="252"/>
      <c r="I20" s="252"/>
      <c r="J20" s="252"/>
      <c r="K20" s="250"/>
    </row>
    <row r="21" spans="2:11" ht="15" customHeight="1">
      <c r="B21" s="253"/>
      <c r="C21" s="254"/>
      <c r="D21" s="254"/>
      <c r="E21" s="256" t="s">
        <v>92</v>
      </c>
      <c r="F21" s="252" t="s">
        <v>659</v>
      </c>
      <c r="G21" s="252"/>
      <c r="H21" s="252"/>
      <c r="I21" s="252"/>
      <c r="J21" s="252"/>
      <c r="K21" s="250"/>
    </row>
    <row r="22" spans="2:11" ht="15" customHeight="1">
      <c r="B22" s="253"/>
      <c r="C22" s="254"/>
      <c r="D22" s="254"/>
      <c r="E22" s="256" t="s">
        <v>660</v>
      </c>
      <c r="F22" s="252" t="s">
        <v>661</v>
      </c>
      <c r="G22" s="252"/>
      <c r="H22" s="252"/>
      <c r="I22" s="252"/>
      <c r="J22" s="252"/>
      <c r="K22" s="250"/>
    </row>
    <row r="23" spans="2:11" ht="15" customHeight="1">
      <c r="B23" s="253"/>
      <c r="C23" s="254"/>
      <c r="D23" s="254"/>
      <c r="E23" s="256" t="s">
        <v>662</v>
      </c>
      <c r="F23" s="252" t="s">
        <v>663</v>
      </c>
      <c r="G23" s="252"/>
      <c r="H23" s="252"/>
      <c r="I23" s="252"/>
      <c r="J23" s="252"/>
      <c r="K23" s="250"/>
    </row>
    <row r="24" spans="2:1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ht="15" customHeight="1">
      <c r="B25" s="253"/>
      <c r="C25" s="252" t="s">
        <v>664</v>
      </c>
      <c r="D25" s="252"/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2" t="s">
        <v>665</v>
      </c>
      <c r="D26" s="252"/>
      <c r="E26" s="252"/>
      <c r="F26" s="252"/>
      <c r="G26" s="252"/>
      <c r="H26" s="252"/>
      <c r="I26" s="252"/>
      <c r="J26" s="252"/>
      <c r="K26" s="250"/>
    </row>
    <row r="27" spans="2:11" ht="15" customHeight="1">
      <c r="B27" s="253"/>
      <c r="C27" s="252"/>
      <c r="D27" s="252" t="s">
        <v>666</v>
      </c>
      <c r="E27" s="252"/>
      <c r="F27" s="252"/>
      <c r="G27" s="252"/>
      <c r="H27" s="252"/>
      <c r="I27" s="252"/>
      <c r="J27" s="252"/>
      <c r="K27" s="250"/>
    </row>
    <row r="28" spans="2:11" ht="15" customHeight="1">
      <c r="B28" s="253"/>
      <c r="C28" s="254"/>
      <c r="D28" s="252" t="s">
        <v>667</v>
      </c>
      <c r="E28" s="252"/>
      <c r="F28" s="252"/>
      <c r="G28" s="252"/>
      <c r="H28" s="252"/>
      <c r="I28" s="252"/>
      <c r="J28" s="252"/>
      <c r="K28" s="250"/>
    </row>
    <row r="29" spans="2:1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ht="15" customHeight="1">
      <c r="B30" s="253"/>
      <c r="C30" s="254"/>
      <c r="D30" s="252" t="s">
        <v>668</v>
      </c>
      <c r="E30" s="252"/>
      <c r="F30" s="252"/>
      <c r="G30" s="252"/>
      <c r="H30" s="252"/>
      <c r="I30" s="252"/>
      <c r="J30" s="252"/>
      <c r="K30" s="250"/>
    </row>
    <row r="31" spans="2:11" ht="15" customHeight="1">
      <c r="B31" s="253"/>
      <c r="C31" s="254"/>
      <c r="D31" s="252" t="s">
        <v>669</v>
      </c>
      <c r="E31" s="252"/>
      <c r="F31" s="252"/>
      <c r="G31" s="252"/>
      <c r="H31" s="252"/>
      <c r="I31" s="252"/>
      <c r="J31" s="252"/>
      <c r="K31" s="250"/>
    </row>
    <row r="32" spans="2:1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ht="15" customHeight="1">
      <c r="B33" s="253"/>
      <c r="C33" s="254"/>
      <c r="D33" s="252" t="s">
        <v>670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4"/>
      <c r="D34" s="252" t="s">
        <v>671</v>
      </c>
      <c r="E34" s="252"/>
      <c r="F34" s="252"/>
      <c r="G34" s="252"/>
      <c r="H34" s="252"/>
      <c r="I34" s="252"/>
      <c r="J34" s="252"/>
      <c r="K34" s="250"/>
    </row>
    <row r="35" spans="2:11" ht="15" customHeight="1">
      <c r="B35" s="253"/>
      <c r="C35" s="254"/>
      <c r="D35" s="252" t="s">
        <v>672</v>
      </c>
      <c r="E35" s="252"/>
      <c r="F35" s="252"/>
      <c r="G35" s="252"/>
      <c r="H35" s="252"/>
      <c r="I35" s="252"/>
      <c r="J35" s="252"/>
      <c r="K35" s="250"/>
    </row>
    <row r="36" spans="2:11" ht="15" customHeight="1">
      <c r="B36" s="253"/>
      <c r="C36" s="254"/>
      <c r="D36" s="252"/>
      <c r="E36" s="255" t="s">
        <v>113</v>
      </c>
      <c r="F36" s="252"/>
      <c r="G36" s="252" t="s">
        <v>673</v>
      </c>
      <c r="H36" s="252"/>
      <c r="I36" s="252"/>
      <c r="J36" s="252"/>
      <c r="K36" s="250"/>
    </row>
    <row r="37" spans="2:11" ht="30.75" customHeight="1">
      <c r="B37" s="253"/>
      <c r="C37" s="254"/>
      <c r="D37" s="252"/>
      <c r="E37" s="255" t="s">
        <v>674</v>
      </c>
      <c r="F37" s="252"/>
      <c r="G37" s="252" t="s">
        <v>675</v>
      </c>
      <c r="H37" s="252"/>
      <c r="I37" s="252"/>
      <c r="J37" s="252"/>
      <c r="K37" s="250"/>
    </row>
    <row r="38" spans="2:11" ht="15" customHeight="1">
      <c r="B38" s="253"/>
      <c r="C38" s="254"/>
      <c r="D38" s="252"/>
      <c r="E38" s="255" t="s">
        <v>52</v>
      </c>
      <c r="F38" s="252"/>
      <c r="G38" s="252" t="s">
        <v>676</v>
      </c>
      <c r="H38" s="252"/>
      <c r="I38" s="252"/>
      <c r="J38" s="252"/>
      <c r="K38" s="250"/>
    </row>
    <row r="39" spans="2:11" ht="15" customHeight="1">
      <c r="B39" s="253"/>
      <c r="C39" s="254"/>
      <c r="D39" s="252"/>
      <c r="E39" s="255" t="s">
        <v>53</v>
      </c>
      <c r="F39" s="252"/>
      <c r="G39" s="252" t="s">
        <v>677</v>
      </c>
      <c r="H39" s="252"/>
      <c r="I39" s="252"/>
      <c r="J39" s="252"/>
      <c r="K39" s="250"/>
    </row>
    <row r="40" spans="2:11" ht="15" customHeight="1">
      <c r="B40" s="253"/>
      <c r="C40" s="254"/>
      <c r="D40" s="252"/>
      <c r="E40" s="255" t="s">
        <v>114</v>
      </c>
      <c r="F40" s="252"/>
      <c r="G40" s="252" t="s">
        <v>678</v>
      </c>
      <c r="H40" s="252"/>
      <c r="I40" s="252"/>
      <c r="J40" s="252"/>
      <c r="K40" s="250"/>
    </row>
    <row r="41" spans="2:11" ht="15" customHeight="1">
      <c r="B41" s="253"/>
      <c r="C41" s="254"/>
      <c r="D41" s="252"/>
      <c r="E41" s="255" t="s">
        <v>115</v>
      </c>
      <c r="F41" s="252"/>
      <c r="G41" s="252" t="s">
        <v>679</v>
      </c>
      <c r="H41" s="252"/>
      <c r="I41" s="252"/>
      <c r="J41" s="252"/>
      <c r="K41" s="250"/>
    </row>
    <row r="42" spans="2:11" ht="15" customHeight="1">
      <c r="B42" s="253"/>
      <c r="C42" s="254"/>
      <c r="D42" s="252"/>
      <c r="E42" s="255" t="s">
        <v>680</v>
      </c>
      <c r="F42" s="252"/>
      <c r="G42" s="252" t="s">
        <v>681</v>
      </c>
      <c r="H42" s="252"/>
      <c r="I42" s="252"/>
      <c r="J42" s="252"/>
      <c r="K42" s="250"/>
    </row>
    <row r="43" spans="2:11" ht="15" customHeight="1">
      <c r="B43" s="253"/>
      <c r="C43" s="254"/>
      <c r="D43" s="252"/>
      <c r="E43" s="255"/>
      <c r="F43" s="252"/>
      <c r="G43" s="252" t="s">
        <v>682</v>
      </c>
      <c r="H43" s="252"/>
      <c r="I43" s="252"/>
      <c r="J43" s="252"/>
      <c r="K43" s="250"/>
    </row>
    <row r="44" spans="2:11" ht="15" customHeight="1">
      <c r="B44" s="253"/>
      <c r="C44" s="254"/>
      <c r="D44" s="252"/>
      <c r="E44" s="255" t="s">
        <v>683</v>
      </c>
      <c r="F44" s="252"/>
      <c r="G44" s="252" t="s">
        <v>684</v>
      </c>
      <c r="H44" s="252"/>
      <c r="I44" s="252"/>
      <c r="J44" s="252"/>
      <c r="K44" s="250"/>
    </row>
    <row r="45" spans="2:11" ht="15" customHeight="1">
      <c r="B45" s="253"/>
      <c r="C45" s="254"/>
      <c r="D45" s="252"/>
      <c r="E45" s="255" t="s">
        <v>117</v>
      </c>
      <c r="F45" s="252"/>
      <c r="G45" s="252" t="s">
        <v>685</v>
      </c>
      <c r="H45" s="252"/>
      <c r="I45" s="252"/>
      <c r="J45" s="252"/>
      <c r="K45" s="250"/>
    </row>
    <row r="46" spans="2:1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ht="15" customHeight="1">
      <c r="B47" s="253"/>
      <c r="C47" s="254"/>
      <c r="D47" s="252" t="s">
        <v>686</v>
      </c>
      <c r="E47" s="252"/>
      <c r="F47" s="252"/>
      <c r="G47" s="252"/>
      <c r="H47" s="252"/>
      <c r="I47" s="252"/>
      <c r="J47" s="252"/>
      <c r="K47" s="250"/>
    </row>
    <row r="48" spans="2:11" ht="15" customHeight="1">
      <c r="B48" s="253"/>
      <c r="C48" s="254"/>
      <c r="D48" s="254"/>
      <c r="E48" s="252" t="s">
        <v>687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4"/>
      <c r="D49" s="254"/>
      <c r="E49" s="252" t="s">
        <v>688</v>
      </c>
      <c r="F49" s="252"/>
      <c r="G49" s="252"/>
      <c r="H49" s="252"/>
      <c r="I49" s="252"/>
      <c r="J49" s="252"/>
      <c r="K49" s="250"/>
    </row>
    <row r="50" spans="2:11" ht="15" customHeight="1">
      <c r="B50" s="253"/>
      <c r="C50" s="254"/>
      <c r="D50" s="254"/>
      <c r="E50" s="252" t="s">
        <v>689</v>
      </c>
      <c r="F50" s="252"/>
      <c r="G50" s="252"/>
      <c r="H50" s="252"/>
      <c r="I50" s="252"/>
      <c r="J50" s="252"/>
      <c r="K50" s="250"/>
    </row>
    <row r="51" spans="2:11" ht="15" customHeight="1">
      <c r="B51" s="253"/>
      <c r="C51" s="254"/>
      <c r="D51" s="252" t="s">
        <v>690</v>
      </c>
      <c r="E51" s="252"/>
      <c r="F51" s="252"/>
      <c r="G51" s="252"/>
      <c r="H51" s="252"/>
      <c r="I51" s="252"/>
      <c r="J51" s="252"/>
      <c r="K51" s="250"/>
    </row>
    <row r="52" spans="2:11" ht="25.5" customHeight="1">
      <c r="B52" s="248"/>
      <c r="C52" s="249" t="s">
        <v>691</v>
      </c>
      <c r="D52" s="249"/>
      <c r="E52" s="249"/>
      <c r="F52" s="249"/>
      <c r="G52" s="249"/>
      <c r="H52" s="249"/>
      <c r="I52" s="249"/>
      <c r="J52" s="249"/>
      <c r="K52" s="250"/>
    </row>
    <row r="53" spans="2:1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ht="15" customHeight="1">
      <c r="B54" s="248"/>
      <c r="C54" s="252" t="s">
        <v>692</v>
      </c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8"/>
      <c r="C55" s="252" t="s">
        <v>693</v>
      </c>
      <c r="D55" s="252"/>
      <c r="E55" s="252"/>
      <c r="F55" s="252"/>
      <c r="G55" s="252"/>
      <c r="H55" s="252"/>
      <c r="I55" s="252"/>
      <c r="J55" s="252"/>
      <c r="K55" s="250"/>
    </row>
    <row r="56" spans="2:1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2" t="s">
        <v>694</v>
      </c>
      <c r="D57" s="252"/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4"/>
      <c r="D58" s="252" t="s">
        <v>695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4"/>
      <c r="D59" s="252" t="s">
        <v>696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4"/>
      <c r="D60" s="252" t="s">
        <v>697</v>
      </c>
      <c r="E60" s="252"/>
      <c r="F60" s="252"/>
      <c r="G60" s="252"/>
      <c r="H60" s="252"/>
      <c r="I60" s="252"/>
      <c r="J60" s="252"/>
      <c r="K60" s="250"/>
    </row>
    <row r="61" spans="2:11" ht="15" customHeight="1">
      <c r="B61" s="248"/>
      <c r="C61" s="254"/>
      <c r="D61" s="252" t="s">
        <v>698</v>
      </c>
      <c r="E61" s="252"/>
      <c r="F61" s="252"/>
      <c r="G61" s="252"/>
      <c r="H61" s="252"/>
      <c r="I61" s="252"/>
      <c r="J61" s="252"/>
      <c r="K61" s="250"/>
    </row>
    <row r="62" spans="2:11" ht="15" customHeight="1">
      <c r="B62" s="248"/>
      <c r="C62" s="254"/>
      <c r="D62" s="257" t="s">
        <v>699</v>
      </c>
      <c r="E62" s="257"/>
      <c r="F62" s="257"/>
      <c r="G62" s="257"/>
      <c r="H62" s="257"/>
      <c r="I62" s="257"/>
      <c r="J62" s="257"/>
      <c r="K62" s="250"/>
    </row>
    <row r="63" spans="2:11" ht="15" customHeight="1">
      <c r="B63" s="248"/>
      <c r="C63" s="254"/>
      <c r="D63" s="252" t="s">
        <v>700</v>
      </c>
      <c r="E63" s="252"/>
      <c r="F63" s="252"/>
      <c r="G63" s="252"/>
      <c r="H63" s="252"/>
      <c r="I63" s="252"/>
      <c r="J63" s="252"/>
      <c r="K63" s="250"/>
    </row>
    <row r="64" spans="2:1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ht="15" customHeight="1">
      <c r="B65" s="248"/>
      <c r="C65" s="254"/>
      <c r="D65" s="252" t="s">
        <v>701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4"/>
      <c r="D66" s="257" t="s">
        <v>702</v>
      </c>
      <c r="E66" s="257"/>
      <c r="F66" s="257"/>
      <c r="G66" s="257"/>
      <c r="H66" s="257"/>
      <c r="I66" s="257"/>
      <c r="J66" s="257"/>
      <c r="K66" s="250"/>
    </row>
    <row r="67" spans="2:11" ht="15" customHeight="1">
      <c r="B67" s="248"/>
      <c r="C67" s="254"/>
      <c r="D67" s="252" t="s">
        <v>703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4"/>
      <c r="D68" s="252" t="s">
        <v>704</v>
      </c>
      <c r="E68" s="252"/>
      <c r="F68" s="252"/>
      <c r="G68" s="252"/>
      <c r="H68" s="252"/>
      <c r="I68" s="252"/>
      <c r="J68" s="252"/>
      <c r="K68" s="250"/>
    </row>
    <row r="69" spans="2:11" ht="15" customHeight="1">
      <c r="B69" s="248"/>
      <c r="C69" s="254"/>
      <c r="D69" s="252" t="s">
        <v>705</v>
      </c>
      <c r="E69" s="252"/>
      <c r="F69" s="252"/>
      <c r="G69" s="252"/>
      <c r="H69" s="252"/>
      <c r="I69" s="252"/>
      <c r="J69" s="252"/>
      <c r="K69" s="250"/>
    </row>
    <row r="70" spans="2:11" ht="15" customHeight="1">
      <c r="B70" s="248"/>
      <c r="C70" s="254"/>
      <c r="D70" s="252" t="s">
        <v>706</v>
      </c>
      <c r="E70" s="252"/>
      <c r="F70" s="252"/>
      <c r="G70" s="252"/>
      <c r="H70" s="252"/>
      <c r="I70" s="252"/>
      <c r="J70" s="252"/>
      <c r="K70" s="250"/>
    </row>
    <row r="71" spans="2:1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ht="45" customHeight="1">
      <c r="B75" s="267"/>
      <c r="C75" s="268" t="s">
        <v>707</v>
      </c>
      <c r="D75" s="268"/>
      <c r="E75" s="268"/>
      <c r="F75" s="268"/>
      <c r="G75" s="268"/>
      <c r="H75" s="268"/>
      <c r="I75" s="268"/>
      <c r="J75" s="268"/>
      <c r="K75" s="269"/>
    </row>
    <row r="76" spans="2:11" ht="17.25" customHeight="1">
      <c r="B76" s="267"/>
      <c r="C76" s="270" t="s">
        <v>708</v>
      </c>
      <c r="D76" s="270"/>
      <c r="E76" s="270"/>
      <c r="F76" s="270" t="s">
        <v>709</v>
      </c>
      <c r="G76" s="271"/>
      <c r="H76" s="270" t="s">
        <v>53</v>
      </c>
      <c r="I76" s="270" t="s">
        <v>56</v>
      </c>
      <c r="J76" s="270" t="s">
        <v>710</v>
      </c>
      <c r="K76" s="269"/>
    </row>
    <row r="77" spans="2:11" ht="17.25" customHeight="1">
      <c r="B77" s="267"/>
      <c r="C77" s="272" t="s">
        <v>711</v>
      </c>
      <c r="D77" s="272"/>
      <c r="E77" s="272"/>
      <c r="F77" s="273" t="s">
        <v>712</v>
      </c>
      <c r="G77" s="274"/>
      <c r="H77" s="272"/>
      <c r="I77" s="272"/>
      <c r="J77" s="272" t="s">
        <v>713</v>
      </c>
      <c r="K77" s="269"/>
    </row>
    <row r="78" spans="2:1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ht="15" customHeight="1">
      <c r="B79" s="267"/>
      <c r="C79" s="255" t="s">
        <v>52</v>
      </c>
      <c r="D79" s="275"/>
      <c r="E79" s="275"/>
      <c r="F79" s="277" t="s">
        <v>714</v>
      </c>
      <c r="G79" s="276"/>
      <c r="H79" s="255" t="s">
        <v>715</v>
      </c>
      <c r="I79" s="255" t="s">
        <v>716</v>
      </c>
      <c r="J79" s="255">
        <v>20</v>
      </c>
      <c r="K79" s="269"/>
    </row>
    <row r="80" spans="2:11" ht="15" customHeight="1">
      <c r="B80" s="267"/>
      <c r="C80" s="255" t="s">
        <v>717</v>
      </c>
      <c r="D80" s="255"/>
      <c r="E80" s="255"/>
      <c r="F80" s="277" t="s">
        <v>714</v>
      </c>
      <c r="G80" s="276"/>
      <c r="H80" s="255" t="s">
        <v>718</v>
      </c>
      <c r="I80" s="255" t="s">
        <v>716</v>
      </c>
      <c r="J80" s="255">
        <v>120</v>
      </c>
      <c r="K80" s="269"/>
    </row>
    <row r="81" spans="2:11" ht="15" customHeight="1">
      <c r="B81" s="278"/>
      <c r="C81" s="255" t="s">
        <v>719</v>
      </c>
      <c r="D81" s="255"/>
      <c r="E81" s="255"/>
      <c r="F81" s="277" t="s">
        <v>720</v>
      </c>
      <c r="G81" s="276"/>
      <c r="H81" s="255" t="s">
        <v>721</v>
      </c>
      <c r="I81" s="255" t="s">
        <v>716</v>
      </c>
      <c r="J81" s="255">
        <v>50</v>
      </c>
      <c r="K81" s="269"/>
    </row>
    <row r="82" spans="2:11" ht="15" customHeight="1">
      <c r="B82" s="278"/>
      <c r="C82" s="255" t="s">
        <v>722</v>
      </c>
      <c r="D82" s="255"/>
      <c r="E82" s="255"/>
      <c r="F82" s="277" t="s">
        <v>714</v>
      </c>
      <c r="G82" s="276"/>
      <c r="H82" s="255" t="s">
        <v>723</v>
      </c>
      <c r="I82" s="255" t="s">
        <v>724</v>
      </c>
      <c r="J82" s="255"/>
      <c r="K82" s="269"/>
    </row>
    <row r="83" spans="2:11" ht="15" customHeight="1">
      <c r="B83" s="278"/>
      <c r="C83" s="279" t="s">
        <v>725</v>
      </c>
      <c r="D83" s="279"/>
      <c r="E83" s="279"/>
      <c r="F83" s="280" t="s">
        <v>720</v>
      </c>
      <c r="G83" s="279"/>
      <c r="H83" s="279" t="s">
        <v>726</v>
      </c>
      <c r="I83" s="279" t="s">
        <v>716</v>
      </c>
      <c r="J83" s="279">
        <v>15</v>
      </c>
      <c r="K83" s="269"/>
    </row>
    <row r="84" spans="2:11" ht="15" customHeight="1">
      <c r="B84" s="278"/>
      <c r="C84" s="279" t="s">
        <v>727</v>
      </c>
      <c r="D84" s="279"/>
      <c r="E84" s="279"/>
      <c r="F84" s="280" t="s">
        <v>720</v>
      </c>
      <c r="G84" s="279"/>
      <c r="H84" s="279" t="s">
        <v>728</v>
      </c>
      <c r="I84" s="279" t="s">
        <v>716</v>
      </c>
      <c r="J84" s="279">
        <v>15</v>
      </c>
      <c r="K84" s="269"/>
    </row>
    <row r="85" spans="2:11" ht="15" customHeight="1">
      <c r="B85" s="278"/>
      <c r="C85" s="279" t="s">
        <v>729</v>
      </c>
      <c r="D85" s="279"/>
      <c r="E85" s="279"/>
      <c r="F85" s="280" t="s">
        <v>720</v>
      </c>
      <c r="G85" s="279"/>
      <c r="H85" s="279" t="s">
        <v>730</v>
      </c>
      <c r="I85" s="279" t="s">
        <v>716</v>
      </c>
      <c r="J85" s="279">
        <v>20</v>
      </c>
      <c r="K85" s="269"/>
    </row>
    <row r="86" spans="2:11" ht="15" customHeight="1">
      <c r="B86" s="278"/>
      <c r="C86" s="279" t="s">
        <v>731</v>
      </c>
      <c r="D86" s="279"/>
      <c r="E86" s="279"/>
      <c r="F86" s="280" t="s">
        <v>720</v>
      </c>
      <c r="G86" s="279"/>
      <c r="H86" s="279" t="s">
        <v>732</v>
      </c>
      <c r="I86" s="279" t="s">
        <v>716</v>
      </c>
      <c r="J86" s="279">
        <v>20</v>
      </c>
      <c r="K86" s="269"/>
    </row>
    <row r="87" spans="2:11" ht="15" customHeight="1">
      <c r="B87" s="278"/>
      <c r="C87" s="255" t="s">
        <v>733</v>
      </c>
      <c r="D87" s="255"/>
      <c r="E87" s="255"/>
      <c r="F87" s="277" t="s">
        <v>720</v>
      </c>
      <c r="G87" s="276"/>
      <c r="H87" s="255" t="s">
        <v>734</v>
      </c>
      <c r="I87" s="255" t="s">
        <v>716</v>
      </c>
      <c r="J87" s="255">
        <v>50</v>
      </c>
      <c r="K87" s="269"/>
    </row>
    <row r="88" spans="2:11" ht="15" customHeight="1">
      <c r="B88" s="278"/>
      <c r="C88" s="255" t="s">
        <v>735</v>
      </c>
      <c r="D88" s="255"/>
      <c r="E88" s="255"/>
      <c r="F88" s="277" t="s">
        <v>720</v>
      </c>
      <c r="G88" s="276"/>
      <c r="H88" s="255" t="s">
        <v>736</v>
      </c>
      <c r="I88" s="255" t="s">
        <v>716</v>
      </c>
      <c r="J88" s="255">
        <v>20</v>
      </c>
      <c r="K88" s="269"/>
    </row>
    <row r="89" spans="2:11" ht="15" customHeight="1">
      <c r="B89" s="278"/>
      <c r="C89" s="255" t="s">
        <v>737</v>
      </c>
      <c r="D89" s="255"/>
      <c r="E89" s="255"/>
      <c r="F89" s="277" t="s">
        <v>720</v>
      </c>
      <c r="G89" s="276"/>
      <c r="H89" s="255" t="s">
        <v>738</v>
      </c>
      <c r="I89" s="255" t="s">
        <v>716</v>
      </c>
      <c r="J89" s="255">
        <v>20</v>
      </c>
      <c r="K89" s="269"/>
    </row>
    <row r="90" spans="2:11" ht="15" customHeight="1">
      <c r="B90" s="278"/>
      <c r="C90" s="255" t="s">
        <v>739</v>
      </c>
      <c r="D90" s="255"/>
      <c r="E90" s="255"/>
      <c r="F90" s="277" t="s">
        <v>720</v>
      </c>
      <c r="G90" s="276"/>
      <c r="H90" s="255" t="s">
        <v>740</v>
      </c>
      <c r="I90" s="255" t="s">
        <v>716</v>
      </c>
      <c r="J90" s="255">
        <v>50</v>
      </c>
      <c r="K90" s="269"/>
    </row>
    <row r="91" spans="2:11" ht="15" customHeight="1">
      <c r="B91" s="278"/>
      <c r="C91" s="255" t="s">
        <v>741</v>
      </c>
      <c r="D91" s="255"/>
      <c r="E91" s="255"/>
      <c r="F91" s="277" t="s">
        <v>720</v>
      </c>
      <c r="G91" s="276"/>
      <c r="H91" s="255" t="s">
        <v>741</v>
      </c>
      <c r="I91" s="255" t="s">
        <v>716</v>
      </c>
      <c r="J91" s="255">
        <v>50</v>
      </c>
      <c r="K91" s="269"/>
    </row>
    <row r="92" spans="2:11" ht="15" customHeight="1">
      <c r="B92" s="278"/>
      <c r="C92" s="255" t="s">
        <v>742</v>
      </c>
      <c r="D92" s="255"/>
      <c r="E92" s="255"/>
      <c r="F92" s="277" t="s">
        <v>720</v>
      </c>
      <c r="G92" s="276"/>
      <c r="H92" s="255" t="s">
        <v>743</v>
      </c>
      <c r="I92" s="255" t="s">
        <v>716</v>
      </c>
      <c r="J92" s="255">
        <v>255</v>
      </c>
      <c r="K92" s="269"/>
    </row>
    <row r="93" spans="2:11" ht="15" customHeight="1">
      <c r="B93" s="278"/>
      <c r="C93" s="255" t="s">
        <v>744</v>
      </c>
      <c r="D93" s="255"/>
      <c r="E93" s="255"/>
      <c r="F93" s="277" t="s">
        <v>714</v>
      </c>
      <c r="G93" s="276"/>
      <c r="H93" s="255" t="s">
        <v>745</v>
      </c>
      <c r="I93" s="255" t="s">
        <v>746</v>
      </c>
      <c r="J93" s="255"/>
      <c r="K93" s="269"/>
    </row>
    <row r="94" spans="2:11" ht="15" customHeight="1">
      <c r="B94" s="278"/>
      <c r="C94" s="255" t="s">
        <v>747</v>
      </c>
      <c r="D94" s="255"/>
      <c r="E94" s="255"/>
      <c r="F94" s="277" t="s">
        <v>714</v>
      </c>
      <c r="G94" s="276"/>
      <c r="H94" s="255" t="s">
        <v>748</v>
      </c>
      <c r="I94" s="255" t="s">
        <v>749</v>
      </c>
      <c r="J94" s="255"/>
      <c r="K94" s="269"/>
    </row>
    <row r="95" spans="2:11" ht="15" customHeight="1">
      <c r="B95" s="278"/>
      <c r="C95" s="255" t="s">
        <v>750</v>
      </c>
      <c r="D95" s="255"/>
      <c r="E95" s="255"/>
      <c r="F95" s="277" t="s">
        <v>714</v>
      </c>
      <c r="G95" s="276"/>
      <c r="H95" s="255" t="s">
        <v>750</v>
      </c>
      <c r="I95" s="255" t="s">
        <v>749</v>
      </c>
      <c r="J95" s="255"/>
      <c r="K95" s="269"/>
    </row>
    <row r="96" spans="2:11" ht="15" customHeight="1">
      <c r="B96" s="278"/>
      <c r="C96" s="255" t="s">
        <v>37</v>
      </c>
      <c r="D96" s="255"/>
      <c r="E96" s="255"/>
      <c r="F96" s="277" t="s">
        <v>714</v>
      </c>
      <c r="G96" s="276"/>
      <c r="H96" s="255" t="s">
        <v>751</v>
      </c>
      <c r="I96" s="255" t="s">
        <v>749</v>
      </c>
      <c r="J96" s="255"/>
      <c r="K96" s="269"/>
    </row>
    <row r="97" spans="2:11" ht="15" customHeight="1">
      <c r="B97" s="278"/>
      <c r="C97" s="255" t="s">
        <v>47</v>
      </c>
      <c r="D97" s="255"/>
      <c r="E97" s="255"/>
      <c r="F97" s="277" t="s">
        <v>714</v>
      </c>
      <c r="G97" s="276"/>
      <c r="H97" s="255" t="s">
        <v>752</v>
      </c>
      <c r="I97" s="255" t="s">
        <v>749</v>
      </c>
      <c r="J97" s="255"/>
      <c r="K97" s="269"/>
    </row>
    <row r="98" spans="2:1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ht="45" customHeight="1">
      <c r="B102" s="267"/>
      <c r="C102" s="268" t="s">
        <v>753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ht="17.25" customHeight="1">
      <c r="B103" s="267"/>
      <c r="C103" s="270" t="s">
        <v>708</v>
      </c>
      <c r="D103" s="270"/>
      <c r="E103" s="270"/>
      <c r="F103" s="270" t="s">
        <v>709</v>
      </c>
      <c r="G103" s="271"/>
      <c r="H103" s="270" t="s">
        <v>53</v>
      </c>
      <c r="I103" s="270" t="s">
        <v>56</v>
      </c>
      <c r="J103" s="270" t="s">
        <v>710</v>
      </c>
      <c r="K103" s="269"/>
    </row>
    <row r="104" spans="2:11" ht="17.25" customHeight="1">
      <c r="B104" s="267"/>
      <c r="C104" s="272" t="s">
        <v>711</v>
      </c>
      <c r="D104" s="272"/>
      <c r="E104" s="272"/>
      <c r="F104" s="273" t="s">
        <v>712</v>
      </c>
      <c r="G104" s="274"/>
      <c r="H104" s="272"/>
      <c r="I104" s="272"/>
      <c r="J104" s="272" t="s">
        <v>713</v>
      </c>
      <c r="K104" s="269"/>
    </row>
    <row r="105" spans="2:11" ht="5.25" customHeight="1">
      <c r="B105" s="267"/>
      <c r="C105" s="270"/>
      <c r="D105" s="270"/>
      <c r="E105" s="270"/>
      <c r="F105" s="270"/>
      <c r="G105" s="286"/>
      <c r="H105" s="270"/>
      <c r="I105" s="270"/>
      <c r="J105" s="270"/>
      <c r="K105" s="269"/>
    </row>
    <row r="106" spans="2:11" ht="15" customHeight="1">
      <c r="B106" s="267"/>
      <c r="C106" s="255" t="s">
        <v>52</v>
      </c>
      <c r="D106" s="275"/>
      <c r="E106" s="275"/>
      <c r="F106" s="277" t="s">
        <v>714</v>
      </c>
      <c r="G106" s="286"/>
      <c r="H106" s="255" t="s">
        <v>754</v>
      </c>
      <c r="I106" s="255" t="s">
        <v>716</v>
      </c>
      <c r="J106" s="255">
        <v>20</v>
      </c>
      <c r="K106" s="269"/>
    </row>
    <row r="107" spans="2:11" ht="15" customHeight="1">
      <c r="B107" s="267"/>
      <c r="C107" s="255" t="s">
        <v>717</v>
      </c>
      <c r="D107" s="255"/>
      <c r="E107" s="255"/>
      <c r="F107" s="277" t="s">
        <v>714</v>
      </c>
      <c r="G107" s="255"/>
      <c r="H107" s="255" t="s">
        <v>754</v>
      </c>
      <c r="I107" s="255" t="s">
        <v>716</v>
      </c>
      <c r="J107" s="255">
        <v>120</v>
      </c>
      <c r="K107" s="269"/>
    </row>
    <row r="108" spans="2:11" ht="15" customHeight="1">
      <c r="B108" s="278"/>
      <c r="C108" s="255" t="s">
        <v>719</v>
      </c>
      <c r="D108" s="255"/>
      <c r="E108" s="255"/>
      <c r="F108" s="277" t="s">
        <v>720</v>
      </c>
      <c r="G108" s="255"/>
      <c r="H108" s="255" t="s">
        <v>754</v>
      </c>
      <c r="I108" s="255" t="s">
        <v>716</v>
      </c>
      <c r="J108" s="255">
        <v>50</v>
      </c>
      <c r="K108" s="269"/>
    </row>
    <row r="109" spans="2:11" ht="15" customHeight="1">
      <c r="B109" s="278"/>
      <c r="C109" s="255" t="s">
        <v>722</v>
      </c>
      <c r="D109" s="255"/>
      <c r="E109" s="255"/>
      <c r="F109" s="277" t="s">
        <v>714</v>
      </c>
      <c r="G109" s="255"/>
      <c r="H109" s="255" t="s">
        <v>754</v>
      </c>
      <c r="I109" s="255" t="s">
        <v>724</v>
      </c>
      <c r="J109" s="255"/>
      <c r="K109" s="269"/>
    </row>
    <row r="110" spans="2:11" ht="15" customHeight="1">
      <c r="B110" s="278"/>
      <c r="C110" s="255" t="s">
        <v>733</v>
      </c>
      <c r="D110" s="255"/>
      <c r="E110" s="255"/>
      <c r="F110" s="277" t="s">
        <v>720</v>
      </c>
      <c r="G110" s="255"/>
      <c r="H110" s="255" t="s">
        <v>754</v>
      </c>
      <c r="I110" s="255" t="s">
        <v>716</v>
      </c>
      <c r="J110" s="255">
        <v>50</v>
      </c>
      <c r="K110" s="269"/>
    </row>
    <row r="111" spans="2:11" ht="15" customHeight="1">
      <c r="B111" s="278"/>
      <c r="C111" s="255" t="s">
        <v>741</v>
      </c>
      <c r="D111" s="255"/>
      <c r="E111" s="255"/>
      <c r="F111" s="277" t="s">
        <v>720</v>
      </c>
      <c r="G111" s="255"/>
      <c r="H111" s="255" t="s">
        <v>754</v>
      </c>
      <c r="I111" s="255" t="s">
        <v>716</v>
      </c>
      <c r="J111" s="255">
        <v>50</v>
      </c>
      <c r="K111" s="269"/>
    </row>
    <row r="112" spans="2:11" ht="15" customHeight="1">
      <c r="B112" s="278"/>
      <c r="C112" s="255" t="s">
        <v>739</v>
      </c>
      <c r="D112" s="255"/>
      <c r="E112" s="255"/>
      <c r="F112" s="277" t="s">
        <v>720</v>
      </c>
      <c r="G112" s="255"/>
      <c r="H112" s="255" t="s">
        <v>754</v>
      </c>
      <c r="I112" s="255" t="s">
        <v>716</v>
      </c>
      <c r="J112" s="255">
        <v>50</v>
      </c>
      <c r="K112" s="269"/>
    </row>
    <row r="113" spans="2:11" ht="15" customHeight="1">
      <c r="B113" s="278"/>
      <c r="C113" s="255" t="s">
        <v>52</v>
      </c>
      <c r="D113" s="255"/>
      <c r="E113" s="255"/>
      <c r="F113" s="277" t="s">
        <v>714</v>
      </c>
      <c r="G113" s="255"/>
      <c r="H113" s="255" t="s">
        <v>755</v>
      </c>
      <c r="I113" s="255" t="s">
        <v>716</v>
      </c>
      <c r="J113" s="255">
        <v>20</v>
      </c>
      <c r="K113" s="269"/>
    </row>
    <row r="114" spans="2:11" ht="15" customHeight="1">
      <c r="B114" s="278"/>
      <c r="C114" s="255" t="s">
        <v>756</v>
      </c>
      <c r="D114" s="255"/>
      <c r="E114" s="255"/>
      <c r="F114" s="277" t="s">
        <v>714</v>
      </c>
      <c r="G114" s="255"/>
      <c r="H114" s="255" t="s">
        <v>757</v>
      </c>
      <c r="I114" s="255" t="s">
        <v>716</v>
      </c>
      <c r="J114" s="255">
        <v>120</v>
      </c>
      <c r="K114" s="269"/>
    </row>
    <row r="115" spans="2:11" ht="15" customHeight="1">
      <c r="B115" s="278"/>
      <c r="C115" s="255" t="s">
        <v>37</v>
      </c>
      <c r="D115" s="255"/>
      <c r="E115" s="255"/>
      <c r="F115" s="277" t="s">
        <v>714</v>
      </c>
      <c r="G115" s="255"/>
      <c r="H115" s="255" t="s">
        <v>758</v>
      </c>
      <c r="I115" s="255" t="s">
        <v>749</v>
      </c>
      <c r="J115" s="255"/>
      <c r="K115" s="269"/>
    </row>
    <row r="116" spans="2:11" ht="15" customHeight="1">
      <c r="B116" s="278"/>
      <c r="C116" s="255" t="s">
        <v>47</v>
      </c>
      <c r="D116" s="255"/>
      <c r="E116" s="255"/>
      <c r="F116" s="277" t="s">
        <v>714</v>
      </c>
      <c r="G116" s="255"/>
      <c r="H116" s="255" t="s">
        <v>759</v>
      </c>
      <c r="I116" s="255" t="s">
        <v>749</v>
      </c>
      <c r="J116" s="255"/>
      <c r="K116" s="269"/>
    </row>
    <row r="117" spans="2:11" ht="15" customHeight="1">
      <c r="B117" s="278"/>
      <c r="C117" s="255" t="s">
        <v>56</v>
      </c>
      <c r="D117" s="255"/>
      <c r="E117" s="255"/>
      <c r="F117" s="277" t="s">
        <v>714</v>
      </c>
      <c r="G117" s="255"/>
      <c r="H117" s="255" t="s">
        <v>760</v>
      </c>
      <c r="I117" s="255" t="s">
        <v>761</v>
      </c>
      <c r="J117" s="255"/>
      <c r="K117" s="269"/>
    </row>
    <row r="118" spans="2:1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ht="18.75" customHeight="1">
      <c r="B119" s="288"/>
      <c r="C119" s="252"/>
      <c r="D119" s="252"/>
      <c r="E119" s="252"/>
      <c r="F119" s="289"/>
      <c r="G119" s="252"/>
      <c r="H119" s="252"/>
      <c r="I119" s="252"/>
      <c r="J119" s="252"/>
      <c r="K119" s="288"/>
    </row>
    <row r="120" spans="2:1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ht="45" customHeight="1">
      <c r="B122" s="293"/>
      <c r="C122" s="246" t="s">
        <v>762</v>
      </c>
      <c r="D122" s="246"/>
      <c r="E122" s="246"/>
      <c r="F122" s="246"/>
      <c r="G122" s="246"/>
      <c r="H122" s="246"/>
      <c r="I122" s="246"/>
      <c r="J122" s="246"/>
      <c r="K122" s="294"/>
    </row>
    <row r="123" spans="2:11" ht="17.25" customHeight="1">
      <c r="B123" s="295"/>
      <c r="C123" s="270" t="s">
        <v>708</v>
      </c>
      <c r="D123" s="270"/>
      <c r="E123" s="270"/>
      <c r="F123" s="270" t="s">
        <v>709</v>
      </c>
      <c r="G123" s="271"/>
      <c r="H123" s="270" t="s">
        <v>53</v>
      </c>
      <c r="I123" s="270" t="s">
        <v>56</v>
      </c>
      <c r="J123" s="270" t="s">
        <v>710</v>
      </c>
      <c r="K123" s="296"/>
    </row>
    <row r="124" spans="2:11" ht="17.25" customHeight="1">
      <c r="B124" s="295"/>
      <c r="C124" s="272" t="s">
        <v>711</v>
      </c>
      <c r="D124" s="272"/>
      <c r="E124" s="272"/>
      <c r="F124" s="273" t="s">
        <v>712</v>
      </c>
      <c r="G124" s="274"/>
      <c r="H124" s="272"/>
      <c r="I124" s="272"/>
      <c r="J124" s="272" t="s">
        <v>713</v>
      </c>
      <c r="K124" s="296"/>
    </row>
    <row r="125" spans="2:11" ht="5.25" customHeight="1">
      <c r="B125" s="297"/>
      <c r="C125" s="275"/>
      <c r="D125" s="275"/>
      <c r="E125" s="275"/>
      <c r="F125" s="275"/>
      <c r="G125" s="255"/>
      <c r="H125" s="275"/>
      <c r="I125" s="275"/>
      <c r="J125" s="275"/>
      <c r="K125" s="298"/>
    </row>
    <row r="126" spans="2:11" ht="15" customHeight="1">
      <c r="B126" s="297"/>
      <c r="C126" s="255" t="s">
        <v>717</v>
      </c>
      <c r="D126" s="275"/>
      <c r="E126" s="275"/>
      <c r="F126" s="277" t="s">
        <v>714</v>
      </c>
      <c r="G126" s="255"/>
      <c r="H126" s="255" t="s">
        <v>754</v>
      </c>
      <c r="I126" s="255" t="s">
        <v>716</v>
      </c>
      <c r="J126" s="255">
        <v>120</v>
      </c>
      <c r="K126" s="299"/>
    </row>
    <row r="127" spans="2:11" ht="15" customHeight="1">
      <c r="B127" s="297"/>
      <c r="C127" s="255" t="s">
        <v>763</v>
      </c>
      <c r="D127" s="255"/>
      <c r="E127" s="255"/>
      <c r="F127" s="277" t="s">
        <v>714</v>
      </c>
      <c r="G127" s="255"/>
      <c r="H127" s="255" t="s">
        <v>764</v>
      </c>
      <c r="I127" s="255" t="s">
        <v>716</v>
      </c>
      <c r="J127" s="255" t="s">
        <v>765</v>
      </c>
      <c r="K127" s="299"/>
    </row>
    <row r="128" spans="2:11" ht="15" customHeight="1">
      <c r="B128" s="297"/>
      <c r="C128" s="255" t="s">
        <v>662</v>
      </c>
      <c r="D128" s="255"/>
      <c r="E128" s="255"/>
      <c r="F128" s="277" t="s">
        <v>714</v>
      </c>
      <c r="G128" s="255"/>
      <c r="H128" s="255" t="s">
        <v>766</v>
      </c>
      <c r="I128" s="255" t="s">
        <v>716</v>
      </c>
      <c r="J128" s="255" t="s">
        <v>765</v>
      </c>
      <c r="K128" s="299"/>
    </row>
    <row r="129" spans="2:11" ht="15" customHeight="1">
      <c r="B129" s="297"/>
      <c r="C129" s="255" t="s">
        <v>725</v>
      </c>
      <c r="D129" s="255"/>
      <c r="E129" s="255"/>
      <c r="F129" s="277" t="s">
        <v>720</v>
      </c>
      <c r="G129" s="255"/>
      <c r="H129" s="255" t="s">
        <v>726</v>
      </c>
      <c r="I129" s="255" t="s">
        <v>716</v>
      </c>
      <c r="J129" s="255">
        <v>15</v>
      </c>
      <c r="K129" s="299"/>
    </row>
    <row r="130" spans="2:11" ht="15" customHeight="1">
      <c r="B130" s="297"/>
      <c r="C130" s="279" t="s">
        <v>727</v>
      </c>
      <c r="D130" s="279"/>
      <c r="E130" s="279"/>
      <c r="F130" s="280" t="s">
        <v>720</v>
      </c>
      <c r="G130" s="279"/>
      <c r="H130" s="279" t="s">
        <v>728</v>
      </c>
      <c r="I130" s="279" t="s">
        <v>716</v>
      </c>
      <c r="J130" s="279">
        <v>15</v>
      </c>
      <c r="K130" s="299"/>
    </row>
    <row r="131" spans="2:11" ht="15" customHeight="1">
      <c r="B131" s="297"/>
      <c r="C131" s="279" t="s">
        <v>729</v>
      </c>
      <c r="D131" s="279"/>
      <c r="E131" s="279"/>
      <c r="F131" s="280" t="s">
        <v>720</v>
      </c>
      <c r="G131" s="279"/>
      <c r="H131" s="279" t="s">
        <v>730</v>
      </c>
      <c r="I131" s="279" t="s">
        <v>716</v>
      </c>
      <c r="J131" s="279">
        <v>20</v>
      </c>
      <c r="K131" s="299"/>
    </row>
    <row r="132" spans="2:11" ht="15" customHeight="1">
      <c r="B132" s="297"/>
      <c r="C132" s="279" t="s">
        <v>731</v>
      </c>
      <c r="D132" s="279"/>
      <c r="E132" s="279"/>
      <c r="F132" s="280" t="s">
        <v>720</v>
      </c>
      <c r="G132" s="279"/>
      <c r="H132" s="279" t="s">
        <v>732</v>
      </c>
      <c r="I132" s="279" t="s">
        <v>716</v>
      </c>
      <c r="J132" s="279">
        <v>20</v>
      </c>
      <c r="K132" s="299"/>
    </row>
    <row r="133" spans="2:11" ht="15" customHeight="1">
      <c r="B133" s="297"/>
      <c r="C133" s="255" t="s">
        <v>719</v>
      </c>
      <c r="D133" s="255"/>
      <c r="E133" s="255"/>
      <c r="F133" s="277" t="s">
        <v>720</v>
      </c>
      <c r="G133" s="255"/>
      <c r="H133" s="255" t="s">
        <v>754</v>
      </c>
      <c r="I133" s="255" t="s">
        <v>716</v>
      </c>
      <c r="J133" s="255">
        <v>50</v>
      </c>
      <c r="K133" s="299"/>
    </row>
    <row r="134" spans="2:11" ht="15" customHeight="1">
      <c r="B134" s="297"/>
      <c r="C134" s="255" t="s">
        <v>733</v>
      </c>
      <c r="D134" s="255"/>
      <c r="E134" s="255"/>
      <c r="F134" s="277" t="s">
        <v>720</v>
      </c>
      <c r="G134" s="255"/>
      <c r="H134" s="255" t="s">
        <v>754</v>
      </c>
      <c r="I134" s="255" t="s">
        <v>716</v>
      </c>
      <c r="J134" s="255">
        <v>50</v>
      </c>
      <c r="K134" s="299"/>
    </row>
    <row r="135" spans="2:11" ht="15" customHeight="1">
      <c r="B135" s="297"/>
      <c r="C135" s="255" t="s">
        <v>739</v>
      </c>
      <c r="D135" s="255"/>
      <c r="E135" s="255"/>
      <c r="F135" s="277" t="s">
        <v>720</v>
      </c>
      <c r="G135" s="255"/>
      <c r="H135" s="255" t="s">
        <v>754</v>
      </c>
      <c r="I135" s="255" t="s">
        <v>716</v>
      </c>
      <c r="J135" s="255">
        <v>50</v>
      </c>
      <c r="K135" s="299"/>
    </row>
    <row r="136" spans="2:11" ht="15" customHeight="1">
      <c r="B136" s="297"/>
      <c r="C136" s="255" t="s">
        <v>741</v>
      </c>
      <c r="D136" s="255"/>
      <c r="E136" s="255"/>
      <c r="F136" s="277" t="s">
        <v>720</v>
      </c>
      <c r="G136" s="255"/>
      <c r="H136" s="255" t="s">
        <v>754</v>
      </c>
      <c r="I136" s="255" t="s">
        <v>716</v>
      </c>
      <c r="J136" s="255">
        <v>50</v>
      </c>
      <c r="K136" s="299"/>
    </row>
    <row r="137" spans="2:11" ht="15" customHeight="1">
      <c r="B137" s="297"/>
      <c r="C137" s="255" t="s">
        <v>742</v>
      </c>
      <c r="D137" s="255"/>
      <c r="E137" s="255"/>
      <c r="F137" s="277" t="s">
        <v>720</v>
      </c>
      <c r="G137" s="255"/>
      <c r="H137" s="255" t="s">
        <v>767</v>
      </c>
      <c r="I137" s="255" t="s">
        <v>716</v>
      </c>
      <c r="J137" s="255">
        <v>255</v>
      </c>
      <c r="K137" s="299"/>
    </row>
    <row r="138" spans="2:11" ht="15" customHeight="1">
      <c r="B138" s="297"/>
      <c r="C138" s="255" t="s">
        <v>744</v>
      </c>
      <c r="D138" s="255"/>
      <c r="E138" s="255"/>
      <c r="F138" s="277" t="s">
        <v>714</v>
      </c>
      <c r="G138" s="255"/>
      <c r="H138" s="255" t="s">
        <v>768</v>
      </c>
      <c r="I138" s="255" t="s">
        <v>746</v>
      </c>
      <c r="J138" s="255"/>
      <c r="K138" s="299"/>
    </row>
    <row r="139" spans="2:11" ht="15" customHeight="1">
      <c r="B139" s="297"/>
      <c r="C139" s="255" t="s">
        <v>747</v>
      </c>
      <c r="D139" s="255"/>
      <c r="E139" s="255"/>
      <c r="F139" s="277" t="s">
        <v>714</v>
      </c>
      <c r="G139" s="255"/>
      <c r="H139" s="255" t="s">
        <v>769</v>
      </c>
      <c r="I139" s="255" t="s">
        <v>749</v>
      </c>
      <c r="J139" s="255"/>
      <c r="K139" s="299"/>
    </row>
    <row r="140" spans="2:11" ht="15" customHeight="1">
      <c r="B140" s="297"/>
      <c r="C140" s="255" t="s">
        <v>750</v>
      </c>
      <c r="D140" s="255"/>
      <c r="E140" s="255"/>
      <c r="F140" s="277" t="s">
        <v>714</v>
      </c>
      <c r="G140" s="255"/>
      <c r="H140" s="255" t="s">
        <v>750</v>
      </c>
      <c r="I140" s="255" t="s">
        <v>749</v>
      </c>
      <c r="J140" s="255"/>
      <c r="K140" s="299"/>
    </row>
    <row r="141" spans="2:11" ht="15" customHeight="1">
      <c r="B141" s="297"/>
      <c r="C141" s="255" t="s">
        <v>37</v>
      </c>
      <c r="D141" s="255"/>
      <c r="E141" s="255"/>
      <c r="F141" s="277" t="s">
        <v>714</v>
      </c>
      <c r="G141" s="255"/>
      <c r="H141" s="255" t="s">
        <v>770</v>
      </c>
      <c r="I141" s="255" t="s">
        <v>749</v>
      </c>
      <c r="J141" s="255"/>
      <c r="K141" s="299"/>
    </row>
    <row r="142" spans="2:11" ht="15" customHeight="1">
      <c r="B142" s="297"/>
      <c r="C142" s="255" t="s">
        <v>771</v>
      </c>
      <c r="D142" s="255"/>
      <c r="E142" s="255"/>
      <c r="F142" s="277" t="s">
        <v>714</v>
      </c>
      <c r="G142" s="255"/>
      <c r="H142" s="255" t="s">
        <v>772</v>
      </c>
      <c r="I142" s="255" t="s">
        <v>749</v>
      </c>
      <c r="J142" s="255"/>
      <c r="K142" s="299"/>
    </row>
    <row r="143" spans="2:1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ht="18.75" customHeight="1">
      <c r="B144" s="252"/>
      <c r="C144" s="252"/>
      <c r="D144" s="252"/>
      <c r="E144" s="252"/>
      <c r="F144" s="289"/>
      <c r="G144" s="252"/>
      <c r="H144" s="252"/>
      <c r="I144" s="252"/>
      <c r="J144" s="252"/>
      <c r="K144" s="252"/>
    </row>
    <row r="145" spans="2:1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ht="45" customHeight="1">
      <c r="B147" s="267"/>
      <c r="C147" s="268" t="s">
        <v>773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ht="17.25" customHeight="1">
      <c r="B148" s="267"/>
      <c r="C148" s="270" t="s">
        <v>708</v>
      </c>
      <c r="D148" s="270"/>
      <c r="E148" s="270"/>
      <c r="F148" s="270" t="s">
        <v>709</v>
      </c>
      <c r="G148" s="271"/>
      <c r="H148" s="270" t="s">
        <v>53</v>
      </c>
      <c r="I148" s="270" t="s">
        <v>56</v>
      </c>
      <c r="J148" s="270" t="s">
        <v>710</v>
      </c>
      <c r="K148" s="269"/>
    </row>
    <row r="149" spans="2:11" ht="17.25" customHeight="1">
      <c r="B149" s="267"/>
      <c r="C149" s="272" t="s">
        <v>711</v>
      </c>
      <c r="D149" s="272"/>
      <c r="E149" s="272"/>
      <c r="F149" s="273" t="s">
        <v>712</v>
      </c>
      <c r="G149" s="274"/>
      <c r="H149" s="272"/>
      <c r="I149" s="272"/>
      <c r="J149" s="272" t="s">
        <v>713</v>
      </c>
      <c r="K149" s="269"/>
    </row>
    <row r="150" spans="2:11" ht="5.25" customHeight="1">
      <c r="B150" s="278"/>
      <c r="C150" s="275"/>
      <c r="D150" s="275"/>
      <c r="E150" s="275"/>
      <c r="F150" s="275"/>
      <c r="G150" s="276"/>
      <c r="H150" s="275"/>
      <c r="I150" s="275"/>
      <c r="J150" s="275"/>
      <c r="K150" s="299"/>
    </row>
    <row r="151" spans="2:11" ht="15" customHeight="1">
      <c r="B151" s="278"/>
      <c r="C151" s="303" t="s">
        <v>717</v>
      </c>
      <c r="D151" s="255"/>
      <c r="E151" s="255"/>
      <c r="F151" s="304" t="s">
        <v>714</v>
      </c>
      <c r="G151" s="255"/>
      <c r="H151" s="303" t="s">
        <v>754</v>
      </c>
      <c r="I151" s="303" t="s">
        <v>716</v>
      </c>
      <c r="J151" s="303">
        <v>120</v>
      </c>
      <c r="K151" s="299"/>
    </row>
    <row r="152" spans="2:11" ht="15" customHeight="1">
      <c r="B152" s="278"/>
      <c r="C152" s="303" t="s">
        <v>763</v>
      </c>
      <c r="D152" s="255"/>
      <c r="E152" s="255"/>
      <c r="F152" s="304" t="s">
        <v>714</v>
      </c>
      <c r="G152" s="255"/>
      <c r="H152" s="303" t="s">
        <v>774</v>
      </c>
      <c r="I152" s="303" t="s">
        <v>716</v>
      </c>
      <c r="J152" s="303" t="s">
        <v>765</v>
      </c>
      <c r="K152" s="299"/>
    </row>
    <row r="153" spans="2:11" ht="15" customHeight="1">
      <c r="B153" s="278"/>
      <c r="C153" s="303" t="s">
        <v>662</v>
      </c>
      <c r="D153" s="255"/>
      <c r="E153" s="255"/>
      <c r="F153" s="304" t="s">
        <v>714</v>
      </c>
      <c r="G153" s="255"/>
      <c r="H153" s="303" t="s">
        <v>775</v>
      </c>
      <c r="I153" s="303" t="s">
        <v>716</v>
      </c>
      <c r="J153" s="303" t="s">
        <v>765</v>
      </c>
      <c r="K153" s="299"/>
    </row>
    <row r="154" spans="2:11" ht="15" customHeight="1">
      <c r="B154" s="278"/>
      <c r="C154" s="303" t="s">
        <v>719</v>
      </c>
      <c r="D154" s="255"/>
      <c r="E154" s="255"/>
      <c r="F154" s="304" t="s">
        <v>720</v>
      </c>
      <c r="G154" s="255"/>
      <c r="H154" s="303" t="s">
        <v>754</v>
      </c>
      <c r="I154" s="303" t="s">
        <v>716</v>
      </c>
      <c r="J154" s="303">
        <v>50</v>
      </c>
      <c r="K154" s="299"/>
    </row>
    <row r="155" spans="2:11" ht="15" customHeight="1">
      <c r="B155" s="278"/>
      <c r="C155" s="303" t="s">
        <v>722</v>
      </c>
      <c r="D155" s="255"/>
      <c r="E155" s="255"/>
      <c r="F155" s="304" t="s">
        <v>714</v>
      </c>
      <c r="G155" s="255"/>
      <c r="H155" s="303" t="s">
        <v>754</v>
      </c>
      <c r="I155" s="303" t="s">
        <v>724</v>
      </c>
      <c r="J155" s="303"/>
      <c r="K155" s="299"/>
    </row>
    <row r="156" spans="2:11" ht="15" customHeight="1">
      <c r="B156" s="278"/>
      <c r="C156" s="303" t="s">
        <v>733</v>
      </c>
      <c r="D156" s="255"/>
      <c r="E156" s="255"/>
      <c r="F156" s="304" t="s">
        <v>720</v>
      </c>
      <c r="G156" s="255"/>
      <c r="H156" s="303" t="s">
        <v>754</v>
      </c>
      <c r="I156" s="303" t="s">
        <v>716</v>
      </c>
      <c r="J156" s="303">
        <v>50</v>
      </c>
      <c r="K156" s="299"/>
    </row>
    <row r="157" spans="2:11" ht="15" customHeight="1">
      <c r="B157" s="278"/>
      <c r="C157" s="303" t="s">
        <v>741</v>
      </c>
      <c r="D157" s="255"/>
      <c r="E157" s="255"/>
      <c r="F157" s="304" t="s">
        <v>720</v>
      </c>
      <c r="G157" s="255"/>
      <c r="H157" s="303" t="s">
        <v>754</v>
      </c>
      <c r="I157" s="303" t="s">
        <v>716</v>
      </c>
      <c r="J157" s="303">
        <v>50</v>
      </c>
      <c r="K157" s="299"/>
    </row>
    <row r="158" spans="2:11" ht="15" customHeight="1">
      <c r="B158" s="278"/>
      <c r="C158" s="303" t="s">
        <v>739</v>
      </c>
      <c r="D158" s="255"/>
      <c r="E158" s="255"/>
      <c r="F158" s="304" t="s">
        <v>720</v>
      </c>
      <c r="G158" s="255"/>
      <c r="H158" s="303" t="s">
        <v>754</v>
      </c>
      <c r="I158" s="303" t="s">
        <v>716</v>
      </c>
      <c r="J158" s="303">
        <v>50</v>
      </c>
      <c r="K158" s="299"/>
    </row>
    <row r="159" spans="2:11" ht="15" customHeight="1">
      <c r="B159" s="278"/>
      <c r="C159" s="303" t="s">
        <v>98</v>
      </c>
      <c r="D159" s="255"/>
      <c r="E159" s="255"/>
      <c r="F159" s="304" t="s">
        <v>714</v>
      </c>
      <c r="G159" s="255"/>
      <c r="H159" s="303" t="s">
        <v>776</v>
      </c>
      <c r="I159" s="303" t="s">
        <v>716</v>
      </c>
      <c r="J159" s="303" t="s">
        <v>777</v>
      </c>
      <c r="K159" s="299"/>
    </row>
    <row r="160" spans="2:11" ht="15" customHeight="1">
      <c r="B160" s="278"/>
      <c r="C160" s="303" t="s">
        <v>778</v>
      </c>
      <c r="D160" s="255"/>
      <c r="E160" s="255"/>
      <c r="F160" s="304" t="s">
        <v>714</v>
      </c>
      <c r="G160" s="255"/>
      <c r="H160" s="303" t="s">
        <v>779</v>
      </c>
      <c r="I160" s="303" t="s">
        <v>749</v>
      </c>
      <c r="J160" s="303"/>
      <c r="K160" s="299"/>
    </row>
    <row r="161" spans="2:11" ht="15" customHeight="1">
      <c r="B161" s="305"/>
      <c r="C161" s="287"/>
      <c r="D161" s="287"/>
      <c r="E161" s="287"/>
      <c r="F161" s="287"/>
      <c r="G161" s="287"/>
      <c r="H161" s="287"/>
      <c r="I161" s="287"/>
      <c r="J161" s="287"/>
      <c r="K161" s="306"/>
    </row>
    <row r="162" spans="2:11" ht="18.75" customHeight="1">
      <c r="B162" s="252"/>
      <c r="C162" s="255"/>
      <c r="D162" s="255"/>
      <c r="E162" s="255"/>
      <c r="F162" s="277"/>
      <c r="G162" s="255"/>
      <c r="H162" s="255"/>
      <c r="I162" s="255"/>
      <c r="J162" s="255"/>
      <c r="K162" s="252"/>
    </row>
    <row r="163" spans="2:1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ht="45" customHeight="1">
      <c r="B165" s="245"/>
      <c r="C165" s="246" t="s">
        <v>780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ht="17.25" customHeight="1">
      <c r="B166" s="245"/>
      <c r="C166" s="270" t="s">
        <v>708</v>
      </c>
      <c r="D166" s="270"/>
      <c r="E166" s="270"/>
      <c r="F166" s="270" t="s">
        <v>709</v>
      </c>
      <c r="G166" s="307"/>
      <c r="H166" s="308" t="s">
        <v>53</v>
      </c>
      <c r="I166" s="308" t="s">
        <v>56</v>
      </c>
      <c r="J166" s="270" t="s">
        <v>710</v>
      </c>
      <c r="K166" s="247"/>
    </row>
    <row r="167" spans="2:11" ht="17.25" customHeight="1">
      <c r="B167" s="248"/>
      <c r="C167" s="272" t="s">
        <v>711</v>
      </c>
      <c r="D167" s="272"/>
      <c r="E167" s="272"/>
      <c r="F167" s="273" t="s">
        <v>712</v>
      </c>
      <c r="G167" s="309"/>
      <c r="H167" s="310"/>
      <c r="I167" s="310"/>
      <c r="J167" s="272" t="s">
        <v>713</v>
      </c>
      <c r="K167" s="250"/>
    </row>
    <row r="168" spans="2:11" ht="5.25" customHeight="1">
      <c r="B168" s="278"/>
      <c r="C168" s="275"/>
      <c r="D168" s="275"/>
      <c r="E168" s="275"/>
      <c r="F168" s="275"/>
      <c r="G168" s="276"/>
      <c r="H168" s="275"/>
      <c r="I168" s="275"/>
      <c r="J168" s="275"/>
      <c r="K168" s="299"/>
    </row>
    <row r="169" spans="2:11" ht="15" customHeight="1">
      <c r="B169" s="278"/>
      <c r="C169" s="255" t="s">
        <v>717</v>
      </c>
      <c r="D169" s="255"/>
      <c r="E169" s="255"/>
      <c r="F169" s="277" t="s">
        <v>714</v>
      </c>
      <c r="G169" s="255"/>
      <c r="H169" s="255" t="s">
        <v>754</v>
      </c>
      <c r="I169" s="255" t="s">
        <v>716</v>
      </c>
      <c r="J169" s="255">
        <v>120</v>
      </c>
      <c r="K169" s="299"/>
    </row>
    <row r="170" spans="2:11" ht="15" customHeight="1">
      <c r="B170" s="278"/>
      <c r="C170" s="255" t="s">
        <v>763</v>
      </c>
      <c r="D170" s="255"/>
      <c r="E170" s="255"/>
      <c r="F170" s="277" t="s">
        <v>714</v>
      </c>
      <c r="G170" s="255"/>
      <c r="H170" s="255" t="s">
        <v>764</v>
      </c>
      <c r="I170" s="255" t="s">
        <v>716</v>
      </c>
      <c r="J170" s="255" t="s">
        <v>765</v>
      </c>
      <c r="K170" s="299"/>
    </row>
    <row r="171" spans="2:11" ht="15" customHeight="1">
      <c r="B171" s="278"/>
      <c r="C171" s="255" t="s">
        <v>662</v>
      </c>
      <c r="D171" s="255"/>
      <c r="E171" s="255"/>
      <c r="F171" s="277" t="s">
        <v>714</v>
      </c>
      <c r="G171" s="255"/>
      <c r="H171" s="255" t="s">
        <v>781</v>
      </c>
      <c r="I171" s="255" t="s">
        <v>716</v>
      </c>
      <c r="J171" s="255" t="s">
        <v>765</v>
      </c>
      <c r="K171" s="299"/>
    </row>
    <row r="172" spans="2:11" ht="15" customHeight="1">
      <c r="B172" s="278"/>
      <c r="C172" s="255" t="s">
        <v>719</v>
      </c>
      <c r="D172" s="255"/>
      <c r="E172" s="255"/>
      <c r="F172" s="277" t="s">
        <v>720</v>
      </c>
      <c r="G172" s="255"/>
      <c r="H172" s="255" t="s">
        <v>781</v>
      </c>
      <c r="I172" s="255" t="s">
        <v>716</v>
      </c>
      <c r="J172" s="255">
        <v>50</v>
      </c>
      <c r="K172" s="299"/>
    </row>
    <row r="173" spans="2:11" ht="15" customHeight="1">
      <c r="B173" s="278"/>
      <c r="C173" s="255" t="s">
        <v>722</v>
      </c>
      <c r="D173" s="255"/>
      <c r="E173" s="255"/>
      <c r="F173" s="277" t="s">
        <v>714</v>
      </c>
      <c r="G173" s="255"/>
      <c r="H173" s="255" t="s">
        <v>781</v>
      </c>
      <c r="I173" s="255" t="s">
        <v>724</v>
      </c>
      <c r="J173" s="255"/>
      <c r="K173" s="299"/>
    </row>
    <row r="174" spans="2:11" ht="15" customHeight="1">
      <c r="B174" s="278"/>
      <c r="C174" s="255" t="s">
        <v>733</v>
      </c>
      <c r="D174" s="255"/>
      <c r="E174" s="255"/>
      <c r="F174" s="277" t="s">
        <v>720</v>
      </c>
      <c r="G174" s="255"/>
      <c r="H174" s="255" t="s">
        <v>781</v>
      </c>
      <c r="I174" s="255" t="s">
        <v>716</v>
      </c>
      <c r="J174" s="255">
        <v>50</v>
      </c>
      <c r="K174" s="299"/>
    </row>
    <row r="175" spans="2:11" ht="15" customHeight="1">
      <c r="B175" s="278"/>
      <c r="C175" s="255" t="s">
        <v>741</v>
      </c>
      <c r="D175" s="255"/>
      <c r="E175" s="255"/>
      <c r="F175" s="277" t="s">
        <v>720</v>
      </c>
      <c r="G175" s="255"/>
      <c r="H175" s="255" t="s">
        <v>781</v>
      </c>
      <c r="I175" s="255" t="s">
        <v>716</v>
      </c>
      <c r="J175" s="255">
        <v>50</v>
      </c>
      <c r="K175" s="299"/>
    </row>
    <row r="176" spans="2:11" ht="15" customHeight="1">
      <c r="B176" s="278"/>
      <c r="C176" s="255" t="s">
        <v>739</v>
      </c>
      <c r="D176" s="255"/>
      <c r="E176" s="255"/>
      <c r="F176" s="277" t="s">
        <v>720</v>
      </c>
      <c r="G176" s="255"/>
      <c r="H176" s="255" t="s">
        <v>781</v>
      </c>
      <c r="I176" s="255" t="s">
        <v>716</v>
      </c>
      <c r="J176" s="255">
        <v>50</v>
      </c>
      <c r="K176" s="299"/>
    </row>
    <row r="177" spans="2:11" ht="15" customHeight="1">
      <c r="B177" s="278"/>
      <c r="C177" s="255" t="s">
        <v>113</v>
      </c>
      <c r="D177" s="255"/>
      <c r="E177" s="255"/>
      <c r="F177" s="277" t="s">
        <v>714</v>
      </c>
      <c r="G177" s="255"/>
      <c r="H177" s="255" t="s">
        <v>782</v>
      </c>
      <c r="I177" s="255" t="s">
        <v>783</v>
      </c>
      <c r="J177" s="255"/>
      <c r="K177" s="299"/>
    </row>
    <row r="178" spans="2:11" ht="15" customHeight="1">
      <c r="B178" s="278"/>
      <c r="C178" s="255" t="s">
        <v>56</v>
      </c>
      <c r="D178" s="255"/>
      <c r="E178" s="255"/>
      <c r="F178" s="277" t="s">
        <v>714</v>
      </c>
      <c r="G178" s="255"/>
      <c r="H178" s="255" t="s">
        <v>784</v>
      </c>
      <c r="I178" s="255" t="s">
        <v>785</v>
      </c>
      <c r="J178" s="255">
        <v>1</v>
      </c>
      <c r="K178" s="299"/>
    </row>
    <row r="179" spans="2:11" ht="15" customHeight="1">
      <c r="B179" s="278"/>
      <c r="C179" s="255" t="s">
        <v>52</v>
      </c>
      <c r="D179" s="255"/>
      <c r="E179" s="255"/>
      <c r="F179" s="277" t="s">
        <v>714</v>
      </c>
      <c r="G179" s="255"/>
      <c r="H179" s="255" t="s">
        <v>786</v>
      </c>
      <c r="I179" s="255" t="s">
        <v>716</v>
      </c>
      <c r="J179" s="255">
        <v>20</v>
      </c>
      <c r="K179" s="299"/>
    </row>
    <row r="180" spans="2:11" ht="15" customHeight="1">
      <c r="B180" s="278"/>
      <c r="C180" s="255" t="s">
        <v>53</v>
      </c>
      <c r="D180" s="255"/>
      <c r="E180" s="255"/>
      <c r="F180" s="277" t="s">
        <v>714</v>
      </c>
      <c r="G180" s="255"/>
      <c r="H180" s="255" t="s">
        <v>787</v>
      </c>
      <c r="I180" s="255" t="s">
        <v>716</v>
      </c>
      <c r="J180" s="255">
        <v>255</v>
      </c>
      <c r="K180" s="299"/>
    </row>
    <row r="181" spans="2:11" ht="15" customHeight="1">
      <c r="B181" s="278"/>
      <c r="C181" s="255" t="s">
        <v>114</v>
      </c>
      <c r="D181" s="255"/>
      <c r="E181" s="255"/>
      <c r="F181" s="277" t="s">
        <v>714</v>
      </c>
      <c r="G181" s="255"/>
      <c r="H181" s="255" t="s">
        <v>678</v>
      </c>
      <c r="I181" s="255" t="s">
        <v>716</v>
      </c>
      <c r="J181" s="255">
        <v>10</v>
      </c>
      <c r="K181" s="299"/>
    </row>
    <row r="182" spans="2:11" ht="15" customHeight="1">
      <c r="B182" s="278"/>
      <c r="C182" s="255" t="s">
        <v>115</v>
      </c>
      <c r="D182" s="255"/>
      <c r="E182" s="255"/>
      <c r="F182" s="277" t="s">
        <v>714</v>
      </c>
      <c r="G182" s="255"/>
      <c r="H182" s="255" t="s">
        <v>788</v>
      </c>
      <c r="I182" s="255" t="s">
        <v>749</v>
      </c>
      <c r="J182" s="255"/>
      <c r="K182" s="299"/>
    </row>
    <row r="183" spans="2:11" ht="15" customHeight="1">
      <c r="B183" s="278"/>
      <c r="C183" s="255" t="s">
        <v>789</v>
      </c>
      <c r="D183" s="255"/>
      <c r="E183" s="255"/>
      <c r="F183" s="277" t="s">
        <v>714</v>
      </c>
      <c r="G183" s="255"/>
      <c r="H183" s="255" t="s">
        <v>790</v>
      </c>
      <c r="I183" s="255" t="s">
        <v>749</v>
      </c>
      <c r="J183" s="255"/>
      <c r="K183" s="299"/>
    </row>
    <row r="184" spans="2:11" ht="15" customHeight="1">
      <c r="B184" s="278"/>
      <c r="C184" s="255" t="s">
        <v>778</v>
      </c>
      <c r="D184" s="255"/>
      <c r="E184" s="255"/>
      <c r="F184" s="277" t="s">
        <v>714</v>
      </c>
      <c r="G184" s="255"/>
      <c r="H184" s="255" t="s">
        <v>791</v>
      </c>
      <c r="I184" s="255" t="s">
        <v>749</v>
      </c>
      <c r="J184" s="255"/>
      <c r="K184" s="299"/>
    </row>
    <row r="185" spans="2:11" ht="15" customHeight="1">
      <c r="B185" s="278"/>
      <c r="C185" s="255" t="s">
        <v>117</v>
      </c>
      <c r="D185" s="255"/>
      <c r="E185" s="255"/>
      <c r="F185" s="277" t="s">
        <v>720</v>
      </c>
      <c r="G185" s="255"/>
      <c r="H185" s="255" t="s">
        <v>792</v>
      </c>
      <c r="I185" s="255" t="s">
        <v>716</v>
      </c>
      <c r="J185" s="255">
        <v>50</v>
      </c>
      <c r="K185" s="299"/>
    </row>
    <row r="186" spans="2:11" ht="15" customHeight="1">
      <c r="B186" s="278"/>
      <c r="C186" s="255" t="s">
        <v>793</v>
      </c>
      <c r="D186" s="255"/>
      <c r="E186" s="255"/>
      <c r="F186" s="277" t="s">
        <v>720</v>
      </c>
      <c r="G186" s="255"/>
      <c r="H186" s="255" t="s">
        <v>794</v>
      </c>
      <c r="I186" s="255" t="s">
        <v>795</v>
      </c>
      <c r="J186" s="255"/>
      <c r="K186" s="299"/>
    </row>
    <row r="187" spans="2:11" ht="15" customHeight="1">
      <c r="B187" s="278"/>
      <c r="C187" s="255" t="s">
        <v>796</v>
      </c>
      <c r="D187" s="255"/>
      <c r="E187" s="255"/>
      <c r="F187" s="277" t="s">
        <v>720</v>
      </c>
      <c r="G187" s="255"/>
      <c r="H187" s="255" t="s">
        <v>797</v>
      </c>
      <c r="I187" s="255" t="s">
        <v>795</v>
      </c>
      <c r="J187" s="255"/>
      <c r="K187" s="299"/>
    </row>
    <row r="188" spans="2:11" ht="15" customHeight="1">
      <c r="B188" s="278"/>
      <c r="C188" s="255" t="s">
        <v>798</v>
      </c>
      <c r="D188" s="255"/>
      <c r="E188" s="255"/>
      <c r="F188" s="277" t="s">
        <v>720</v>
      </c>
      <c r="G188" s="255"/>
      <c r="H188" s="255" t="s">
        <v>799</v>
      </c>
      <c r="I188" s="255" t="s">
        <v>795</v>
      </c>
      <c r="J188" s="255"/>
      <c r="K188" s="299"/>
    </row>
    <row r="189" spans="2:11" ht="15" customHeight="1">
      <c r="B189" s="278"/>
      <c r="C189" s="311" t="s">
        <v>800</v>
      </c>
      <c r="D189" s="255"/>
      <c r="E189" s="255"/>
      <c r="F189" s="277" t="s">
        <v>720</v>
      </c>
      <c r="G189" s="255"/>
      <c r="H189" s="255" t="s">
        <v>801</v>
      </c>
      <c r="I189" s="255" t="s">
        <v>802</v>
      </c>
      <c r="J189" s="312" t="s">
        <v>803</v>
      </c>
      <c r="K189" s="299"/>
    </row>
    <row r="190" spans="2:11" ht="15" customHeight="1">
      <c r="B190" s="278"/>
      <c r="C190" s="262" t="s">
        <v>41</v>
      </c>
      <c r="D190" s="255"/>
      <c r="E190" s="255"/>
      <c r="F190" s="277" t="s">
        <v>714</v>
      </c>
      <c r="G190" s="255"/>
      <c r="H190" s="252" t="s">
        <v>804</v>
      </c>
      <c r="I190" s="255" t="s">
        <v>805</v>
      </c>
      <c r="J190" s="255"/>
      <c r="K190" s="299"/>
    </row>
    <row r="191" spans="2:11" ht="15" customHeight="1">
      <c r="B191" s="278"/>
      <c r="C191" s="262" t="s">
        <v>806</v>
      </c>
      <c r="D191" s="255"/>
      <c r="E191" s="255"/>
      <c r="F191" s="277" t="s">
        <v>714</v>
      </c>
      <c r="G191" s="255"/>
      <c r="H191" s="255" t="s">
        <v>807</v>
      </c>
      <c r="I191" s="255" t="s">
        <v>749</v>
      </c>
      <c r="J191" s="255"/>
      <c r="K191" s="299"/>
    </row>
    <row r="192" spans="2:11" ht="15" customHeight="1">
      <c r="B192" s="278"/>
      <c r="C192" s="262" t="s">
        <v>808</v>
      </c>
      <c r="D192" s="255"/>
      <c r="E192" s="255"/>
      <c r="F192" s="277" t="s">
        <v>714</v>
      </c>
      <c r="G192" s="255"/>
      <c r="H192" s="255" t="s">
        <v>809</v>
      </c>
      <c r="I192" s="255" t="s">
        <v>749</v>
      </c>
      <c r="J192" s="255"/>
      <c r="K192" s="299"/>
    </row>
    <row r="193" spans="2:11" ht="15" customHeight="1">
      <c r="B193" s="278"/>
      <c r="C193" s="262" t="s">
        <v>810</v>
      </c>
      <c r="D193" s="255"/>
      <c r="E193" s="255"/>
      <c r="F193" s="277" t="s">
        <v>720</v>
      </c>
      <c r="G193" s="255"/>
      <c r="H193" s="255" t="s">
        <v>811</v>
      </c>
      <c r="I193" s="255" t="s">
        <v>749</v>
      </c>
      <c r="J193" s="255"/>
      <c r="K193" s="299"/>
    </row>
    <row r="194" spans="2:11" ht="15" customHeight="1">
      <c r="B194" s="305"/>
      <c r="C194" s="313"/>
      <c r="D194" s="287"/>
      <c r="E194" s="287"/>
      <c r="F194" s="287"/>
      <c r="G194" s="287"/>
      <c r="H194" s="287"/>
      <c r="I194" s="287"/>
      <c r="J194" s="287"/>
      <c r="K194" s="306"/>
    </row>
    <row r="195" spans="2:11" ht="18.75" customHeight="1">
      <c r="B195" s="252"/>
      <c r="C195" s="255"/>
      <c r="D195" s="255"/>
      <c r="E195" s="255"/>
      <c r="F195" s="277"/>
      <c r="G195" s="255"/>
      <c r="H195" s="255"/>
      <c r="I195" s="255"/>
      <c r="J195" s="255"/>
      <c r="K195" s="252"/>
    </row>
    <row r="196" spans="2:11" ht="18.75" customHeight="1">
      <c r="B196" s="252"/>
      <c r="C196" s="255"/>
      <c r="D196" s="255"/>
      <c r="E196" s="255"/>
      <c r="F196" s="277"/>
      <c r="G196" s="255"/>
      <c r="H196" s="255"/>
      <c r="I196" s="255"/>
      <c r="J196" s="255"/>
      <c r="K196" s="252"/>
    </row>
    <row r="197" spans="2:1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ht="21">
      <c r="B199" s="245"/>
      <c r="C199" s="246" t="s">
        <v>812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ht="25.5" customHeight="1">
      <c r="B200" s="245"/>
      <c r="C200" s="314" t="s">
        <v>813</v>
      </c>
      <c r="D200" s="314"/>
      <c r="E200" s="314"/>
      <c r="F200" s="314" t="s">
        <v>814</v>
      </c>
      <c r="G200" s="315"/>
      <c r="H200" s="314" t="s">
        <v>815</v>
      </c>
      <c r="I200" s="314"/>
      <c r="J200" s="314"/>
      <c r="K200" s="247"/>
    </row>
    <row r="201" spans="2:11" ht="5.25" customHeight="1">
      <c r="B201" s="278"/>
      <c r="C201" s="275"/>
      <c r="D201" s="275"/>
      <c r="E201" s="275"/>
      <c r="F201" s="275"/>
      <c r="G201" s="255"/>
      <c r="H201" s="275"/>
      <c r="I201" s="275"/>
      <c r="J201" s="275"/>
      <c r="K201" s="299"/>
    </row>
    <row r="202" spans="2:11" ht="15" customHeight="1">
      <c r="B202" s="278"/>
      <c r="C202" s="255" t="s">
        <v>805</v>
      </c>
      <c r="D202" s="255"/>
      <c r="E202" s="255"/>
      <c r="F202" s="277" t="s">
        <v>42</v>
      </c>
      <c r="G202" s="255"/>
      <c r="H202" s="255" t="s">
        <v>816</v>
      </c>
      <c r="I202" s="255"/>
      <c r="J202" s="255"/>
      <c r="K202" s="299"/>
    </row>
    <row r="203" spans="2:11" ht="15" customHeight="1">
      <c r="B203" s="278"/>
      <c r="C203" s="284"/>
      <c r="D203" s="255"/>
      <c r="E203" s="255"/>
      <c r="F203" s="277" t="s">
        <v>43</v>
      </c>
      <c r="G203" s="255"/>
      <c r="H203" s="255" t="s">
        <v>817</v>
      </c>
      <c r="I203" s="255"/>
      <c r="J203" s="255"/>
      <c r="K203" s="299"/>
    </row>
    <row r="204" spans="2:11" ht="15" customHeight="1">
      <c r="B204" s="278"/>
      <c r="C204" s="284"/>
      <c r="D204" s="255"/>
      <c r="E204" s="255"/>
      <c r="F204" s="277" t="s">
        <v>46</v>
      </c>
      <c r="G204" s="255"/>
      <c r="H204" s="255" t="s">
        <v>818</v>
      </c>
      <c r="I204" s="255"/>
      <c r="J204" s="255"/>
      <c r="K204" s="299"/>
    </row>
    <row r="205" spans="2:11" ht="15" customHeight="1">
      <c r="B205" s="278"/>
      <c r="C205" s="255"/>
      <c r="D205" s="255"/>
      <c r="E205" s="255"/>
      <c r="F205" s="277" t="s">
        <v>44</v>
      </c>
      <c r="G205" s="255"/>
      <c r="H205" s="255" t="s">
        <v>819</v>
      </c>
      <c r="I205" s="255"/>
      <c r="J205" s="255"/>
      <c r="K205" s="299"/>
    </row>
    <row r="206" spans="2:11" ht="15" customHeight="1">
      <c r="B206" s="278"/>
      <c r="C206" s="255"/>
      <c r="D206" s="255"/>
      <c r="E206" s="255"/>
      <c r="F206" s="277" t="s">
        <v>45</v>
      </c>
      <c r="G206" s="255"/>
      <c r="H206" s="255" t="s">
        <v>820</v>
      </c>
      <c r="I206" s="255"/>
      <c r="J206" s="255"/>
      <c r="K206" s="299"/>
    </row>
    <row r="207" spans="2:11" ht="15" customHeight="1">
      <c r="B207" s="278"/>
      <c r="C207" s="255"/>
      <c r="D207" s="255"/>
      <c r="E207" s="255"/>
      <c r="F207" s="277"/>
      <c r="G207" s="255"/>
      <c r="H207" s="255"/>
      <c r="I207" s="255"/>
      <c r="J207" s="255"/>
      <c r="K207" s="299"/>
    </row>
    <row r="208" spans="2:11" ht="15" customHeight="1">
      <c r="B208" s="278"/>
      <c r="C208" s="255" t="s">
        <v>761</v>
      </c>
      <c r="D208" s="255"/>
      <c r="E208" s="255"/>
      <c r="F208" s="277" t="s">
        <v>78</v>
      </c>
      <c r="G208" s="255"/>
      <c r="H208" s="255" t="s">
        <v>821</v>
      </c>
      <c r="I208" s="255"/>
      <c r="J208" s="255"/>
      <c r="K208" s="299"/>
    </row>
    <row r="209" spans="2:11" ht="15" customHeight="1">
      <c r="B209" s="278"/>
      <c r="C209" s="284"/>
      <c r="D209" s="255"/>
      <c r="E209" s="255"/>
      <c r="F209" s="277" t="s">
        <v>657</v>
      </c>
      <c r="G209" s="255"/>
      <c r="H209" s="255" t="s">
        <v>658</v>
      </c>
      <c r="I209" s="255"/>
      <c r="J209" s="255"/>
      <c r="K209" s="299"/>
    </row>
    <row r="210" spans="2:11" ht="15" customHeight="1">
      <c r="B210" s="278"/>
      <c r="C210" s="255"/>
      <c r="D210" s="255"/>
      <c r="E210" s="255"/>
      <c r="F210" s="277" t="s">
        <v>655</v>
      </c>
      <c r="G210" s="255"/>
      <c r="H210" s="255" t="s">
        <v>822</v>
      </c>
      <c r="I210" s="255"/>
      <c r="J210" s="255"/>
      <c r="K210" s="299"/>
    </row>
    <row r="211" spans="2:11" ht="15" customHeight="1">
      <c r="B211" s="316"/>
      <c r="C211" s="284"/>
      <c r="D211" s="284"/>
      <c r="E211" s="284"/>
      <c r="F211" s="277" t="s">
        <v>92</v>
      </c>
      <c r="G211" s="262"/>
      <c r="H211" s="303" t="s">
        <v>659</v>
      </c>
      <c r="I211" s="303"/>
      <c r="J211" s="303"/>
      <c r="K211" s="317"/>
    </row>
    <row r="212" spans="2:11" ht="15" customHeight="1">
      <c r="B212" s="316"/>
      <c r="C212" s="284"/>
      <c r="D212" s="284"/>
      <c r="E212" s="284"/>
      <c r="F212" s="277" t="s">
        <v>660</v>
      </c>
      <c r="G212" s="262"/>
      <c r="H212" s="303" t="s">
        <v>823</v>
      </c>
      <c r="I212" s="303"/>
      <c r="J212" s="303"/>
      <c r="K212" s="317"/>
    </row>
    <row r="213" spans="2:11" ht="15" customHeight="1">
      <c r="B213" s="316"/>
      <c r="C213" s="284"/>
      <c r="D213" s="284"/>
      <c r="E213" s="284"/>
      <c r="F213" s="318"/>
      <c r="G213" s="262"/>
      <c r="H213" s="319"/>
      <c r="I213" s="319"/>
      <c r="J213" s="319"/>
      <c r="K213" s="317"/>
    </row>
    <row r="214" spans="2:11" ht="15" customHeight="1">
      <c r="B214" s="316"/>
      <c r="C214" s="255" t="s">
        <v>785</v>
      </c>
      <c r="D214" s="284"/>
      <c r="E214" s="284"/>
      <c r="F214" s="277">
        <v>1</v>
      </c>
      <c r="G214" s="262"/>
      <c r="H214" s="303" t="s">
        <v>824</v>
      </c>
      <c r="I214" s="303"/>
      <c r="J214" s="303"/>
      <c r="K214" s="317"/>
    </row>
    <row r="215" spans="2:11" ht="15" customHeight="1">
      <c r="B215" s="316"/>
      <c r="C215" s="284"/>
      <c r="D215" s="284"/>
      <c r="E215" s="284"/>
      <c r="F215" s="277">
        <v>2</v>
      </c>
      <c r="G215" s="262"/>
      <c r="H215" s="303" t="s">
        <v>825</v>
      </c>
      <c r="I215" s="303"/>
      <c r="J215" s="303"/>
      <c r="K215" s="317"/>
    </row>
    <row r="216" spans="2:11" ht="15" customHeight="1">
      <c r="B216" s="316"/>
      <c r="C216" s="284"/>
      <c r="D216" s="284"/>
      <c r="E216" s="284"/>
      <c r="F216" s="277">
        <v>3</v>
      </c>
      <c r="G216" s="262"/>
      <c r="H216" s="303" t="s">
        <v>826</v>
      </c>
      <c r="I216" s="303"/>
      <c r="J216" s="303"/>
      <c r="K216" s="317"/>
    </row>
    <row r="217" spans="2:11" ht="15" customHeight="1">
      <c r="B217" s="316"/>
      <c r="C217" s="284"/>
      <c r="D217" s="284"/>
      <c r="E217" s="284"/>
      <c r="F217" s="277">
        <v>4</v>
      </c>
      <c r="G217" s="262"/>
      <c r="H217" s="303" t="s">
        <v>827</v>
      </c>
      <c r="I217" s="303"/>
      <c r="J217" s="303"/>
      <c r="K217" s="317"/>
    </row>
    <row r="218" spans="2:1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IVAN-I7\Ivan</cp:lastModifiedBy>
  <dcterms:created xsi:type="dcterms:W3CDTF">2019-06-11T07:34:54Z</dcterms:created>
  <dcterms:modified xsi:type="dcterms:W3CDTF">2019-06-11T07:34:58Z</dcterms:modified>
  <cp:category/>
  <cp:version/>
  <cp:contentType/>
  <cp:contentStatus/>
</cp:coreProperties>
</file>