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28" windowWidth="22716" windowHeight="8940" activeTab="3"/>
  </bookViews>
  <sheets>
    <sheet name="Rekapitulace stavby" sheetId="1" r:id="rId1"/>
    <sheet name="ZRN - KOMUNIKACE" sheetId="2" r:id="rId2"/>
    <sheet name="VON - VEDLEJŠÍ A OSTATNÍ ..." sheetId="3" r:id="rId3"/>
    <sheet name="Pokyny pro vyplnění" sheetId="4" r:id="rId4"/>
  </sheets>
  <definedNames>
    <definedName name="_xlnm._FilterDatabase" localSheetId="2" hidden="1">'VON - VEDLEJŠÍ A OSTATNÍ ...'!$C$79:$K$94</definedName>
    <definedName name="_xlnm._FilterDatabase" localSheetId="1" hidden="1">'ZRN - KOMUNIKACE'!$C$83:$K$249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...'!$C$67:$K$94</definedName>
    <definedName name="_xlnm.Print_Area" localSheetId="1">'ZRN - KOMUNIKACE'!$C$4:$J$36,'ZRN - KOMUNIKACE'!$C$42:$J$65,'ZRN - KOMUNIKACE'!$C$71:$K$249</definedName>
    <definedName name="_xlnm.Print_Titles" localSheetId="0">'Rekapitulace stavby'!$49:$49</definedName>
    <definedName name="_xlnm.Print_Titles" localSheetId="1">'ZRN - KOMUNIKACE'!$83:$83</definedName>
    <definedName name="_xlnm.Print_Titles" localSheetId="2">'VON - VEDLEJŠÍ A OSTATNÍ ...'!$79:$79</definedName>
  </definedNames>
  <calcPr calcId="145621"/>
</workbook>
</file>

<file path=xl/sharedStrings.xml><?xml version="1.0" encoding="utf-8"?>
<sst xmlns="http://schemas.openxmlformats.org/spreadsheetml/2006/main" count="2958" uniqueCount="749">
  <si>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</si>
  <si>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</si>
  <si>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</si>
  <si>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</si>
  <si>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</si>
  <si>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</si>
  <si>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</si>
  <si>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{a22c63a5-f14e-4a61-8085-672cd450c353}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</si>
  <si>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</si>
  <si>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</si>
  <si>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</si>
  <si>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</si>
  <si>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</si>
  <si>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</si>
  <si>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</si>
  <si>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</si>
  <si>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</si>
  <si>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18-04-23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</si>
  <si>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</si>
  <si>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</si>
  <si>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GRÉGROVA</t>
  </si>
  <si>
    <t>KSO:</t>
  </si>
  <si>
    <t>CC-CZ:</t>
  </si>
  <si>
    <t>Místo:</t>
  </si>
  <si>
    <t>CHOMUTOV</t>
  </si>
  <si>
    <t>Datum:</t>
  </si>
  <si>
    <t>23. 4. 2018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</si>
  <si>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</si>
  <si>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</si>
  <si>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</si>
  <si>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</si>
  <si>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</si>
  <si>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</si>
  <si>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</si>
  <si>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22801014</t>
  </si>
  <si>
    <t>NED2D PROJEKT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</si>
  <si>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</si>
  <si>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</si>
  <si>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</si>
  <si>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</si>
  <si>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</si>
  <si>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</si>
  <si>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</si>
  <si>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</si>
  <si>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</si>
  <si>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</si>
  <si>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</si>
  <si>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</si>
  <si>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</si>
  <si>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</si>
  <si>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</si>
  <si>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</si>
  <si>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</si>
  <si>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</si>
  <si>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</si>
  <si>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</si>
  <si>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</si>
  <si>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</si>
  <si>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</si>
  <si>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</si>
  <si>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</si>
  <si>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</si>
  <si>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</si>
  <si>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</si>
  <si>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</si>
  <si>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</si>
  <si>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</si>
  <si>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</si>
  <si>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</si>
  <si>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</si>
  <si>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</si>
  <si>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</si>
  <si>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</si>
  <si>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</si>
  <si>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</si>
  <si>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</si>
  <si>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</si>
  <si>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ZRN</t>
  </si>
  <si>
    <t>KOMUNIKACE</t>
  </si>
  <si>
    <t>ING</t>
  </si>
  <si>
    <t>1</t>
  </si>
  <si>
    <t>{5fefcfa6-43f6-4769-ae57-59c459454060}</t>
  </si>
  <si>
    <t>2</t>
  </si>
  <si>
    <t>VON</t>
  </si>
  <si>
    <t>VEDLEJŠÍ A OSTATNÍ NÁKLADY</t>
  </si>
  <si>
    <t>{ab2cbade-79ff-4b8e-829b-1a0bd02c2f61}</t>
  </si>
  <si>
    <t>1) Krycí list soupisu</t>
  </si>
  <si>
    <t>2) Rekapitulace</t>
  </si>
  <si>
    <t>3) Soupis prací</t>
  </si>
  <si>
    <t>Zpět na list:</t>
  </si>
  <si>
    <t>Rekapitulace stavby</t>
  </si>
  <si>
    <t>DEM1</t>
  </si>
  <si>
    <t>bourání chodníky - dlažba betonová</t>
  </si>
  <si>
    <t>m2</t>
  </si>
  <si>
    <t>32</t>
  </si>
  <si>
    <t>3</t>
  </si>
  <si>
    <t>DEM3</t>
  </si>
  <si>
    <t>bourání silnice asfalt</t>
  </si>
  <si>
    <t>147</t>
  </si>
  <si>
    <t>KRYCÍ LIST SOUPISU</t>
  </si>
  <si>
    <t>BO15_25</t>
  </si>
  <si>
    <t>obrubníky BO 15/25</t>
  </si>
  <si>
    <t>m</t>
  </si>
  <si>
    <t>105</t>
  </si>
  <si>
    <t>BO08_25</t>
  </si>
  <si>
    <t>obrubníky BO 08/25</t>
  </si>
  <si>
    <t>ODKOP2</t>
  </si>
  <si>
    <t>výpočet pro odkop zeminy v tř.2</t>
  </si>
  <si>
    <t>m3</t>
  </si>
  <si>
    <t>59,85</t>
  </si>
  <si>
    <t>ODKOP4</t>
  </si>
  <si>
    <t>výpočet pro odkop zeminy v tř.4</t>
  </si>
  <si>
    <t>31,9</t>
  </si>
  <si>
    <t>Objekt:</t>
  </si>
  <si>
    <t>ODVOZ4</t>
  </si>
  <si>
    <t>výpočet</t>
  </si>
  <si>
    <t>150,325</t>
  </si>
  <si>
    <t>ZRN - KOMUNIKACE</t>
  </si>
  <si>
    <t>ZELEŇ</t>
  </si>
  <si>
    <t>digitální výměra</t>
  </si>
  <si>
    <t>166</t>
  </si>
  <si>
    <t>KCE240MMD</t>
  </si>
  <si>
    <t>kce 240mm kryt z dlažby povrch hladký, barva přírodní</t>
  </si>
  <si>
    <t>49</t>
  </si>
  <si>
    <t>KCE230MMA</t>
  </si>
  <si>
    <t>kce 230mm kryt asfaltobeton ACo 11</t>
  </si>
  <si>
    <t>89</t>
  </si>
  <si>
    <t>KCE390MMA</t>
  </si>
  <si>
    <t>kce 390mm kryt asfaltobeton ACo 11</t>
  </si>
  <si>
    <t>270</t>
  </si>
  <si>
    <t>KCE240MMR</t>
  </si>
  <si>
    <t>kce 240mm kryt z dlažby povrch reliéfní, barva červená</t>
  </si>
  <si>
    <t>7</t>
  </si>
  <si>
    <t>BB</t>
  </si>
  <si>
    <t>SOUČET</t>
  </si>
  <si>
    <t>t</t>
  </si>
  <si>
    <t>128,885</t>
  </si>
  <si>
    <t>BA</t>
  </si>
  <si>
    <t>46,452</t>
  </si>
  <si>
    <t>BO15_N</t>
  </si>
  <si>
    <t>obrubník BO15/15 nájezdový</t>
  </si>
  <si>
    <t>90</t>
  </si>
  <si>
    <t>BO15_P</t>
  </si>
  <si>
    <t xml:space="preserve">obrubník BO15/15-25 přechodový </t>
  </si>
  <si>
    <t>ODKOP3</t>
  </si>
  <si>
    <t>výpočet pro odkop zeminy v tř.3</t>
  </si>
  <si>
    <t>27</t>
  </si>
  <si>
    <t>DN150</t>
  </si>
  <si>
    <t>přípojka</t>
  </si>
  <si>
    <t>45</t>
  </si>
  <si>
    <t>UV</t>
  </si>
  <si>
    <t>uliční vpust</t>
  </si>
  <si>
    <t>kus</t>
  </si>
  <si>
    <t>ŠACHTA</t>
  </si>
  <si>
    <t>počet šachet</t>
  </si>
  <si>
    <t>RÝHA</t>
  </si>
  <si>
    <t>40,5</t>
  </si>
  <si>
    <t>JÁMY</t>
  </si>
  <si>
    <t>21,45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</si>
  <si>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</si>
  <si>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</si>
  <si>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</si>
  <si>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</si>
  <si>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</si>
  <si>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</si>
  <si>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</si>
  <si>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</si>
  <si>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</si>
  <si>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</si>
  <si>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</si>
  <si>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</si>
  <si>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</si>
  <si>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</si>
  <si>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</si>
  <si>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</si>
  <si>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</si>
  <si>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</si>
  <si>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</si>
  <si>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</si>
  <si>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</si>
  <si>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</si>
  <si>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</si>
  <si>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</si>
  <si>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</si>
  <si>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</si>
  <si>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</si>
  <si>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</si>
  <si>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</si>
  <si>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</si>
  <si>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</si>
  <si>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</si>
  <si>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112151014</t>
  </si>
  <si>
    <t>Volné kácení stromů s rozřezáním a odvětvením D kmene do 500 mm</t>
  </si>
  <si>
    <t>CS ÚRS 2018 01</t>
  </si>
  <si>
    <t>4</t>
  </si>
  <si>
    <t>1661941399</t>
  </si>
  <si>
    <t>112201114</t>
  </si>
  <si>
    <t>Odstranění pařezů D do 0,5 m v rovině a svahu 1:5 s odklizením do 20 m a zasypáním jámy</t>
  </si>
  <si>
    <t>1239671285</t>
  </si>
  <si>
    <t>113106132</t>
  </si>
  <si>
    <t>Rozebrání dlažeb z betonových nebo kamenných dlaždic komunikací pro pěší strojně pl do 50 m2</t>
  </si>
  <si>
    <t>-315920367</t>
  </si>
  <si>
    <t>VV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</si>
  <si>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</si>
  <si>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</si>
  <si>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-1140534875</t>
  </si>
  <si>
    <t>5</t>
  </si>
  <si>
    <t>113107183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</si>
  <si>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</si>
  <si>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1038828027</t>
  </si>
  <si>
    <t>6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</si>
  <si>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</si>
  <si>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</si>
  <si>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707149869</t>
  </si>
  <si>
    <t>113202111</t>
  </si>
  <si>
    <t>Vytrhání obrub s vybouráním lože, s přemístěním hmot na skládku na vzdálenost do 3 m nebo s naložením na dopravní prostředek z krajníků nebo obrubníků stojatých</t>
  </si>
  <si>
    <t>-1561943018</t>
  </si>
  <si>
    <t>8</t>
  </si>
  <si>
    <t>122102201</t>
  </si>
  <si>
    <t>Odkopávky a prokopávky nezapažené pro silnice  s přemístěním výkopku v příčných profilech na vzdálenost do 15 m nebo s naložením na dopravní prostředek v horninách tř. 1 a 2 do 100 m3</t>
  </si>
  <si>
    <t>-733822352</t>
  </si>
  <si>
    <t>9</t>
  </si>
  <si>
    <t>122202201</t>
  </si>
  <si>
    <t>Odkopávky a prokopávky nezapažené pro silnice objemu do 100 m3 v hornině tř. 3</t>
  </si>
  <si>
    <t>-1096441748</t>
  </si>
  <si>
    <t>10</t>
  </si>
  <si>
    <t>122202209</t>
  </si>
  <si>
    <t>Příplatek k odkopávkám a prokopávkám pro silnice v hornině tř. 3 za lepivost</t>
  </si>
  <si>
    <t>938344464</t>
  </si>
  <si>
    <t>P</t>
  </si>
  <si>
    <t>Poznámka k položce:
0,5</t>
  </si>
  <si>
    <t>27*0,5 'Přepočtené koeficientem množství</t>
  </si>
  <si>
    <t>11</t>
  </si>
  <si>
    <t>122302201</t>
  </si>
  <si>
    <t>Odkopávky a prokopávky nezapažené pro silnice s přemístěním výkopku v příčných profilech na vzdálenost do 15 m nebo s naložením na dopravní prostředek v hornině tř. 4 do 100 m3</t>
  </si>
  <si>
    <t>2018296394</t>
  </si>
  <si>
    <t>12</t>
  </si>
  <si>
    <t>122302209</t>
  </si>
  <si>
    <t>Odkopávky a prokopávky nezapažené pro silnice s přemístěním výkopku v příčných profilech na vzdálenost do 15 m nebo s naložením na dopravní prostředek v hornině tř. 4 Příplatek k cenám za lepivost horniny tř. 4</t>
  </si>
  <si>
    <t>-1768385357</t>
  </si>
  <si>
    <t>31,9*0,5 'Přepočtené koeficientem množství</t>
  </si>
  <si>
    <t>13</t>
  </si>
  <si>
    <t>130001101</t>
  </si>
  <si>
    <t>Příplatek k cenám hloubených vykopávek za ztížení vykopávky v blízkosti podzemního vedení nebo výbušnin pro jakoukoliv třídu horniny</t>
  </si>
  <si>
    <t>-1719984228</t>
  </si>
  <si>
    <t>14</t>
  </si>
  <si>
    <t>131301201</t>
  </si>
  <si>
    <t>Hloubení zapažených jam a zářezů s urovnáním dna do předepsaného profilu a spádu v hornině tř. 4 do 100 m3</t>
  </si>
  <si>
    <t>CS ÚRS 2016 01</t>
  </si>
  <si>
    <t>-1090217507</t>
  </si>
  <si>
    <t>19,5*1,1</t>
  </si>
  <si>
    <t>131301209</t>
  </si>
  <si>
    <t>Příplatek za lepivost u hloubení jam zapažených v hornině tř. 4</t>
  </si>
  <si>
    <t>30977877</t>
  </si>
  <si>
    <t>21,45*0,5 'Přepočtené koeficientem množství</t>
  </si>
  <si>
    <t>16</t>
  </si>
  <si>
    <t>132312101</t>
  </si>
  <si>
    <t>Hloubení zapažených i nezapažených rýh šířky do 600 mm ručním nebo pneumatickým nářadím s urovnáním dna do předepsaného profilu a spádu v horninách tř. 4 soudržných</t>
  </si>
  <si>
    <t>2004129415</t>
  </si>
  <si>
    <t>0,6*1,5*DN150</t>
  </si>
  <si>
    <t>17</t>
  </si>
  <si>
    <t>132312109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</si>
  <si>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</si>
  <si>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2073961418</t>
  </si>
  <si>
    <t>40,5*0,5 'Přepočtené koeficientem množství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</si>
  <si>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</si>
  <si>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</si>
  <si>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</si>
  <si>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111167740</t>
  </si>
  <si>
    <t>RÝHA*0,25</t>
  </si>
  <si>
    <t>Součet</t>
  </si>
  <si>
    <t>19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</si>
  <si>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</si>
  <si>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</si>
  <si>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-1931361163</t>
  </si>
  <si>
    <t>Poznámka k položce:
koef 5</t>
  </si>
  <si>
    <t>150,325*5 'Přepočtené koeficientem množství</t>
  </si>
  <si>
    <t>20</t>
  </si>
  <si>
    <t>171201211</t>
  </si>
  <si>
    <t>Uložení sypaniny poplatek za uložení sypaniny na skládce ( skládkovné )</t>
  </si>
  <si>
    <t>892130267</t>
  </si>
  <si>
    <t>Poznámka k položce:
koef 1,8</t>
  </si>
  <si>
    <t>150,325*1,8 'Přepočtené koeficientem množství</t>
  </si>
  <si>
    <t>180404111</t>
  </si>
  <si>
    <t>Založení hřišťového trávníku výsevem na vrstvě ornice</t>
  </si>
  <si>
    <t>1488719972</t>
  </si>
  <si>
    <t>22</t>
  </si>
  <si>
    <t>M</t>
  </si>
  <si>
    <t>005724100</t>
  </si>
  <si>
    <t>osiva pícnin směsi travní balení obvykle 25 kg parková</t>
  </si>
  <si>
    <t>kg</t>
  </si>
  <si>
    <t>749307485</t>
  </si>
  <si>
    <t>ZELEŇ*0,025</t>
  </si>
  <si>
    <t>23</t>
  </si>
  <si>
    <t>181301103</t>
  </si>
  <si>
    <t>Rozprostření a urovnání ornice v rovině nebo ve svahu sklonu do 1:5 při souvislé ploše do 500 m2, tl. vrstvy přes 150 do 200 mm</t>
  </si>
  <si>
    <t>1850262727</t>
  </si>
  <si>
    <t>24</t>
  </si>
  <si>
    <t>103111000R</t>
  </si>
  <si>
    <t>rašelina zahradní a kompostová zemina trávníková tříděná, volně ložená</t>
  </si>
  <si>
    <t>-1644853028</t>
  </si>
  <si>
    <t>ZELEŇ*0,15</t>
  </si>
  <si>
    <t>25</t>
  </si>
  <si>
    <t>181951102</t>
  </si>
  <si>
    <t>Úprava pláně vyrovnáním výškových rozdílů v hornině tř. 1 až 4 se zhutněním</t>
  </si>
  <si>
    <t>255555148</t>
  </si>
  <si>
    <t>KCE240MMD+KCE240MMR</t>
  </si>
  <si>
    <t>Svislé a kompletní konstrukce</t>
  </si>
  <si>
    <t>26</t>
  </si>
  <si>
    <t>386130103</t>
  </si>
  <si>
    <t>Montáž odlučovače ropných látek polyetylenového průtoku 8 l/s</t>
  </si>
  <si>
    <t>1594763059</t>
  </si>
  <si>
    <t>56241535</t>
  </si>
  <si>
    <t>odlučovač ropných látek plastový  (PE) průtok 8 l/s objem jímky 820 l provedení základní</t>
  </si>
  <si>
    <t>1237723874</t>
  </si>
  <si>
    <t>Komunikace</t>
  </si>
  <si>
    <t>28</t>
  </si>
  <si>
    <t>564831111</t>
  </si>
  <si>
    <t>Podklad ze štěrkodrti ŠD s rozprostřením a zhutněním, po zhutnění tl. 100 mm</t>
  </si>
  <si>
    <t>668329689</t>
  </si>
  <si>
    <t>29</t>
  </si>
  <si>
    <t>564851111</t>
  </si>
  <si>
    <t>Podklad ze štěrkodrti ŠD s rozprostřením a zhutněním, po zhutnění tl. 150 mm</t>
  </si>
  <si>
    <t>-1023378785</t>
  </si>
  <si>
    <t>KCE390MMA*2</t>
  </si>
  <si>
    <t>589*1,1 'Přepočtené koeficientem množství</t>
  </si>
  <si>
    <t>30</t>
  </si>
  <si>
    <t>564861111</t>
  </si>
  <si>
    <t>Podklad ze štěrkodrti ŠD s rozprostřením a zhutněním, po zhutnění tl. 200 mm</t>
  </si>
  <si>
    <t>-549357686</t>
  </si>
  <si>
    <t>položka se využije v případě zlepšení unosnosti pláně</t>
  </si>
  <si>
    <t>KCE390MMA*0,8</t>
  </si>
  <si>
    <t>31</t>
  </si>
  <si>
    <t>565135111</t>
  </si>
  <si>
    <t>Asfaltový beton vrstva podkladní ACP 16 (obalované kamenivo střednězrnné - OKS) s rozprostřením a zhutněním v pruhu šířky do 3 m, po zhutnění tl. 50 mm</t>
  </si>
  <si>
    <t>1770158355</t>
  </si>
  <si>
    <t>565165111</t>
  </si>
  <si>
    <t>Asfaltový beton vrstva podkladní ACP 16 (obalované kamenivo střednězrnné - OKS) s rozprostřením a zhutněním v pruhu šířky do 3 m, po zhutnění tl. 80 mm</t>
  </si>
  <si>
    <t>332722135</t>
  </si>
  <si>
    <t>33</t>
  </si>
  <si>
    <t>573211111</t>
  </si>
  <si>
    <t>Postřik živičný spojovací bez posypu kamenivem z asfaltu silničního, v množství od 0,50 do 0,70 kg/m2</t>
  </si>
  <si>
    <t>2115278351</t>
  </si>
  <si>
    <t>34</t>
  </si>
  <si>
    <t>577134111</t>
  </si>
  <si>
    <t>Asfaltový beton vrstva obrusná ACO 11 (ABS) s rozprostřením a se zhutněním z nemodifikovaného asfaltu v pruhu šířky do 3 m tř. I, po zhutnění tl. 40 mm</t>
  </si>
  <si>
    <t>618708887</t>
  </si>
  <si>
    <t>35</t>
  </si>
  <si>
    <t>577144111</t>
  </si>
  <si>
    <t>Asfaltový beton vrstva obrusná ACO 11 (ABS) s rozprostřením a se zhutněním z nemodifikovaného asfaltu v pruhu šířky do 3 m tř. I, po zhutnění tl. 50 mm</t>
  </si>
  <si>
    <t>524850632</t>
  </si>
  <si>
    <t>36</t>
  </si>
  <si>
    <t>596211111</t>
  </si>
  <si>
    <t>Kladení zámkové dlažby komunikací pro pěší tl 60 mm skupiny A pl do 100 m2</t>
  </si>
  <si>
    <t>-1514021423</t>
  </si>
  <si>
    <t>37</t>
  </si>
  <si>
    <t>59245006</t>
  </si>
  <si>
    <t>dlažba skladebná betonová základní pro nevidomé 20 x 10 x 6 cm barevná</t>
  </si>
  <si>
    <t>489262885</t>
  </si>
  <si>
    <t>38</t>
  </si>
  <si>
    <t>59245018</t>
  </si>
  <si>
    <t>dlažba skladebná betonová 20x10x6 cm přírodní</t>
  </si>
  <si>
    <t>-761039284</t>
  </si>
  <si>
    <t>39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</si>
  <si>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</si>
  <si>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</si>
  <si>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-1064517585</t>
  </si>
  <si>
    <t>Trubní vedení</t>
  </si>
  <si>
    <t>40</t>
  </si>
  <si>
    <t>871315211</t>
  </si>
  <si>
    <t>Kanalizační potrubí z tvrdého PVC v otevřeném výkopu ve sklonu do 20 %, hladkého plnostěnného jednovrstvého, tuhost třídy SN 4 DN 160</t>
  </si>
  <si>
    <t>1044198359</t>
  </si>
  <si>
    <t>41</t>
  </si>
  <si>
    <t>894411111</t>
  </si>
  <si>
    <t>Zřízení šachet kanalizačních z betonových dílců výšky vstupu do 1,50 m s obložením dna betonem tř. C 25/30, na potrubí DN do 200</t>
  </si>
  <si>
    <t>584781882</t>
  </si>
  <si>
    <t>42</t>
  </si>
  <si>
    <t>59224065</t>
  </si>
  <si>
    <t>skruž betonová DN 1000x250, 100x25x12 cm</t>
  </si>
  <si>
    <t>193530098</t>
  </si>
  <si>
    <t>43</t>
  </si>
  <si>
    <t>59224160</t>
  </si>
  <si>
    <t>skruž kanalizační s ocelovými stupadly 100 x 25 x 12 cm</t>
  </si>
  <si>
    <t>-1214008907</t>
  </si>
  <si>
    <t>44</t>
  </si>
  <si>
    <t>59224161</t>
  </si>
  <si>
    <t>skruž kanalizační s ocelovými stupadly 100 x 50 x 12 cm</t>
  </si>
  <si>
    <t>1092379663</t>
  </si>
  <si>
    <t>59224162</t>
  </si>
  <si>
    <t>skruž kanalizační s ocelovými stupadly 100 x 100 x 12 cm</t>
  </si>
  <si>
    <t>1014508250</t>
  </si>
  <si>
    <t>46</t>
  </si>
  <si>
    <t>59224013</t>
  </si>
  <si>
    <t>prstenec betonový vyrovnávací ke krytu šachty 62,5x10x10 cm</t>
  </si>
  <si>
    <t>-163705906</t>
  </si>
  <si>
    <t>47</t>
  </si>
  <si>
    <t>59224023</t>
  </si>
  <si>
    <t>dno betonové šachtové DN 200 betonový žlab i nástupnice  100 x 63,5 x 15 cm</t>
  </si>
  <si>
    <t>346315783</t>
  </si>
  <si>
    <t>48</t>
  </si>
  <si>
    <t>592246600</t>
  </si>
  <si>
    <t>prefabrikáty pro vstupní šachty a drenážní šachtice (betonové a železobetonové) poklopy šachtové poklop šachtový D2  /betonová výplň+ litina/ D 400 - BEGU-B-1, bez odvětrání</t>
  </si>
  <si>
    <t>774495075</t>
  </si>
  <si>
    <t>895941111</t>
  </si>
  <si>
    <t>Zřízení vpusti kanalizační uliční z betonových dílců typ UV-50 normální</t>
  </si>
  <si>
    <t>-1654958851</t>
  </si>
  <si>
    <t>50</t>
  </si>
  <si>
    <t>59221645</t>
  </si>
  <si>
    <t>komplet vpusťový základní (pero,drážka)betonový 400/450x500x1000mm</t>
  </si>
  <si>
    <t>-654941248</t>
  </si>
  <si>
    <t>51</t>
  </si>
  <si>
    <t>895971124</t>
  </si>
  <si>
    <t>Zasakovací box z polypropylenu PP bez revize pro vsakování dvouřadová galerie objemu do 50 m3</t>
  </si>
  <si>
    <t>soubor</t>
  </si>
  <si>
    <t>-1522082740</t>
  </si>
  <si>
    <t>ocenit dle projektu včetně geotextilie apod.</t>
  </si>
  <si>
    <t>1/50*19,15</t>
  </si>
  <si>
    <t>52</t>
  </si>
  <si>
    <t>899331111</t>
  </si>
  <si>
    <t>Výšková úprava uličního vstupu nebo vpusti do 200 mm zvýšením poklopu</t>
  </si>
  <si>
    <t>-1001688409</t>
  </si>
  <si>
    <t>53</t>
  </si>
  <si>
    <t>899620121</t>
  </si>
  <si>
    <t>Obetonování plastových šachet z polypropylenu betonem prostým v otevřeném výkopu, beton tř. C 12/15</t>
  </si>
  <si>
    <t>-447964933</t>
  </si>
  <si>
    <t>1,0*1,2*0,15*4</t>
  </si>
  <si>
    <t>Ostatní konstrukce a práce-bourání</t>
  </si>
  <si>
    <t>54</t>
  </si>
  <si>
    <t>914111111</t>
  </si>
  <si>
    <t>Montáž svislé dopravní značky základní velikosti do 1 m2 objímkami na sloupky nebo konzoly</t>
  </si>
  <si>
    <t>-2115153710</t>
  </si>
  <si>
    <t>55</t>
  </si>
  <si>
    <t>404442580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</si>
  <si>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</si>
  <si>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1627337706</t>
  </si>
  <si>
    <t>56</t>
  </si>
  <si>
    <t>914511111</t>
  </si>
  <si>
    <t>Montáž sloupku dopravních značek délky do 3,5 m s betonovým základem</t>
  </si>
  <si>
    <t>1599416914</t>
  </si>
  <si>
    <t>57</t>
  </si>
  <si>
    <t>404452300</t>
  </si>
  <si>
    <t>výrobky a tabule orientační pro návěstí a zabezpečovací zařízení silniční značky dopravní svislé sloupky Zn 70 - 350</t>
  </si>
  <si>
    <t>-23463183</t>
  </si>
  <si>
    <t>58</t>
  </si>
  <si>
    <t>404452540</t>
  </si>
  <si>
    <t>Výrobky a tabule orientační pro návěstí a zabezpečovací zařízení silniční značky dopravní svislé víčka plastová na sloupek 70</t>
  </si>
  <si>
    <t>-638409874</t>
  </si>
  <si>
    <t>59</t>
  </si>
  <si>
    <t>404452570</t>
  </si>
  <si>
    <t>Výrobky a tabule orientační pro návěstí a zabezpečovací zařízení silniční značky dopravní svislé upínací svorky na sloupek US 70</t>
  </si>
  <si>
    <t>1849400039</t>
  </si>
  <si>
    <t>60</t>
  </si>
  <si>
    <t>915211111</t>
  </si>
  <si>
    <t>Vodorovné dopravní značení stříkaným plastem dělící čára šířky 125 mm souvislá bílá základní</t>
  </si>
  <si>
    <t>521339748</t>
  </si>
  <si>
    <t>61</t>
  </si>
  <si>
    <t>915311112</t>
  </si>
  <si>
    <t>Předformátované vodorovné dopravní značení dopravní značky do 2 m2</t>
  </si>
  <si>
    <t>905087414</t>
  </si>
  <si>
    <t>62</t>
  </si>
  <si>
    <t>915611111</t>
  </si>
  <si>
    <t>Předznačení pro vodorovné značení stříkané barvou nebo prováděné z nátěrových hmot liniové dělicí čáry, vodicí proužky</t>
  </si>
  <si>
    <t>-376718811</t>
  </si>
  <si>
    <t>63</t>
  </si>
  <si>
    <t>915621111</t>
  </si>
  <si>
    <t>Předznačení pro vodorovné značení stříkané barvou nebo prováděné z nátěrových hmot plošné šipky, symboly, nápisy</t>
  </si>
  <si>
    <t>147484385</t>
  </si>
  <si>
    <t>64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</si>
  <si>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</si>
  <si>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</si>
  <si>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1350427058</t>
  </si>
  <si>
    <t>65</t>
  </si>
  <si>
    <t>59217031</t>
  </si>
  <si>
    <t>obrubník betonový silniční 100 x 15 x 25 cm</t>
  </si>
  <si>
    <t>-1346074666</t>
  </si>
  <si>
    <t>66</t>
  </si>
  <si>
    <t>59217029</t>
  </si>
  <si>
    <t>obrubník betonový silniční nájezdový 100x15x15 cm</t>
  </si>
  <si>
    <t>1564243050</t>
  </si>
  <si>
    <t>67</t>
  </si>
  <si>
    <t>59217030</t>
  </si>
  <si>
    <t>obrubník betonový silniční přechodový 100x15x15-25 cm</t>
  </si>
  <si>
    <t>387665227</t>
  </si>
  <si>
    <t>68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</si>
  <si>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</si>
  <si>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</si>
  <si>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-1067680507</t>
  </si>
  <si>
    <t>69</t>
  </si>
  <si>
    <t>59217016</t>
  </si>
  <si>
    <t>obrubník betonový chodníkový 100x8x25 cm</t>
  </si>
  <si>
    <t>1192534698</t>
  </si>
  <si>
    <t>70</t>
  </si>
  <si>
    <t>916991121</t>
  </si>
  <si>
    <t>Lože pod obrubníky, krajníky nebo obruby z dlažebních kostek z betonu prostého tř. C 12/15</t>
  </si>
  <si>
    <t>-1571662238</t>
  </si>
  <si>
    <t>0,2*0,1*BO15_25"obruba</t>
  </si>
  <si>
    <t>71</t>
  </si>
  <si>
    <t>919735112</t>
  </si>
  <si>
    <t>Řezání stávajícího živičného krytu nebo podkladu hloubky přes 50 do 100 mm</t>
  </si>
  <si>
    <t>-1540510766</t>
  </si>
  <si>
    <t>997</t>
  </si>
  <si>
    <t>Přesun sutě</t>
  </si>
  <si>
    <t>72</t>
  </si>
  <si>
    <t>997221561</t>
  </si>
  <si>
    <t>Vodorovná doprava suti bez naložení, ale se složením a s hrubým urovnáním z kusových materiálů, na vzdálenost do 1 km</t>
  </si>
  <si>
    <t>343903294</t>
  </si>
  <si>
    <t>BB+BA</t>
  </si>
  <si>
    <t>73</t>
  </si>
  <si>
    <t>997221569</t>
  </si>
  <si>
    <t>Vodorovná doprava suti bez naložení, ale se složením a s hrubým urovnáním Příplatek k ceně za každý další i započatý 1 km přes 1 km</t>
  </si>
  <si>
    <t>154168024</t>
  </si>
  <si>
    <t>Poznámka k položce:
19</t>
  </si>
  <si>
    <t>175,337*19 'Přepočtené koeficientem množství</t>
  </si>
  <si>
    <t>74</t>
  </si>
  <si>
    <t>997221611</t>
  </si>
  <si>
    <t>Nakládání na dopravní prostředky pro vodorovnou dopravu suti</t>
  </si>
  <si>
    <t>-1746617722</t>
  </si>
  <si>
    <t>75</t>
  </si>
  <si>
    <t>997221815</t>
  </si>
  <si>
    <t>Poplatek za uložení stavebního odpadu na skládce (skládkovné) betonového</t>
  </si>
  <si>
    <t>602557299</t>
  </si>
  <si>
    <t>175,337-46,452</t>
  </si>
  <si>
    <t>76</t>
  </si>
  <si>
    <t>997221845</t>
  </si>
  <si>
    <t>Poplatek za uložení stavebního odpadu na skládce (skládkovné) z asfaltových povrchů</t>
  </si>
  <si>
    <t>-730656528</t>
  </si>
  <si>
    <t>998</t>
  </si>
  <si>
    <t>Přesun hmot</t>
  </si>
  <si>
    <t>77</t>
  </si>
  <si>
    <t>998223011</t>
  </si>
  <si>
    <t>Přesun hmot pro pozemní komunikace s krytem dlážděným dopravní vzdálenost do 200 m jakékoliv délky objektu</t>
  </si>
  <si>
    <t>800603153</t>
  </si>
  <si>
    <t>VON - VEDLEJŠÍ A OSTATNÍ NÁKLADY</t>
  </si>
  <si>
    <t xml:space="preserve">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</si>
  <si>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</si>
  <si>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</si>
  <si>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</si>
  <si>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</si>
  <si>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</si>
  <si>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</si>
  <si>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</si>
  <si>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</si>
  <si>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</si>
  <si>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Nh</t>
  </si>
  <si>
    <t>1024</t>
  </si>
  <si>
    <t>-788072853</t>
  </si>
  <si>
    <t xml:space="preserve">8"HZS 4221 geodet </t>
  </si>
  <si>
    <t>012303000</t>
  </si>
  <si>
    <t>Geodetické práce po výstavbě</t>
  </si>
  <si>
    <t>-1840935022</t>
  </si>
  <si>
    <t>013254000</t>
  </si>
  <si>
    <t>-2106917398</t>
  </si>
  <si>
    <t>10"HZS 4232 technik odborný</t>
  </si>
  <si>
    <t>VRN3</t>
  </si>
  <si>
    <t>Zařízení staveniště</t>
  </si>
  <si>
    <t>032903000</t>
  </si>
  <si>
    <t>kpl</t>
  </si>
  <si>
    <t>418694409</t>
  </si>
  <si>
    <t>VRN4</t>
  </si>
  <si>
    <t>Inženýrská činnost</t>
  </si>
  <si>
    <t>043134000</t>
  </si>
  <si>
    <t>Zkoušky zatěžovací</t>
  </si>
  <si>
    <t>731602162</t>
  </si>
  <si>
    <t>HZS 4232 Hodinová zúčtovací sazba technik odborný</t>
  </si>
  <si>
    <t>4"x zkouška modul přetvárnosti dleTP 170 stanovené normou ČSN 72 1006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</si>
  <si>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</si>
  <si>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</si>
  <si>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</si>
  <si>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</si>
  <si>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</si>
  <si>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</si>
  <si>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</si>
  <si>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</si>
  <si>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</si>
  <si>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</si>
  <si>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</si>
  <si>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</si>
  <si>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</si>
  <si>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</si>
  <si>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</si>
  <si>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</si>
  <si>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</si>
  <si>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</si>
  <si>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</si>
  <si>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</si>
  <si>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</si>
  <si>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</si>
  <si>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</si>
  <si>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</si>
  <si>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</si>
  <si>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</si>
  <si>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</si>
  <si>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</si>
  <si>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</si>
  <si>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</si>
  <si>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</si>
  <si>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</si>
  <si>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</si>
  <si>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</si>
  <si>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</si>
  <si>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</si>
  <si>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</si>
  <si>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</si>
  <si>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</si>
  <si>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</si>
  <si>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</si>
  <si>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</si>
  <si>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</si>
  <si>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</si>
  <si>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</si>
  <si>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</si>
  <si>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</si>
  <si>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</si>
  <si>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</si>
  <si>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</si>
  <si>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</si>
  <si>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</si>
  <si>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</si>
  <si>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</si>
  <si>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</si>
  <si>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</si>
  <si>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</si>
  <si>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</si>
  <si>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</si>
  <si>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</si>
  <si>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</si>
  <si>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</si>
  <si>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</si>
  <si>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</si>
  <si>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</si>
  <si>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</si>
  <si>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</si>
  <si>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</si>
  <si>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</si>
  <si>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</si>
  <si>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</si>
  <si>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</si>
  <si>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</si>
  <si>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</si>
  <si>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</si>
  <si>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</si>
  <si>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</si>
  <si>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</si>
  <si>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</si>
  <si>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</si>
  <si>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</si>
  <si>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</si>
  <si>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</si>
  <si>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</si>
  <si>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</si>
  <si>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</si>
  <si>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</si>
  <si>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</si>
  <si>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</si>
  <si>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</si>
  <si>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</si>
  <si>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</si>
  <si>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</si>
  <si>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</si>
  <si>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</si>
  <si>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</si>
  <si>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</si>
  <si>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</si>
  <si>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</si>
  <si>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</si>
  <si>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</si>
  <si>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</si>
  <si>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</si>
  <si>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</si>
  <si>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</si>
  <si>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</si>
  <si>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</si>
  <si>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</si>
  <si>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</si>
  <si>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</si>
  <si>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</si>
  <si>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</si>
  <si>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</si>
  <si>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</si>
  <si>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</si>
  <si>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</si>
  <si>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</si>
  <si>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</si>
  <si>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</si>
  <si>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</si>
  <si>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</si>
  <si>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</si>
  <si>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</si>
  <si>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</si>
  <si>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</si>
  <si>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</si>
  <si>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</si>
  <si>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</si>
  <si>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</si>
  <si>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</si>
  <si>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</si>
  <si>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</si>
  <si>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</si>
  <si>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</si>
  <si>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</si>
  <si>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</si>
  <si>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</si>
  <si>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</si>
  <si>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</si>
  <si>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</si>
  <si>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</si>
  <si>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</si>
  <si>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</si>
  <si>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</si>
  <si>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</si>
  <si>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</si>
  <si>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</si>
  <si>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</si>
  <si>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</si>
  <si>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</si>
  <si>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</si>
  <si>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</si>
  <si>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</si>
  <si>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</si>
  <si>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</si>
  <si>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</si>
  <si>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</si>
  <si>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</si>
  <si>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</si>
  <si>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</si>
  <si>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</si>
  <si>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</si>
  <si>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</si>
  <si>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</si>
  <si>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</si>
  <si>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</si>
  <si>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</si>
  <si>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</si>
  <si>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</si>
  <si>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</si>
  <si>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</si>
  <si>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</si>
  <si>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</si>
  <si>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</si>
  <si>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</si>
  <si>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</si>
  <si>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</si>
  <si>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</si>
  <si>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</si>
  <si>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</si>
  <si>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</si>
  <si>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Geodetické práce před výstavbou </t>
  </si>
  <si>
    <t>Náklady na provoz a údržbu vybavení staveniště + zajištění DIO před výstavbou, rezerva</t>
  </si>
  <si>
    <t>Dokumentace skutečného provedení stavby (DSPS)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</si>
</sst>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3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332" t="s">
        <v>8</v>
      </c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23" t="s">
        <v>9</v>
      </c>
      <c r="BT2" s="23" t="s">
        <v>10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4" t="s">
        <v>17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8"/>
      <c r="AQ5" s="30"/>
      <c r="BE5" s="342" t="s">
        <v>18</v>
      </c>
      <c r="BS5" s="23" t="s">
        <v>9</v>
      </c>
    </row>
    <row r="6" spans="2:71" ht="36.9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1" t="s">
        <v>20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8"/>
      <c r="AQ6" s="30"/>
      <c r="BE6" s="343"/>
      <c r="BS6" s="23" t="s">
        <v>9</v>
      </c>
    </row>
    <row r="7" spans="2:71" ht="14.4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43"/>
      <c r="BS7" s="23" t="s">
        <v>9</v>
      </c>
    </row>
    <row r="8" spans="2:71" ht="14.4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3"/>
      <c r="BS8" s="23" t="s">
        <v>9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3"/>
      <c r="BS9" s="23" t="s">
        <v>9</v>
      </c>
    </row>
    <row r="10" spans="2:71" ht="14.4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43"/>
      <c r="BS10" s="23" t="s">
        <v>9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43"/>
      <c r="BS11" s="23" t="s">
        <v>9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3"/>
      <c r="BS12" s="23" t="s">
        <v>9</v>
      </c>
    </row>
    <row r="13" spans="2:71" ht="14.4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3"/>
      <c r="BS13" s="23" t="s">
        <v>9</v>
      </c>
    </row>
    <row r="14" spans="2:71" ht="13.2">
      <c r="B14" s="27"/>
      <c r="C14" s="28"/>
      <c r="D14" s="28"/>
      <c r="E14" s="313" t="s">
        <v>32</v>
      </c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3"/>
      <c r="BS14" s="23" t="s">
        <v>9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3"/>
      <c r="BS15" s="23" t="s">
        <v>6</v>
      </c>
    </row>
    <row r="16" spans="2:71" ht="14.4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43"/>
      <c r="BS16" s="23" t="s">
        <v>6</v>
      </c>
    </row>
    <row r="17" spans="2:71" ht="18.45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43"/>
      <c r="BS17" s="23" t="s">
        <v>36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3"/>
      <c r="BS18" s="23" t="s">
        <v>9</v>
      </c>
    </row>
    <row r="19" spans="2:71" ht="14.4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3"/>
      <c r="BS19" s="23" t="s">
        <v>9</v>
      </c>
    </row>
    <row r="20" spans="2:71" ht="16.5" customHeight="1">
      <c r="B20" s="27"/>
      <c r="C20" s="28"/>
      <c r="D20" s="28"/>
      <c r="E20" s="315" t="s">
        <v>5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28"/>
      <c r="AP20" s="28"/>
      <c r="AQ20" s="30"/>
      <c r="BE20" s="343"/>
      <c r="BS20" s="23" t="s">
        <v>6</v>
      </c>
    </row>
    <row r="21" spans="2:57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3"/>
    </row>
    <row r="22" spans="2:57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3"/>
    </row>
    <row r="23" spans="2:57" s="1" customFormat="1" ht="25.95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6">
        <f>ROUND(AG51,2)</f>
        <v>0</v>
      </c>
      <c r="AL23" s="317"/>
      <c r="AM23" s="317"/>
      <c r="AN23" s="317"/>
      <c r="AO23" s="317"/>
      <c r="AP23" s="41"/>
      <c r="AQ23" s="44"/>
      <c r="BE23" s="343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8" t="s">
        <v>39</v>
      </c>
      <c r="M25" s="318"/>
      <c r="N25" s="318"/>
      <c r="O25" s="318"/>
      <c r="P25" s="41"/>
      <c r="Q25" s="41"/>
      <c r="R25" s="41"/>
      <c r="S25" s="41"/>
      <c r="T25" s="41"/>
      <c r="U25" s="41"/>
      <c r="V25" s="41"/>
      <c r="W25" s="318" t="s">
        <v>40</v>
      </c>
      <c r="X25" s="318"/>
      <c r="Y25" s="318"/>
      <c r="Z25" s="318"/>
      <c r="AA25" s="318"/>
      <c r="AB25" s="318"/>
      <c r="AC25" s="318"/>
      <c r="AD25" s="318"/>
      <c r="AE25" s="318"/>
      <c r="AF25" s="41"/>
      <c r="AG25" s="41"/>
      <c r="AH25" s="41"/>
      <c r="AI25" s="41"/>
      <c r="AJ25" s="41"/>
      <c r="AK25" s="318" t="s">
        <v>41</v>
      </c>
      <c r="AL25" s="318"/>
      <c r="AM25" s="318"/>
      <c r="AN25" s="318"/>
      <c r="AO25" s="318"/>
      <c r="AP25" s="41"/>
      <c r="AQ25" s="44"/>
      <c r="BE25" s="343"/>
    </row>
    <row r="26" spans="2:57" s="2" customFormat="1" ht="14.4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08">
        <v>0.21</v>
      </c>
      <c r="M26" s="309"/>
      <c r="N26" s="309"/>
      <c r="O26" s="309"/>
      <c r="P26" s="47"/>
      <c r="Q26" s="47"/>
      <c r="R26" s="47"/>
      <c r="S26" s="47"/>
      <c r="T26" s="47"/>
      <c r="U26" s="47"/>
      <c r="V26" s="47"/>
      <c r="W26" s="310">
        <f>ROUND(AZ51,2)</f>
        <v>0</v>
      </c>
      <c r="X26" s="309"/>
      <c r="Y26" s="309"/>
      <c r="Z26" s="309"/>
      <c r="AA26" s="309"/>
      <c r="AB26" s="309"/>
      <c r="AC26" s="309"/>
      <c r="AD26" s="309"/>
      <c r="AE26" s="309"/>
      <c r="AF26" s="47"/>
      <c r="AG26" s="47"/>
      <c r="AH26" s="47"/>
      <c r="AI26" s="47"/>
      <c r="AJ26" s="47"/>
      <c r="AK26" s="310">
        <f>ROUND(AV51,2)</f>
        <v>0</v>
      </c>
      <c r="AL26" s="309"/>
      <c r="AM26" s="309"/>
      <c r="AN26" s="309"/>
      <c r="AO26" s="309"/>
      <c r="AP26" s="47"/>
      <c r="AQ26" s="49"/>
      <c r="BE26" s="343"/>
    </row>
    <row r="27" spans="2:57" s="2" customFormat="1" ht="14.4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08">
        <v>0.15</v>
      </c>
      <c r="M27" s="309"/>
      <c r="N27" s="309"/>
      <c r="O27" s="309"/>
      <c r="P27" s="47"/>
      <c r="Q27" s="47"/>
      <c r="R27" s="47"/>
      <c r="S27" s="47"/>
      <c r="T27" s="47"/>
      <c r="U27" s="47"/>
      <c r="V27" s="47"/>
      <c r="W27" s="310">
        <f>ROUND(BA51,2)</f>
        <v>0</v>
      </c>
      <c r="X27" s="309"/>
      <c r="Y27" s="309"/>
      <c r="Z27" s="309"/>
      <c r="AA27" s="309"/>
      <c r="AB27" s="309"/>
      <c r="AC27" s="309"/>
      <c r="AD27" s="309"/>
      <c r="AE27" s="309"/>
      <c r="AF27" s="47"/>
      <c r="AG27" s="47"/>
      <c r="AH27" s="47"/>
      <c r="AI27" s="47"/>
      <c r="AJ27" s="47"/>
      <c r="AK27" s="310">
        <f>ROUND(AW51,2)</f>
        <v>0</v>
      </c>
      <c r="AL27" s="309"/>
      <c r="AM27" s="309"/>
      <c r="AN27" s="309"/>
      <c r="AO27" s="309"/>
      <c r="AP27" s="47"/>
      <c r="AQ27" s="49"/>
      <c r="BE27" s="343"/>
    </row>
    <row r="28" spans="2:57" s="2" customFormat="1" ht="14.4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08">
        <v>0.21</v>
      </c>
      <c r="M28" s="309"/>
      <c r="N28" s="309"/>
      <c r="O28" s="309"/>
      <c r="P28" s="47"/>
      <c r="Q28" s="47"/>
      <c r="R28" s="47"/>
      <c r="S28" s="47"/>
      <c r="T28" s="47"/>
      <c r="U28" s="47"/>
      <c r="V28" s="47"/>
      <c r="W28" s="310">
        <f>ROUND(BB51,2)</f>
        <v>0</v>
      </c>
      <c r="X28" s="309"/>
      <c r="Y28" s="309"/>
      <c r="Z28" s="309"/>
      <c r="AA28" s="309"/>
      <c r="AB28" s="309"/>
      <c r="AC28" s="309"/>
      <c r="AD28" s="309"/>
      <c r="AE28" s="309"/>
      <c r="AF28" s="47"/>
      <c r="AG28" s="47"/>
      <c r="AH28" s="47"/>
      <c r="AI28" s="47"/>
      <c r="AJ28" s="47"/>
      <c r="AK28" s="310">
        <v>0</v>
      </c>
      <c r="AL28" s="309"/>
      <c r="AM28" s="309"/>
      <c r="AN28" s="309"/>
      <c r="AO28" s="309"/>
      <c r="AP28" s="47"/>
      <c r="AQ28" s="49"/>
      <c r="BE28" s="343"/>
    </row>
    <row r="29" spans="2:57" s="2" customFormat="1" ht="14.4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08">
        <v>0.15</v>
      </c>
      <c r="M29" s="309"/>
      <c r="N29" s="309"/>
      <c r="O29" s="309"/>
      <c r="P29" s="47"/>
      <c r="Q29" s="47"/>
      <c r="R29" s="47"/>
      <c r="S29" s="47"/>
      <c r="T29" s="47"/>
      <c r="U29" s="47"/>
      <c r="V29" s="47"/>
      <c r="W29" s="310">
        <f>ROUND(BC51,2)</f>
        <v>0</v>
      </c>
      <c r="X29" s="309"/>
      <c r="Y29" s="309"/>
      <c r="Z29" s="309"/>
      <c r="AA29" s="309"/>
      <c r="AB29" s="309"/>
      <c r="AC29" s="309"/>
      <c r="AD29" s="309"/>
      <c r="AE29" s="309"/>
      <c r="AF29" s="47"/>
      <c r="AG29" s="47"/>
      <c r="AH29" s="47"/>
      <c r="AI29" s="47"/>
      <c r="AJ29" s="47"/>
      <c r="AK29" s="310">
        <v>0</v>
      </c>
      <c r="AL29" s="309"/>
      <c r="AM29" s="309"/>
      <c r="AN29" s="309"/>
      <c r="AO29" s="309"/>
      <c r="AP29" s="47"/>
      <c r="AQ29" s="49"/>
      <c r="BE29" s="343"/>
    </row>
    <row r="30" spans="2:57" s="2" customFormat="1" ht="14.4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08">
        <v>0</v>
      </c>
      <c r="M30" s="309"/>
      <c r="N30" s="309"/>
      <c r="O30" s="309"/>
      <c r="P30" s="47"/>
      <c r="Q30" s="47"/>
      <c r="R30" s="47"/>
      <c r="S30" s="47"/>
      <c r="T30" s="47"/>
      <c r="U30" s="47"/>
      <c r="V30" s="47"/>
      <c r="W30" s="310">
        <f>ROUND(BD51,2)</f>
        <v>0</v>
      </c>
      <c r="X30" s="309"/>
      <c r="Y30" s="309"/>
      <c r="Z30" s="309"/>
      <c r="AA30" s="309"/>
      <c r="AB30" s="309"/>
      <c r="AC30" s="309"/>
      <c r="AD30" s="309"/>
      <c r="AE30" s="309"/>
      <c r="AF30" s="47"/>
      <c r="AG30" s="47"/>
      <c r="AH30" s="47"/>
      <c r="AI30" s="47"/>
      <c r="AJ30" s="47"/>
      <c r="AK30" s="310">
        <v>0</v>
      </c>
      <c r="AL30" s="309"/>
      <c r="AM30" s="309"/>
      <c r="AN30" s="309"/>
      <c r="AO30" s="309"/>
      <c r="AP30" s="47"/>
      <c r="AQ30" s="49"/>
      <c r="BE30" s="343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3"/>
    </row>
    <row r="32" spans="2:57" s="1" customFormat="1" ht="25.95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3" t="s">
        <v>50</v>
      </c>
      <c r="Y32" s="324"/>
      <c r="Z32" s="324"/>
      <c r="AA32" s="324"/>
      <c r="AB32" s="324"/>
      <c r="AC32" s="52"/>
      <c r="AD32" s="52"/>
      <c r="AE32" s="52"/>
      <c r="AF32" s="52"/>
      <c r="AG32" s="52"/>
      <c r="AH32" s="52"/>
      <c r="AI32" s="52"/>
      <c r="AJ32" s="52"/>
      <c r="AK32" s="325">
        <f>SUM(AK23:AK30)</f>
        <v>0</v>
      </c>
      <c r="AL32" s="324"/>
      <c r="AM32" s="324"/>
      <c r="AN32" s="324"/>
      <c r="AO32" s="326"/>
      <c r="AP32" s="50"/>
      <c r="AQ32" s="54"/>
      <c r="BE32" s="343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" customHeight="1">
      <c r="B39" s="40"/>
      <c r="C39" s="60" t="s">
        <v>51</v>
      </c>
      <c r="AR39" s="40"/>
    </row>
    <row r="40" spans="2:44" s="1" customFormat="1" ht="6.9" customHeight="1">
      <c r="B40" s="40"/>
      <c r="AR40" s="40"/>
    </row>
    <row r="41" spans="2:44" s="3" customFormat="1" ht="14.4" customHeight="1">
      <c r="B41" s="61"/>
      <c r="C41" s="62" t="s">
        <v>16</v>
      </c>
      <c r="L41" s="3" t="str">
        <f>K5</f>
        <v>18-04-23</v>
      </c>
      <c r="AR41" s="61"/>
    </row>
    <row r="42" spans="2:44" s="4" customFormat="1" ht="36.9" customHeight="1">
      <c r="B42" s="63"/>
      <c r="C42" s="64" t="s">
        <v>19</v>
      </c>
      <c r="L42" s="334" t="str">
        <f>K6</f>
        <v>PARKOVIŠTĚ GRÉGROVA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R42" s="63"/>
    </row>
    <row r="43" spans="2:44" s="1" customFormat="1" ht="6.9" customHeight="1">
      <c r="B43" s="40"/>
      <c r="AR43" s="40"/>
    </row>
    <row r="44" spans="2:44" s="1" customFormat="1" ht="13.2">
      <c r="B44" s="40"/>
      <c r="C44" s="62" t="s">
        <v>23</v>
      </c>
      <c r="L44" s="65" t="str">
        <f>IF(K8="","",K8)</f>
        <v>CHOMUTOV</v>
      </c>
      <c r="AI44" s="62" t="s">
        <v>25</v>
      </c>
      <c r="AM44" s="336" t="str">
        <f>IF(AN8="","",AN8)</f>
        <v>23. 4. 2018</v>
      </c>
      <c r="AN44" s="336"/>
      <c r="AR44" s="40"/>
    </row>
    <row r="45" spans="2:44" s="1" customFormat="1" ht="6.9" customHeight="1">
      <c r="B45" s="40"/>
      <c r="AR45" s="40"/>
    </row>
    <row r="46" spans="2:56" s="1" customFormat="1" ht="13.2">
      <c r="B46" s="40"/>
      <c r="C46" s="62" t="s">
        <v>27</v>
      </c>
      <c r="L46" s="3" t="str">
        <f>IF(E11="","",E11)</f>
        <v>MĚSTO CHOMUTOV</v>
      </c>
      <c r="AI46" s="62" t="s">
        <v>33</v>
      </c>
      <c r="AM46" s="337" t="str">
        <f>IF(E17="","",E17)</f>
        <v>NED2D PROJEKT S.R.O.</v>
      </c>
      <c r="AN46" s="337"/>
      <c r="AO46" s="337"/>
      <c r="AP46" s="337"/>
      <c r="AR46" s="40"/>
      <c r="AS46" s="338" t="s">
        <v>52</v>
      </c>
      <c r="AT46" s="339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2">
      <c r="B47" s="40"/>
      <c r="C47" s="62" t="s">
        <v>31</v>
      </c>
      <c r="L47" s="3" t="str">
        <f>IF(E14="Vyplň údaj","",E14)</f>
        <v/>
      </c>
      <c r="AR47" s="40"/>
      <c r="AS47" s="340"/>
      <c r="AT47" s="341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8" customHeight="1">
      <c r="B48" s="40"/>
      <c r="AR48" s="40"/>
      <c r="AS48" s="340"/>
      <c r="AT48" s="341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9" t="s">
        <v>53</v>
      </c>
      <c r="D49" s="320"/>
      <c r="E49" s="320"/>
      <c r="F49" s="320"/>
      <c r="G49" s="320"/>
      <c r="H49" s="70"/>
      <c r="I49" s="321" t="s">
        <v>54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2" t="s">
        <v>55</v>
      </c>
      <c r="AH49" s="320"/>
      <c r="AI49" s="320"/>
      <c r="AJ49" s="320"/>
      <c r="AK49" s="320"/>
      <c r="AL49" s="320"/>
      <c r="AM49" s="320"/>
      <c r="AN49" s="321" t="s">
        <v>56</v>
      </c>
      <c r="AO49" s="320"/>
      <c r="AP49" s="320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8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30">
        <f>ROUND(SUM(AG52:AG53),2)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78" t="s">
        <v>5</v>
      </c>
      <c r="AR51" s="63"/>
      <c r="AS51" s="79">
        <f>ROUND(SUM(AS52:AS53),2)</f>
        <v>0</v>
      </c>
      <c r="AT51" s="80">
        <f>ROUND(SUM(AV51:AW51),2)</f>
        <v>0</v>
      </c>
      <c r="AU51" s="81">
        <f>ROUND(SUM(AU52:AU53),5)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ROUND(SUM(AZ52:AZ53),2)</f>
        <v>0</v>
      </c>
      <c r="BA51" s="80">
        <f>ROUND(SUM(BA52:BA53),2)</f>
        <v>0</v>
      </c>
      <c r="BB51" s="80">
        <f>ROUND(SUM(BB52:BB53),2)</f>
        <v>0</v>
      </c>
      <c r="BC51" s="80">
        <f>ROUND(SUM(BC52:BC53),2)</f>
        <v>0</v>
      </c>
      <c r="BD51" s="82">
        <f>ROUND(SUM(BD52:BD53),2)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7" t="s">
        <v>77</v>
      </c>
      <c r="E52" s="327"/>
      <c r="F52" s="327"/>
      <c r="G52" s="327"/>
      <c r="H52" s="327"/>
      <c r="I52" s="87"/>
      <c r="J52" s="327" t="s">
        <v>78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8">
        <f>'ZRN - KOMUNIKACE'!J27</f>
        <v>0</v>
      </c>
      <c r="AH52" s="329"/>
      <c r="AI52" s="329"/>
      <c r="AJ52" s="329"/>
      <c r="AK52" s="329"/>
      <c r="AL52" s="329"/>
      <c r="AM52" s="329"/>
      <c r="AN52" s="328">
        <f>SUM(AG52,AT52)</f>
        <v>0</v>
      </c>
      <c r="AO52" s="329"/>
      <c r="AP52" s="329"/>
      <c r="AQ52" s="88" t="s">
        <v>79</v>
      </c>
      <c r="AR52" s="85"/>
      <c r="AS52" s="89">
        <v>0</v>
      </c>
      <c r="AT52" s="90">
        <f>ROUND(SUM(AV52:AW52),2)</f>
        <v>0</v>
      </c>
      <c r="AU52" s="91">
        <f>'ZRN - KOMUNIKACE'!P84</f>
        <v>0</v>
      </c>
      <c r="AV52" s="90">
        <f>'ZRN - KOMUNIKACE'!J30</f>
        <v>0</v>
      </c>
      <c r="AW52" s="90">
        <f>'ZRN - KOMUNIKACE'!J31</f>
        <v>0</v>
      </c>
      <c r="AX52" s="90">
        <f>'ZRN - KOMUNIKACE'!J32</f>
        <v>0</v>
      </c>
      <c r="AY52" s="90">
        <f>'ZRN - KOMUNIKACE'!J33</f>
        <v>0</v>
      </c>
      <c r="AZ52" s="90">
        <f>'ZRN - KOMUNIKACE'!F30</f>
        <v>0</v>
      </c>
      <c r="BA52" s="90">
        <f>'ZRN - KOMUNIKACE'!F31</f>
        <v>0</v>
      </c>
      <c r="BB52" s="90">
        <f>'ZRN - KOMUNIKACE'!F32</f>
        <v>0</v>
      </c>
      <c r="BC52" s="90">
        <f>'ZRN - KOMUNIKACE'!F33</f>
        <v>0</v>
      </c>
      <c r="BD52" s="92">
        <f>'ZRN - KOMUNIKACE'!F34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82</v>
      </c>
    </row>
    <row r="53" spans="1:91" s="5" customFormat="1" ht="16.5" customHeight="1">
      <c r="A53" s="84" t="s">
        <v>76</v>
      </c>
      <c r="B53" s="85"/>
      <c r="C53" s="86"/>
      <c r="D53" s="327" t="s">
        <v>83</v>
      </c>
      <c r="E53" s="327"/>
      <c r="F53" s="327"/>
      <c r="G53" s="327"/>
      <c r="H53" s="327"/>
      <c r="I53" s="87"/>
      <c r="J53" s="327" t="s">
        <v>84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8">
        <f>'VON - VEDLEJŠÍ A OSTATNÍ ...'!J27</f>
        <v>0</v>
      </c>
      <c r="AH53" s="329"/>
      <c r="AI53" s="329"/>
      <c r="AJ53" s="329"/>
      <c r="AK53" s="329"/>
      <c r="AL53" s="329"/>
      <c r="AM53" s="329"/>
      <c r="AN53" s="328">
        <f>SUM(AG53,AT53)</f>
        <v>0</v>
      </c>
      <c r="AO53" s="329"/>
      <c r="AP53" s="329"/>
      <c r="AQ53" s="88" t="s">
        <v>83</v>
      </c>
      <c r="AR53" s="85"/>
      <c r="AS53" s="94">
        <v>0</v>
      </c>
      <c r="AT53" s="95">
        <f>ROUND(SUM(AV53:AW53),2)</f>
        <v>0</v>
      </c>
      <c r="AU53" s="96">
        <f>'VON - VEDLEJŠÍ A OSTATNÍ ...'!P80</f>
        <v>0</v>
      </c>
      <c r="AV53" s="95">
        <f>'VON - VEDLEJŠÍ A OSTATNÍ ...'!J30</f>
        <v>0</v>
      </c>
      <c r="AW53" s="95">
        <f>'VON - VEDLEJŠÍ A OSTATNÍ ...'!J31</f>
        <v>0</v>
      </c>
      <c r="AX53" s="95">
        <f>'VON - VEDLEJŠÍ A OSTATNÍ ...'!J32</f>
        <v>0</v>
      </c>
      <c r="AY53" s="95">
        <f>'VON - VEDLEJŠÍ A OSTATNÍ ...'!J33</f>
        <v>0</v>
      </c>
      <c r="AZ53" s="95">
        <f>'VON - VEDLEJŠÍ A OSTATNÍ ...'!F30</f>
        <v>0</v>
      </c>
      <c r="BA53" s="95">
        <f>'VON - VEDLEJŠÍ A OSTATNÍ ...'!F31</f>
        <v>0</v>
      </c>
      <c r="BB53" s="95">
        <f>'VON - VEDLEJŠÍ A OSTATNÍ ...'!F32</f>
        <v>0</v>
      </c>
      <c r="BC53" s="95">
        <f>'VON - VEDLEJŠÍ A OSTATNÍ ...'!F33</f>
        <v>0</v>
      </c>
      <c r="BD53" s="97">
        <f>'VON - VEDLEJŠÍ A OSTATNÍ ...'!F34</f>
        <v>0</v>
      </c>
      <c r="BT53" s="93" t="s">
        <v>80</v>
      </c>
      <c r="BV53" s="93" t="s">
        <v>74</v>
      </c>
      <c r="BW53" s="93" t="s">
        <v>85</v>
      </c>
      <c r="BX53" s="93" t="s">
        <v>7</v>
      </c>
      <c r="CL53" s="93" t="s">
        <v>5</v>
      </c>
      <c r="CM53" s="93" t="s">
        <v>82</v>
      </c>
    </row>
    <row r="54" spans="2:44" s="1" customFormat="1" ht="30" customHeight="1">
      <c r="B54" s="40"/>
      <c r="AR54" s="40"/>
    </row>
    <row r="55" spans="2:44" s="1" customFormat="1" ht="6.9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ZRN - KOMUNIKACE'!C2" display="/"/>
    <hyperlink ref="A53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0"/>
  <sheetViews>
    <sheetView showGridLines="0" workbookViewId="0" topLeftCell="A1">
      <pane ySplit="1" topLeftCell="A197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86</v>
      </c>
      <c r="G1" s="349" t="s">
        <v>87</v>
      </c>
      <c r="H1" s="349"/>
      <c r="I1" s="102"/>
      <c r="J1" s="101" t="s">
        <v>88</v>
      </c>
      <c r="K1" s="100" t="s">
        <v>89</v>
      </c>
      <c r="L1" s="101" t="s">
        <v>90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" customHeight="1">
      <c r="L2" s="332" t="s">
        <v>8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3" t="s">
        <v>81</v>
      </c>
      <c r="AZ2" s="103" t="s">
        <v>91</v>
      </c>
      <c r="BA2" s="103" t="s">
        <v>92</v>
      </c>
      <c r="BB2" s="103" t="s">
        <v>93</v>
      </c>
      <c r="BC2" s="103" t="s">
        <v>94</v>
      </c>
      <c r="BD2" s="103" t="s">
        <v>95</v>
      </c>
    </row>
    <row r="3" spans="2:56" ht="6.9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  <c r="AZ3" s="103" t="s">
        <v>96</v>
      </c>
      <c r="BA3" s="103" t="s">
        <v>97</v>
      </c>
      <c r="BB3" s="103" t="s">
        <v>93</v>
      </c>
      <c r="BC3" s="103" t="s">
        <v>98</v>
      </c>
      <c r="BD3" s="103" t="s">
        <v>95</v>
      </c>
    </row>
    <row r="4" spans="2:56" ht="36.9" customHeight="1">
      <c r="B4" s="27"/>
      <c r="C4" s="28"/>
      <c r="D4" s="29" t="s">
        <v>99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  <c r="AZ4" s="103" t="s">
        <v>100</v>
      </c>
      <c r="BA4" s="103" t="s">
        <v>101</v>
      </c>
      <c r="BB4" s="103" t="s">
        <v>102</v>
      </c>
      <c r="BC4" s="103" t="s">
        <v>103</v>
      </c>
      <c r="BD4" s="103" t="s">
        <v>95</v>
      </c>
    </row>
    <row r="5" spans="2:56" ht="6.9" customHeight="1">
      <c r="B5" s="27"/>
      <c r="C5" s="28"/>
      <c r="D5" s="28"/>
      <c r="E5" s="28"/>
      <c r="F5" s="28"/>
      <c r="G5" s="28"/>
      <c r="H5" s="28"/>
      <c r="I5" s="105"/>
      <c r="J5" s="28"/>
      <c r="K5" s="30"/>
      <c r="AZ5" s="103" t="s">
        <v>104</v>
      </c>
      <c r="BA5" s="103" t="s">
        <v>105</v>
      </c>
      <c r="BB5" s="103" t="s">
        <v>102</v>
      </c>
      <c r="BC5" s="103" t="s">
        <v>10</v>
      </c>
      <c r="BD5" s="103" t="s">
        <v>95</v>
      </c>
    </row>
    <row r="6" spans="2:56" ht="13.2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  <c r="AZ6" s="103" t="s">
        <v>106</v>
      </c>
      <c r="BA6" s="103" t="s">
        <v>107</v>
      </c>
      <c r="BB6" s="103" t="s">
        <v>108</v>
      </c>
      <c r="BC6" s="103" t="s">
        <v>109</v>
      </c>
      <c r="BD6" s="103" t="s">
        <v>95</v>
      </c>
    </row>
    <row r="7" spans="2:56" ht="16.5" customHeight="1">
      <c r="B7" s="27"/>
      <c r="C7" s="28"/>
      <c r="D7" s="28"/>
      <c r="E7" s="350" t="str">
        <f>'Rekapitulace stavby'!K6</f>
        <v>PARKOVIŠTĚ GRÉGROVA</v>
      </c>
      <c r="F7" s="351"/>
      <c r="G7" s="351"/>
      <c r="H7" s="351"/>
      <c r="I7" s="105"/>
      <c r="J7" s="28"/>
      <c r="K7" s="30"/>
      <c r="AZ7" s="103" t="s">
        <v>110</v>
      </c>
      <c r="BA7" s="103" t="s">
        <v>111</v>
      </c>
      <c r="BB7" s="103" t="s">
        <v>108</v>
      </c>
      <c r="BC7" s="103" t="s">
        <v>112</v>
      </c>
      <c r="BD7" s="103" t="s">
        <v>95</v>
      </c>
    </row>
    <row r="8" spans="2:56" s="1" customFormat="1" ht="13.2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  <c r="AZ8" s="103" t="s">
        <v>114</v>
      </c>
      <c r="BA8" s="103" t="s">
        <v>115</v>
      </c>
      <c r="BB8" s="103" t="s">
        <v>108</v>
      </c>
      <c r="BC8" s="103" t="s">
        <v>116</v>
      </c>
      <c r="BD8" s="103" t="s">
        <v>82</v>
      </c>
    </row>
    <row r="9" spans="2:56" s="1" customFormat="1" ht="36.9" customHeight="1">
      <c r="B9" s="40"/>
      <c r="C9" s="41"/>
      <c r="D9" s="41"/>
      <c r="E9" s="352" t="s">
        <v>117</v>
      </c>
      <c r="F9" s="353"/>
      <c r="G9" s="353"/>
      <c r="H9" s="353"/>
      <c r="I9" s="106"/>
      <c r="J9" s="41"/>
      <c r="K9" s="44"/>
      <c r="AZ9" s="103" t="s">
        <v>118</v>
      </c>
      <c r="BA9" s="103" t="s">
        <v>119</v>
      </c>
      <c r="BB9" s="103" t="s">
        <v>93</v>
      </c>
      <c r="BC9" s="103" t="s">
        <v>120</v>
      </c>
      <c r="BD9" s="103" t="s">
        <v>95</v>
      </c>
    </row>
    <row r="10" spans="2:56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  <c r="AZ10" s="103" t="s">
        <v>121</v>
      </c>
      <c r="BA10" s="103" t="s">
        <v>122</v>
      </c>
      <c r="BB10" s="103" t="s">
        <v>93</v>
      </c>
      <c r="BC10" s="103" t="s">
        <v>123</v>
      </c>
      <c r="BD10" s="103" t="s">
        <v>95</v>
      </c>
    </row>
    <row r="11" spans="2:56" s="1" customFormat="1" ht="14.4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  <c r="AZ11" s="103" t="s">
        <v>124</v>
      </c>
      <c r="BA11" s="103" t="s">
        <v>125</v>
      </c>
      <c r="BB11" s="103" t="s">
        <v>93</v>
      </c>
      <c r="BC11" s="103" t="s">
        <v>126</v>
      </c>
      <c r="BD11" s="103" t="s">
        <v>95</v>
      </c>
    </row>
    <row r="12" spans="2:56" s="1" customFormat="1" ht="14.4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7" t="s">
        <v>25</v>
      </c>
      <c r="J12" s="108" t="str">
        <f>'Rekapitulace stavby'!AN8</f>
        <v>23. 4. 2018</v>
      </c>
      <c r="K12" s="44"/>
      <c r="AZ12" s="103" t="s">
        <v>127</v>
      </c>
      <c r="BA12" s="103" t="s">
        <v>128</v>
      </c>
      <c r="BB12" s="103" t="s">
        <v>93</v>
      </c>
      <c r="BC12" s="103" t="s">
        <v>129</v>
      </c>
      <c r="BD12" s="103" t="s">
        <v>95</v>
      </c>
    </row>
    <row r="13" spans="2:56" s="1" customFormat="1" ht="10.8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  <c r="AZ13" s="103" t="s">
        <v>130</v>
      </c>
      <c r="BA13" s="103" t="s">
        <v>131</v>
      </c>
      <c r="BB13" s="103" t="s">
        <v>93</v>
      </c>
      <c r="BC13" s="103" t="s">
        <v>132</v>
      </c>
      <c r="BD13" s="103" t="s">
        <v>95</v>
      </c>
    </row>
    <row r="14" spans="2:56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">
        <v>5</v>
      </c>
      <c r="K14" s="44"/>
      <c r="AZ14" s="103" t="s">
        <v>133</v>
      </c>
      <c r="BA14" s="103" t="s">
        <v>134</v>
      </c>
      <c r="BB14" s="103" t="s">
        <v>135</v>
      </c>
      <c r="BC14" s="103" t="s">
        <v>136</v>
      </c>
      <c r="BD14" s="103" t="s">
        <v>82</v>
      </c>
    </row>
    <row r="15" spans="2:56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7" t="s">
        <v>30</v>
      </c>
      <c r="J15" s="34" t="s">
        <v>5</v>
      </c>
      <c r="K15" s="44"/>
      <c r="AZ15" s="103" t="s">
        <v>137</v>
      </c>
      <c r="BA15" s="103" t="s">
        <v>134</v>
      </c>
      <c r="BB15" s="103" t="s">
        <v>135</v>
      </c>
      <c r="BC15" s="103" t="s">
        <v>138</v>
      </c>
      <c r="BD15" s="103" t="s">
        <v>82</v>
      </c>
    </row>
    <row r="16" spans="2:56" s="1" customFormat="1" ht="6.9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  <c r="AZ16" s="103" t="s">
        <v>139</v>
      </c>
      <c r="BA16" s="103" t="s">
        <v>140</v>
      </c>
      <c r="BB16" s="103" t="s">
        <v>102</v>
      </c>
      <c r="BC16" s="103" t="s">
        <v>141</v>
      </c>
      <c r="BD16" s="103" t="s">
        <v>95</v>
      </c>
    </row>
    <row r="17" spans="2:56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  <c r="AZ17" s="103" t="s">
        <v>142</v>
      </c>
      <c r="BA17" s="103" t="s">
        <v>143</v>
      </c>
      <c r="BB17" s="103" t="s">
        <v>102</v>
      </c>
      <c r="BC17" s="103" t="s">
        <v>82</v>
      </c>
      <c r="BD17" s="103" t="s">
        <v>95</v>
      </c>
    </row>
    <row r="18" spans="2:56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  <c r="AZ18" s="103" t="s">
        <v>144</v>
      </c>
      <c r="BA18" s="103" t="s">
        <v>145</v>
      </c>
      <c r="BB18" s="103" t="s">
        <v>108</v>
      </c>
      <c r="BC18" s="103" t="s">
        <v>146</v>
      </c>
      <c r="BD18" s="103" t="s">
        <v>95</v>
      </c>
    </row>
    <row r="19" spans="2:56" s="1" customFormat="1" ht="6.9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  <c r="AZ19" s="103" t="s">
        <v>147</v>
      </c>
      <c r="BA19" s="103" t="s">
        <v>148</v>
      </c>
      <c r="BB19" s="103" t="s">
        <v>102</v>
      </c>
      <c r="BC19" s="103" t="s">
        <v>149</v>
      </c>
      <c r="BD19" s="103" t="s">
        <v>95</v>
      </c>
    </row>
    <row r="20" spans="2:56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34</v>
      </c>
      <c r="K20" s="44"/>
      <c r="AZ20" s="103" t="s">
        <v>150</v>
      </c>
      <c r="BA20" s="103" t="s">
        <v>151</v>
      </c>
      <c r="BB20" s="103" t="s">
        <v>152</v>
      </c>
      <c r="BC20" s="103" t="s">
        <v>82</v>
      </c>
      <c r="BD20" s="103" t="s">
        <v>95</v>
      </c>
    </row>
    <row r="21" spans="2:56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7" t="s">
        <v>30</v>
      </c>
      <c r="J21" s="34" t="s">
        <v>5</v>
      </c>
      <c r="K21" s="44"/>
      <c r="AZ21" s="103" t="s">
        <v>153</v>
      </c>
      <c r="BA21" s="103" t="s">
        <v>154</v>
      </c>
      <c r="BB21" s="103" t="s">
        <v>152</v>
      </c>
      <c r="BC21" s="103" t="s">
        <v>80</v>
      </c>
      <c r="BD21" s="103" t="s">
        <v>95</v>
      </c>
    </row>
    <row r="22" spans="2:56" s="1" customFormat="1" ht="6.9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  <c r="AZ22" s="103" t="s">
        <v>155</v>
      </c>
      <c r="BA22" s="103" t="s">
        <v>111</v>
      </c>
      <c r="BB22" s="103" t="s">
        <v>108</v>
      </c>
      <c r="BC22" s="103" t="s">
        <v>156</v>
      </c>
      <c r="BD22" s="103" t="s">
        <v>82</v>
      </c>
    </row>
    <row r="23" spans="2:56" s="1" customFormat="1" ht="14.4" customHeight="1">
      <c r="B23" s="40"/>
      <c r="C23" s="41"/>
      <c r="D23" s="36" t="s">
        <v>37</v>
      </c>
      <c r="E23" s="41"/>
      <c r="F23" s="41"/>
      <c r="G23" s="41"/>
      <c r="H23" s="41"/>
      <c r="I23" s="106"/>
      <c r="J23" s="41"/>
      <c r="K23" s="44"/>
      <c r="AZ23" s="103" t="s">
        <v>157</v>
      </c>
      <c r="BA23" s="103" t="s">
        <v>111</v>
      </c>
      <c r="BB23" s="103" t="s">
        <v>108</v>
      </c>
      <c r="BC23" s="103" t="s">
        <v>158</v>
      </c>
      <c r="BD23" s="103" t="s">
        <v>82</v>
      </c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ROUND(J84,2)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18">
        <f>ROUND(SUM(BE84:BE249),2)</f>
        <v>0</v>
      </c>
      <c r="G30" s="41"/>
      <c r="H30" s="41"/>
      <c r="I30" s="119">
        <v>0.21</v>
      </c>
      <c r="J30" s="118">
        <f>ROUND(ROUND((SUM(BE84:BE249)),2)*I30,2)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18">
        <f>ROUND(SUM(BF84:BF249),2)</f>
        <v>0</v>
      </c>
      <c r="G31" s="41"/>
      <c r="H31" s="41"/>
      <c r="I31" s="119">
        <v>0.15</v>
      </c>
      <c r="J31" s="118">
        <f>ROUND(ROUND((SUM(BF84:BF249)),2)*I31,2)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45</v>
      </c>
      <c r="F32" s="118">
        <f>ROUND(SUM(BG84:BG249),2)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46</v>
      </c>
      <c r="F33" s="118">
        <f>ROUND(SUM(BH84:BH249),2)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" customHeight="1" hidden="1">
      <c r="B34" s="40"/>
      <c r="C34" s="41"/>
      <c r="D34" s="41"/>
      <c r="E34" s="48" t="s">
        <v>47</v>
      </c>
      <c r="F34" s="118">
        <f>ROUND(SUM(BI84:BI249),2)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" customHeight="1">
      <c r="B42" s="40"/>
      <c r="C42" s="29" t="s">
        <v>159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PARKOVIŠTĚ GRÉGROVA</v>
      </c>
      <c r="F45" s="351"/>
      <c r="G45" s="351"/>
      <c r="H45" s="351"/>
      <c r="I45" s="106"/>
      <c r="J45" s="41"/>
      <c r="K45" s="44"/>
    </row>
    <row r="46" spans="2:11" s="1" customFormat="1" ht="14.4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2" t="str">
        <f>E9</f>
        <v>ZRN - KOMUNIKACE</v>
      </c>
      <c r="F47" s="353"/>
      <c r="G47" s="353"/>
      <c r="H47" s="353"/>
      <c r="I47" s="106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CHOMUTOV</v>
      </c>
      <c r="G49" s="41"/>
      <c r="H49" s="41"/>
      <c r="I49" s="107" t="s">
        <v>25</v>
      </c>
      <c r="J49" s="108" t="str">
        <f>IF(J12="","",J12)</f>
        <v>23. 4. 2018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2">
      <c r="B51" s="40"/>
      <c r="C51" s="36" t="s">
        <v>27</v>
      </c>
      <c r="D51" s="41"/>
      <c r="E51" s="41"/>
      <c r="F51" s="34" t="str">
        <f>E15</f>
        <v>MĚSTO CHOMUTOV</v>
      </c>
      <c r="G51" s="41"/>
      <c r="H51" s="41"/>
      <c r="I51" s="107" t="s">
        <v>33</v>
      </c>
      <c r="J51" s="315" t="str">
        <f>E21</f>
        <v>NED2D PROJEKT S.R.O.</v>
      </c>
      <c r="K51" s="44"/>
    </row>
    <row r="52" spans="2:11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34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160</v>
      </c>
      <c r="D54" s="120"/>
      <c r="E54" s="120"/>
      <c r="F54" s="120"/>
      <c r="G54" s="120"/>
      <c r="H54" s="120"/>
      <c r="I54" s="131"/>
      <c r="J54" s="132" t="s">
        <v>161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162</v>
      </c>
      <c r="D56" s="41"/>
      <c r="E56" s="41"/>
      <c r="F56" s="41"/>
      <c r="G56" s="41"/>
      <c r="H56" s="41"/>
      <c r="I56" s="106"/>
      <c r="J56" s="116">
        <f>J84</f>
        <v>0</v>
      </c>
      <c r="K56" s="44"/>
      <c r="AU56" s="23" t="s">
        <v>163</v>
      </c>
    </row>
    <row r="57" spans="2:11" s="7" customFormat="1" ht="24.9" customHeight="1">
      <c r="B57" s="135"/>
      <c r="C57" s="136"/>
      <c r="D57" s="137" t="s">
        <v>164</v>
      </c>
      <c r="E57" s="138"/>
      <c r="F57" s="138"/>
      <c r="G57" s="138"/>
      <c r="H57" s="138"/>
      <c r="I57" s="139"/>
      <c r="J57" s="140">
        <f>J85</f>
        <v>0</v>
      </c>
      <c r="K57" s="141"/>
    </row>
    <row r="58" spans="2:11" s="8" customFormat="1" ht="19.95" customHeight="1">
      <c r="B58" s="142"/>
      <c r="C58" s="143"/>
      <c r="D58" s="144" t="s">
        <v>165</v>
      </c>
      <c r="E58" s="145"/>
      <c r="F58" s="145"/>
      <c r="G58" s="145"/>
      <c r="H58" s="145"/>
      <c r="I58" s="146"/>
      <c r="J58" s="147">
        <f>J86</f>
        <v>0</v>
      </c>
      <c r="K58" s="148"/>
    </row>
    <row r="59" spans="2:11" s="8" customFormat="1" ht="19.95" customHeight="1">
      <c r="B59" s="142"/>
      <c r="C59" s="143"/>
      <c r="D59" s="144" t="s">
        <v>166</v>
      </c>
      <c r="E59" s="145"/>
      <c r="F59" s="145"/>
      <c r="G59" s="145"/>
      <c r="H59" s="145"/>
      <c r="I59" s="146"/>
      <c r="J59" s="147">
        <f>J152</f>
        <v>0</v>
      </c>
      <c r="K59" s="148"/>
    </row>
    <row r="60" spans="2:11" s="8" customFormat="1" ht="19.95" customHeight="1">
      <c r="B60" s="142"/>
      <c r="C60" s="143"/>
      <c r="D60" s="144" t="s">
        <v>167</v>
      </c>
      <c r="E60" s="145"/>
      <c r="F60" s="145"/>
      <c r="G60" s="145"/>
      <c r="H60" s="145"/>
      <c r="I60" s="146"/>
      <c r="J60" s="147">
        <f>J155</f>
        <v>0</v>
      </c>
      <c r="K60" s="148"/>
    </row>
    <row r="61" spans="2:11" s="8" customFormat="1" ht="19.95" customHeight="1">
      <c r="B61" s="142"/>
      <c r="C61" s="143"/>
      <c r="D61" s="144" t="s">
        <v>168</v>
      </c>
      <c r="E61" s="145"/>
      <c r="F61" s="145"/>
      <c r="G61" s="145"/>
      <c r="H61" s="145"/>
      <c r="I61" s="146"/>
      <c r="J61" s="147">
        <f>J188</f>
        <v>0</v>
      </c>
      <c r="K61" s="148"/>
    </row>
    <row r="62" spans="2:11" s="8" customFormat="1" ht="19.95" customHeight="1">
      <c r="B62" s="142"/>
      <c r="C62" s="143"/>
      <c r="D62" s="144" t="s">
        <v>169</v>
      </c>
      <c r="E62" s="145"/>
      <c r="F62" s="145"/>
      <c r="G62" s="145"/>
      <c r="H62" s="145"/>
      <c r="I62" s="146"/>
      <c r="J62" s="147">
        <f>J209</f>
        <v>0</v>
      </c>
      <c r="K62" s="148"/>
    </row>
    <row r="63" spans="2:11" s="8" customFormat="1" ht="19.95" customHeight="1">
      <c r="B63" s="142"/>
      <c r="C63" s="143"/>
      <c r="D63" s="144" t="s">
        <v>170</v>
      </c>
      <c r="E63" s="145"/>
      <c r="F63" s="145"/>
      <c r="G63" s="145"/>
      <c r="H63" s="145"/>
      <c r="I63" s="146"/>
      <c r="J63" s="147">
        <f>J237</f>
        <v>0</v>
      </c>
      <c r="K63" s="148"/>
    </row>
    <row r="64" spans="2:11" s="8" customFormat="1" ht="19.95" customHeight="1">
      <c r="B64" s="142"/>
      <c r="C64" s="143"/>
      <c r="D64" s="144" t="s">
        <v>171</v>
      </c>
      <c r="E64" s="145"/>
      <c r="F64" s="145"/>
      <c r="G64" s="145"/>
      <c r="H64" s="145"/>
      <c r="I64" s="146"/>
      <c r="J64" s="147">
        <f>J248</f>
        <v>0</v>
      </c>
      <c r="K64" s="148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6"/>
      <c r="J65" s="41"/>
      <c r="K65" s="44"/>
    </row>
    <row r="66" spans="2:11" s="1" customFormat="1" ht="6.9" customHeight="1">
      <c r="B66" s="55"/>
      <c r="C66" s="56"/>
      <c r="D66" s="56"/>
      <c r="E66" s="56"/>
      <c r="F66" s="56"/>
      <c r="G66" s="56"/>
      <c r="H66" s="56"/>
      <c r="I66" s="127"/>
      <c r="J66" s="56"/>
      <c r="K66" s="57"/>
    </row>
    <row r="70" spans="2:12" s="1" customFormat="1" ht="6.9" customHeight="1">
      <c r="B70" s="58"/>
      <c r="C70" s="59"/>
      <c r="D70" s="59"/>
      <c r="E70" s="59"/>
      <c r="F70" s="59"/>
      <c r="G70" s="59"/>
      <c r="H70" s="59"/>
      <c r="I70" s="128"/>
      <c r="J70" s="59"/>
      <c r="K70" s="59"/>
      <c r="L70" s="40"/>
    </row>
    <row r="71" spans="2:12" s="1" customFormat="1" ht="36.9" customHeight="1">
      <c r="B71" s="40"/>
      <c r="C71" s="60" t="s">
        <v>172</v>
      </c>
      <c r="L71" s="40"/>
    </row>
    <row r="72" spans="2:12" s="1" customFormat="1" ht="6.9" customHeight="1">
      <c r="B72" s="40"/>
      <c r="L72" s="40"/>
    </row>
    <row r="73" spans="2:12" s="1" customFormat="1" ht="14.4" customHeight="1">
      <c r="B73" s="40"/>
      <c r="C73" s="62" t="s">
        <v>19</v>
      </c>
      <c r="L73" s="40"/>
    </row>
    <row r="74" spans="2:12" s="1" customFormat="1" ht="16.5" customHeight="1">
      <c r="B74" s="40"/>
      <c r="E74" s="346" t="str">
        <f>E7</f>
        <v>PARKOVIŠTĚ GRÉGROVA</v>
      </c>
      <c r="F74" s="347"/>
      <c r="G74" s="347"/>
      <c r="H74" s="347"/>
      <c r="L74" s="40"/>
    </row>
    <row r="75" spans="2:12" s="1" customFormat="1" ht="14.4" customHeight="1">
      <c r="B75" s="40"/>
      <c r="C75" s="62" t="s">
        <v>113</v>
      </c>
      <c r="L75" s="40"/>
    </row>
    <row r="76" spans="2:12" s="1" customFormat="1" ht="17.25" customHeight="1">
      <c r="B76" s="40"/>
      <c r="E76" s="334" t="str">
        <f>E9</f>
        <v>ZRN - KOMUNIKACE</v>
      </c>
      <c r="F76" s="348"/>
      <c r="G76" s="348"/>
      <c r="H76" s="348"/>
      <c r="L76" s="40"/>
    </row>
    <row r="77" spans="2:12" s="1" customFormat="1" ht="6.9" customHeight="1">
      <c r="B77" s="40"/>
      <c r="L77" s="40"/>
    </row>
    <row r="78" spans="2:12" s="1" customFormat="1" ht="18" customHeight="1">
      <c r="B78" s="40"/>
      <c r="C78" s="62" t="s">
        <v>23</v>
      </c>
      <c r="F78" s="149" t="str">
        <f>F12</f>
        <v>CHOMUTOV</v>
      </c>
      <c r="I78" s="150" t="s">
        <v>25</v>
      </c>
      <c r="J78" s="66" t="str">
        <f>IF(J12="","",J12)</f>
        <v>23. 4. 2018</v>
      </c>
      <c r="L78" s="40"/>
    </row>
    <row r="79" spans="2:12" s="1" customFormat="1" ht="6.9" customHeight="1">
      <c r="B79" s="40"/>
      <c r="L79" s="40"/>
    </row>
    <row r="80" spans="2:12" s="1" customFormat="1" ht="13.2">
      <c r="B80" s="40"/>
      <c r="C80" s="62" t="s">
        <v>27</v>
      </c>
      <c r="F80" s="149" t="str">
        <f>E15</f>
        <v>MĚSTO CHOMUTOV</v>
      </c>
      <c r="I80" s="150" t="s">
        <v>33</v>
      </c>
      <c r="J80" s="149" t="str">
        <f>E21</f>
        <v>NED2D PROJEKT S.R.O.</v>
      </c>
      <c r="L80" s="40"/>
    </row>
    <row r="81" spans="2:12" s="1" customFormat="1" ht="14.4" customHeight="1">
      <c r="B81" s="40"/>
      <c r="C81" s="62" t="s">
        <v>31</v>
      </c>
      <c r="F81" s="149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1"/>
      <c r="C83" s="152" t="s">
        <v>173</v>
      </c>
      <c r="D83" s="153" t="s">
        <v>57</v>
      </c>
      <c r="E83" s="153" t="s">
        <v>53</v>
      </c>
      <c r="F83" s="153" t="s">
        <v>174</v>
      </c>
      <c r="G83" s="153" t="s">
        <v>175</v>
      </c>
      <c r="H83" s="153" t="s">
        <v>176</v>
      </c>
      <c r="I83" s="154" t="s">
        <v>177</v>
      </c>
      <c r="J83" s="153" t="s">
        <v>161</v>
      </c>
      <c r="K83" s="155" t="s">
        <v>178</v>
      </c>
      <c r="L83" s="151"/>
      <c r="M83" s="72" t="s">
        <v>179</v>
      </c>
      <c r="N83" s="73" t="s">
        <v>42</v>
      </c>
      <c r="O83" s="73" t="s">
        <v>180</v>
      </c>
      <c r="P83" s="73" t="s">
        <v>181</v>
      </c>
      <c r="Q83" s="73" t="s">
        <v>182</v>
      </c>
      <c r="R83" s="73" t="s">
        <v>183</v>
      </c>
      <c r="S83" s="73" t="s">
        <v>184</v>
      </c>
      <c r="T83" s="74" t="s">
        <v>185</v>
      </c>
    </row>
    <row r="84" spans="2:63" s="1" customFormat="1" ht="29.25" customHeight="1">
      <c r="B84" s="40"/>
      <c r="C84" s="76" t="s">
        <v>162</v>
      </c>
      <c r="J84" s="156">
        <f>BK84</f>
        <v>0</v>
      </c>
      <c r="L84" s="40"/>
      <c r="M84" s="75"/>
      <c r="N84" s="67"/>
      <c r="O84" s="67"/>
      <c r="P84" s="157">
        <f>P85</f>
        <v>0</v>
      </c>
      <c r="Q84" s="67"/>
      <c r="R84" s="157">
        <f>R85</f>
        <v>94.99131524</v>
      </c>
      <c r="S84" s="67"/>
      <c r="T84" s="158">
        <f>T85</f>
        <v>175.337</v>
      </c>
      <c r="AT84" s="23" t="s">
        <v>71</v>
      </c>
      <c r="AU84" s="23" t="s">
        <v>163</v>
      </c>
      <c r="BK84" s="159">
        <f>BK85</f>
        <v>0</v>
      </c>
    </row>
    <row r="85" spans="2:63" s="10" customFormat="1" ht="37.35" customHeight="1">
      <c r="B85" s="160"/>
      <c r="D85" s="161" t="s">
        <v>71</v>
      </c>
      <c r="E85" s="162" t="s">
        <v>186</v>
      </c>
      <c r="F85" s="162" t="s">
        <v>187</v>
      </c>
      <c r="I85" s="163"/>
      <c r="J85" s="164">
        <f>BK85</f>
        <v>0</v>
      </c>
      <c r="L85" s="160"/>
      <c r="M85" s="165"/>
      <c r="N85" s="166"/>
      <c r="O85" s="166"/>
      <c r="P85" s="167">
        <f>P86+P152+P155+P188+P209+P237+P248</f>
        <v>0</v>
      </c>
      <c r="Q85" s="166"/>
      <c r="R85" s="167">
        <f>R86+R152+R155+R188+R209+R237+R248</f>
        <v>94.99131524</v>
      </c>
      <c r="S85" s="166"/>
      <c r="T85" s="168">
        <f>T86+T152+T155+T188+T209+T237+T248</f>
        <v>175.337</v>
      </c>
      <c r="AR85" s="161" t="s">
        <v>80</v>
      </c>
      <c r="AT85" s="169" t="s">
        <v>71</v>
      </c>
      <c r="AU85" s="169" t="s">
        <v>72</v>
      </c>
      <c r="AY85" s="161" t="s">
        <v>188</v>
      </c>
      <c r="BK85" s="170">
        <f>BK86+BK152+BK155+BK188+BK209+BK237+BK248</f>
        <v>0</v>
      </c>
    </row>
    <row r="86" spans="2:63" s="10" customFormat="1" ht="19.95" customHeight="1">
      <c r="B86" s="160"/>
      <c r="D86" s="161" t="s">
        <v>71</v>
      </c>
      <c r="E86" s="171" t="s">
        <v>80</v>
      </c>
      <c r="F86" s="171" t="s">
        <v>189</v>
      </c>
      <c r="I86" s="163"/>
      <c r="J86" s="172">
        <f>BK86</f>
        <v>0</v>
      </c>
      <c r="L86" s="160"/>
      <c r="M86" s="165"/>
      <c r="N86" s="166"/>
      <c r="O86" s="166"/>
      <c r="P86" s="167">
        <f>SUM(P87:P151)</f>
        <v>0</v>
      </c>
      <c r="Q86" s="166"/>
      <c r="R86" s="167">
        <f>SUM(R87:R151)</f>
        <v>14.944149999999997</v>
      </c>
      <c r="S86" s="166"/>
      <c r="T86" s="168">
        <f>SUM(T87:T151)</f>
        <v>175.337</v>
      </c>
      <c r="AR86" s="161" t="s">
        <v>80</v>
      </c>
      <c r="AT86" s="169" t="s">
        <v>71</v>
      </c>
      <c r="AU86" s="169" t="s">
        <v>80</v>
      </c>
      <c r="AY86" s="161" t="s">
        <v>188</v>
      </c>
      <c r="BK86" s="170">
        <f>SUM(BK87:BK151)</f>
        <v>0</v>
      </c>
    </row>
    <row r="87" spans="2:65" s="1" customFormat="1" ht="16.5" customHeight="1">
      <c r="B87" s="173"/>
      <c r="C87" s="174" t="s">
        <v>80</v>
      </c>
      <c r="D87" s="174" t="s">
        <v>190</v>
      </c>
      <c r="E87" s="175" t="s">
        <v>191</v>
      </c>
      <c r="F87" s="176" t="s">
        <v>192</v>
      </c>
      <c r="G87" s="177" t="s">
        <v>152</v>
      </c>
      <c r="H87" s="178">
        <v>4</v>
      </c>
      <c r="I87" s="179"/>
      <c r="J87" s="180">
        <f>ROUND(I87*H87,2)</f>
        <v>0</v>
      </c>
      <c r="K87" s="176" t="s">
        <v>193</v>
      </c>
      <c r="L87" s="40"/>
      <c r="M87" s="181" t="s">
        <v>5</v>
      </c>
      <c r="N87" s="182" t="s">
        <v>43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194</v>
      </c>
      <c r="AT87" s="23" t="s">
        <v>190</v>
      </c>
      <c r="AU87" s="23" t="s">
        <v>82</v>
      </c>
      <c r="AY87" s="23" t="s">
        <v>188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80</v>
      </c>
      <c r="BK87" s="185">
        <f>ROUND(I87*H87,2)</f>
        <v>0</v>
      </c>
      <c r="BL87" s="23" t="s">
        <v>194</v>
      </c>
      <c r="BM87" s="23" t="s">
        <v>195</v>
      </c>
    </row>
    <row r="88" spans="2:65" s="1" customFormat="1" ht="25.5" customHeight="1">
      <c r="B88" s="173"/>
      <c r="C88" s="174" t="s">
        <v>82</v>
      </c>
      <c r="D88" s="174" t="s">
        <v>190</v>
      </c>
      <c r="E88" s="175" t="s">
        <v>196</v>
      </c>
      <c r="F88" s="176" t="s">
        <v>197</v>
      </c>
      <c r="G88" s="177" t="s">
        <v>152</v>
      </c>
      <c r="H88" s="178">
        <v>4</v>
      </c>
      <c r="I88" s="179"/>
      <c r="J88" s="180">
        <f>ROUND(I88*H88,2)</f>
        <v>0</v>
      </c>
      <c r="K88" s="176" t="s">
        <v>193</v>
      </c>
      <c r="L88" s="40"/>
      <c r="M88" s="181" t="s">
        <v>5</v>
      </c>
      <c r="N88" s="182" t="s">
        <v>43</v>
      </c>
      <c r="O88" s="41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23" t="s">
        <v>194</v>
      </c>
      <c r="AT88" s="23" t="s">
        <v>190</v>
      </c>
      <c r="AU88" s="23" t="s">
        <v>82</v>
      </c>
      <c r="AY88" s="23" t="s">
        <v>188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23" t="s">
        <v>80</v>
      </c>
      <c r="BK88" s="185">
        <f>ROUND(I88*H88,2)</f>
        <v>0</v>
      </c>
      <c r="BL88" s="23" t="s">
        <v>194</v>
      </c>
      <c r="BM88" s="23" t="s">
        <v>198</v>
      </c>
    </row>
    <row r="89" spans="2:65" s="1" customFormat="1" ht="25.5" customHeight="1">
      <c r="B89" s="173"/>
      <c r="C89" s="174" t="s">
        <v>95</v>
      </c>
      <c r="D89" s="174" t="s">
        <v>190</v>
      </c>
      <c r="E89" s="175" t="s">
        <v>199</v>
      </c>
      <c r="F89" s="176" t="s">
        <v>200</v>
      </c>
      <c r="G89" s="177" t="s">
        <v>93</v>
      </c>
      <c r="H89" s="178">
        <v>32</v>
      </c>
      <c r="I89" s="179"/>
      <c r="J89" s="180">
        <f>ROUND(I89*H89,2)</f>
        <v>0</v>
      </c>
      <c r="K89" s="176" t="s">
        <v>193</v>
      </c>
      <c r="L89" s="40"/>
      <c r="M89" s="181" t="s">
        <v>5</v>
      </c>
      <c r="N89" s="182" t="s">
        <v>43</v>
      </c>
      <c r="O89" s="41"/>
      <c r="P89" s="183">
        <f>O89*H89</f>
        <v>0</v>
      </c>
      <c r="Q89" s="183">
        <v>0</v>
      </c>
      <c r="R89" s="183">
        <f>Q89*H89</f>
        <v>0</v>
      </c>
      <c r="S89" s="183">
        <v>0.255</v>
      </c>
      <c r="T89" s="184">
        <f>S89*H89</f>
        <v>8.16</v>
      </c>
      <c r="AR89" s="23" t="s">
        <v>194</v>
      </c>
      <c r="AT89" s="23" t="s">
        <v>190</v>
      </c>
      <c r="AU89" s="23" t="s">
        <v>82</v>
      </c>
      <c r="AY89" s="23" t="s">
        <v>188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23" t="s">
        <v>80</v>
      </c>
      <c r="BK89" s="185">
        <f>ROUND(I89*H89,2)</f>
        <v>0</v>
      </c>
      <c r="BL89" s="23" t="s">
        <v>194</v>
      </c>
      <c r="BM89" s="23" t="s">
        <v>201</v>
      </c>
    </row>
    <row r="90" spans="2:51" s="11" customFormat="1" ht="13.5">
      <c r="B90" s="186"/>
      <c r="D90" s="187" t="s">
        <v>202</v>
      </c>
      <c r="E90" s="188" t="s">
        <v>5</v>
      </c>
      <c r="F90" s="189" t="s">
        <v>91</v>
      </c>
      <c r="H90" s="190">
        <v>32</v>
      </c>
      <c r="I90" s="191"/>
      <c r="L90" s="186"/>
      <c r="M90" s="192"/>
      <c r="N90" s="193"/>
      <c r="O90" s="193"/>
      <c r="P90" s="193"/>
      <c r="Q90" s="193"/>
      <c r="R90" s="193"/>
      <c r="S90" s="193"/>
      <c r="T90" s="194"/>
      <c r="AT90" s="188" t="s">
        <v>202</v>
      </c>
      <c r="AU90" s="188" t="s">
        <v>82</v>
      </c>
      <c r="AV90" s="11" t="s">
        <v>82</v>
      </c>
      <c r="AW90" s="11" t="s">
        <v>36</v>
      </c>
      <c r="AX90" s="11" t="s">
        <v>80</v>
      </c>
      <c r="AY90" s="188" t="s">
        <v>188</v>
      </c>
    </row>
    <row r="91" spans="2:65" s="1" customFormat="1" ht="51" customHeight="1">
      <c r="B91" s="173"/>
      <c r="C91" s="174" t="s">
        <v>194</v>
      </c>
      <c r="D91" s="174" t="s">
        <v>190</v>
      </c>
      <c r="E91" s="175" t="s">
        <v>203</v>
      </c>
      <c r="F91" s="176" t="s">
        <v>204</v>
      </c>
      <c r="G91" s="177" t="s">
        <v>93</v>
      </c>
      <c r="H91" s="178">
        <v>147</v>
      </c>
      <c r="I91" s="179"/>
      <c r="J91" s="180">
        <f>ROUND(I91*H91,2)</f>
        <v>0</v>
      </c>
      <c r="K91" s="176" t="s">
        <v>193</v>
      </c>
      <c r="L91" s="40"/>
      <c r="M91" s="181" t="s">
        <v>5</v>
      </c>
      <c r="N91" s="182" t="s">
        <v>43</v>
      </c>
      <c r="O91" s="41"/>
      <c r="P91" s="183">
        <f>O91*H91</f>
        <v>0</v>
      </c>
      <c r="Q91" s="183">
        <v>0</v>
      </c>
      <c r="R91" s="183">
        <f>Q91*H91</f>
        <v>0</v>
      </c>
      <c r="S91" s="183">
        <v>0.625</v>
      </c>
      <c r="T91" s="184">
        <f>S91*H91</f>
        <v>91.875</v>
      </c>
      <c r="AR91" s="23" t="s">
        <v>194</v>
      </c>
      <c r="AT91" s="23" t="s">
        <v>190</v>
      </c>
      <c r="AU91" s="23" t="s">
        <v>82</v>
      </c>
      <c r="AY91" s="23" t="s">
        <v>188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23" t="s">
        <v>80</v>
      </c>
      <c r="BK91" s="185">
        <f>ROUND(I91*H91,2)</f>
        <v>0</v>
      </c>
      <c r="BL91" s="23" t="s">
        <v>194</v>
      </c>
      <c r="BM91" s="23" t="s">
        <v>205</v>
      </c>
    </row>
    <row r="92" spans="2:51" s="11" customFormat="1" ht="13.5">
      <c r="B92" s="186"/>
      <c r="D92" s="187" t="s">
        <v>202</v>
      </c>
      <c r="E92" s="188" t="s">
        <v>5</v>
      </c>
      <c r="F92" s="189" t="s">
        <v>96</v>
      </c>
      <c r="H92" s="190">
        <v>147</v>
      </c>
      <c r="I92" s="191"/>
      <c r="L92" s="186"/>
      <c r="M92" s="192"/>
      <c r="N92" s="193"/>
      <c r="O92" s="193"/>
      <c r="P92" s="193"/>
      <c r="Q92" s="193"/>
      <c r="R92" s="193"/>
      <c r="S92" s="193"/>
      <c r="T92" s="194"/>
      <c r="AT92" s="188" t="s">
        <v>202</v>
      </c>
      <c r="AU92" s="188" t="s">
        <v>82</v>
      </c>
      <c r="AV92" s="11" t="s">
        <v>82</v>
      </c>
      <c r="AW92" s="11" t="s">
        <v>36</v>
      </c>
      <c r="AX92" s="11" t="s">
        <v>80</v>
      </c>
      <c r="AY92" s="188" t="s">
        <v>188</v>
      </c>
    </row>
    <row r="93" spans="2:65" s="1" customFormat="1" ht="51" customHeight="1">
      <c r="B93" s="173"/>
      <c r="C93" s="174" t="s">
        <v>206</v>
      </c>
      <c r="D93" s="174" t="s">
        <v>190</v>
      </c>
      <c r="E93" s="175" t="s">
        <v>207</v>
      </c>
      <c r="F93" s="176" t="s">
        <v>208</v>
      </c>
      <c r="G93" s="177" t="s">
        <v>93</v>
      </c>
      <c r="H93" s="178">
        <v>147</v>
      </c>
      <c r="I93" s="179"/>
      <c r="J93" s="180">
        <f>ROUND(I93*H93,2)</f>
        <v>0</v>
      </c>
      <c r="K93" s="176" t="s">
        <v>193</v>
      </c>
      <c r="L93" s="40"/>
      <c r="M93" s="181" t="s">
        <v>5</v>
      </c>
      <c r="N93" s="182" t="s">
        <v>43</v>
      </c>
      <c r="O93" s="41"/>
      <c r="P93" s="183">
        <f>O93*H93</f>
        <v>0</v>
      </c>
      <c r="Q93" s="183">
        <v>0</v>
      </c>
      <c r="R93" s="183">
        <f>Q93*H93</f>
        <v>0</v>
      </c>
      <c r="S93" s="183">
        <v>0.316</v>
      </c>
      <c r="T93" s="184">
        <f>S93*H93</f>
        <v>46.452</v>
      </c>
      <c r="AR93" s="23" t="s">
        <v>194</v>
      </c>
      <c r="AT93" s="23" t="s">
        <v>190</v>
      </c>
      <c r="AU93" s="23" t="s">
        <v>82</v>
      </c>
      <c r="AY93" s="23" t="s">
        <v>188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23" t="s">
        <v>80</v>
      </c>
      <c r="BK93" s="185">
        <f>ROUND(I93*H93,2)</f>
        <v>0</v>
      </c>
      <c r="BL93" s="23" t="s">
        <v>194</v>
      </c>
      <c r="BM93" s="23" t="s">
        <v>209</v>
      </c>
    </row>
    <row r="94" spans="2:51" s="11" customFormat="1" ht="13.5">
      <c r="B94" s="186"/>
      <c r="D94" s="187" t="s">
        <v>202</v>
      </c>
      <c r="E94" s="188" t="s">
        <v>5</v>
      </c>
      <c r="F94" s="189" t="s">
        <v>96</v>
      </c>
      <c r="H94" s="190">
        <v>147</v>
      </c>
      <c r="I94" s="191"/>
      <c r="L94" s="186"/>
      <c r="M94" s="192"/>
      <c r="N94" s="193"/>
      <c r="O94" s="193"/>
      <c r="P94" s="193"/>
      <c r="Q94" s="193"/>
      <c r="R94" s="193"/>
      <c r="S94" s="193"/>
      <c r="T94" s="194"/>
      <c r="AT94" s="188" t="s">
        <v>202</v>
      </c>
      <c r="AU94" s="188" t="s">
        <v>82</v>
      </c>
      <c r="AV94" s="11" t="s">
        <v>82</v>
      </c>
      <c r="AW94" s="11" t="s">
        <v>36</v>
      </c>
      <c r="AX94" s="11" t="s">
        <v>80</v>
      </c>
      <c r="AY94" s="188" t="s">
        <v>188</v>
      </c>
    </row>
    <row r="95" spans="2:65" s="1" customFormat="1" ht="38.25" customHeight="1">
      <c r="B95" s="173"/>
      <c r="C95" s="174" t="s">
        <v>210</v>
      </c>
      <c r="D95" s="174" t="s">
        <v>190</v>
      </c>
      <c r="E95" s="175" t="s">
        <v>211</v>
      </c>
      <c r="F95" s="176" t="s">
        <v>212</v>
      </c>
      <c r="G95" s="177" t="s">
        <v>93</v>
      </c>
      <c r="H95" s="178">
        <v>32</v>
      </c>
      <c r="I95" s="179"/>
      <c r="J95" s="180">
        <f>ROUND(I95*H95,2)</f>
        <v>0</v>
      </c>
      <c r="K95" s="176" t="s">
        <v>193</v>
      </c>
      <c r="L95" s="40"/>
      <c r="M95" s="181" t="s">
        <v>5</v>
      </c>
      <c r="N95" s="182" t="s">
        <v>43</v>
      </c>
      <c r="O95" s="41"/>
      <c r="P95" s="183">
        <f>O95*H95</f>
        <v>0</v>
      </c>
      <c r="Q95" s="183">
        <v>0</v>
      </c>
      <c r="R95" s="183">
        <f>Q95*H95</f>
        <v>0</v>
      </c>
      <c r="S95" s="183">
        <v>0.325</v>
      </c>
      <c r="T95" s="184">
        <f>S95*H95</f>
        <v>10.4</v>
      </c>
      <c r="AR95" s="23" t="s">
        <v>194</v>
      </c>
      <c r="AT95" s="23" t="s">
        <v>190</v>
      </c>
      <c r="AU95" s="23" t="s">
        <v>82</v>
      </c>
      <c r="AY95" s="23" t="s">
        <v>188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23" t="s">
        <v>80</v>
      </c>
      <c r="BK95" s="185">
        <f>ROUND(I95*H95,2)</f>
        <v>0</v>
      </c>
      <c r="BL95" s="23" t="s">
        <v>194</v>
      </c>
      <c r="BM95" s="23" t="s">
        <v>213</v>
      </c>
    </row>
    <row r="96" spans="2:51" s="11" customFormat="1" ht="13.5">
      <c r="B96" s="186"/>
      <c r="D96" s="187" t="s">
        <v>202</v>
      </c>
      <c r="E96" s="188" t="s">
        <v>5</v>
      </c>
      <c r="F96" s="189" t="s">
        <v>91</v>
      </c>
      <c r="H96" s="190">
        <v>32</v>
      </c>
      <c r="I96" s="191"/>
      <c r="L96" s="186"/>
      <c r="M96" s="192"/>
      <c r="N96" s="193"/>
      <c r="O96" s="193"/>
      <c r="P96" s="193"/>
      <c r="Q96" s="193"/>
      <c r="R96" s="193"/>
      <c r="S96" s="193"/>
      <c r="T96" s="194"/>
      <c r="AT96" s="188" t="s">
        <v>202</v>
      </c>
      <c r="AU96" s="188" t="s">
        <v>82</v>
      </c>
      <c r="AV96" s="11" t="s">
        <v>82</v>
      </c>
      <c r="AW96" s="11" t="s">
        <v>36</v>
      </c>
      <c r="AX96" s="11" t="s">
        <v>80</v>
      </c>
      <c r="AY96" s="188" t="s">
        <v>188</v>
      </c>
    </row>
    <row r="97" spans="2:65" s="1" customFormat="1" ht="38.25" customHeight="1">
      <c r="B97" s="173"/>
      <c r="C97" s="174" t="s">
        <v>132</v>
      </c>
      <c r="D97" s="174" t="s">
        <v>190</v>
      </c>
      <c r="E97" s="175" t="s">
        <v>214</v>
      </c>
      <c r="F97" s="176" t="s">
        <v>215</v>
      </c>
      <c r="G97" s="177" t="s">
        <v>102</v>
      </c>
      <c r="H97" s="178">
        <v>90</v>
      </c>
      <c r="I97" s="179"/>
      <c r="J97" s="180">
        <f>ROUND(I97*H97,2)</f>
        <v>0</v>
      </c>
      <c r="K97" s="176" t="s">
        <v>193</v>
      </c>
      <c r="L97" s="40"/>
      <c r="M97" s="181" t="s">
        <v>5</v>
      </c>
      <c r="N97" s="182" t="s">
        <v>43</v>
      </c>
      <c r="O97" s="41"/>
      <c r="P97" s="183">
        <f>O97*H97</f>
        <v>0</v>
      </c>
      <c r="Q97" s="183">
        <v>0</v>
      </c>
      <c r="R97" s="183">
        <f>Q97*H97</f>
        <v>0</v>
      </c>
      <c r="S97" s="183">
        <v>0.205</v>
      </c>
      <c r="T97" s="184">
        <f>S97*H97</f>
        <v>18.45</v>
      </c>
      <c r="AR97" s="23" t="s">
        <v>194</v>
      </c>
      <c r="AT97" s="23" t="s">
        <v>190</v>
      </c>
      <c r="AU97" s="23" t="s">
        <v>82</v>
      </c>
      <c r="AY97" s="23" t="s">
        <v>188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23" t="s">
        <v>80</v>
      </c>
      <c r="BK97" s="185">
        <f>ROUND(I97*H97,2)</f>
        <v>0</v>
      </c>
      <c r="BL97" s="23" t="s">
        <v>194</v>
      </c>
      <c r="BM97" s="23" t="s">
        <v>216</v>
      </c>
    </row>
    <row r="98" spans="2:65" s="1" customFormat="1" ht="38.25" customHeight="1">
      <c r="B98" s="173"/>
      <c r="C98" s="174" t="s">
        <v>217</v>
      </c>
      <c r="D98" s="174" t="s">
        <v>190</v>
      </c>
      <c r="E98" s="175" t="s">
        <v>218</v>
      </c>
      <c r="F98" s="176" t="s">
        <v>219</v>
      </c>
      <c r="G98" s="177" t="s">
        <v>108</v>
      </c>
      <c r="H98" s="178">
        <v>59.85</v>
      </c>
      <c r="I98" s="179"/>
      <c r="J98" s="180">
        <f>ROUND(I98*H98,2)</f>
        <v>0</v>
      </c>
      <c r="K98" s="176" t="s">
        <v>193</v>
      </c>
      <c r="L98" s="40"/>
      <c r="M98" s="181" t="s">
        <v>5</v>
      </c>
      <c r="N98" s="182" t="s">
        <v>43</v>
      </c>
      <c r="O98" s="41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AR98" s="23" t="s">
        <v>194</v>
      </c>
      <c r="AT98" s="23" t="s">
        <v>190</v>
      </c>
      <c r="AU98" s="23" t="s">
        <v>82</v>
      </c>
      <c r="AY98" s="23" t="s">
        <v>188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23" t="s">
        <v>80</v>
      </c>
      <c r="BK98" s="185">
        <f>ROUND(I98*H98,2)</f>
        <v>0</v>
      </c>
      <c r="BL98" s="23" t="s">
        <v>194</v>
      </c>
      <c r="BM98" s="23" t="s">
        <v>220</v>
      </c>
    </row>
    <row r="99" spans="2:51" s="11" customFormat="1" ht="13.5">
      <c r="B99" s="186"/>
      <c r="D99" s="187" t="s">
        <v>202</v>
      </c>
      <c r="E99" s="188" t="s">
        <v>5</v>
      </c>
      <c r="F99" s="189" t="s">
        <v>106</v>
      </c>
      <c r="H99" s="190">
        <v>59.85</v>
      </c>
      <c r="I99" s="191"/>
      <c r="L99" s="186"/>
      <c r="M99" s="192"/>
      <c r="N99" s="193"/>
      <c r="O99" s="193"/>
      <c r="P99" s="193"/>
      <c r="Q99" s="193"/>
      <c r="R99" s="193"/>
      <c r="S99" s="193"/>
      <c r="T99" s="194"/>
      <c r="AT99" s="188" t="s">
        <v>202</v>
      </c>
      <c r="AU99" s="188" t="s">
        <v>82</v>
      </c>
      <c r="AV99" s="11" t="s">
        <v>82</v>
      </c>
      <c r="AW99" s="11" t="s">
        <v>36</v>
      </c>
      <c r="AX99" s="11" t="s">
        <v>80</v>
      </c>
      <c r="AY99" s="188" t="s">
        <v>188</v>
      </c>
    </row>
    <row r="100" spans="2:65" s="1" customFormat="1" ht="25.5" customHeight="1">
      <c r="B100" s="173"/>
      <c r="C100" s="174" t="s">
        <v>221</v>
      </c>
      <c r="D100" s="174" t="s">
        <v>190</v>
      </c>
      <c r="E100" s="175" t="s">
        <v>222</v>
      </c>
      <c r="F100" s="176" t="s">
        <v>223</v>
      </c>
      <c r="G100" s="177" t="s">
        <v>108</v>
      </c>
      <c r="H100" s="178">
        <v>27</v>
      </c>
      <c r="I100" s="179"/>
      <c r="J100" s="180">
        <f>ROUND(I100*H100,2)</f>
        <v>0</v>
      </c>
      <c r="K100" s="176" t="s">
        <v>193</v>
      </c>
      <c r="L100" s="40"/>
      <c r="M100" s="181" t="s">
        <v>5</v>
      </c>
      <c r="N100" s="182" t="s">
        <v>43</v>
      </c>
      <c r="O100" s="41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23" t="s">
        <v>194</v>
      </c>
      <c r="AT100" s="23" t="s">
        <v>190</v>
      </c>
      <c r="AU100" s="23" t="s">
        <v>82</v>
      </c>
      <c r="AY100" s="23" t="s">
        <v>188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23" t="s">
        <v>80</v>
      </c>
      <c r="BK100" s="185">
        <f>ROUND(I100*H100,2)</f>
        <v>0</v>
      </c>
      <c r="BL100" s="23" t="s">
        <v>194</v>
      </c>
      <c r="BM100" s="23" t="s">
        <v>224</v>
      </c>
    </row>
    <row r="101" spans="2:51" s="11" customFormat="1" ht="13.5">
      <c r="B101" s="186"/>
      <c r="D101" s="187" t="s">
        <v>202</v>
      </c>
      <c r="E101" s="188" t="s">
        <v>5</v>
      </c>
      <c r="F101" s="189" t="s">
        <v>144</v>
      </c>
      <c r="H101" s="190">
        <v>27</v>
      </c>
      <c r="I101" s="191"/>
      <c r="L101" s="186"/>
      <c r="M101" s="192"/>
      <c r="N101" s="193"/>
      <c r="O101" s="193"/>
      <c r="P101" s="193"/>
      <c r="Q101" s="193"/>
      <c r="R101" s="193"/>
      <c r="S101" s="193"/>
      <c r="T101" s="194"/>
      <c r="AT101" s="188" t="s">
        <v>202</v>
      </c>
      <c r="AU101" s="188" t="s">
        <v>82</v>
      </c>
      <c r="AV101" s="11" t="s">
        <v>82</v>
      </c>
      <c r="AW101" s="11" t="s">
        <v>36</v>
      </c>
      <c r="AX101" s="11" t="s">
        <v>80</v>
      </c>
      <c r="AY101" s="188" t="s">
        <v>188</v>
      </c>
    </row>
    <row r="102" spans="2:65" s="1" customFormat="1" ht="25.5" customHeight="1">
      <c r="B102" s="173"/>
      <c r="C102" s="174" t="s">
        <v>225</v>
      </c>
      <c r="D102" s="174" t="s">
        <v>190</v>
      </c>
      <c r="E102" s="175" t="s">
        <v>226</v>
      </c>
      <c r="F102" s="176" t="s">
        <v>227</v>
      </c>
      <c r="G102" s="177" t="s">
        <v>108</v>
      </c>
      <c r="H102" s="178">
        <v>13.5</v>
      </c>
      <c r="I102" s="179"/>
      <c r="J102" s="180">
        <f>ROUND(I102*H102,2)</f>
        <v>0</v>
      </c>
      <c r="K102" s="176" t="s">
        <v>193</v>
      </c>
      <c r="L102" s="40"/>
      <c r="M102" s="181" t="s">
        <v>5</v>
      </c>
      <c r="N102" s="182" t="s">
        <v>43</v>
      </c>
      <c r="O102" s="41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23" t="s">
        <v>194</v>
      </c>
      <c r="AT102" s="23" t="s">
        <v>190</v>
      </c>
      <c r="AU102" s="23" t="s">
        <v>82</v>
      </c>
      <c r="AY102" s="23" t="s">
        <v>188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23" t="s">
        <v>80</v>
      </c>
      <c r="BK102" s="185">
        <f>ROUND(I102*H102,2)</f>
        <v>0</v>
      </c>
      <c r="BL102" s="23" t="s">
        <v>194</v>
      </c>
      <c r="BM102" s="23" t="s">
        <v>228</v>
      </c>
    </row>
    <row r="103" spans="2:47" s="1" customFormat="1" ht="24">
      <c r="B103" s="40"/>
      <c r="D103" s="187" t="s">
        <v>229</v>
      </c>
      <c r="F103" s="195" t="s">
        <v>230</v>
      </c>
      <c r="I103" s="196"/>
      <c r="L103" s="40"/>
      <c r="M103" s="197"/>
      <c r="N103" s="41"/>
      <c r="O103" s="41"/>
      <c r="P103" s="41"/>
      <c r="Q103" s="41"/>
      <c r="R103" s="41"/>
      <c r="S103" s="41"/>
      <c r="T103" s="69"/>
      <c r="AT103" s="23" t="s">
        <v>229</v>
      </c>
      <c r="AU103" s="23" t="s">
        <v>82</v>
      </c>
    </row>
    <row r="104" spans="2:51" s="11" customFormat="1" ht="13.5">
      <c r="B104" s="186"/>
      <c r="D104" s="187" t="s">
        <v>202</v>
      </c>
      <c r="E104" s="188" t="s">
        <v>5</v>
      </c>
      <c r="F104" s="189" t="s">
        <v>144</v>
      </c>
      <c r="H104" s="190">
        <v>27</v>
      </c>
      <c r="I104" s="191"/>
      <c r="L104" s="186"/>
      <c r="M104" s="192"/>
      <c r="N104" s="193"/>
      <c r="O104" s="193"/>
      <c r="P104" s="193"/>
      <c r="Q104" s="193"/>
      <c r="R104" s="193"/>
      <c r="S104" s="193"/>
      <c r="T104" s="194"/>
      <c r="AT104" s="188" t="s">
        <v>202</v>
      </c>
      <c r="AU104" s="188" t="s">
        <v>82</v>
      </c>
      <c r="AV104" s="11" t="s">
        <v>82</v>
      </c>
      <c r="AW104" s="11" t="s">
        <v>36</v>
      </c>
      <c r="AX104" s="11" t="s">
        <v>80</v>
      </c>
      <c r="AY104" s="188" t="s">
        <v>188</v>
      </c>
    </row>
    <row r="105" spans="2:51" s="11" customFormat="1" ht="13.5">
      <c r="B105" s="186"/>
      <c r="D105" s="187" t="s">
        <v>202</v>
      </c>
      <c r="F105" s="189" t="s">
        <v>231</v>
      </c>
      <c r="H105" s="190">
        <v>13.5</v>
      </c>
      <c r="I105" s="191"/>
      <c r="L105" s="186"/>
      <c r="M105" s="192"/>
      <c r="N105" s="193"/>
      <c r="O105" s="193"/>
      <c r="P105" s="193"/>
      <c r="Q105" s="193"/>
      <c r="R105" s="193"/>
      <c r="S105" s="193"/>
      <c r="T105" s="194"/>
      <c r="AT105" s="188" t="s">
        <v>202</v>
      </c>
      <c r="AU105" s="188" t="s">
        <v>82</v>
      </c>
      <c r="AV105" s="11" t="s">
        <v>82</v>
      </c>
      <c r="AW105" s="11" t="s">
        <v>6</v>
      </c>
      <c r="AX105" s="11" t="s">
        <v>80</v>
      </c>
      <c r="AY105" s="188" t="s">
        <v>188</v>
      </c>
    </row>
    <row r="106" spans="2:65" s="1" customFormat="1" ht="38.25" customHeight="1">
      <c r="B106" s="173"/>
      <c r="C106" s="174" t="s">
        <v>232</v>
      </c>
      <c r="D106" s="174" t="s">
        <v>190</v>
      </c>
      <c r="E106" s="175" t="s">
        <v>233</v>
      </c>
      <c r="F106" s="176" t="s">
        <v>234</v>
      </c>
      <c r="G106" s="177" t="s">
        <v>108</v>
      </c>
      <c r="H106" s="178">
        <v>31.9</v>
      </c>
      <c r="I106" s="179"/>
      <c r="J106" s="180">
        <f>ROUND(I106*H106,2)</f>
        <v>0</v>
      </c>
      <c r="K106" s="176" t="s">
        <v>193</v>
      </c>
      <c r="L106" s="40"/>
      <c r="M106" s="181" t="s">
        <v>5</v>
      </c>
      <c r="N106" s="182" t="s">
        <v>43</v>
      </c>
      <c r="O106" s="41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23" t="s">
        <v>194</v>
      </c>
      <c r="AT106" s="23" t="s">
        <v>190</v>
      </c>
      <c r="AU106" s="23" t="s">
        <v>82</v>
      </c>
      <c r="AY106" s="23" t="s">
        <v>188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23" t="s">
        <v>80</v>
      </c>
      <c r="BK106" s="185">
        <f>ROUND(I106*H106,2)</f>
        <v>0</v>
      </c>
      <c r="BL106" s="23" t="s">
        <v>194</v>
      </c>
      <c r="BM106" s="23" t="s">
        <v>235</v>
      </c>
    </row>
    <row r="107" spans="2:51" s="11" customFormat="1" ht="13.5">
      <c r="B107" s="186"/>
      <c r="D107" s="187" t="s">
        <v>202</v>
      </c>
      <c r="E107" s="188" t="s">
        <v>5</v>
      </c>
      <c r="F107" s="189" t="s">
        <v>110</v>
      </c>
      <c r="H107" s="190">
        <v>31.9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88" t="s">
        <v>202</v>
      </c>
      <c r="AU107" s="188" t="s">
        <v>82</v>
      </c>
      <c r="AV107" s="11" t="s">
        <v>82</v>
      </c>
      <c r="AW107" s="11" t="s">
        <v>36</v>
      </c>
      <c r="AX107" s="11" t="s">
        <v>80</v>
      </c>
      <c r="AY107" s="188" t="s">
        <v>188</v>
      </c>
    </row>
    <row r="108" spans="2:65" s="1" customFormat="1" ht="38.25" customHeight="1">
      <c r="B108" s="173"/>
      <c r="C108" s="174" t="s">
        <v>236</v>
      </c>
      <c r="D108" s="174" t="s">
        <v>190</v>
      </c>
      <c r="E108" s="175" t="s">
        <v>237</v>
      </c>
      <c r="F108" s="176" t="s">
        <v>238</v>
      </c>
      <c r="G108" s="177" t="s">
        <v>108</v>
      </c>
      <c r="H108" s="178">
        <v>15.95</v>
      </c>
      <c r="I108" s="179"/>
      <c r="J108" s="180">
        <f>ROUND(I108*H108,2)</f>
        <v>0</v>
      </c>
      <c r="K108" s="176" t="s">
        <v>193</v>
      </c>
      <c r="L108" s="40"/>
      <c r="M108" s="181" t="s">
        <v>5</v>
      </c>
      <c r="N108" s="182" t="s">
        <v>43</v>
      </c>
      <c r="O108" s="41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23" t="s">
        <v>194</v>
      </c>
      <c r="AT108" s="23" t="s">
        <v>190</v>
      </c>
      <c r="AU108" s="23" t="s">
        <v>82</v>
      </c>
      <c r="AY108" s="23" t="s">
        <v>188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23" t="s">
        <v>80</v>
      </c>
      <c r="BK108" s="185">
        <f>ROUND(I108*H108,2)</f>
        <v>0</v>
      </c>
      <c r="BL108" s="23" t="s">
        <v>194</v>
      </c>
      <c r="BM108" s="23" t="s">
        <v>239</v>
      </c>
    </row>
    <row r="109" spans="2:47" s="1" customFormat="1" ht="24">
      <c r="B109" s="40"/>
      <c r="D109" s="187" t="s">
        <v>229</v>
      </c>
      <c r="F109" s="195" t="s">
        <v>230</v>
      </c>
      <c r="I109" s="196"/>
      <c r="L109" s="40"/>
      <c r="M109" s="197"/>
      <c r="N109" s="41"/>
      <c r="O109" s="41"/>
      <c r="P109" s="41"/>
      <c r="Q109" s="41"/>
      <c r="R109" s="41"/>
      <c r="S109" s="41"/>
      <c r="T109" s="69"/>
      <c r="AT109" s="23" t="s">
        <v>229</v>
      </c>
      <c r="AU109" s="23" t="s">
        <v>82</v>
      </c>
    </row>
    <row r="110" spans="2:51" s="11" customFormat="1" ht="13.5">
      <c r="B110" s="186"/>
      <c r="D110" s="187" t="s">
        <v>202</v>
      </c>
      <c r="E110" s="188" t="s">
        <v>5</v>
      </c>
      <c r="F110" s="189" t="s">
        <v>110</v>
      </c>
      <c r="H110" s="190">
        <v>31.9</v>
      </c>
      <c r="I110" s="191"/>
      <c r="L110" s="186"/>
      <c r="M110" s="192"/>
      <c r="N110" s="193"/>
      <c r="O110" s="193"/>
      <c r="P110" s="193"/>
      <c r="Q110" s="193"/>
      <c r="R110" s="193"/>
      <c r="S110" s="193"/>
      <c r="T110" s="194"/>
      <c r="AT110" s="188" t="s">
        <v>202</v>
      </c>
      <c r="AU110" s="188" t="s">
        <v>82</v>
      </c>
      <c r="AV110" s="11" t="s">
        <v>82</v>
      </c>
      <c r="AW110" s="11" t="s">
        <v>36</v>
      </c>
      <c r="AX110" s="11" t="s">
        <v>80</v>
      </c>
      <c r="AY110" s="188" t="s">
        <v>188</v>
      </c>
    </row>
    <row r="111" spans="2:51" s="11" customFormat="1" ht="13.5">
      <c r="B111" s="186"/>
      <c r="D111" s="187" t="s">
        <v>202</v>
      </c>
      <c r="F111" s="189" t="s">
        <v>240</v>
      </c>
      <c r="H111" s="190">
        <v>15.95</v>
      </c>
      <c r="I111" s="191"/>
      <c r="L111" s="186"/>
      <c r="M111" s="192"/>
      <c r="N111" s="193"/>
      <c r="O111" s="193"/>
      <c r="P111" s="193"/>
      <c r="Q111" s="193"/>
      <c r="R111" s="193"/>
      <c r="S111" s="193"/>
      <c r="T111" s="194"/>
      <c r="AT111" s="188" t="s">
        <v>202</v>
      </c>
      <c r="AU111" s="188" t="s">
        <v>82</v>
      </c>
      <c r="AV111" s="11" t="s">
        <v>82</v>
      </c>
      <c r="AW111" s="11" t="s">
        <v>6</v>
      </c>
      <c r="AX111" s="11" t="s">
        <v>80</v>
      </c>
      <c r="AY111" s="188" t="s">
        <v>188</v>
      </c>
    </row>
    <row r="112" spans="2:65" s="1" customFormat="1" ht="25.5" customHeight="1">
      <c r="B112" s="173"/>
      <c r="C112" s="174" t="s">
        <v>241</v>
      </c>
      <c r="D112" s="174" t="s">
        <v>190</v>
      </c>
      <c r="E112" s="175" t="s">
        <v>242</v>
      </c>
      <c r="F112" s="176" t="s">
        <v>243</v>
      </c>
      <c r="G112" s="177" t="s">
        <v>108</v>
      </c>
      <c r="H112" s="178">
        <v>15.95</v>
      </c>
      <c r="I112" s="179"/>
      <c r="J112" s="180">
        <f>ROUND(I112*H112,2)</f>
        <v>0</v>
      </c>
      <c r="K112" s="176" t="s">
        <v>193</v>
      </c>
      <c r="L112" s="40"/>
      <c r="M112" s="181" t="s">
        <v>5</v>
      </c>
      <c r="N112" s="182" t="s">
        <v>43</v>
      </c>
      <c r="O112" s="41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AR112" s="23" t="s">
        <v>194</v>
      </c>
      <c r="AT112" s="23" t="s">
        <v>190</v>
      </c>
      <c r="AU112" s="23" t="s">
        <v>82</v>
      </c>
      <c r="AY112" s="23" t="s">
        <v>188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23" t="s">
        <v>80</v>
      </c>
      <c r="BK112" s="185">
        <f>ROUND(I112*H112,2)</f>
        <v>0</v>
      </c>
      <c r="BL112" s="23" t="s">
        <v>194</v>
      </c>
      <c r="BM112" s="23" t="s">
        <v>244</v>
      </c>
    </row>
    <row r="113" spans="2:47" s="1" customFormat="1" ht="24">
      <c r="B113" s="40"/>
      <c r="D113" s="187" t="s">
        <v>229</v>
      </c>
      <c r="F113" s="195" t="s">
        <v>230</v>
      </c>
      <c r="I113" s="196"/>
      <c r="L113" s="40"/>
      <c r="M113" s="197"/>
      <c r="N113" s="41"/>
      <c r="O113" s="41"/>
      <c r="P113" s="41"/>
      <c r="Q113" s="41"/>
      <c r="R113" s="41"/>
      <c r="S113" s="41"/>
      <c r="T113" s="69"/>
      <c r="AT113" s="23" t="s">
        <v>229</v>
      </c>
      <c r="AU113" s="23" t="s">
        <v>82</v>
      </c>
    </row>
    <row r="114" spans="2:51" s="11" customFormat="1" ht="13.5">
      <c r="B114" s="186"/>
      <c r="D114" s="187" t="s">
        <v>202</v>
      </c>
      <c r="E114" s="188" t="s">
        <v>5</v>
      </c>
      <c r="F114" s="189" t="s">
        <v>110</v>
      </c>
      <c r="H114" s="190">
        <v>31.9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88" t="s">
        <v>202</v>
      </c>
      <c r="AU114" s="188" t="s">
        <v>82</v>
      </c>
      <c r="AV114" s="11" t="s">
        <v>82</v>
      </c>
      <c r="AW114" s="11" t="s">
        <v>36</v>
      </c>
      <c r="AX114" s="11" t="s">
        <v>80</v>
      </c>
      <c r="AY114" s="188" t="s">
        <v>188</v>
      </c>
    </row>
    <row r="115" spans="2:51" s="11" customFormat="1" ht="13.5">
      <c r="B115" s="186"/>
      <c r="D115" s="187" t="s">
        <v>202</v>
      </c>
      <c r="F115" s="189" t="s">
        <v>240</v>
      </c>
      <c r="H115" s="190">
        <v>15.95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202</v>
      </c>
      <c r="AU115" s="188" t="s">
        <v>82</v>
      </c>
      <c r="AV115" s="11" t="s">
        <v>82</v>
      </c>
      <c r="AW115" s="11" t="s">
        <v>6</v>
      </c>
      <c r="AX115" s="11" t="s">
        <v>80</v>
      </c>
      <c r="AY115" s="188" t="s">
        <v>188</v>
      </c>
    </row>
    <row r="116" spans="2:65" s="1" customFormat="1" ht="25.5" customHeight="1">
      <c r="B116" s="173"/>
      <c r="C116" s="174" t="s">
        <v>245</v>
      </c>
      <c r="D116" s="174" t="s">
        <v>190</v>
      </c>
      <c r="E116" s="175" t="s">
        <v>246</v>
      </c>
      <c r="F116" s="176" t="s">
        <v>247</v>
      </c>
      <c r="G116" s="177" t="s">
        <v>108</v>
      </c>
      <c r="H116" s="178">
        <v>21.45</v>
      </c>
      <c r="I116" s="179"/>
      <c r="J116" s="180">
        <f>ROUND(I116*H116,2)</f>
        <v>0</v>
      </c>
      <c r="K116" s="176" t="s">
        <v>248</v>
      </c>
      <c r="L116" s="40"/>
      <c r="M116" s="181" t="s">
        <v>5</v>
      </c>
      <c r="N116" s="182" t="s">
        <v>43</v>
      </c>
      <c r="O116" s="41"/>
      <c r="P116" s="183">
        <f>O116*H116</f>
        <v>0</v>
      </c>
      <c r="Q116" s="183">
        <v>0</v>
      </c>
      <c r="R116" s="183">
        <f>Q116*H116</f>
        <v>0</v>
      </c>
      <c r="S116" s="183">
        <v>0</v>
      </c>
      <c r="T116" s="184">
        <f>S116*H116</f>
        <v>0</v>
      </c>
      <c r="AR116" s="23" t="s">
        <v>194</v>
      </c>
      <c r="AT116" s="23" t="s">
        <v>190</v>
      </c>
      <c r="AU116" s="23" t="s">
        <v>82</v>
      </c>
      <c r="AY116" s="23" t="s">
        <v>188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23" t="s">
        <v>80</v>
      </c>
      <c r="BK116" s="185">
        <f>ROUND(I116*H116,2)</f>
        <v>0</v>
      </c>
      <c r="BL116" s="23" t="s">
        <v>194</v>
      </c>
      <c r="BM116" s="23" t="s">
        <v>249</v>
      </c>
    </row>
    <row r="117" spans="2:51" s="11" customFormat="1" ht="13.5">
      <c r="B117" s="186"/>
      <c r="D117" s="187" t="s">
        <v>202</v>
      </c>
      <c r="E117" s="188" t="s">
        <v>157</v>
      </c>
      <c r="F117" s="189" t="s">
        <v>250</v>
      </c>
      <c r="H117" s="190">
        <v>21.45</v>
      </c>
      <c r="I117" s="191"/>
      <c r="L117" s="186"/>
      <c r="M117" s="192"/>
      <c r="N117" s="193"/>
      <c r="O117" s="193"/>
      <c r="P117" s="193"/>
      <c r="Q117" s="193"/>
      <c r="R117" s="193"/>
      <c r="S117" s="193"/>
      <c r="T117" s="194"/>
      <c r="AT117" s="188" t="s">
        <v>202</v>
      </c>
      <c r="AU117" s="188" t="s">
        <v>82</v>
      </c>
      <c r="AV117" s="11" t="s">
        <v>82</v>
      </c>
      <c r="AW117" s="11" t="s">
        <v>36</v>
      </c>
      <c r="AX117" s="11" t="s">
        <v>80</v>
      </c>
      <c r="AY117" s="188" t="s">
        <v>188</v>
      </c>
    </row>
    <row r="118" spans="2:65" s="1" customFormat="1" ht="16.5" customHeight="1">
      <c r="B118" s="173"/>
      <c r="C118" s="174" t="s">
        <v>11</v>
      </c>
      <c r="D118" s="174" t="s">
        <v>190</v>
      </c>
      <c r="E118" s="175" t="s">
        <v>251</v>
      </c>
      <c r="F118" s="176" t="s">
        <v>252</v>
      </c>
      <c r="G118" s="177" t="s">
        <v>108</v>
      </c>
      <c r="H118" s="178">
        <v>10.725</v>
      </c>
      <c r="I118" s="179"/>
      <c r="J118" s="180">
        <f>ROUND(I118*H118,2)</f>
        <v>0</v>
      </c>
      <c r="K118" s="176" t="s">
        <v>193</v>
      </c>
      <c r="L118" s="40"/>
      <c r="M118" s="181" t="s">
        <v>5</v>
      </c>
      <c r="N118" s="182" t="s">
        <v>43</v>
      </c>
      <c r="O118" s="41"/>
      <c r="P118" s="183">
        <f>O118*H118</f>
        <v>0</v>
      </c>
      <c r="Q118" s="183">
        <v>0</v>
      </c>
      <c r="R118" s="183">
        <f>Q118*H118</f>
        <v>0</v>
      </c>
      <c r="S118" s="183">
        <v>0</v>
      </c>
      <c r="T118" s="184">
        <f>S118*H118</f>
        <v>0</v>
      </c>
      <c r="AR118" s="23" t="s">
        <v>194</v>
      </c>
      <c r="AT118" s="23" t="s">
        <v>190</v>
      </c>
      <c r="AU118" s="23" t="s">
        <v>82</v>
      </c>
      <c r="AY118" s="23" t="s">
        <v>188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23" t="s">
        <v>80</v>
      </c>
      <c r="BK118" s="185">
        <f>ROUND(I118*H118,2)</f>
        <v>0</v>
      </c>
      <c r="BL118" s="23" t="s">
        <v>194</v>
      </c>
      <c r="BM118" s="23" t="s">
        <v>253</v>
      </c>
    </row>
    <row r="119" spans="2:47" s="1" customFormat="1" ht="24">
      <c r="B119" s="40"/>
      <c r="D119" s="187" t="s">
        <v>229</v>
      </c>
      <c r="F119" s="195" t="s">
        <v>230</v>
      </c>
      <c r="I119" s="196"/>
      <c r="L119" s="40"/>
      <c r="M119" s="197"/>
      <c r="N119" s="41"/>
      <c r="O119" s="41"/>
      <c r="P119" s="41"/>
      <c r="Q119" s="41"/>
      <c r="R119" s="41"/>
      <c r="S119" s="41"/>
      <c r="T119" s="69"/>
      <c r="AT119" s="23" t="s">
        <v>229</v>
      </c>
      <c r="AU119" s="23" t="s">
        <v>82</v>
      </c>
    </row>
    <row r="120" spans="2:51" s="11" customFormat="1" ht="13.5">
      <c r="B120" s="186"/>
      <c r="D120" s="187" t="s">
        <v>202</v>
      </c>
      <c r="F120" s="189" t="s">
        <v>254</v>
      </c>
      <c r="H120" s="190">
        <v>10.725</v>
      </c>
      <c r="I120" s="191"/>
      <c r="L120" s="186"/>
      <c r="M120" s="192"/>
      <c r="N120" s="193"/>
      <c r="O120" s="193"/>
      <c r="P120" s="193"/>
      <c r="Q120" s="193"/>
      <c r="R120" s="193"/>
      <c r="S120" s="193"/>
      <c r="T120" s="194"/>
      <c r="AT120" s="188" t="s">
        <v>202</v>
      </c>
      <c r="AU120" s="188" t="s">
        <v>82</v>
      </c>
      <c r="AV120" s="11" t="s">
        <v>82</v>
      </c>
      <c r="AW120" s="11" t="s">
        <v>6</v>
      </c>
      <c r="AX120" s="11" t="s">
        <v>80</v>
      </c>
      <c r="AY120" s="188" t="s">
        <v>188</v>
      </c>
    </row>
    <row r="121" spans="2:65" s="1" customFormat="1" ht="38.25" customHeight="1">
      <c r="B121" s="173"/>
      <c r="C121" s="174" t="s">
        <v>255</v>
      </c>
      <c r="D121" s="174" t="s">
        <v>190</v>
      </c>
      <c r="E121" s="175" t="s">
        <v>256</v>
      </c>
      <c r="F121" s="176" t="s">
        <v>257</v>
      </c>
      <c r="G121" s="177" t="s">
        <v>108</v>
      </c>
      <c r="H121" s="178">
        <v>40.5</v>
      </c>
      <c r="I121" s="179"/>
      <c r="J121" s="180">
        <f>ROUND(I121*H121,2)</f>
        <v>0</v>
      </c>
      <c r="K121" s="176" t="s">
        <v>248</v>
      </c>
      <c r="L121" s="40"/>
      <c r="M121" s="181" t="s">
        <v>5</v>
      </c>
      <c r="N121" s="182" t="s">
        <v>43</v>
      </c>
      <c r="O121" s="41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23" t="s">
        <v>194</v>
      </c>
      <c r="AT121" s="23" t="s">
        <v>190</v>
      </c>
      <c r="AU121" s="23" t="s">
        <v>82</v>
      </c>
      <c r="AY121" s="23" t="s">
        <v>188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23" t="s">
        <v>80</v>
      </c>
      <c r="BK121" s="185">
        <f>ROUND(I121*H121,2)</f>
        <v>0</v>
      </c>
      <c r="BL121" s="23" t="s">
        <v>194</v>
      </c>
      <c r="BM121" s="23" t="s">
        <v>258</v>
      </c>
    </row>
    <row r="122" spans="2:51" s="11" customFormat="1" ht="13.5">
      <c r="B122" s="186"/>
      <c r="D122" s="187" t="s">
        <v>202</v>
      </c>
      <c r="E122" s="188" t="s">
        <v>155</v>
      </c>
      <c r="F122" s="189" t="s">
        <v>259</v>
      </c>
      <c r="H122" s="190">
        <v>40.5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88" t="s">
        <v>202</v>
      </c>
      <c r="AU122" s="188" t="s">
        <v>82</v>
      </c>
      <c r="AV122" s="11" t="s">
        <v>82</v>
      </c>
      <c r="AW122" s="11" t="s">
        <v>36</v>
      </c>
      <c r="AX122" s="11" t="s">
        <v>80</v>
      </c>
      <c r="AY122" s="188" t="s">
        <v>188</v>
      </c>
    </row>
    <row r="123" spans="2:65" s="1" customFormat="1" ht="38.25" customHeight="1">
      <c r="B123" s="173"/>
      <c r="C123" s="174" t="s">
        <v>260</v>
      </c>
      <c r="D123" s="174" t="s">
        <v>190</v>
      </c>
      <c r="E123" s="175" t="s">
        <v>261</v>
      </c>
      <c r="F123" s="176" t="s">
        <v>262</v>
      </c>
      <c r="G123" s="177" t="s">
        <v>108</v>
      </c>
      <c r="H123" s="178">
        <v>20.25</v>
      </c>
      <c r="I123" s="179"/>
      <c r="J123" s="180">
        <f>ROUND(I123*H123,2)</f>
        <v>0</v>
      </c>
      <c r="K123" s="176" t="s">
        <v>248</v>
      </c>
      <c r="L123" s="40"/>
      <c r="M123" s="181" t="s">
        <v>5</v>
      </c>
      <c r="N123" s="182" t="s">
        <v>43</v>
      </c>
      <c r="O123" s="41"/>
      <c r="P123" s="183">
        <f>O123*H123</f>
        <v>0</v>
      </c>
      <c r="Q123" s="183">
        <v>0</v>
      </c>
      <c r="R123" s="183">
        <f>Q123*H123</f>
        <v>0</v>
      </c>
      <c r="S123" s="183">
        <v>0</v>
      </c>
      <c r="T123" s="184">
        <f>S123*H123</f>
        <v>0</v>
      </c>
      <c r="AR123" s="23" t="s">
        <v>194</v>
      </c>
      <c r="AT123" s="23" t="s">
        <v>190</v>
      </c>
      <c r="AU123" s="23" t="s">
        <v>82</v>
      </c>
      <c r="AY123" s="23" t="s">
        <v>188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23" t="s">
        <v>80</v>
      </c>
      <c r="BK123" s="185">
        <f>ROUND(I123*H123,2)</f>
        <v>0</v>
      </c>
      <c r="BL123" s="23" t="s">
        <v>194</v>
      </c>
      <c r="BM123" s="23" t="s">
        <v>263</v>
      </c>
    </row>
    <row r="124" spans="2:47" s="1" customFormat="1" ht="24">
      <c r="B124" s="40"/>
      <c r="D124" s="187" t="s">
        <v>229</v>
      </c>
      <c r="F124" s="195" t="s">
        <v>230</v>
      </c>
      <c r="I124" s="196"/>
      <c r="L124" s="40"/>
      <c r="M124" s="197"/>
      <c r="N124" s="41"/>
      <c r="O124" s="41"/>
      <c r="P124" s="41"/>
      <c r="Q124" s="41"/>
      <c r="R124" s="41"/>
      <c r="S124" s="41"/>
      <c r="T124" s="69"/>
      <c r="AT124" s="23" t="s">
        <v>229</v>
      </c>
      <c r="AU124" s="23" t="s">
        <v>82</v>
      </c>
    </row>
    <row r="125" spans="2:51" s="11" customFormat="1" ht="13.5">
      <c r="B125" s="186"/>
      <c r="D125" s="187" t="s">
        <v>202</v>
      </c>
      <c r="F125" s="189" t="s">
        <v>264</v>
      </c>
      <c r="H125" s="190">
        <v>20.25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88" t="s">
        <v>202</v>
      </c>
      <c r="AU125" s="188" t="s">
        <v>82</v>
      </c>
      <c r="AV125" s="11" t="s">
        <v>82</v>
      </c>
      <c r="AW125" s="11" t="s">
        <v>6</v>
      </c>
      <c r="AX125" s="11" t="s">
        <v>80</v>
      </c>
      <c r="AY125" s="188" t="s">
        <v>188</v>
      </c>
    </row>
    <row r="126" spans="2:65" s="1" customFormat="1" ht="38.25" customHeight="1">
      <c r="B126" s="173"/>
      <c r="C126" s="174" t="s">
        <v>265</v>
      </c>
      <c r="D126" s="174" t="s">
        <v>190</v>
      </c>
      <c r="E126" s="175" t="s">
        <v>266</v>
      </c>
      <c r="F126" s="176" t="s">
        <v>267</v>
      </c>
      <c r="G126" s="177" t="s">
        <v>108</v>
      </c>
      <c r="H126" s="178">
        <v>150.325</v>
      </c>
      <c r="I126" s="179"/>
      <c r="J126" s="180">
        <f>ROUND(I126*H126,2)</f>
        <v>0</v>
      </c>
      <c r="K126" s="176" t="s">
        <v>193</v>
      </c>
      <c r="L126" s="40"/>
      <c r="M126" s="181" t="s">
        <v>5</v>
      </c>
      <c r="N126" s="182" t="s">
        <v>43</v>
      </c>
      <c r="O126" s="41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23" t="s">
        <v>194</v>
      </c>
      <c r="AT126" s="23" t="s">
        <v>190</v>
      </c>
      <c r="AU126" s="23" t="s">
        <v>82</v>
      </c>
      <c r="AY126" s="23" t="s">
        <v>188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23" t="s">
        <v>80</v>
      </c>
      <c r="BK126" s="185">
        <f>ROUND(I126*H126,2)</f>
        <v>0</v>
      </c>
      <c r="BL126" s="23" t="s">
        <v>194</v>
      </c>
      <c r="BM126" s="23" t="s">
        <v>268</v>
      </c>
    </row>
    <row r="127" spans="2:51" s="11" customFormat="1" ht="13.5">
      <c r="B127" s="186"/>
      <c r="D127" s="187" t="s">
        <v>202</v>
      </c>
      <c r="E127" s="188" t="s">
        <v>5</v>
      </c>
      <c r="F127" s="189" t="s">
        <v>106</v>
      </c>
      <c r="H127" s="190">
        <v>59.85</v>
      </c>
      <c r="I127" s="191"/>
      <c r="L127" s="186"/>
      <c r="M127" s="192"/>
      <c r="N127" s="193"/>
      <c r="O127" s="193"/>
      <c r="P127" s="193"/>
      <c r="Q127" s="193"/>
      <c r="R127" s="193"/>
      <c r="S127" s="193"/>
      <c r="T127" s="194"/>
      <c r="AT127" s="188" t="s">
        <v>202</v>
      </c>
      <c r="AU127" s="188" t="s">
        <v>82</v>
      </c>
      <c r="AV127" s="11" t="s">
        <v>82</v>
      </c>
      <c r="AW127" s="11" t="s">
        <v>36</v>
      </c>
      <c r="AX127" s="11" t="s">
        <v>72</v>
      </c>
      <c r="AY127" s="188" t="s">
        <v>188</v>
      </c>
    </row>
    <row r="128" spans="2:51" s="11" customFormat="1" ht="13.5">
      <c r="B128" s="186"/>
      <c r="D128" s="187" t="s">
        <v>202</v>
      </c>
      <c r="E128" s="188" t="s">
        <v>5</v>
      </c>
      <c r="F128" s="189" t="s">
        <v>144</v>
      </c>
      <c r="H128" s="190">
        <v>27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88" t="s">
        <v>202</v>
      </c>
      <c r="AU128" s="188" t="s">
        <v>82</v>
      </c>
      <c r="AV128" s="11" t="s">
        <v>82</v>
      </c>
      <c r="AW128" s="11" t="s">
        <v>36</v>
      </c>
      <c r="AX128" s="11" t="s">
        <v>72</v>
      </c>
      <c r="AY128" s="188" t="s">
        <v>188</v>
      </c>
    </row>
    <row r="129" spans="2:51" s="11" customFormat="1" ht="13.5">
      <c r="B129" s="186"/>
      <c r="D129" s="187" t="s">
        <v>202</v>
      </c>
      <c r="E129" s="188" t="s">
        <v>5</v>
      </c>
      <c r="F129" s="189" t="s">
        <v>110</v>
      </c>
      <c r="H129" s="190">
        <v>31.9</v>
      </c>
      <c r="I129" s="191"/>
      <c r="L129" s="186"/>
      <c r="M129" s="192"/>
      <c r="N129" s="193"/>
      <c r="O129" s="193"/>
      <c r="P129" s="193"/>
      <c r="Q129" s="193"/>
      <c r="R129" s="193"/>
      <c r="S129" s="193"/>
      <c r="T129" s="194"/>
      <c r="AT129" s="188" t="s">
        <v>202</v>
      </c>
      <c r="AU129" s="188" t="s">
        <v>82</v>
      </c>
      <c r="AV129" s="11" t="s">
        <v>82</v>
      </c>
      <c r="AW129" s="11" t="s">
        <v>36</v>
      </c>
      <c r="AX129" s="11" t="s">
        <v>72</v>
      </c>
      <c r="AY129" s="188" t="s">
        <v>188</v>
      </c>
    </row>
    <row r="130" spans="2:51" s="11" customFormat="1" ht="13.5">
      <c r="B130" s="186"/>
      <c r="D130" s="187" t="s">
        <v>202</v>
      </c>
      <c r="E130" s="188" t="s">
        <v>5</v>
      </c>
      <c r="F130" s="189" t="s">
        <v>269</v>
      </c>
      <c r="H130" s="190">
        <v>10.125</v>
      </c>
      <c r="I130" s="191"/>
      <c r="L130" s="186"/>
      <c r="M130" s="192"/>
      <c r="N130" s="193"/>
      <c r="O130" s="193"/>
      <c r="P130" s="193"/>
      <c r="Q130" s="193"/>
      <c r="R130" s="193"/>
      <c r="S130" s="193"/>
      <c r="T130" s="194"/>
      <c r="AT130" s="188" t="s">
        <v>202</v>
      </c>
      <c r="AU130" s="188" t="s">
        <v>82</v>
      </c>
      <c r="AV130" s="11" t="s">
        <v>82</v>
      </c>
      <c r="AW130" s="11" t="s">
        <v>36</v>
      </c>
      <c r="AX130" s="11" t="s">
        <v>72</v>
      </c>
      <c r="AY130" s="188" t="s">
        <v>188</v>
      </c>
    </row>
    <row r="131" spans="2:51" s="11" customFormat="1" ht="13.5">
      <c r="B131" s="186"/>
      <c r="D131" s="187" t="s">
        <v>202</v>
      </c>
      <c r="E131" s="188" t="s">
        <v>5</v>
      </c>
      <c r="F131" s="189" t="s">
        <v>157</v>
      </c>
      <c r="H131" s="190">
        <v>21.45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88" t="s">
        <v>202</v>
      </c>
      <c r="AU131" s="188" t="s">
        <v>82</v>
      </c>
      <c r="AV131" s="11" t="s">
        <v>82</v>
      </c>
      <c r="AW131" s="11" t="s">
        <v>36</v>
      </c>
      <c r="AX131" s="11" t="s">
        <v>72</v>
      </c>
      <c r="AY131" s="188" t="s">
        <v>188</v>
      </c>
    </row>
    <row r="132" spans="2:51" s="12" customFormat="1" ht="13.5">
      <c r="B132" s="198"/>
      <c r="D132" s="187" t="s">
        <v>202</v>
      </c>
      <c r="E132" s="199" t="s">
        <v>114</v>
      </c>
      <c r="F132" s="200" t="s">
        <v>270</v>
      </c>
      <c r="H132" s="201">
        <v>150.325</v>
      </c>
      <c r="I132" s="202"/>
      <c r="L132" s="198"/>
      <c r="M132" s="203"/>
      <c r="N132" s="204"/>
      <c r="O132" s="204"/>
      <c r="P132" s="204"/>
      <c r="Q132" s="204"/>
      <c r="R132" s="204"/>
      <c r="S132" s="204"/>
      <c r="T132" s="205"/>
      <c r="AT132" s="199" t="s">
        <v>202</v>
      </c>
      <c r="AU132" s="199" t="s">
        <v>82</v>
      </c>
      <c r="AV132" s="12" t="s">
        <v>194</v>
      </c>
      <c r="AW132" s="12" t="s">
        <v>36</v>
      </c>
      <c r="AX132" s="12" t="s">
        <v>80</v>
      </c>
      <c r="AY132" s="199" t="s">
        <v>188</v>
      </c>
    </row>
    <row r="133" spans="2:65" s="1" customFormat="1" ht="51" customHeight="1">
      <c r="B133" s="173"/>
      <c r="C133" s="174" t="s">
        <v>271</v>
      </c>
      <c r="D133" s="174" t="s">
        <v>190</v>
      </c>
      <c r="E133" s="175" t="s">
        <v>272</v>
      </c>
      <c r="F133" s="176" t="s">
        <v>273</v>
      </c>
      <c r="G133" s="177" t="s">
        <v>108</v>
      </c>
      <c r="H133" s="178">
        <v>751.625</v>
      </c>
      <c r="I133" s="179"/>
      <c r="J133" s="180">
        <f>ROUND(I133*H133,2)</f>
        <v>0</v>
      </c>
      <c r="K133" s="176" t="s">
        <v>193</v>
      </c>
      <c r="L133" s="40"/>
      <c r="M133" s="181" t="s">
        <v>5</v>
      </c>
      <c r="N133" s="182" t="s">
        <v>43</v>
      </c>
      <c r="O133" s="41"/>
      <c r="P133" s="183">
        <f>O133*H133</f>
        <v>0</v>
      </c>
      <c r="Q133" s="183">
        <v>0</v>
      </c>
      <c r="R133" s="183">
        <f>Q133*H133</f>
        <v>0</v>
      </c>
      <c r="S133" s="183">
        <v>0</v>
      </c>
      <c r="T133" s="184">
        <f>S133*H133</f>
        <v>0</v>
      </c>
      <c r="AR133" s="23" t="s">
        <v>194</v>
      </c>
      <c r="AT133" s="23" t="s">
        <v>190</v>
      </c>
      <c r="AU133" s="23" t="s">
        <v>82</v>
      </c>
      <c r="AY133" s="23" t="s">
        <v>188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23" t="s">
        <v>80</v>
      </c>
      <c r="BK133" s="185">
        <f>ROUND(I133*H133,2)</f>
        <v>0</v>
      </c>
      <c r="BL133" s="23" t="s">
        <v>194</v>
      </c>
      <c r="BM133" s="23" t="s">
        <v>274</v>
      </c>
    </row>
    <row r="134" spans="2:47" s="1" customFormat="1" ht="24">
      <c r="B134" s="40"/>
      <c r="D134" s="187" t="s">
        <v>229</v>
      </c>
      <c r="F134" s="195" t="s">
        <v>275</v>
      </c>
      <c r="I134" s="196"/>
      <c r="L134" s="40"/>
      <c r="M134" s="197"/>
      <c r="N134" s="41"/>
      <c r="O134" s="41"/>
      <c r="P134" s="41"/>
      <c r="Q134" s="41"/>
      <c r="R134" s="41"/>
      <c r="S134" s="41"/>
      <c r="T134" s="69"/>
      <c r="AT134" s="23" t="s">
        <v>229</v>
      </c>
      <c r="AU134" s="23" t="s">
        <v>82</v>
      </c>
    </row>
    <row r="135" spans="2:51" s="11" customFormat="1" ht="13.5">
      <c r="B135" s="186"/>
      <c r="D135" s="187" t="s">
        <v>202</v>
      </c>
      <c r="F135" s="189" t="s">
        <v>276</v>
      </c>
      <c r="H135" s="190">
        <v>751.625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88" t="s">
        <v>202</v>
      </c>
      <c r="AU135" s="188" t="s">
        <v>82</v>
      </c>
      <c r="AV135" s="11" t="s">
        <v>82</v>
      </c>
      <c r="AW135" s="11" t="s">
        <v>6</v>
      </c>
      <c r="AX135" s="11" t="s">
        <v>80</v>
      </c>
      <c r="AY135" s="188" t="s">
        <v>188</v>
      </c>
    </row>
    <row r="136" spans="2:65" s="1" customFormat="1" ht="16.5" customHeight="1">
      <c r="B136" s="173"/>
      <c r="C136" s="174" t="s">
        <v>277</v>
      </c>
      <c r="D136" s="174" t="s">
        <v>190</v>
      </c>
      <c r="E136" s="175" t="s">
        <v>278</v>
      </c>
      <c r="F136" s="176" t="s">
        <v>279</v>
      </c>
      <c r="G136" s="177" t="s">
        <v>135</v>
      </c>
      <c r="H136" s="178">
        <v>270.585</v>
      </c>
      <c r="I136" s="179"/>
      <c r="J136" s="180">
        <f>ROUND(I136*H136,2)</f>
        <v>0</v>
      </c>
      <c r="K136" s="176" t="s">
        <v>193</v>
      </c>
      <c r="L136" s="40"/>
      <c r="M136" s="181" t="s">
        <v>5</v>
      </c>
      <c r="N136" s="182" t="s">
        <v>43</v>
      </c>
      <c r="O136" s="41"/>
      <c r="P136" s="183">
        <f>O136*H136</f>
        <v>0</v>
      </c>
      <c r="Q136" s="183">
        <v>0</v>
      </c>
      <c r="R136" s="183">
        <f>Q136*H136</f>
        <v>0</v>
      </c>
      <c r="S136" s="183">
        <v>0</v>
      </c>
      <c r="T136" s="184">
        <f>S136*H136</f>
        <v>0</v>
      </c>
      <c r="AR136" s="23" t="s">
        <v>194</v>
      </c>
      <c r="AT136" s="23" t="s">
        <v>190</v>
      </c>
      <c r="AU136" s="23" t="s">
        <v>82</v>
      </c>
      <c r="AY136" s="23" t="s">
        <v>188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23" t="s">
        <v>80</v>
      </c>
      <c r="BK136" s="185">
        <f>ROUND(I136*H136,2)</f>
        <v>0</v>
      </c>
      <c r="BL136" s="23" t="s">
        <v>194</v>
      </c>
      <c r="BM136" s="23" t="s">
        <v>280</v>
      </c>
    </row>
    <row r="137" spans="2:47" s="1" customFormat="1" ht="24">
      <c r="B137" s="40"/>
      <c r="D137" s="187" t="s">
        <v>229</v>
      </c>
      <c r="F137" s="195" t="s">
        <v>281</v>
      </c>
      <c r="I137" s="196"/>
      <c r="L137" s="40"/>
      <c r="M137" s="197"/>
      <c r="N137" s="41"/>
      <c r="O137" s="41"/>
      <c r="P137" s="41"/>
      <c r="Q137" s="41"/>
      <c r="R137" s="41"/>
      <c r="S137" s="41"/>
      <c r="T137" s="69"/>
      <c r="AT137" s="23" t="s">
        <v>229</v>
      </c>
      <c r="AU137" s="23" t="s">
        <v>82</v>
      </c>
    </row>
    <row r="138" spans="2:51" s="11" customFormat="1" ht="13.5">
      <c r="B138" s="186"/>
      <c r="D138" s="187" t="s">
        <v>202</v>
      </c>
      <c r="E138" s="188" t="s">
        <v>5</v>
      </c>
      <c r="F138" s="189" t="s">
        <v>114</v>
      </c>
      <c r="H138" s="190">
        <v>150.325</v>
      </c>
      <c r="I138" s="191"/>
      <c r="L138" s="186"/>
      <c r="M138" s="192"/>
      <c r="N138" s="193"/>
      <c r="O138" s="193"/>
      <c r="P138" s="193"/>
      <c r="Q138" s="193"/>
      <c r="R138" s="193"/>
      <c r="S138" s="193"/>
      <c r="T138" s="194"/>
      <c r="AT138" s="188" t="s">
        <v>202</v>
      </c>
      <c r="AU138" s="188" t="s">
        <v>82</v>
      </c>
      <c r="AV138" s="11" t="s">
        <v>82</v>
      </c>
      <c r="AW138" s="11" t="s">
        <v>36</v>
      </c>
      <c r="AX138" s="11" t="s">
        <v>80</v>
      </c>
      <c r="AY138" s="188" t="s">
        <v>188</v>
      </c>
    </row>
    <row r="139" spans="2:51" s="11" customFormat="1" ht="13.5">
      <c r="B139" s="186"/>
      <c r="D139" s="187" t="s">
        <v>202</v>
      </c>
      <c r="F139" s="189" t="s">
        <v>282</v>
      </c>
      <c r="H139" s="190">
        <v>270.585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88" t="s">
        <v>202</v>
      </c>
      <c r="AU139" s="188" t="s">
        <v>82</v>
      </c>
      <c r="AV139" s="11" t="s">
        <v>82</v>
      </c>
      <c r="AW139" s="11" t="s">
        <v>6</v>
      </c>
      <c r="AX139" s="11" t="s">
        <v>80</v>
      </c>
      <c r="AY139" s="188" t="s">
        <v>188</v>
      </c>
    </row>
    <row r="140" spans="2:65" s="1" customFormat="1" ht="16.5" customHeight="1">
      <c r="B140" s="173"/>
      <c r="C140" s="174" t="s">
        <v>10</v>
      </c>
      <c r="D140" s="174" t="s">
        <v>190</v>
      </c>
      <c r="E140" s="175" t="s">
        <v>283</v>
      </c>
      <c r="F140" s="176" t="s">
        <v>284</v>
      </c>
      <c r="G140" s="177" t="s">
        <v>93</v>
      </c>
      <c r="H140" s="178">
        <v>166</v>
      </c>
      <c r="I140" s="179"/>
      <c r="J140" s="180">
        <f>ROUND(I140*H140,2)</f>
        <v>0</v>
      </c>
      <c r="K140" s="176" t="s">
        <v>193</v>
      </c>
      <c r="L140" s="40"/>
      <c r="M140" s="181" t="s">
        <v>5</v>
      </c>
      <c r="N140" s="182" t="s">
        <v>43</v>
      </c>
      <c r="O140" s="41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23" t="s">
        <v>194</v>
      </c>
      <c r="AT140" s="23" t="s">
        <v>190</v>
      </c>
      <c r="AU140" s="23" t="s">
        <v>82</v>
      </c>
      <c r="AY140" s="23" t="s">
        <v>188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23" t="s">
        <v>80</v>
      </c>
      <c r="BK140" s="185">
        <f>ROUND(I140*H140,2)</f>
        <v>0</v>
      </c>
      <c r="BL140" s="23" t="s">
        <v>194</v>
      </c>
      <c r="BM140" s="23" t="s">
        <v>285</v>
      </c>
    </row>
    <row r="141" spans="2:51" s="11" customFormat="1" ht="13.5">
      <c r="B141" s="186"/>
      <c r="D141" s="187" t="s">
        <v>202</v>
      </c>
      <c r="E141" s="188" t="s">
        <v>5</v>
      </c>
      <c r="F141" s="189" t="s">
        <v>118</v>
      </c>
      <c r="H141" s="190">
        <v>166</v>
      </c>
      <c r="I141" s="191"/>
      <c r="L141" s="186"/>
      <c r="M141" s="192"/>
      <c r="N141" s="193"/>
      <c r="O141" s="193"/>
      <c r="P141" s="193"/>
      <c r="Q141" s="193"/>
      <c r="R141" s="193"/>
      <c r="S141" s="193"/>
      <c r="T141" s="194"/>
      <c r="AT141" s="188" t="s">
        <v>202</v>
      </c>
      <c r="AU141" s="188" t="s">
        <v>82</v>
      </c>
      <c r="AV141" s="11" t="s">
        <v>82</v>
      </c>
      <c r="AW141" s="11" t="s">
        <v>36</v>
      </c>
      <c r="AX141" s="11" t="s">
        <v>80</v>
      </c>
      <c r="AY141" s="188" t="s">
        <v>188</v>
      </c>
    </row>
    <row r="142" spans="2:65" s="1" customFormat="1" ht="16.5" customHeight="1">
      <c r="B142" s="173"/>
      <c r="C142" s="206" t="s">
        <v>286</v>
      </c>
      <c r="D142" s="206" t="s">
        <v>287</v>
      </c>
      <c r="E142" s="207" t="s">
        <v>288</v>
      </c>
      <c r="F142" s="208" t="s">
        <v>289</v>
      </c>
      <c r="G142" s="209" t="s">
        <v>290</v>
      </c>
      <c r="H142" s="210">
        <v>4.15</v>
      </c>
      <c r="I142" s="211"/>
      <c r="J142" s="212">
        <f>ROUND(I142*H142,2)</f>
        <v>0</v>
      </c>
      <c r="K142" s="208" t="s">
        <v>193</v>
      </c>
      <c r="L142" s="213"/>
      <c r="M142" s="214" t="s">
        <v>5</v>
      </c>
      <c r="N142" s="215" t="s">
        <v>43</v>
      </c>
      <c r="O142" s="41"/>
      <c r="P142" s="183">
        <f>O142*H142</f>
        <v>0</v>
      </c>
      <c r="Q142" s="183">
        <v>0.001</v>
      </c>
      <c r="R142" s="183">
        <f>Q142*H142</f>
        <v>0.00415</v>
      </c>
      <c r="S142" s="183">
        <v>0</v>
      </c>
      <c r="T142" s="184">
        <f>S142*H142</f>
        <v>0</v>
      </c>
      <c r="AR142" s="23" t="s">
        <v>217</v>
      </c>
      <c r="AT142" s="23" t="s">
        <v>287</v>
      </c>
      <c r="AU142" s="23" t="s">
        <v>82</v>
      </c>
      <c r="AY142" s="23" t="s">
        <v>188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23" t="s">
        <v>80</v>
      </c>
      <c r="BK142" s="185">
        <f>ROUND(I142*H142,2)</f>
        <v>0</v>
      </c>
      <c r="BL142" s="23" t="s">
        <v>194</v>
      </c>
      <c r="BM142" s="23" t="s">
        <v>291</v>
      </c>
    </row>
    <row r="143" spans="2:51" s="11" customFormat="1" ht="13.5">
      <c r="B143" s="186"/>
      <c r="D143" s="187" t="s">
        <v>202</v>
      </c>
      <c r="E143" s="188" t="s">
        <v>5</v>
      </c>
      <c r="F143" s="189" t="s">
        <v>292</v>
      </c>
      <c r="H143" s="190">
        <v>4.15</v>
      </c>
      <c r="I143" s="191"/>
      <c r="L143" s="186"/>
      <c r="M143" s="192"/>
      <c r="N143" s="193"/>
      <c r="O143" s="193"/>
      <c r="P143" s="193"/>
      <c r="Q143" s="193"/>
      <c r="R143" s="193"/>
      <c r="S143" s="193"/>
      <c r="T143" s="194"/>
      <c r="AT143" s="188" t="s">
        <v>202</v>
      </c>
      <c r="AU143" s="188" t="s">
        <v>82</v>
      </c>
      <c r="AV143" s="11" t="s">
        <v>82</v>
      </c>
      <c r="AW143" s="11" t="s">
        <v>36</v>
      </c>
      <c r="AX143" s="11" t="s">
        <v>80</v>
      </c>
      <c r="AY143" s="188" t="s">
        <v>188</v>
      </c>
    </row>
    <row r="144" spans="2:65" s="1" customFormat="1" ht="25.5" customHeight="1">
      <c r="B144" s="173"/>
      <c r="C144" s="174" t="s">
        <v>293</v>
      </c>
      <c r="D144" s="174" t="s">
        <v>190</v>
      </c>
      <c r="E144" s="175" t="s">
        <v>294</v>
      </c>
      <c r="F144" s="176" t="s">
        <v>295</v>
      </c>
      <c r="G144" s="177" t="s">
        <v>93</v>
      </c>
      <c r="H144" s="178">
        <v>166</v>
      </c>
      <c r="I144" s="179"/>
      <c r="J144" s="180">
        <f>ROUND(I144*H144,2)</f>
        <v>0</v>
      </c>
      <c r="K144" s="176" t="s">
        <v>193</v>
      </c>
      <c r="L144" s="40"/>
      <c r="M144" s="181" t="s">
        <v>5</v>
      </c>
      <c r="N144" s="182" t="s">
        <v>43</v>
      </c>
      <c r="O144" s="41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AR144" s="23" t="s">
        <v>194</v>
      </c>
      <c r="AT144" s="23" t="s">
        <v>190</v>
      </c>
      <c r="AU144" s="23" t="s">
        <v>82</v>
      </c>
      <c r="AY144" s="23" t="s">
        <v>188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23" t="s">
        <v>80</v>
      </c>
      <c r="BK144" s="185">
        <f>ROUND(I144*H144,2)</f>
        <v>0</v>
      </c>
      <c r="BL144" s="23" t="s">
        <v>194</v>
      </c>
      <c r="BM144" s="23" t="s">
        <v>296</v>
      </c>
    </row>
    <row r="145" spans="2:51" s="11" customFormat="1" ht="13.5">
      <c r="B145" s="186"/>
      <c r="D145" s="187" t="s">
        <v>202</v>
      </c>
      <c r="E145" s="188" t="s">
        <v>5</v>
      </c>
      <c r="F145" s="189" t="s">
        <v>118</v>
      </c>
      <c r="H145" s="190">
        <v>166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88" t="s">
        <v>202</v>
      </c>
      <c r="AU145" s="188" t="s">
        <v>82</v>
      </c>
      <c r="AV145" s="11" t="s">
        <v>82</v>
      </c>
      <c r="AW145" s="11" t="s">
        <v>36</v>
      </c>
      <c r="AX145" s="11" t="s">
        <v>80</v>
      </c>
      <c r="AY145" s="188" t="s">
        <v>188</v>
      </c>
    </row>
    <row r="146" spans="2:65" s="1" customFormat="1" ht="16.5" customHeight="1">
      <c r="B146" s="173"/>
      <c r="C146" s="206" t="s">
        <v>297</v>
      </c>
      <c r="D146" s="206" t="s">
        <v>287</v>
      </c>
      <c r="E146" s="207" t="s">
        <v>298</v>
      </c>
      <c r="F146" s="208" t="s">
        <v>299</v>
      </c>
      <c r="G146" s="209" t="s">
        <v>108</v>
      </c>
      <c r="H146" s="210">
        <v>24.9</v>
      </c>
      <c r="I146" s="211"/>
      <c r="J146" s="212">
        <f>ROUND(I146*H146,2)</f>
        <v>0</v>
      </c>
      <c r="K146" s="208" t="s">
        <v>5</v>
      </c>
      <c r="L146" s="213"/>
      <c r="M146" s="214" t="s">
        <v>5</v>
      </c>
      <c r="N146" s="215" t="s">
        <v>43</v>
      </c>
      <c r="O146" s="41"/>
      <c r="P146" s="183">
        <f>O146*H146</f>
        <v>0</v>
      </c>
      <c r="Q146" s="183">
        <v>0.6</v>
      </c>
      <c r="R146" s="183">
        <f>Q146*H146</f>
        <v>14.939999999999998</v>
      </c>
      <c r="S146" s="183">
        <v>0</v>
      </c>
      <c r="T146" s="184">
        <f>S146*H146</f>
        <v>0</v>
      </c>
      <c r="AR146" s="23" t="s">
        <v>217</v>
      </c>
      <c r="AT146" s="23" t="s">
        <v>287</v>
      </c>
      <c r="AU146" s="23" t="s">
        <v>82</v>
      </c>
      <c r="AY146" s="23" t="s">
        <v>188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23" t="s">
        <v>80</v>
      </c>
      <c r="BK146" s="185">
        <f>ROUND(I146*H146,2)</f>
        <v>0</v>
      </c>
      <c r="BL146" s="23" t="s">
        <v>194</v>
      </c>
      <c r="BM146" s="23" t="s">
        <v>300</v>
      </c>
    </row>
    <row r="147" spans="2:51" s="11" customFormat="1" ht="13.5">
      <c r="B147" s="186"/>
      <c r="D147" s="187" t="s">
        <v>202</v>
      </c>
      <c r="E147" s="188" t="s">
        <v>5</v>
      </c>
      <c r="F147" s="189" t="s">
        <v>301</v>
      </c>
      <c r="H147" s="190">
        <v>24.9</v>
      </c>
      <c r="I147" s="191"/>
      <c r="L147" s="186"/>
      <c r="M147" s="192"/>
      <c r="N147" s="193"/>
      <c r="O147" s="193"/>
      <c r="P147" s="193"/>
      <c r="Q147" s="193"/>
      <c r="R147" s="193"/>
      <c r="S147" s="193"/>
      <c r="T147" s="194"/>
      <c r="AT147" s="188" t="s">
        <v>202</v>
      </c>
      <c r="AU147" s="188" t="s">
        <v>82</v>
      </c>
      <c r="AV147" s="11" t="s">
        <v>82</v>
      </c>
      <c r="AW147" s="11" t="s">
        <v>36</v>
      </c>
      <c r="AX147" s="11" t="s">
        <v>80</v>
      </c>
      <c r="AY147" s="188" t="s">
        <v>188</v>
      </c>
    </row>
    <row r="148" spans="2:65" s="1" customFormat="1" ht="25.5" customHeight="1">
      <c r="B148" s="173"/>
      <c r="C148" s="174" t="s">
        <v>302</v>
      </c>
      <c r="D148" s="174" t="s">
        <v>190</v>
      </c>
      <c r="E148" s="175" t="s">
        <v>303</v>
      </c>
      <c r="F148" s="176" t="s">
        <v>304</v>
      </c>
      <c r="G148" s="177" t="s">
        <v>93</v>
      </c>
      <c r="H148" s="178">
        <v>326</v>
      </c>
      <c r="I148" s="179"/>
      <c r="J148" s="180">
        <f>ROUND(I148*H148,2)</f>
        <v>0</v>
      </c>
      <c r="K148" s="176" t="s">
        <v>193</v>
      </c>
      <c r="L148" s="40"/>
      <c r="M148" s="181" t="s">
        <v>5</v>
      </c>
      <c r="N148" s="182" t="s">
        <v>43</v>
      </c>
      <c r="O148" s="41"/>
      <c r="P148" s="183">
        <f>O148*H148</f>
        <v>0</v>
      </c>
      <c r="Q148" s="183">
        <v>0</v>
      </c>
      <c r="R148" s="183">
        <f>Q148*H148</f>
        <v>0</v>
      </c>
      <c r="S148" s="183">
        <v>0</v>
      </c>
      <c r="T148" s="184">
        <f>S148*H148</f>
        <v>0</v>
      </c>
      <c r="AR148" s="23" t="s">
        <v>194</v>
      </c>
      <c r="AT148" s="23" t="s">
        <v>190</v>
      </c>
      <c r="AU148" s="23" t="s">
        <v>82</v>
      </c>
      <c r="AY148" s="23" t="s">
        <v>188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23" t="s">
        <v>80</v>
      </c>
      <c r="BK148" s="185">
        <f>ROUND(I148*H148,2)</f>
        <v>0</v>
      </c>
      <c r="BL148" s="23" t="s">
        <v>194</v>
      </c>
      <c r="BM148" s="23" t="s">
        <v>305</v>
      </c>
    </row>
    <row r="149" spans="2:51" s="11" customFormat="1" ht="13.5">
      <c r="B149" s="186"/>
      <c r="D149" s="187" t="s">
        <v>202</v>
      </c>
      <c r="E149" s="188" t="s">
        <v>5</v>
      </c>
      <c r="F149" s="189" t="s">
        <v>306</v>
      </c>
      <c r="H149" s="190">
        <v>56</v>
      </c>
      <c r="I149" s="191"/>
      <c r="L149" s="186"/>
      <c r="M149" s="192"/>
      <c r="N149" s="193"/>
      <c r="O149" s="193"/>
      <c r="P149" s="193"/>
      <c r="Q149" s="193"/>
      <c r="R149" s="193"/>
      <c r="S149" s="193"/>
      <c r="T149" s="194"/>
      <c r="AT149" s="188" t="s">
        <v>202</v>
      </c>
      <c r="AU149" s="188" t="s">
        <v>82</v>
      </c>
      <c r="AV149" s="11" t="s">
        <v>82</v>
      </c>
      <c r="AW149" s="11" t="s">
        <v>36</v>
      </c>
      <c r="AX149" s="11" t="s">
        <v>72</v>
      </c>
      <c r="AY149" s="188" t="s">
        <v>188</v>
      </c>
    </row>
    <row r="150" spans="2:51" s="11" customFormat="1" ht="13.5">
      <c r="B150" s="186"/>
      <c r="D150" s="187" t="s">
        <v>202</v>
      </c>
      <c r="E150" s="188" t="s">
        <v>5</v>
      </c>
      <c r="F150" s="189" t="s">
        <v>127</v>
      </c>
      <c r="H150" s="190">
        <v>270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88" t="s">
        <v>202</v>
      </c>
      <c r="AU150" s="188" t="s">
        <v>82</v>
      </c>
      <c r="AV150" s="11" t="s">
        <v>82</v>
      </c>
      <c r="AW150" s="11" t="s">
        <v>36</v>
      </c>
      <c r="AX150" s="11" t="s">
        <v>72</v>
      </c>
      <c r="AY150" s="188" t="s">
        <v>188</v>
      </c>
    </row>
    <row r="151" spans="2:51" s="12" customFormat="1" ht="13.5">
      <c r="B151" s="198"/>
      <c r="D151" s="187" t="s">
        <v>202</v>
      </c>
      <c r="E151" s="199" t="s">
        <v>5</v>
      </c>
      <c r="F151" s="200" t="s">
        <v>270</v>
      </c>
      <c r="H151" s="201">
        <v>326</v>
      </c>
      <c r="I151" s="202"/>
      <c r="L151" s="198"/>
      <c r="M151" s="203"/>
      <c r="N151" s="204"/>
      <c r="O151" s="204"/>
      <c r="P151" s="204"/>
      <c r="Q151" s="204"/>
      <c r="R151" s="204"/>
      <c r="S151" s="204"/>
      <c r="T151" s="205"/>
      <c r="AT151" s="199" t="s">
        <v>202</v>
      </c>
      <c r="AU151" s="199" t="s">
        <v>82</v>
      </c>
      <c r="AV151" s="12" t="s">
        <v>194</v>
      </c>
      <c r="AW151" s="12" t="s">
        <v>36</v>
      </c>
      <c r="AX151" s="12" t="s">
        <v>80</v>
      </c>
      <c r="AY151" s="199" t="s">
        <v>188</v>
      </c>
    </row>
    <row r="152" spans="2:63" s="10" customFormat="1" ht="29.85" customHeight="1">
      <c r="B152" s="160"/>
      <c r="D152" s="161" t="s">
        <v>71</v>
      </c>
      <c r="E152" s="171" t="s">
        <v>95</v>
      </c>
      <c r="F152" s="171" t="s">
        <v>307</v>
      </c>
      <c r="I152" s="163"/>
      <c r="J152" s="172">
        <f>BK152</f>
        <v>0</v>
      </c>
      <c r="L152" s="160"/>
      <c r="M152" s="165"/>
      <c r="N152" s="166"/>
      <c r="O152" s="166"/>
      <c r="P152" s="167">
        <f>SUM(P153:P154)</f>
        <v>0</v>
      </c>
      <c r="Q152" s="166"/>
      <c r="R152" s="167">
        <f>SUM(R153:R154)</f>
        <v>0.094</v>
      </c>
      <c r="S152" s="166"/>
      <c r="T152" s="168">
        <f>SUM(T153:T154)</f>
        <v>0</v>
      </c>
      <c r="AR152" s="161" t="s">
        <v>80</v>
      </c>
      <c r="AT152" s="169" t="s">
        <v>71</v>
      </c>
      <c r="AU152" s="169" t="s">
        <v>80</v>
      </c>
      <c r="AY152" s="161" t="s">
        <v>188</v>
      </c>
      <c r="BK152" s="170">
        <f>SUM(BK153:BK154)</f>
        <v>0</v>
      </c>
    </row>
    <row r="153" spans="2:65" s="1" customFormat="1" ht="16.5" customHeight="1">
      <c r="B153" s="173"/>
      <c r="C153" s="174" t="s">
        <v>308</v>
      </c>
      <c r="D153" s="174" t="s">
        <v>190</v>
      </c>
      <c r="E153" s="175" t="s">
        <v>309</v>
      </c>
      <c r="F153" s="176" t="s">
        <v>310</v>
      </c>
      <c r="G153" s="177" t="s">
        <v>152</v>
      </c>
      <c r="H153" s="178">
        <v>1</v>
      </c>
      <c r="I153" s="179"/>
      <c r="J153" s="180">
        <f>ROUND(I153*H153,2)</f>
        <v>0</v>
      </c>
      <c r="K153" s="176" t="s">
        <v>193</v>
      </c>
      <c r="L153" s="40"/>
      <c r="M153" s="181" t="s">
        <v>5</v>
      </c>
      <c r="N153" s="182" t="s">
        <v>43</v>
      </c>
      <c r="O153" s="41"/>
      <c r="P153" s="183">
        <f>O153*H153</f>
        <v>0</v>
      </c>
      <c r="Q153" s="183">
        <v>0</v>
      </c>
      <c r="R153" s="183">
        <f>Q153*H153</f>
        <v>0</v>
      </c>
      <c r="S153" s="183">
        <v>0</v>
      </c>
      <c r="T153" s="184">
        <f>S153*H153</f>
        <v>0</v>
      </c>
      <c r="AR153" s="23" t="s">
        <v>194</v>
      </c>
      <c r="AT153" s="23" t="s">
        <v>190</v>
      </c>
      <c r="AU153" s="23" t="s">
        <v>82</v>
      </c>
      <c r="AY153" s="23" t="s">
        <v>188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23" t="s">
        <v>80</v>
      </c>
      <c r="BK153" s="185">
        <f>ROUND(I153*H153,2)</f>
        <v>0</v>
      </c>
      <c r="BL153" s="23" t="s">
        <v>194</v>
      </c>
      <c r="BM153" s="23" t="s">
        <v>311</v>
      </c>
    </row>
    <row r="154" spans="2:65" s="1" customFormat="1" ht="25.5" customHeight="1">
      <c r="B154" s="173"/>
      <c r="C154" s="206" t="s">
        <v>146</v>
      </c>
      <c r="D154" s="206" t="s">
        <v>287</v>
      </c>
      <c r="E154" s="207" t="s">
        <v>312</v>
      </c>
      <c r="F154" s="208" t="s">
        <v>313</v>
      </c>
      <c r="G154" s="209" t="s">
        <v>152</v>
      </c>
      <c r="H154" s="210">
        <v>1</v>
      </c>
      <c r="I154" s="211"/>
      <c r="J154" s="212">
        <f>ROUND(I154*H154,2)</f>
        <v>0</v>
      </c>
      <c r="K154" s="208" t="s">
        <v>193</v>
      </c>
      <c r="L154" s="213"/>
      <c r="M154" s="214" t="s">
        <v>5</v>
      </c>
      <c r="N154" s="215" t="s">
        <v>43</v>
      </c>
      <c r="O154" s="41"/>
      <c r="P154" s="183">
        <f>O154*H154</f>
        <v>0</v>
      </c>
      <c r="Q154" s="183">
        <v>0.094</v>
      </c>
      <c r="R154" s="183">
        <f>Q154*H154</f>
        <v>0.094</v>
      </c>
      <c r="S154" s="183">
        <v>0</v>
      </c>
      <c r="T154" s="184">
        <f>S154*H154</f>
        <v>0</v>
      </c>
      <c r="AR154" s="23" t="s">
        <v>217</v>
      </c>
      <c r="AT154" s="23" t="s">
        <v>287</v>
      </c>
      <c r="AU154" s="23" t="s">
        <v>82</v>
      </c>
      <c r="AY154" s="23" t="s">
        <v>188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23" t="s">
        <v>80</v>
      </c>
      <c r="BK154" s="185">
        <f>ROUND(I154*H154,2)</f>
        <v>0</v>
      </c>
      <c r="BL154" s="23" t="s">
        <v>194</v>
      </c>
      <c r="BM154" s="23" t="s">
        <v>314</v>
      </c>
    </row>
    <row r="155" spans="2:63" s="10" customFormat="1" ht="29.85" customHeight="1">
      <c r="B155" s="160"/>
      <c r="D155" s="161" t="s">
        <v>71</v>
      </c>
      <c r="E155" s="171" t="s">
        <v>206</v>
      </c>
      <c r="F155" s="171" t="s">
        <v>315</v>
      </c>
      <c r="I155" s="163"/>
      <c r="J155" s="172">
        <f>BK155</f>
        <v>0</v>
      </c>
      <c r="L155" s="160"/>
      <c r="M155" s="165"/>
      <c r="N155" s="166"/>
      <c r="O155" s="166"/>
      <c r="P155" s="167">
        <f>SUM(P156:P187)</f>
        <v>0</v>
      </c>
      <c r="Q155" s="166"/>
      <c r="R155" s="167">
        <f>SUM(R156:R187)</f>
        <v>12.27299</v>
      </c>
      <c r="S155" s="166"/>
      <c r="T155" s="168">
        <f>SUM(T156:T187)</f>
        <v>0</v>
      </c>
      <c r="AR155" s="161" t="s">
        <v>80</v>
      </c>
      <c r="AT155" s="169" t="s">
        <v>71</v>
      </c>
      <c r="AU155" s="169" t="s">
        <v>80</v>
      </c>
      <c r="AY155" s="161" t="s">
        <v>188</v>
      </c>
      <c r="BK155" s="170">
        <f>SUM(BK156:BK187)</f>
        <v>0</v>
      </c>
    </row>
    <row r="156" spans="2:65" s="1" customFormat="1" ht="25.5" customHeight="1">
      <c r="B156" s="173"/>
      <c r="C156" s="174" t="s">
        <v>316</v>
      </c>
      <c r="D156" s="174" t="s">
        <v>190</v>
      </c>
      <c r="E156" s="175" t="s">
        <v>317</v>
      </c>
      <c r="F156" s="176" t="s">
        <v>318</v>
      </c>
      <c r="G156" s="177" t="s">
        <v>93</v>
      </c>
      <c r="H156" s="178">
        <v>89</v>
      </c>
      <c r="I156" s="179"/>
      <c r="J156" s="180">
        <f>ROUND(I156*H156,2)</f>
        <v>0</v>
      </c>
      <c r="K156" s="176" t="s">
        <v>193</v>
      </c>
      <c r="L156" s="40"/>
      <c r="M156" s="181" t="s">
        <v>5</v>
      </c>
      <c r="N156" s="182" t="s">
        <v>43</v>
      </c>
      <c r="O156" s="41"/>
      <c r="P156" s="183">
        <f>O156*H156</f>
        <v>0</v>
      </c>
      <c r="Q156" s="183">
        <v>0</v>
      </c>
      <c r="R156" s="183">
        <f>Q156*H156</f>
        <v>0</v>
      </c>
      <c r="S156" s="183">
        <v>0</v>
      </c>
      <c r="T156" s="184">
        <f>S156*H156</f>
        <v>0</v>
      </c>
      <c r="AR156" s="23" t="s">
        <v>194</v>
      </c>
      <c r="AT156" s="23" t="s">
        <v>190</v>
      </c>
      <c r="AU156" s="23" t="s">
        <v>82</v>
      </c>
      <c r="AY156" s="23" t="s">
        <v>188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23" t="s">
        <v>80</v>
      </c>
      <c r="BK156" s="185">
        <f>ROUND(I156*H156,2)</f>
        <v>0</v>
      </c>
      <c r="BL156" s="23" t="s">
        <v>194</v>
      </c>
      <c r="BM156" s="23" t="s">
        <v>319</v>
      </c>
    </row>
    <row r="157" spans="2:51" s="11" customFormat="1" ht="13.5">
      <c r="B157" s="186"/>
      <c r="D157" s="187" t="s">
        <v>202</v>
      </c>
      <c r="E157" s="188" t="s">
        <v>5</v>
      </c>
      <c r="F157" s="189" t="s">
        <v>124</v>
      </c>
      <c r="H157" s="190">
        <v>89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88" t="s">
        <v>202</v>
      </c>
      <c r="AU157" s="188" t="s">
        <v>82</v>
      </c>
      <c r="AV157" s="11" t="s">
        <v>82</v>
      </c>
      <c r="AW157" s="11" t="s">
        <v>36</v>
      </c>
      <c r="AX157" s="11" t="s">
        <v>80</v>
      </c>
      <c r="AY157" s="188" t="s">
        <v>188</v>
      </c>
    </row>
    <row r="158" spans="2:65" s="1" customFormat="1" ht="25.5" customHeight="1">
      <c r="B158" s="173"/>
      <c r="C158" s="174" t="s">
        <v>320</v>
      </c>
      <c r="D158" s="174" t="s">
        <v>190</v>
      </c>
      <c r="E158" s="175" t="s">
        <v>321</v>
      </c>
      <c r="F158" s="176" t="s">
        <v>322</v>
      </c>
      <c r="G158" s="177" t="s">
        <v>93</v>
      </c>
      <c r="H158" s="178">
        <v>647.9</v>
      </c>
      <c r="I158" s="179"/>
      <c r="J158" s="180">
        <f>ROUND(I158*H158,2)</f>
        <v>0</v>
      </c>
      <c r="K158" s="176" t="s">
        <v>193</v>
      </c>
      <c r="L158" s="40"/>
      <c r="M158" s="181" t="s">
        <v>5</v>
      </c>
      <c r="N158" s="182" t="s">
        <v>43</v>
      </c>
      <c r="O158" s="41"/>
      <c r="P158" s="183">
        <f>O158*H158</f>
        <v>0</v>
      </c>
      <c r="Q158" s="183">
        <v>0</v>
      </c>
      <c r="R158" s="183">
        <f>Q158*H158</f>
        <v>0</v>
      </c>
      <c r="S158" s="183">
        <v>0</v>
      </c>
      <c r="T158" s="184">
        <f>S158*H158</f>
        <v>0</v>
      </c>
      <c r="AR158" s="23" t="s">
        <v>194</v>
      </c>
      <c r="AT158" s="23" t="s">
        <v>190</v>
      </c>
      <c r="AU158" s="23" t="s">
        <v>82</v>
      </c>
      <c r="AY158" s="23" t="s">
        <v>188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23" t="s">
        <v>80</v>
      </c>
      <c r="BK158" s="185">
        <f>ROUND(I158*H158,2)</f>
        <v>0</v>
      </c>
      <c r="BL158" s="23" t="s">
        <v>194</v>
      </c>
      <c r="BM158" s="23" t="s">
        <v>323</v>
      </c>
    </row>
    <row r="159" spans="2:51" s="11" customFormat="1" ht="13.5">
      <c r="B159" s="186"/>
      <c r="D159" s="187" t="s">
        <v>202</v>
      </c>
      <c r="E159" s="188" t="s">
        <v>5</v>
      </c>
      <c r="F159" s="189" t="s">
        <v>324</v>
      </c>
      <c r="H159" s="190">
        <v>540</v>
      </c>
      <c r="I159" s="191"/>
      <c r="L159" s="186"/>
      <c r="M159" s="192"/>
      <c r="N159" s="193"/>
      <c r="O159" s="193"/>
      <c r="P159" s="193"/>
      <c r="Q159" s="193"/>
      <c r="R159" s="193"/>
      <c r="S159" s="193"/>
      <c r="T159" s="194"/>
      <c r="AT159" s="188" t="s">
        <v>202</v>
      </c>
      <c r="AU159" s="188" t="s">
        <v>82</v>
      </c>
      <c r="AV159" s="11" t="s">
        <v>82</v>
      </c>
      <c r="AW159" s="11" t="s">
        <v>36</v>
      </c>
      <c r="AX159" s="11" t="s">
        <v>72</v>
      </c>
      <c r="AY159" s="188" t="s">
        <v>188</v>
      </c>
    </row>
    <row r="160" spans="2:51" s="11" customFormat="1" ht="13.5">
      <c r="B160" s="186"/>
      <c r="D160" s="187" t="s">
        <v>202</v>
      </c>
      <c r="E160" s="188" t="s">
        <v>5</v>
      </c>
      <c r="F160" s="189" t="s">
        <v>121</v>
      </c>
      <c r="H160" s="190">
        <v>49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88" t="s">
        <v>202</v>
      </c>
      <c r="AU160" s="188" t="s">
        <v>82</v>
      </c>
      <c r="AV160" s="11" t="s">
        <v>82</v>
      </c>
      <c r="AW160" s="11" t="s">
        <v>36</v>
      </c>
      <c r="AX160" s="11" t="s">
        <v>72</v>
      </c>
      <c r="AY160" s="188" t="s">
        <v>188</v>
      </c>
    </row>
    <row r="161" spans="2:51" s="12" customFormat="1" ht="13.5">
      <c r="B161" s="198"/>
      <c r="D161" s="187" t="s">
        <v>202</v>
      </c>
      <c r="E161" s="199" t="s">
        <v>5</v>
      </c>
      <c r="F161" s="200" t="s">
        <v>270</v>
      </c>
      <c r="H161" s="201">
        <v>589</v>
      </c>
      <c r="I161" s="202"/>
      <c r="L161" s="198"/>
      <c r="M161" s="203"/>
      <c r="N161" s="204"/>
      <c r="O161" s="204"/>
      <c r="P161" s="204"/>
      <c r="Q161" s="204"/>
      <c r="R161" s="204"/>
      <c r="S161" s="204"/>
      <c r="T161" s="205"/>
      <c r="AT161" s="199" t="s">
        <v>202</v>
      </c>
      <c r="AU161" s="199" t="s">
        <v>82</v>
      </c>
      <c r="AV161" s="12" t="s">
        <v>194</v>
      </c>
      <c r="AW161" s="12" t="s">
        <v>36</v>
      </c>
      <c r="AX161" s="12" t="s">
        <v>80</v>
      </c>
      <c r="AY161" s="199" t="s">
        <v>188</v>
      </c>
    </row>
    <row r="162" spans="2:51" s="11" customFormat="1" ht="13.5">
      <c r="B162" s="186"/>
      <c r="D162" s="187" t="s">
        <v>202</v>
      </c>
      <c r="F162" s="189" t="s">
        <v>325</v>
      </c>
      <c r="H162" s="190">
        <v>647.9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88" t="s">
        <v>202</v>
      </c>
      <c r="AU162" s="188" t="s">
        <v>82</v>
      </c>
      <c r="AV162" s="11" t="s">
        <v>82</v>
      </c>
      <c r="AW162" s="11" t="s">
        <v>6</v>
      </c>
      <c r="AX162" s="11" t="s">
        <v>80</v>
      </c>
      <c r="AY162" s="188" t="s">
        <v>188</v>
      </c>
    </row>
    <row r="163" spans="2:65" s="1" customFormat="1" ht="25.5" customHeight="1">
      <c r="B163" s="173"/>
      <c r="C163" s="174" t="s">
        <v>326</v>
      </c>
      <c r="D163" s="174" t="s">
        <v>190</v>
      </c>
      <c r="E163" s="175" t="s">
        <v>327</v>
      </c>
      <c r="F163" s="176" t="s">
        <v>328</v>
      </c>
      <c r="G163" s="177" t="s">
        <v>93</v>
      </c>
      <c r="H163" s="178">
        <v>216</v>
      </c>
      <c r="I163" s="179"/>
      <c r="J163" s="180">
        <f>ROUND(I163*H163,2)</f>
        <v>0</v>
      </c>
      <c r="K163" s="176" t="s">
        <v>193</v>
      </c>
      <c r="L163" s="40"/>
      <c r="M163" s="181" t="s">
        <v>5</v>
      </c>
      <c r="N163" s="182" t="s">
        <v>43</v>
      </c>
      <c r="O163" s="41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AR163" s="23" t="s">
        <v>194</v>
      </c>
      <c r="AT163" s="23" t="s">
        <v>190</v>
      </c>
      <c r="AU163" s="23" t="s">
        <v>82</v>
      </c>
      <c r="AY163" s="23" t="s">
        <v>188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23" t="s">
        <v>80</v>
      </c>
      <c r="BK163" s="185">
        <f>ROUND(I163*H163,2)</f>
        <v>0</v>
      </c>
      <c r="BL163" s="23" t="s">
        <v>194</v>
      </c>
      <c r="BM163" s="23" t="s">
        <v>329</v>
      </c>
    </row>
    <row r="164" spans="2:51" s="13" customFormat="1" ht="13.5">
      <c r="B164" s="216"/>
      <c r="D164" s="187" t="s">
        <v>202</v>
      </c>
      <c r="E164" s="217" t="s">
        <v>5</v>
      </c>
      <c r="F164" s="218" t="s">
        <v>330</v>
      </c>
      <c r="H164" s="217" t="s">
        <v>5</v>
      </c>
      <c r="I164" s="219"/>
      <c r="L164" s="216"/>
      <c r="M164" s="220"/>
      <c r="N164" s="221"/>
      <c r="O164" s="221"/>
      <c r="P164" s="221"/>
      <c r="Q164" s="221"/>
      <c r="R164" s="221"/>
      <c r="S164" s="221"/>
      <c r="T164" s="222"/>
      <c r="AT164" s="217" t="s">
        <v>202</v>
      </c>
      <c r="AU164" s="217" t="s">
        <v>82</v>
      </c>
      <c r="AV164" s="13" t="s">
        <v>80</v>
      </c>
      <c r="AW164" s="13" t="s">
        <v>36</v>
      </c>
      <c r="AX164" s="13" t="s">
        <v>72</v>
      </c>
      <c r="AY164" s="217" t="s">
        <v>188</v>
      </c>
    </row>
    <row r="165" spans="2:51" s="11" customFormat="1" ht="13.5">
      <c r="B165" s="186"/>
      <c r="D165" s="187" t="s">
        <v>202</v>
      </c>
      <c r="E165" s="188" t="s">
        <v>5</v>
      </c>
      <c r="F165" s="189" t="s">
        <v>331</v>
      </c>
      <c r="H165" s="190">
        <v>216</v>
      </c>
      <c r="I165" s="191"/>
      <c r="L165" s="186"/>
      <c r="M165" s="192"/>
      <c r="N165" s="193"/>
      <c r="O165" s="193"/>
      <c r="P165" s="193"/>
      <c r="Q165" s="193"/>
      <c r="R165" s="193"/>
      <c r="S165" s="193"/>
      <c r="T165" s="194"/>
      <c r="AT165" s="188" t="s">
        <v>202</v>
      </c>
      <c r="AU165" s="188" t="s">
        <v>82</v>
      </c>
      <c r="AV165" s="11" t="s">
        <v>82</v>
      </c>
      <c r="AW165" s="11" t="s">
        <v>36</v>
      </c>
      <c r="AX165" s="11" t="s">
        <v>80</v>
      </c>
      <c r="AY165" s="188" t="s">
        <v>188</v>
      </c>
    </row>
    <row r="166" spans="2:65" s="1" customFormat="1" ht="38.25" customHeight="1">
      <c r="B166" s="173"/>
      <c r="C166" s="174" t="s">
        <v>332</v>
      </c>
      <c r="D166" s="174" t="s">
        <v>190</v>
      </c>
      <c r="E166" s="175" t="s">
        <v>333</v>
      </c>
      <c r="F166" s="176" t="s">
        <v>334</v>
      </c>
      <c r="G166" s="177" t="s">
        <v>93</v>
      </c>
      <c r="H166" s="178">
        <v>270</v>
      </c>
      <c r="I166" s="179"/>
      <c r="J166" s="180">
        <f>ROUND(I166*H166,2)</f>
        <v>0</v>
      </c>
      <c r="K166" s="176" t="s">
        <v>193</v>
      </c>
      <c r="L166" s="40"/>
      <c r="M166" s="181" t="s">
        <v>5</v>
      </c>
      <c r="N166" s="182" t="s">
        <v>43</v>
      </c>
      <c r="O166" s="41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23" t="s">
        <v>194</v>
      </c>
      <c r="AT166" s="23" t="s">
        <v>190</v>
      </c>
      <c r="AU166" s="23" t="s">
        <v>82</v>
      </c>
      <c r="AY166" s="23" t="s">
        <v>188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23" t="s">
        <v>80</v>
      </c>
      <c r="BK166" s="185">
        <f>ROUND(I166*H166,2)</f>
        <v>0</v>
      </c>
      <c r="BL166" s="23" t="s">
        <v>194</v>
      </c>
      <c r="BM166" s="23" t="s">
        <v>335</v>
      </c>
    </row>
    <row r="167" spans="2:51" s="11" customFormat="1" ht="13.5">
      <c r="B167" s="186"/>
      <c r="D167" s="187" t="s">
        <v>202</v>
      </c>
      <c r="E167" s="188" t="s">
        <v>5</v>
      </c>
      <c r="F167" s="189" t="s">
        <v>127</v>
      </c>
      <c r="H167" s="190">
        <v>270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88" t="s">
        <v>202</v>
      </c>
      <c r="AU167" s="188" t="s">
        <v>82</v>
      </c>
      <c r="AV167" s="11" t="s">
        <v>82</v>
      </c>
      <c r="AW167" s="11" t="s">
        <v>36</v>
      </c>
      <c r="AX167" s="11" t="s">
        <v>80</v>
      </c>
      <c r="AY167" s="188" t="s">
        <v>188</v>
      </c>
    </row>
    <row r="168" spans="2:65" s="1" customFormat="1" ht="38.25" customHeight="1">
      <c r="B168" s="173"/>
      <c r="C168" s="174" t="s">
        <v>94</v>
      </c>
      <c r="D168" s="174" t="s">
        <v>190</v>
      </c>
      <c r="E168" s="175" t="s">
        <v>336</v>
      </c>
      <c r="F168" s="176" t="s">
        <v>337</v>
      </c>
      <c r="G168" s="177" t="s">
        <v>93</v>
      </c>
      <c r="H168" s="178">
        <v>89</v>
      </c>
      <c r="I168" s="179"/>
      <c r="J168" s="180">
        <f>ROUND(I168*H168,2)</f>
        <v>0</v>
      </c>
      <c r="K168" s="176" t="s">
        <v>193</v>
      </c>
      <c r="L168" s="40"/>
      <c r="M168" s="181" t="s">
        <v>5</v>
      </c>
      <c r="N168" s="182" t="s">
        <v>43</v>
      </c>
      <c r="O168" s="41"/>
      <c r="P168" s="183">
        <f>O168*H168</f>
        <v>0</v>
      </c>
      <c r="Q168" s="183">
        <v>0</v>
      </c>
      <c r="R168" s="183">
        <f>Q168*H168</f>
        <v>0</v>
      </c>
      <c r="S168" s="183">
        <v>0</v>
      </c>
      <c r="T168" s="184">
        <f>S168*H168</f>
        <v>0</v>
      </c>
      <c r="AR168" s="23" t="s">
        <v>194</v>
      </c>
      <c r="AT168" s="23" t="s">
        <v>190</v>
      </c>
      <c r="AU168" s="23" t="s">
        <v>82</v>
      </c>
      <c r="AY168" s="23" t="s">
        <v>188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23" t="s">
        <v>80</v>
      </c>
      <c r="BK168" s="185">
        <f>ROUND(I168*H168,2)</f>
        <v>0</v>
      </c>
      <c r="BL168" s="23" t="s">
        <v>194</v>
      </c>
      <c r="BM168" s="23" t="s">
        <v>338</v>
      </c>
    </row>
    <row r="169" spans="2:51" s="11" customFormat="1" ht="13.5">
      <c r="B169" s="186"/>
      <c r="D169" s="187" t="s">
        <v>202</v>
      </c>
      <c r="E169" s="188" t="s">
        <v>5</v>
      </c>
      <c r="F169" s="189" t="s">
        <v>124</v>
      </c>
      <c r="H169" s="190">
        <v>89</v>
      </c>
      <c r="I169" s="191"/>
      <c r="L169" s="186"/>
      <c r="M169" s="192"/>
      <c r="N169" s="193"/>
      <c r="O169" s="193"/>
      <c r="P169" s="193"/>
      <c r="Q169" s="193"/>
      <c r="R169" s="193"/>
      <c r="S169" s="193"/>
      <c r="T169" s="194"/>
      <c r="AT169" s="188" t="s">
        <v>202</v>
      </c>
      <c r="AU169" s="188" t="s">
        <v>82</v>
      </c>
      <c r="AV169" s="11" t="s">
        <v>82</v>
      </c>
      <c r="AW169" s="11" t="s">
        <v>36</v>
      </c>
      <c r="AX169" s="11" t="s">
        <v>80</v>
      </c>
      <c r="AY169" s="188" t="s">
        <v>188</v>
      </c>
    </row>
    <row r="170" spans="2:65" s="1" customFormat="1" ht="25.5" customHeight="1">
      <c r="B170" s="173"/>
      <c r="C170" s="174" t="s">
        <v>339</v>
      </c>
      <c r="D170" s="174" t="s">
        <v>190</v>
      </c>
      <c r="E170" s="175" t="s">
        <v>340</v>
      </c>
      <c r="F170" s="176" t="s">
        <v>341</v>
      </c>
      <c r="G170" s="177" t="s">
        <v>93</v>
      </c>
      <c r="H170" s="178">
        <v>359</v>
      </c>
      <c r="I170" s="179"/>
      <c r="J170" s="180">
        <f>ROUND(I170*H170,2)</f>
        <v>0</v>
      </c>
      <c r="K170" s="176" t="s">
        <v>193</v>
      </c>
      <c r="L170" s="40"/>
      <c r="M170" s="181" t="s">
        <v>5</v>
      </c>
      <c r="N170" s="182" t="s">
        <v>43</v>
      </c>
      <c r="O170" s="41"/>
      <c r="P170" s="183">
        <f>O170*H170</f>
        <v>0</v>
      </c>
      <c r="Q170" s="183">
        <v>0.00061</v>
      </c>
      <c r="R170" s="183">
        <f>Q170*H170</f>
        <v>0.21899</v>
      </c>
      <c r="S170" s="183">
        <v>0</v>
      </c>
      <c r="T170" s="184">
        <f>S170*H170</f>
        <v>0</v>
      </c>
      <c r="AR170" s="23" t="s">
        <v>194</v>
      </c>
      <c r="AT170" s="23" t="s">
        <v>190</v>
      </c>
      <c r="AU170" s="23" t="s">
        <v>82</v>
      </c>
      <c r="AY170" s="23" t="s">
        <v>188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23" t="s">
        <v>80</v>
      </c>
      <c r="BK170" s="185">
        <f>ROUND(I170*H170,2)</f>
        <v>0</v>
      </c>
      <c r="BL170" s="23" t="s">
        <v>194</v>
      </c>
      <c r="BM170" s="23" t="s">
        <v>342</v>
      </c>
    </row>
    <row r="171" spans="2:51" s="11" customFormat="1" ht="13.5">
      <c r="B171" s="186"/>
      <c r="D171" s="187" t="s">
        <v>202</v>
      </c>
      <c r="E171" s="188" t="s">
        <v>5</v>
      </c>
      <c r="F171" s="189" t="s">
        <v>124</v>
      </c>
      <c r="H171" s="190">
        <v>89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88" t="s">
        <v>202</v>
      </c>
      <c r="AU171" s="188" t="s">
        <v>82</v>
      </c>
      <c r="AV171" s="11" t="s">
        <v>82</v>
      </c>
      <c r="AW171" s="11" t="s">
        <v>36</v>
      </c>
      <c r="AX171" s="11" t="s">
        <v>72</v>
      </c>
      <c r="AY171" s="188" t="s">
        <v>188</v>
      </c>
    </row>
    <row r="172" spans="2:51" s="11" customFormat="1" ht="13.5">
      <c r="B172" s="186"/>
      <c r="D172" s="187" t="s">
        <v>202</v>
      </c>
      <c r="E172" s="188" t="s">
        <v>5</v>
      </c>
      <c r="F172" s="189" t="s">
        <v>127</v>
      </c>
      <c r="H172" s="190">
        <v>270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88" t="s">
        <v>202</v>
      </c>
      <c r="AU172" s="188" t="s">
        <v>82</v>
      </c>
      <c r="AV172" s="11" t="s">
        <v>82</v>
      </c>
      <c r="AW172" s="11" t="s">
        <v>36</v>
      </c>
      <c r="AX172" s="11" t="s">
        <v>72</v>
      </c>
      <c r="AY172" s="188" t="s">
        <v>188</v>
      </c>
    </row>
    <row r="173" spans="2:51" s="12" customFormat="1" ht="13.5">
      <c r="B173" s="198"/>
      <c r="D173" s="187" t="s">
        <v>202</v>
      </c>
      <c r="E173" s="199" t="s">
        <v>5</v>
      </c>
      <c r="F173" s="200" t="s">
        <v>270</v>
      </c>
      <c r="H173" s="201">
        <v>359</v>
      </c>
      <c r="I173" s="202"/>
      <c r="L173" s="198"/>
      <c r="M173" s="203"/>
      <c r="N173" s="204"/>
      <c r="O173" s="204"/>
      <c r="P173" s="204"/>
      <c r="Q173" s="204"/>
      <c r="R173" s="204"/>
      <c r="S173" s="204"/>
      <c r="T173" s="205"/>
      <c r="AT173" s="199" t="s">
        <v>202</v>
      </c>
      <c r="AU173" s="199" t="s">
        <v>82</v>
      </c>
      <c r="AV173" s="12" t="s">
        <v>194</v>
      </c>
      <c r="AW173" s="12" t="s">
        <v>36</v>
      </c>
      <c r="AX173" s="12" t="s">
        <v>80</v>
      </c>
      <c r="AY173" s="199" t="s">
        <v>188</v>
      </c>
    </row>
    <row r="174" spans="2:65" s="1" customFormat="1" ht="38.25" customHeight="1">
      <c r="B174" s="173"/>
      <c r="C174" s="174" t="s">
        <v>343</v>
      </c>
      <c r="D174" s="174" t="s">
        <v>190</v>
      </c>
      <c r="E174" s="175" t="s">
        <v>344</v>
      </c>
      <c r="F174" s="176" t="s">
        <v>345</v>
      </c>
      <c r="G174" s="177" t="s">
        <v>93</v>
      </c>
      <c r="H174" s="178">
        <v>270</v>
      </c>
      <c r="I174" s="179"/>
      <c r="J174" s="180">
        <f>ROUND(I174*H174,2)</f>
        <v>0</v>
      </c>
      <c r="K174" s="176" t="s">
        <v>193</v>
      </c>
      <c r="L174" s="40"/>
      <c r="M174" s="181" t="s">
        <v>5</v>
      </c>
      <c r="N174" s="182" t="s">
        <v>43</v>
      </c>
      <c r="O174" s="41"/>
      <c r="P174" s="183">
        <f>O174*H174</f>
        <v>0</v>
      </c>
      <c r="Q174" s="183">
        <v>0</v>
      </c>
      <c r="R174" s="183">
        <f>Q174*H174</f>
        <v>0</v>
      </c>
      <c r="S174" s="183">
        <v>0</v>
      </c>
      <c r="T174" s="184">
        <f>S174*H174</f>
        <v>0</v>
      </c>
      <c r="AR174" s="23" t="s">
        <v>194</v>
      </c>
      <c r="AT174" s="23" t="s">
        <v>190</v>
      </c>
      <c r="AU174" s="23" t="s">
        <v>82</v>
      </c>
      <c r="AY174" s="23" t="s">
        <v>188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23" t="s">
        <v>80</v>
      </c>
      <c r="BK174" s="185">
        <f>ROUND(I174*H174,2)</f>
        <v>0</v>
      </c>
      <c r="BL174" s="23" t="s">
        <v>194</v>
      </c>
      <c r="BM174" s="23" t="s">
        <v>346</v>
      </c>
    </row>
    <row r="175" spans="2:51" s="11" customFormat="1" ht="13.5">
      <c r="B175" s="186"/>
      <c r="D175" s="187" t="s">
        <v>202</v>
      </c>
      <c r="E175" s="188" t="s">
        <v>5</v>
      </c>
      <c r="F175" s="189" t="s">
        <v>127</v>
      </c>
      <c r="H175" s="190">
        <v>270</v>
      </c>
      <c r="I175" s="191"/>
      <c r="L175" s="186"/>
      <c r="M175" s="192"/>
      <c r="N175" s="193"/>
      <c r="O175" s="193"/>
      <c r="P175" s="193"/>
      <c r="Q175" s="193"/>
      <c r="R175" s="193"/>
      <c r="S175" s="193"/>
      <c r="T175" s="194"/>
      <c r="AT175" s="188" t="s">
        <v>202</v>
      </c>
      <c r="AU175" s="188" t="s">
        <v>82</v>
      </c>
      <c r="AV175" s="11" t="s">
        <v>82</v>
      </c>
      <c r="AW175" s="11" t="s">
        <v>36</v>
      </c>
      <c r="AX175" s="11" t="s">
        <v>80</v>
      </c>
      <c r="AY175" s="188" t="s">
        <v>188</v>
      </c>
    </row>
    <row r="176" spans="2:65" s="1" customFormat="1" ht="38.25" customHeight="1">
      <c r="B176" s="173"/>
      <c r="C176" s="174" t="s">
        <v>347</v>
      </c>
      <c r="D176" s="174" t="s">
        <v>190</v>
      </c>
      <c r="E176" s="175" t="s">
        <v>348</v>
      </c>
      <c r="F176" s="176" t="s">
        <v>349</v>
      </c>
      <c r="G176" s="177" t="s">
        <v>93</v>
      </c>
      <c r="H176" s="178">
        <v>89</v>
      </c>
      <c r="I176" s="179"/>
      <c r="J176" s="180">
        <f>ROUND(I176*H176,2)</f>
        <v>0</v>
      </c>
      <c r="K176" s="176" t="s">
        <v>193</v>
      </c>
      <c r="L176" s="40"/>
      <c r="M176" s="181" t="s">
        <v>5</v>
      </c>
      <c r="N176" s="182" t="s">
        <v>43</v>
      </c>
      <c r="O176" s="41"/>
      <c r="P176" s="183">
        <f>O176*H176</f>
        <v>0</v>
      </c>
      <c r="Q176" s="183">
        <v>0</v>
      </c>
      <c r="R176" s="183">
        <f>Q176*H176</f>
        <v>0</v>
      </c>
      <c r="S176" s="183">
        <v>0</v>
      </c>
      <c r="T176" s="184">
        <f>S176*H176</f>
        <v>0</v>
      </c>
      <c r="AR176" s="23" t="s">
        <v>194</v>
      </c>
      <c r="AT176" s="23" t="s">
        <v>190</v>
      </c>
      <c r="AU176" s="23" t="s">
        <v>82</v>
      </c>
      <c r="AY176" s="23" t="s">
        <v>188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23" t="s">
        <v>80</v>
      </c>
      <c r="BK176" s="185">
        <f>ROUND(I176*H176,2)</f>
        <v>0</v>
      </c>
      <c r="BL176" s="23" t="s">
        <v>194</v>
      </c>
      <c r="BM176" s="23" t="s">
        <v>350</v>
      </c>
    </row>
    <row r="177" spans="2:51" s="11" customFormat="1" ht="13.5">
      <c r="B177" s="186"/>
      <c r="D177" s="187" t="s">
        <v>202</v>
      </c>
      <c r="E177" s="188" t="s">
        <v>5</v>
      </c>
      <c r="F177" s="189" t="s">
        <v>124</v>
      </c>
      <c r="H177" s="190">
        <v>89</v>
      </c>
      <c r="I177" s="191"/>
      <c r="L177" s="186"/>
      <c r="M177" s="192"/>
      <c r="N177" s="193"/>
      <c r="O177" s="193"/>
      <c r="P177" s="193"/>
      <c r="Q177" s="193"/>
      <c r="R177" s="193"/>
      <c r="S177" s="193"/>
      <c r="T177" s="194"/>
      <c r="AT177" s="188" t="s">
        <v>202</v>
      </c>
      <c r="AU177" s="188" t="s">
        <v>82</v>
      </c>
      <c r="AV177" s="11" t="s">
        <v>82</v>
      </c>
      <c r="AW177" s="11" t="s">
        <v>36</v>
      </c>
      <c r="AX177" s="11" t="s">
        <v>80</v>
      </c>
      <c r="AY177" s="188" t="s">
        <v>188</v>
      </c>
    </row>
    <row r="178" spans="2:65" s="1" customFormat="1" ht="25.5" customHeight="1">
      <c r="B178" s="173"/>
      <c r="C178" s="174" t="s">
        <v>351</v>
      </c>
      <c r="D178" s="174" t="s">
        <v>190</v>
      </c>
      <c r="E178" s="175" t="s">
        <v>352</v>
      </c>
      <c r="F178" s="176" t="s">
        <v>353</v>
      </c>
      <c r="G178" s="177" t="s">
        <v>93</v>
      </c>
      <c r="H178" s="178">
        <v>56</v>
      </c>
      <c r="I178" s="179"/>
      <c r="J178" s="180">
        <f>ROUND(I178*H178,2)</f>
        <v>0</v>
      </c>
      <c r="K178" s="176" t="s">
        <v>193</v>
      </c>
      <c r="L178" s="40"/>
      <c r="M178" s="181" t="s">
        <v>5</v>
      </c>
      <c r="N178" s="182" t="s">
        <v>43</v>
      </c>
      <c r="O178" s="41"/>
      <c r="P178" s="183">
        <f>O178*H178</f>
        <v>0</v>
      </c>
      <c r="Q178" s="183">
        <v>0.08425</v>
      </c>
      <c r="R178" s="183">
        <f>Q178*H178</f>
        <v>4.718</v>
      </c>
      <c r="S178" s="183">
        <v>0</v>
      </c>
      <c r="T178" s="184">
        <f>S178*H178</f>
        <v>0</v>
      </c>
      <c r="AR178" s="23" t="s">
        <v>194</v>
      </c>
      <c r="AT178" s="23" t="s">
        <v>190</v>
      </c>
      <c r="AU178" s="23" t="s">
        <v>82</v>
      </c>
      <c r="AY178" s="23" t="s">
        <v>188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23" t="s">
        <v>80</v>
      </c>
      <c r="BK178" s="185">
        <f>ROUND(I178*H178,2)</f>
        <v>0</v>
      </c>
      <c r="BL178" s="23" t="s">
        <v>194</v>
      </c>
      <c r="BM178" s="23" t="s">
        <v>354</v>
      </c>
    </row>
    <row r="179" spans="2:51" s="11" customFormat="1" ht="13.5">
      <c r="B179" s="186"/>
      <c r="D179" s="187" t="s">
        <v>202</v>
      </c>
      <c r="E179" s="188" t="s">
        <v>5</v>
      </c>
      <c r="F179" s="189" t="s">
        <v>121</v>
      </c>
      <c r="H179" s="190">
        <v>49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88" t="s">
        <v>202</v>
      </c>
      <c r="AU179" s="188" t="s">
        <v>82</v>
      </c>
      <c r="AV179" s="11" t="s">
        <v>82</v>
      </c>
      <c r="AW179" s="11" t="s">
        <v>36</v>
      </c>
      <c r="AX179" s="11" t="s">
        <v>72</v>
      </c>
      <c r="AY179" s="188" t="s">
        <v>188</v>
      </c>
    </row>
    <row r="180" spans="2:51" s="11" customFormat="1" ht="13.5">
      <c r="B180" s="186"/>
      <c r="D180" s="187" t="s">
        <v>202</v>
      </c>
      <c r="E180" s="188" t="s">
        <v>5</v>
      </c>
      <c r="F180" s="189" t="s">
        <v>130</v>
      </c>
      <c r="H180" s="190">
        <v>7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88" t="s">
        <v>202</v>
      </c>
      <c r="AU180" s="188" t="s">
        <v>82</v>
      </c>
      <c r="AV180" s="11" t="s">
        <v>82</v>
      </c>
      <c r="AW180" s="11" t="s">
        <v>36</v>
      </c>
      <c r="AX180" s="11" t="s">
        <v>72</v>
      </c>
      <c r="AY180" s="188" t="s">
        <v>188</v>
      </c>
    </row>
    <row r="181" spans="2:51" s="12" customFormat="1" ht="13.5">
      <c r="B181" s="198"/>
      <c r="D181" s="187" t="s">
        <v>202</v>
      </c>
      <c r="E181" s="199" t="s">
        <v>5</v>
      </c>
      <c r="F181" s="200" t="s">
        <v>270</v>
      </c>
      <c r="H181" s="201">
        <v>56</v>
      </c>
      <c r="I181" s="202"/>
      <c r="L181" s="198"/>
      <c r="M181" s="203"/>
      <c r="N181" s="204"/>
      <c r="O181" s="204"/>
      <c r="P181" s="204"/>
      <c r="Q181" s="204"/>
      <c r="R181" s="204"/>
      <c r="S181" s="204"/>
      <c r="T181" s="205"/>
      <c r="AT181" s="199" t="s">
        <v>202</v>
      </c>
      <c r="AU181" s="199" t="s">
        <v>82</v>
      </c>
      <c r="AV181" s="12" t="s">
        <v>194</v>
      </c>
      <c r="AW181" s="12" t="s">
        <v>36</v>
      </c>
      <c r="AX181" s="12" t="s">
        <v>80</v>
      </c>
      <c r="AY181" s="199" t="s">
        <v>188</v>
      </c>
    </row>
    <row r="182" spans="2:65" s="1" customFormat="1" ht="16.5" customHeight="1">
      <c r="B182" s="173"/>
      <c r="C182" s="206" t="s">
        <v>355</v>
      </c>
      <c r="D182" s="206" t="s">
        <v>287</v>
      </c>
      <c r="E182" s="207" t="s">
        <v>356</v>
      </c>
      <c r="F182" s="208" t="s">
        <v>357</v>
      </c>
      <c r="G182" s="209" t="s">
        <v>93</v>
      </c>
      <c r="H182" s="210">
        <v>7</v>
      </c>
      <c r="I182" s="211"/>
      <c r="J182" s="212">
        <f>ROUND(I182*H182,2)</f>
        <v>0</v>
      </c>
      <c r="K182" s="208" t="s">
        <v>193</v>
      </c>
      <c r="L182" s="213"/>
      <c r="M182" s="214" t="s">
        <v>5</v>
      </c>
      <c r="N182" s="215" t="s">
        <v>43</v>
      </c>
      <c r="O182" s="41"/>
      <c r="P182" s="183">
        <f>O182*H182</f>
        <v>0</v>
      </c>
      <c r="Q182" s="183">
        <v>0.131</v>
      </c>
      <c r="R182" s="183">
        <f>Q182*H182</f>
        <v>0.917</v>
      </c>
      <c r="S182" s="183">
        <v>0</v>
      </c>
      <c r="T182" s="184">
        <f>S182*H182</f>
        <v>0</v>
      </c>
      <c r="AR182" s="23" t="s">
        <v>217</v>
      </c>
      <c r="AT182" s="23" t="s">
        <v>287</v>
      </c>
      <c r="AU182" s="23" t="s">
        <v>82</v>
      </c>
      <c r="AY182" s="23" t="s">
        <v>188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23" t="s">
        <v>80</v>
      </c>
      <c r="BK182" s="185">
        <f>ROUND(I182*H182,2)</f>
        <v>0</v>
      </c>
      <c r="BL182" s="23" t="s">
        <v>194</v>
      </c>
      <c r="BM182" s="23" t="s">
        <v>358</v>
      </c>
    </row>
    <row r="183" spans="2:51" s="11" customFormat="1" ht="13.5">
      <c r="B183" s="186"/>
      <c r="D183" s="187" t="s">
        <v>202</v>
      </c>
      <c r="E183" s="188" t="s">
        <v>5</v>
      </c>
      <c r="F183" s="189" t="s">
        <v>130</v>
      </c>
      <c r="H183" s="190">
        <v>7</v>
      </c>
      <c r="I183" s="191"/>
      <c r="L183" s="186"/>
      <c r="M183" s="192"/>
      <c r="N183" s="193"/>
      <c r="O183" s="193"/>
      <c r="P183" s="193"/>
      <c r="Q183" s="193"/>
      <c r="R183" s="193"/>
      <c r="S183" s="193"/>
      <c r="T183" s="194"/>
      <c r="AT183" s="188" t="s">
        <v>202</v>
      </c>
      <c r="AU183" s="188" t="s">
        <v>82</v>
      </c>
      <c r="AV183" s="11" t="s">
        <v>82</v>
      </c>
      <c r="AW183" s="11" t="s">
        <v>36</v>
      </c>
      <c r="AX183" s="11" t="s">
        <v>80</v>
      </c>
      <c r="AY183" s="188" t="s">
        <v>188</v>
      </c>
    </row>
    <row r="184" spans="2:65" s="1" customFormat="1" ht="16.5" customHeight="1">
      <c r="B184" s="173"/>
      <c r="C184" s="206" t="s">
        <v>359</v>
      </c>
      <c r="D184" s="206" t="s">
        <v>287</v>
      </c>
      <c r="E184" s="207" t="s">
        <v>360</v>
      </c>
      <c r="F184" s="208" t="s">
        <v>361</v>
      </c>
      <c r="G184" s="209" t="s">
        <v>93</v>
      </c>
      <c r="H184" s="210">
        <v>49</v>
      </c>
      <c r="I184" s="211"/>
      <c r="J184" s="212">
        <f>ROUND(I184*H184,2)</f>
        <v>0</v>
      </c>
      <c r="K184" s="208" t="s">
        <v>193</v>
      </c>
      <c r="L184" s="213"/>
      <c r="M184" s="214" t="s">
        <v>5</v>
      </c>
      <c r="N184" s="215" t="s">
        <v>43</v>
      </c>
      <c r="O184" s="41"/>
      <c r="P184" s="183">
        <f>O184*H184</f>
        <v>0</v>
      </c>
      <c r="Q184" s="183">
        <v>0.131</v>
      </c>
      <c r="R184" s="183">
        <f>Q184*H184</f>
        <v>6.4190000000000005</v>
      </c>
      <c r="S184" s="183">
        <v>0</v>
      </c>
      <c r="T184" s="184">
        <f>S184*H184</f>
        <v>0</v>
      </c>
      <c r="AR184" s="23" t="s">
        <v>217</v>
      </c>
      <c r="AT184" s="23" t="s">
        <v>287</v>
      </c>
      <c r="AU184" s="23" t="s">
        <v>82</v>
      </c>
      <c r="AY184" s="23" t="s">
        <v>188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23" t="s">
        <v>80</v>
      </c>
      <c r="BK184" s="185">
        <f>ROUND(I184*H184,2)</f>
        <v>0</v>
      </c>
      <c r="BL184" s="23" t="s">
        <v>194</v>
      </c>
      <c r="BM184" s="23" t="s">
        <v>362</v>
      </c>
    </row>
    <row r="185" spans="2:51" s="11" customFormat="1" ht="13.5">
      <c r="B185" s="186"/>
      <c r="D185" s="187" t="s">
        <v>202</v>
      </c>
      <c r="E185" s="188" t="s">
        <v>5</v>
      </c>
      <c r="F185" s="189" t="s">
        <v>121</v>
      </c>
      <c r="H185" s="190">
        <v>49</v>
      </c>
      <c r="I185" s="191"/>
      <c r="L185" s="186"/>
      <c r="M185" s="192"/>
      <c r="N185" s="193"/>
      <c r="O185" s="193"/>
      <c r="P185" s="193"/>
      <c r="Q185" s="193"/>
      <c r="R185" s="193"/>
      <c r="S185" s="193"/>
      <c r="T185" s="194"/>
      <c r="AT185" s="188" t="s">
        <v>202</v>
      </c>
      <c r="AU185" s="188" t="s">
        <v>82</v>
      </c>
      <c r="AV185" s="11" t="s">
        <v>82</v>
      </c>
      <c r="AW185" s="11" t="s">
        <v>36</v>
      </c>
      <c r="AX185" s="11" t="s">
        <v>80</v>
      </c>
      <c r="AY185" s="188" t="s">
        <v>188</v>
      </c>
    </row>
    <row r="186" spans="2:65" s="1" customFormat="1" ht="63.75" customHeight="1">
      <c r="B186" s="173"/>
      <c r="C186" s="174" t="s">
        <v>363</v>
      </c>
      <c r="D186" s="174" t="s">
        <v>190</v>
      </c>
      <c r="E186" s="175" t="s">
        <v>364</v>
      </c>
      <c r="F186" s="176" t="s">
        <v>365</v>
      </c>
      <c r="G186" s="177" t="s">
        <v>93</v>
      </c>
      <c r="H186" s="178">
        <v>7</v>
      </c>
      <c r="I186" s="179"/>
      <c r="J186" s="180">
        <f>ROUND(I186*H186,2)</f>
        <v>0</v>
      </c>
      <c r="K186" s="176" t="s">
        <v>193</v>
      </c>
      <c r="L186" s="40"/>
      <c r="M186" s="181" t="s">
        <v>5</v>
      </c>
      <c r="N186" s="182" t="s">
        <v>43</v>
      </c>
      <c r="O186" s="41"/>
      <c r="P186" s="183">
        <f>O186*H186</f>
        <v>0</v>
      </c>
      <c r="Q186" s="183">
        <v>0</v>
      </c>
      <c r="R186" s="183">
        <f>Q186*H186</f>
        <v>0</v>
      </c>
      <c r="S186" s="183">
        <v>0</v>
      </c>
      <c r="T186" s="184">
        <f>S186*H186</f>
        <v>0</v>
      </c>
      <c r="AR186" s="23" t="s">
        <v>194</v>
      </c>
      <c r="AT186" s="23" t="s">
        <v>190</v>
      </c>
      <c r="AU186" s="23" t="s">
        <v>82</v>
      </c>
      <c r="AY186" s="23" t="s">
        <v>188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23" t="s">
        <v>80</v>
      </c>
      <c r="BK186" s="185">
        <f>ROUND(I186*H186,2)</f>
        <v>0</v>
      </c>
      <c r="BL186" s="23" t="s">
        <v>194</v>
      </c>
      <c r="BM186" s="23" t="s">
        <v>366</v>
      </c>
    </row>
    <row r="187" spans="2:51" s="11" customFormat="1" ht="13.5">
      <c r="B187" s="186"/>
      <c r="D187" s="187" t="s">
        <v>202</v>
      </c>
      <c r="E187" s="188" t="s">
        <v>5</v>
      </c>
      <c r="F187" s="189" t="s">
        <v>130</v>
      </c>
      <c r="H187" s="190">
        <v>7</v>
      </c>
      <c r="I187" s="191"/>
      <c r="L187" s="186"/>
      <c r="M187" s="192"/>
      <c r="N187" s="193"/>
      <c r="O187" s="193"/>
      <c r="P187" s="193"/>
      <c r="Q187" s="193"/>
      <c r="R187" s="193"/>
      <c r="S187" s="193"/>
      <c r="T187" s="194"/>
      <c r="AT187" s="188" t="s">
        <v>202</v>
      </c>
      <c r="AU187" s="188" t="s">
        <v>82</v>
      </c>
      <c r="AV187" s="11" t="s">
        <v>82</v>
      </c>
      <c r="AW187" s="11" t="s">
        <v>36</v>
      </c>
      <c r="AX187" s="11" t="s">
        <v>80</v>
      </c>
      <c r="AY187" s="188" t="s">
        <v>188</v>
      </c>
    </row>
    <row r="188" spans="2:63" s="10" customFormat="1" ht="29.85" customHeight="1">
      <c r="B188" s="160"/>
      <c r="D188" s="161" t="s">
        <v>71</v>
      </c>
      <c r="E188" s="171" t="s">
        <v>217</v>
      </c>
      <c r="F188" s="171" t="s">
        <v>367</v>
      </c>
      <c r="I188" s="163"/>
      <c r="J188" s="172">
        <f>BK188</f>
        <v>0</v>
      </c>
      <c r="L188" s="160"/>
      <c r="M188" s="165"/>
      <c r="N188" s="166"/>
      <c r="O188" s="166"/>
      <c r="P188" s="167">
        <f>SUM(P189:P208)</f>
        <v>0</v>
      </c>
      <c r="Q188" s="166"/>
      <c r="R188" s="167">
        <f>SUM(R189:R208)</f>
        <v>15.544631240000001</v>
      </c>
      <c r="S188" s="166"/>
      <c r="T188" s="168">
        <f>SUM(T189:T208)</f>
        <v>0</v>
      </c>
      <c r="AR188" s="161" t="s">
        <v>80</v>
      </c>
      <c r="AT188" s="169" t="s">
        <v>71</v>
      </c>
      <c r="AU188" s="169" t="s">
        <v>80</v>
      </c>
      <c r="AY188" s="161" t="s">
        <v>188</v>
      </c>
      <c r="BK188" s="170">
        <f>SUM(BK189:BK208)</f>
        <v>0</v>
      </c>
    </row>
    <row r="189" spans="2:65" s="1" customFormat="1" ht="25.5" customHeight="1">
      <c r="B189" s="173"/>
      <c r="C189" s="174" t="s">
        <v>368</v>
      </c>
      <c r="D189" s="174" t="s">
        <v>190</v>
      </c>
      <c r="E189" s="175" t="s">
        <v>369</v>
      </c>
      <c r="F189" s="176" t="s">
        <v>370</v>
      </c>
      <c r="G189" s="177" t="s">
        <v>102</v>
      </c>
      <c r="H189" s="178">
        <v>45</v>
      </c>
      <c r="I189" s="179"/>
      <c r="J189" s="180">
        <f>ROUND(I189*H189,2)</f>
        <v>0</v>
      </c>
      <c r="K189" s="176" t="s">
        <v>193</v>
      </c>
      <c r="L189" s="40"/>
      <c r="M189" s="181" t="s">
        <v>5</v>
      </c>
      <c r="N189" s="182" t="s">
        <v>43</v>
      </c>
      <c r="O189" s="41"/>
      <c r="P189" s="183">
        <f>O189*H189</f>
        <v>0</v>
      </c>
      <c r="Q189" s="183">
        <v>0.00274</v>
      </c>
      <c r="R189" s="183">
        <f>Q189*H189</f>
        <v>0.12329999999999999</v>
      </c>
      <c r="S189" s="183">
        <v>0</v>
      </c>
      <c r="T189" s="184">
        <f>S189*H189</f>
        <v>0</v>
      </c>
      <c r="AR189" s="23" t="s">
        <v>194</v>
      </c>
      <c r="AT189" s="23" t="s">
        <v>190</v>
      </c>
      <c r="AU189" s="23" t="s">
        <v>82</v>
      </c>
      <c r="AY189" s="23" t="s">
        <v>188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23" t="s">
        <v>80</v>
      </c>
      <c r="BK189" s="185">
        <f>ROUND(I189*H189,2)</f>
        <v>0</v>
      </c>
      <c r="BL189" s="23" t="s">
        <v>194</v>
      </c>
      <c r="BM189" s="23" t="s">
        <v>371</v>
      </c>
    </row>
    <row r="190" spans="2:51" s="11" customFormat="1" ht="13.5">
      <c r="B190" s="186"/>
      <c r="D190" s="187" t="s">
        <v>202</v>
      </c>
      <c r="E190" s="188" t="s">
        <v>5</v>
      </c>
      <c r="F190" s="189" t="s">
        <v>147</v>
      </c>
      <c r="H190" s="190">
        <v>45</v>
      </c>
      <c r="I190" s="191"/>
      <c r="L190" s="186"/>
      <c r="M190" s="192"/>
      <c r="N190" s="193"/>
      <c r="O190" s="193"/>
      <c r="P190" s="193"/>
      <c r="Q190" s="193"/>
      <c r="R190" s="193"/>
      <c r="S190" s="193"/>
      <c r="T190" s="194"/>
      <c r="AT190" s="188" t="s">
        <v>202</v>
      </c>
      <c r="AU190" s="188" t="s">
        <v>82</v>
      </c>
      <c r="AV190" s="11" t="s">
        <v>82</v>
      </c>
      <c r="AW190" s="11" t="s">
        <v>36</v>
      </c>
      <c r="AX190" s="11" t="s">
        <v>80</v>
      </c>
      <c r="AY190" s="188" t="s">
        <v>188</v>
      </c>
    </row>
    <row r="191" spans="2:65" s="1" customFormat="1" ht="25.5" customHeight="1">
      <c r="B191" s="173"/>
      <c r="C191" s="174" t="s">
        <v>372</v>
      </c>
      <c r="D191" s="174" t="s">
        <v>190</v>
      </c>
      <c r="E191" s="175" t="s">
        <v>373</v>
      </c>
      <c r="F191" s="176" t="s">
        <v>374</v>
      </c>
      <c r="G191" s="177" t="s">
        <v>152</v>
      </c>
      <c r="H191" s="178">
        <v>1</v>
      </c>
      <c r="I191" s="179"/>
      <c r="J191" s="180">
        <f>ROUND(I191*H191,2)</f>
        <v>0</v>
      </c>
      <c r="K191" s="176" t="s">
        <v>193</v>
      </c>
      <c r="L191" s="40"/>
      <c r="M191" s="181" t="s">
        <v>5</v>
      </c>
      <c r="N191" s="182" t="s">
        <v>43</v>
      </c>
      <c r="O191" s="41"/>
      <c r="P191" s="183">
        <f>O191*H191</f>
        <v>0</v>
      </c>
      <c r="Q191" s="183">
        <v>1.92726</v>
      </c>
      <c r="R191" s="183">
        <f>Q191*H191</f>
        <v>1.92726</v>
      </c>
      <c r="S191" s="183">
        <v>0</v>
      </c>
      <c r="T191" s="184">
        <f>S191*H191</f>
        <v>0</v>
      </c>
      <c r="AR191" s="23" t="s">
        <v>194</v>
      </c>
      <c r="AT191" s="23" t="s">
        <v>190</v>
      </c>
      <c r="AU191" s="23" t="s">
        <v>82</v>
      </c>
      <c r="AY191" s="23" t="s">
        <v>188</v>
      </c>
      <c r="BE191" s="185">
        <f>IF(N191="základní",J191,0)</f>
        <v>0</v>
      </c>
      <c r="BF191" s="185">
        <f>IF(N191="snížená",J191,0)</f>
        <v>0</v>
      </c>
      <c r="BG191" s="185">
        <f>IF(N191="zákl. přenesená",J191,0)</f>
        <v>0</v>
      </c>
      <c r="BH191" s="185">
        <f>IF(N191="sníž. přenesená",J191,0)</f>
        <v>0</v>
      </c>
      <c r="BI191" s="185">
        <f>IF(N191="nulová",J191,0)</f>
        <v>0</v>
      </c>
      <c r="BJ191" s="23" t="s">
        <v>80</v>
      </c>
      <c r="BK191" s="185">
        <f>ROUND(I191*H191,2)</f>
        <v>0</v>
      </c>
      <c r="BL191" s="23" t="s">
        <v>194</v>
      </c>
      <c r="BM191" s="23" t="s">
        <v>375</v>
      </c>
    </row>
    <row r="192" spans="2:51" s="11" customFormat="1" ht="13.5">
      <c r="B192" s="186"/>
      <c r="D192" s="187" t="s">
        <v>202</v>
      </c>
      <c r="E192" s="188" t="s">
        <v>5</v>
      </c>
      <c r="F192" s="189" t="s">
        <v>153</v>
      </c>
      <c r="H192" s="190">
        <v>1</v>
      </c>
      <c r="I192" s="191"/>
      <c r="L192" s="186"/>
      <c r="M192" s="192"/>
      <c r="N192" s="193"/>
      <c r="O192" s="193"/>
      <c r="P192" s="193"/>
      <c r="Q192" s="193"/>
      <c r="R192" s="193"/>
      <c r="S192" s="193"/>
      <c r="T192" s="194"/>
      <c r="AT192" s="188" t="s">
        <v>202</v>
      </c>
      <c r="AU192" s="188" t="s">
        <v>82</v>
      </c>
      <c r="AV192" s="11" t="s">
        <v>82</v>
      </c>
      <c r="AW192" s="11" t="s">
        <v>36</v>
      </c>
      <c r="AX192" s="11" t="s">
        <v>80</v>
      </c>
      <c r="AY192" s="188" t="s">
        <v>188</v>
      </c>
    </row>
    <row r="193" spans="2:65" s="1" customFormat="1" ht="16.5" customHeight="1">
      <c r="B193" s="173"/>
      <c r="C193" s="206" t="s">
        <v>376</v>
      </c>
      <c r="D193" s="206" t="s">
        <v>287</v>
      </c>
      <c r="E193" s="207" t="s">
        <v>377</v>
      </c>
      <c r="F193" s="208" t="s">
        <v>378</v>
      </c>
      <c r="G193" s="209" t="s">
        <v>152</v>
      </c>
      <c r="H193" s="210">
        <v>1</v>
      </c>
      <c r="I193" s="211"/>
      <c r="J193" s="212">
        <f aca="true" t="shared" si="0" ref="J193:J200">ROUND(I193*H193,2)</f>
        <v>0</v>
      </c>
      <c r="K193" s="208" t="s">
        <v>193</v>
      </c>
      <c r="L193" s="213"/>
      <c r="M193" s="214" t="s">
        <v>5</v>
      </c>
      <c r="N193" s="215" t="s">
        <v>43</v>
      </c>
      <c r="O193" s="41"/>
      <c r="P193" s="183">
        <f aca="true" t="shared" si="1" ref="P193:P200">O193*H193</f>
        <v>0</v>
      </c>
      <c r="Q193" s="183">
        <v>0.262</v>
      </c>
      <c r="R193" s="183">
        <f aca="true" t="shared" si="2" ref="R193:R200">Q193*H193</f>
        <v>0.262</v>
      </c>
      <c r="S193" s="183">
        <v>0</v>
      </c>
      <c r="T193" s="184">
        <f aca="true" t="shared" si="3" ref="T193:T200">S193*H193</f>
        <v>0</v>
      </c>
      <c r="AR193" s="23" t="s">
        <v>217</v>
      </c>
      <c r="AT193" s="23" t="s">
        <v>287</v>
      </c>
      <c r="AU193" s="23" t="s">
        <v>82</v>
      </c>
      <c r="AY193" s="23" t="s">
        <v>188</v>
      </c>
      <c r="BE193" s="185">
        <f aca="true" t="shared" si="4" ref="BE193:BE200">IF(N193="základní",J193,0)</f>
        <v>0</v>
      </c>
      <c r="BF193" s="185">
        <f aca="true" t="shared" si="5" ref="BF193:BF200">IF(N193="snížená",J193,0)</f>
        <v>0</v>
      </c>
      <c r="BG193" s="185">
        <f aca="true" t="shared" si="6" ref="BG193:BG200">IF(N193="zákl. přenesená",J193,0)</f>
        <v>0</v>
      </c>
      <c r="BH193" s="185">
        <f aca="true" t="shared" si="7" ref="BH193:BH200">IF(N193="sníž. přenesená",J193,0)</f>
        <v>0</v>
      </c>
      <c r="BI193" s="185">
        <f aca="true" t="shared" si="8" ref="BI193:BI200">IF(N193="nulová",J193,0)</f>
        <v>0</v>
      </c>
      <c r="BJ193" s="23" t="s">
        <v>80</v>
      </c>
      <c r="BK193" s="185">
        <f aca="true" t="shared" si="9" ref="BK193:BK200">ROUND(I193*H193,2)</f>
        <v>0</v>
      </c>
      <c r="BL193" s="23" t="s">
        <v>194</v>
      </c>
      <c r="BM193" s="23" t="s">
        <v>379</v>
      </c>
    </row>
    <row r="194" spans="2:65" s="1" customFormat="1" ht="16.5" customHeight="1">
      <c r="B194" s="173"/>
      <c r="C194" s="206" t="s">
        <v>380</v>
      </c>
      <c r="D194" s="206" t="s">
        <v>287</v>
      </c>
      <c r="E194" s="207" t="s">
        <v>381</v>
      </c>
      <c r="F194" s="208" t="s">
        <v>382</v>
      </c>
      <c r="G194" s="209" t="s">
        <v>152</v>
      </c>
      <c r="H194" s="210">
        <v>1</v>
      </c>
      <c r="I194" s="211"/>
      <c r="J194" s="212">
        <f t="shared" si="0"/>
        <v>0</v>
      </c>
      <c r="K194" s="208" t="s">
        <v>193</v>
      </c>
      <c r="L194" s="213"/>
      <c r="M194" s="214" t="s">
        <v>5</v>
      </c>
      <c r="N194" s="215" t="s">
        <v>43</v>
      </c>
      <c r="O194" s="41"/>
      <c r="P194" s="183">
        <f t="shared" si="1"/>
        <v>0</v>
      </c>
      <c r="Q194" s="183">
        <v>0.254</v>
      </c>
      <c r="R194" s="183">
        <f t="shared" si="2"/>
        <v>0.254</v>
      </c>
      <c r="S194" s="183">
        <v>0</v>
      </c>
      <c r="T194" s="184">
        <f t="shared" si="3"/>
        <v>0</v>
      </c>
      <c r="AR194" s="23" t="s">
        <v>217</v>
      </c>
      <c r="AT194" s="23" t="s">
        <v>287</v>
      </c>
      <c r="AU194" s="23" t="s">
        <v>82</v>
      </c>
      <c r="AY194" s="23" t="s">
        <v>188</v>
      </c>
      <c r="BE194" s="185">
        <f t="shared" si="4"/>
        <v>0</v>
      </c>
      <c r="BF194" s="185">
        <f t="shared" si="5"/>
        <v>0</v>
      </c>
      <c r="BG194" s="185">
        <f t="shared" si="6"/>
        <v>0</v>
      </c>
      <c r="BH194" s="185">
        <f t="shared" si="7"/>
        <v>0</v>
      </c>
      <c r="BI194" s="185">
        <f t="shared" si="8"/>
        <v>0</v>
      </c>
      <c r="BJ194" s="23" t="s">
        <v>80</v>
      </c>
      <c r="BK194" s="185">
        <f t="shared" si="9"/>
        <v>0</v>
      </c>
      <c r="BL194" s="23" t="s">
        <v>194</v>
      </c>
      <c r="BM194" s="23" t="s">
        <v>383</v>
      </c>
    </row>
    <row r="195" spans="2:65" s="1" customFormat="1" ht="16.5" customHeight="1">
      <c r="B195" s="173"/>
      <c r="C195" s="206" t="s">
        <v>384</v>
      </c>
      <c r="D195" s="206" t="s">
        <v>287</v>
      </c>
      <c r="E195" s="207" t="s">
        <v>385</v>
      </c>
      <c r="F195" s="208" t="s">
        <v>386</v>
      </c>
      <c r="G195" s="209" t="s">
        <v>152</v>
      </c>
      <c r="H195" s="210">
        <v>1</v>
      </c>
      <c r="I195" s="211"/>
      <c r="J195" s="212">
        <f t="shared" si="0"/>
        <v>0</v>
      </c>
      <c r="K195" s="208" t="s">
        <v>193</v>
      </c>
      <c r="L195" s="213"/>
      <c r="M195" s="214" t="s">
        <v>5</v>
      </c>
      <c r="N195" s="215" t="s">
        <v>43</v>
      </c>
      <c r="O195" s="41"/>
      <c r="P195" s="183">
        <f t="shared" si="1"/>
        <v>0</v>
      </c>
      <c r="Q195" s="183">
        <v>0.506</v>
      </c>
      <c r="R195" s="183">
        <f t="shared" si="2"/>
        <v>0.506</v>
      </c>
      <c r="S195" s="183">
        <v>0</v>
      </c>
      <c r="T195" s="184">
        <f t="shared" si="3"/>
        <v>0</v>
      </c>
      <c r="AR195" s="23" t="s">
        <v>217</v>
      </c>
      <c r="AT195" s="23" t="s">
        <v>287</v>
      </c>
      <c r="AU195" s="23" t="s">
        <v>82</v>
      </c>
      <c r="AY195" s="23" t="s">
        <v>188</v>
      </c>
      <c r="BE195" s="185">
        <f t="shared" si="4"/>
        <v>0</v>
      </c>
      <c r="BF195" s="185">
        <f t="shared" si="5"/>
        <v>0</v>
      </c>
      <c r="BG195" s="185">
        <f t="shared" si="6"/>
        <v>0</v>
      </c>
      <c r="BH195" s="185">
        <f t="shared" si="7"/>
        <v>0</v>
      </c>
      <c r="BI195" s="185">
        <f t="shared" si="8"/>
        <v>0</v>
      </c>
      <c r="BJ195" s="23" t="s">
        <v>80</v>
      </c>
      <c r="BK195" s="185">
        <f t="shared" si="9"/>
        <v>0</v>
      </c>
      <c r="BL195" s="23" t="s">
        <v>194</v>
      </c>
      <c r="BM195" s="23" t="s">
        <v>387</v>
      </c>
    </row>
    <row r="196" spans="2:65" s="1" customFormat="1" ht="16.5" customHeight="1">
      <c r="B196" s="173"/>
      <c r="C196" s="206" t="s">
        <v>149</v>
      </c>
      <c r="D196" s="206" t="s">
        <v>287</v>
      </c>
      <c r="E196" s="207" t="s">
        <v>388</v>
      </c>
      <c r="F196" s="208" t="s">
        <v>389</v>
      </c>
      <c r="G196" s="209" t="s">
        <v>152</v>
      </c>
      <c r="H196" s="210">
        <v>1</v>
      </c>
      <c r="I196" s="211"/>
      <c r="J196" s="212">
        <f t="shared" si="0"/>
        <v>0</v>
      </c>
      <c r="K196" s="208" t="s">
        <v>193</v>
      </c>
      <c r="L196" s="213"/>
      <c r="M196" s="214" t="s">
        <v>5</v>
      </c>
      <c r="N196" s="215" t="s">
        <v>43</v>
      </c>
      <c r="O196" s="41"/>
      <c r="P196" s="183">
        <f t="shared" si="1"/>
        <v>0</v>
      </c>
      <c r="Q196" s="183">
        <v>1.013</v>
      </c>
      <c r="R196" s="183">
        <f t="shared" si="2"/>
        <v>1.013</v>
      </c>
      <c r="S196" s="183">
        <v>0</v>
      </c>
      <c r="T196" s="184">
        <f t="shared" si="3"/>
        <v>0</v>
      </c>
      <c r="AR196" s="23" t="s">
        <v>217</v>
      </c>
      <c r="AT196" s="23" t="s">
        <v>287</v>
      </c>
      <c r="AU196" s="23" t="s">
        <v>82</v>
      </c>
      <c r="AY196" s="23" t="s">
        <v>188</v>
      </c>
      <c r="BE196" s="185">
        <f t="shared" si="4"/>
        <v>0</v>
      </c>
      <c r="BF196" s="185">
        <f t="shared" si="5"/>
        <v>0</v>
      </c>
      <c r="BG196" s="185">
        <f t="shared" si="6"/>
        <v>0</v>
      </c>
      <c r="BH196" s="185">
        <f t="shared" si="7"/>
        <v>0</v>
      </c>
      <c r="BI196" s="185">
        <f t="shared" si="8"/>
        <v>0</v>
      </c>
      <c r="BJ196" s="23" t="s">
        <v>80</v>
      </c>
      <c r="BK196" s="185">
        <f t="shared" si="9"/>
        <v>0</v>
      </c>
      <c r="BL196" s="23" t="s">
        <v>194</v>
      </c>
      <c r="BM196" s="23" t="s">
        <v>390</v>
      </c>
    </row>
    <row r="197" spans="2:65" s="1" customFormat="1" ht="16.5" customHeight="1">
      <c r="B197" s="173"/>
      <c r="C197" s="206" t="s">
        <v>391</v>
      </c>
      <c r="D197" s="206" t="s">
        <v>287</v>
      </c>
      <c r="E197" s="207" t="s">
        <v>392</v>
      </c>
      <c r="F197" s="208" t="s">
        <v>393</v>
      </c>
      <c r="G197" s="209" t="s">
        <v>152</v>
      </c>
      <c r="H197" s="210">
        <v>1</v>
      </c>
      <c r="I197" s="211"/>
      <c r="J197" s="212">
        <f t="shared" si="0"/>
        <v>0</v>
      </c>
      <c r="K197" s="208" t="s">
        <v>193</v>
      </c>
      <c r="L197" s="213"/>
      <c r="M197" s="214" t="s">
        <v>5</v>
      </c>
      <c r="N197" s="215" t="s">
        <v>43</v>
      </c>
      <c r="O197" s="41"/>
      <c r="P197" s="183">
        <f t="shared" si="1"/>
        <v>0</v>
      </c>
      <c r="Q197" s="183">
        <v>0.053</v>
      </c>
      <c r="R197" s="183">
        <f t="shared" si="2"/>
        <v>0.053</v>
      </c>
      <c r="S197" s="183">
        <v>0</v>
      </c>
      <c r="T197" s="184">
        <f t="shared" si="3"/>
        <v>0</v>
      </c>
      <c r="AR197" s="23" t="s">
        <v>217</v>
      </c>
      <c r="AT197" s="23" t="s">
        <v>287</v>
      </c>
      <c r="AU197" s="23" t="s">
        <v>82</v>
      </c>
      <c r="AY197" s="23" t="s">
        <v>188</v>
      </c>
      <c r="BE197" s="185">
        <f t="shared" si="4"/>
        <v>0</v>
      </c>
      <c r="BF197" s="185">
        <f t="shared" si="5"/>
        <v>0</v>
      </c>
      <c r="BG197" s="185">
        <f t="shared" si="6"/>
        <v>0</v>
      </c>
      <c r="BH197" s="185">
        <f t="shared" si="7"/>
        <v>0</v>
      </c>
      <c r="BI197" s="185">
        <f t="shared" si="8"/>
        <v>0</v>
      </c>
      <c r="BJ197" s="23" t="s">
        <v>80</v>
      </c>
      <c r="BK197" s="185">
        <f t="shared" si="9"/>
        <v>0</v>
      </c>
      <c r="BL197" s="23" t="s">
        <v>194</v>
      </c>
      <c r="BM197" s="23" t="s">
        <v>394</v>
      </c>
    </row>
    <row r="198" spans="2:65" s="1" customFormat="1" ht="25.5" customHeight="1">
      <c r="B198" s="173"/>
      <c r="C198" s="206" t="s">
        <v>395</v>
      </c>
      <c r="D198" s="206" t="s">
        <v>287</v>
      </c>
      <c r="E198" s="207" t="s">
        <v>396</v>
      </c>
      <c r="F198" s="208" t="s">
        <v>397</v>
      </c>
      <c r="G198" s="209" t="s">
        <v>152</v>
      </c>
      <c r="H198" s="210">
        <v>1</v>
      </c>
      <c r="I198" s="211"/>
      <c r="J198" s="212">
        <f t="shared" si="0"/>
        <v>0</v>
      </c>
      <c r="K198" s="208" t="s">
        <v>193</v>
      </c>
      <c r="L198" s="213"/>
      <c r="M198" s="214" t="s">
        <v>5</v>
      </c>
      <c r="N198" s="215" t="s">
        <v>43</v>
      </c>
      <c r="O198" s="41"/>
      <c r="P198" s="183">
        <f t="shared" si="1"/>
        <v>0</v>
      </c>
      <c r="Q198" s="183">
        <v>1.363</v>
      </c>
      <c r="R198" s="183">
        <f t="shared" si="2"/>
        <v>1.363</v>
      </c>
      <c r="S198" s="183">
        <v>0</v>
      </c>
      <c r="T198" s="184">
        <f t="shared" si="3"/>
        <v>0</v>
      </c>
      <c r="AR198" s="23" t="s">
        <v>217</v>
      </c>
      <c r="AT198" s="23" t="s">
        <v>287</v>
      </c>
      <c r="AU198" s="23" t="s">
        <v>82</v>
      </c>
      <c r="AY198" s="23" t="s">
        <v>188</v>
      </c>
      <c r="BE198" s="185">
        <f t="shared" si="4"/>
        <v>0</v>
      </c>
      <c r="BF198" s="185">
        <f t="shared" si="5"/>
        <v>0</v>
      </c>
      <c r="BG198" s="185">
        <f t="shared" si="6"/>
        <v>0</v>
      </c>
      <c r="BH198" s="185">
        <f t="shared" si="7"/>
        <v>0</v>
      </c>
      <c r="BI198" s="185">
        <f t="shared" si="8"/>
        <v>0</v>
      </c>
      <c r="BJ198" s="23" t="s">
        <v>80</v>
      </c>
      <c r="BK198" s="185">
        <f t="shared" si="9"/>
        <v>0</v>
      </c>
      <c r="BL198" s="23" t="s">
        <v>194</v>
      </c>
      <c r="BM198" s="23" t="s">
        <v>398</v>
      </c>
    </row>
    <row r="199" spans="2:65" s="1" customFormat="1" ht="38.25" customHeight="1">
      <c r="B199" s="173"/>
      <c r="C199" s="206" t="s">
        <v>399</v>
      </c>
      <c r="D199" s="206" t="s">
        <v>287</v>
      </c>
      <c r="E199" s="207" t="s">
        <v>400</v>
      </c>
      <c r="F199" s="208" t="s">
        <v>401</v>
      </c>
      <c r="G199" s="209" t="s">
        <v>152</v>
      </c>
      <c r="H199" s="210">
        <v>1</v>
      </c>
      <c r="I199" s="211"/>
      <c r="J199" s="212">
        <f t="shared" si="0"/>
        <v>0</v>
      </c>
      <c r="K199" s="208" t="s">
        <v>193</v>
      </c>
      <c r="L199" s="213"/>
      <c r="M199" s="214" t="s">
        <v>5</v>
      </c>
      <c r="N199" s="215" t="s">
        <v>43</v>
      </c>
      <c r="O199" s="41"/>
      <c r="P199" s="183">
        <f t="shared" si="1"/>
        <v>0</v>
      </c>
      <c r="Q199" s="183">
        <v>0.162</v>
      </c>
      <c r="R199" s="183">
        <f t="shared" si="2"/>
        <v>0.162</v>
      </c>
      <c r="S199" s="183">
        <v>0</v>
      </c>
      <c r="T199" s="184">
        <f t="shared" si="3"/>
        <v>0</v>
      </c>
      <c r="AR199" s="23" t="s">
        <v>217</v>
      </c>
      <c r="AT199" s="23" t="s">
        <v>287</v>
      </c>
      <c r="AU199" s="23" t="s">
        <v>82</v>
      </c>
      <c r="AY199" s="23" t="s">
        <v>188</v>
      </c>
      <c r="BE199" s="185">
        <f t="shared" si="4"/>
        <v>0</v>
      </c>
      <c r="BF199" s="185">
        <f t="shared" si="5"/>
        <v>0</v>
      </c>
      <c r="BG199" s="185">
        <f t="shared" si="6"/>
        <v>0</v>
      </c>
      <c r="BH199" s="185">
        <f t="shared" si="7"/>
        <v>0</v>
      </c>
      <c r="BI199" s="185">
        <f t="shared" si="8"/>
        <v>0</v>
      </c>
      <c r="BJ199" s="23" t="s">
        <v>80</v>
      </c>
      <c r="BK199" s="185">
        <f t="shared" si="9"/>
        <v>0</v>
      </c>
      <c r="BL199" s="23" t="s">
        <v>194</v>
      </c>
      <c r="BM199" s="23" t="s">
        <v>402</v>
      </c>
    </row>
    <row r="200" spans="2:65" s="1" customFormat="1" ht="16.5" customHeight="1">
      <c r="B200" s="173"/>
      <c r="C200" s="174" t="s">
        <v>123</v>
      </c>
      <c r="D200" s="174" t="s">
        <v>190</v>
      </c>
      <c r="E200" s="175" t="s">
        <v>403</v>
      </c>
      <c r="F200" s="176" t="s">
        <v>404</v>
      </c>
      <c r="G200" s="177" t="s">
        <v>152</v>
      </c>
      <c r="H200" s="178">
        <v>2</v>
      </c>
      <c r="I200" s="179"/>
      <c r="J200" s="180">
        <f t="shared" si="0"/>
        <v>0</v>
      </c>
      <c r="K200" s="176" t="s">
        <v>193</v>
      </c>
      <c r="L200" s="40"/>
      <c r="M200" s="181" t="s">
        <v>5</v>
      </c>
      <c r="N200" s="182" t="s">
        <v>43</v>
      </c>
      <c r="O200" s="41"/>
      <c r="P200" s="183">
        <f t="shared" si="1"/>
        <v>0</v>
      </c>
      <c r="Q200" s="183">
        <v>0.3409</v>
      </c>
      <c r="R200" s="183">
        <f t="shared" si="2"/>
        <v>0.6818</v>
      </c>
      <c r="S200" s="183">
        <v>0</v>
      </c>
      <c r="T200" s="184">
        <f t="shared" si="3"/>
        <v>0</v>
      </c>
      <c r="AR200" s="23" t="s">
        <v>194</v>
      </c>
      <c r="AT200" s="23" t="s">
        <v>190</v>
      </c>
      <c r="AU200" s="23" t="s">
        <v>82</v>
      </c>
      <c r="AY200" s="23" t="s">
        <v>188</v>
      </c>
      <c r="BE200" s="185">
        <f t="shared" si="4"/>
        <v>0</v>
      </c>
      <c r="BF200" s="185">
        <f t="shared" si="5"/>
        <v>0</v>
      </c>
      <c r="BG200" s="185">
        <f t="shared" si="6"/>
        <v>0</v>
      </c>
      <c r="BH200" s="185">
        <f t="shared" si="7"/>
        <v>0</v>
      </c>
      <c r="BI200" s="185">
        <f t="shared" si="8"/>
        <v>0</v>
      </c>
      <c r="BJ200" s="23" t="s">
        <v>80</v>
      </c>
      <c r="BK200" s="185">
        <f t="shared" si="9"/>
        <v>0</v>
      </c>
      <c r="BL200" s="23" t="s">
        <v>194</v>
      </c>
      <c r="BM200" s="23" t="s">
        <v>405</v>
      </c>
    </row>
    <row r="201" spans="2:51" s="11" customFormat="1" ht="13.5">
      <c r="B201" s="186"/>
      <c r="D201" s="187" t="s">
        <v>202</v>
      </c>
      <c r="E201" s="188" t="s">
        <v>5</v>
      </c>
      <c r="F201" s="189" t="s">
        <v>150</v>
      </c>
      <c r="H201" s="190">
        <v>2</v>
      </c>
      <c r="I201" s="191"/>
      <c r="L201" s="186"/>
      <c r="M201" s="192"/>
      <c r="N201" s="193"/>
      <c r="O201" s="193"/>
      <c r="P201" s="193"/>
      <c r="Q201" s="193"/>
      <c r="R201" s="193"/>
      <c r="S201" s="193"/>
      <c r="T201" s="194"/>
      <c r="AT201" s="188" t="s">
        <v>202</v>
      </c>
      <c r="AU201" s="188" t="s">
        <v>82</v>
      </c>
      <c r="AV201" s="11" t="s">
        <v>82</v>
      </c>
      <c r="AW201" s="11" t="s">
        <v>36</v>
      </c>
      <c r="AX201" s="11" t="s">
        <v>80</v>
      </c>
      <c r="AY201" s="188" t="s">
        <v>188</v>
      </c>
    </row>
    <row r="202" spans="2:65" s="1" customFormat="1" ht="16.5" customHeight="1">
      <c r="B202" s="173"/>
      <c r="C202" s="206" t="s">
        <v>406</v>
      </c>
      <c r="D202" s="206" t="s">
        <v>287</v>
      </c>
      <c r="E202" s="207" t="s">
        <v>407</v>
      </c>
      <c r="F202" s="208" t="s">
        <v>408</v>
      </c>
      <c r="G202" s="209" t="s">
        <v>152</v>
      </c>
      <c r="H202" s="210">
        <v>2</v>
      </c>
      <c r="I202" s="211"/>
      <c r="J202" s="212">
        <f>ROUND(I202*H202,2)</f>
        <v>0</v>
      </c>
      <c r="K202" s="208" t="s">
        <v>193</v>
      </c>
      <c r="L202" s="213"/>
      <c r="M202" s="214" t="s">
        <v>5</v>
      </c>
      <c r="N202" s="215" t="s">
        <v>43</v>
      </c>
      <c r="O202" s="41"/>
      <c r="P202" s="183">
        <f>O202*H202</f>
        <v>0</v>
      </c>
      <c r="Q202" s="183">
        <v>0.347</v>
      </c>
      <c r="R202" s="183">
        <f>Q202*H202</f>
        <v>0.694</v>
      </c>
      <c r="S202" s="183">
        <v>0</v>
      </c>
      <c r="T202" s="184">
        <f>S202*H202</f>
        <v>0</v>
      </c>
      <c r="AR202" s="23" t="s">
        <v>217</v>
      </c>
      <c r="AT202" s="23" t="s">
        <v>287</v>
      </c>
      <c r="AU202" s="23" t="s">
        <v>82</v>
      </c>
      <c r="AY202" s="23" t="s">
        <v>188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23" t="s">
        <v>80</v>
      </c>
      <c r="BK202" s="185">
        <f>ROUND(I202*H202,2)</f>
        <v>0</v>
      </c>
      <c r="BL202" s="23" t="s">
        <v>194</v>
      </c>
      <c r="BM202" s="23" t="s">
        <v>409</v>
      </c>
    </row>
    <row r="203" spans="2:65" s="1" customFormat="1" ht="25.5" customHeight="1">
      <c r="B203" s="173"/>
      <c r="C203" s="174" t="s">
        <v>410</v>
      </c>
      <c r="D203" s="174" t="s">
        <v>190</v>
      </c>
      <c r="E203" s="175" t="s">
        <v>411</v>
      </c>
      <c r="F203" s="176" t="s">
        <v>412</v>
      </c>
      <c r="G203" s="177" t="s">
        <v>413</v>
      </c>
      <c r="H203" s="178">
        <v>0.383</v>
      </c>
      <c r="I203" s="179"/>
      <c r="J203" s="180">
        <f>ROUND(I203*H203,2)</f>
        <v>0</v>
      </c>
      <c r="K203" s="176" t="s">
        <v>193</v>
      </c>
      <c r="L203" s="40"/>
      <c r="M203" s="181" t="s">
        <v>5</v>
      </c>
      <c r="N203" s="182" t="s">
        <v>43</v>
      </c>
      <c r="O203" s="41"/>
      <c r="P203" s="183">
        <f>O203*H203</f>
        <v>0</v>
      </c>
      <c r="Q203" s="183">
        <v>21.10828</v>
      </c>
      <c r="R203" s="183">
        <f>Q203*H203</f>
        <v>8.084471240000001</v>
      </c>
      <c r="S203" s="183">
        <v>0</v>
      </c>
      <c r="T203" s="184">
        <f>S203*H203</f>
        <v>0</v>
      </c>
      <c r="AR203" s="23" t="s">
        <v>194</v>
      </c>
      <c r="AT203" s="23" t="s">
        <v>190</v>
      </c>
      <c r="AU203" s="23" t="s">
        <v>82</v>
      </c>
      <c r="AY203" s="23" t="s">
        <v>188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23" t="s">
        <v>80</v>
      </c>
      <c r="BK203" s="185">
        <f>ROUND(I203*H203,2)</f>
        <v>0</v>
      </c>
      <c r="BL203" s="23" t="s">
        <v>194</v>
      </c>
      <c r="BM203" s="23" t="s">
        <v>414</v>
      </c>
    </row>
    <row r="204" spans="2:51" s="13" customFormat="1" ht="13.5">
      <c r="B204" s="216"/>
      <c r="D204" s="187" t="s">
        <v>202</v>
      </c>
      <c r="E204" s="217" t="s">
        <v>5</v>
      </c>
      <c r="F204" s="218" t="s">
        <v>415</v>
      </c>
      <c r="H204" s="217" t="s">
        <v>5</v>
      </c>
      <c r="I204" s="219"/>
      <c r="L204" s="216"/>
      <c r="M204" s="220"/>
      <c r="N204" s="221"/>
      <c r="O204" s="221"/>
      <c r="P204" s="221"/>
      <c r="Q204" s="221"/>
      <c r="R204" s="221"/>
      <c r="S204" s="221"/>
      <c r="T204" s="222"/>
      <c r="AT204" s="217" t="s">
        <v>202</v>
      </c>
      <c r="AU204" s="217" t="s">
        <v>82</v>
      </c>
      <c r="AV204" s="13" t="s">
        <v>80</v>
      </c>
      <c r="AW204" s="13" t="s">
        <v>36</v>
      </c>
      <c r="AX204" s="13" t="s">
        <v>72</v>
      </c>
      <c r="AY204" s="217" t="s">
        <v>188</v>
      </c>
    </row>
    <row r="205" spans="2:51" s="11" customFormat="1" ht="13.5">
      <c r="B205" s="186"/>
      <c r="D205" s="187" t="s">
        <v>202</v>
      </c>
      <c r="E205" s="188" t="s">
        <v>5</v>
      </c>
      <c r="F205" s="189" t="s">
        <v>416</v>
      </c>
      <c r="H205" s="190">
        <v>0.383</v>
      </c>
      <c r="I205" s="191"/>
      <c r="L205" s="186"/>
      <c r="M205" s="192"/>
      <c r="N205" s="193"/>
      <c r="O205" s="193"/>
      <c r="P205" s="193"/>
      <c r="Q205" s="193"/>
      <c r="R205" s="193"/>
      <c r="S205" s="193"/>
      <c r="T205" s="194"/>
      <c r="AT205" s="188" t="s">
        <v>202</v>
      </c>
      <c r="AU205" s="188" t="s">
        <v>82</v>
      </c>
      <c r="AV205" s="11" t="s">
        <v>82</v>
      </c>
      <c r="AW205" s="11" t="s">
        <v>36</v>
      </c>
      <c r="AX205" s="11" t="s">
        <v>80</v>
      </c>
      <c r="AY205" s="188" t="s">
        <v>188</v>
      </c>
    </row>
    <row r="206" spans="2:65" s="1" customFormat="1" ht="16.5" customHeight="1">
      <c r="B206" s="173"/>
      <c r="C206" s="174" t="s">
        <v>417</v>
      </c>
      <c r="D206" s="174" t="s">
        <v>190</v>
      </c>
      <c r="E206" s="175" t="s">
        <v>418</v>
      </c>
      <c r="F206" s="176" t="s">
        <v>419</v>
      </c>
      <c r="G206" s="177" t="s">
        <v>152</v>
      </c>
      <c r="H206" s="178">
        <v>1</v>
      </c>
      <c r="I206" s="179"/>
      <c r="J206" s="180">
        <f>ROUND(I206*H206,2)</f>
        <v>0</v>
      </c>
      <c r="K206" s="176" t="s">
        <v>193</v>
      </c>
      <c r="L206" s="40"/>
      <c r="M206" s="181" t="s">
        <v>5</v>
      </c>
      <c r="N206" s="182" t="s">
        <v>43</v>
      </c>
      <c r="O206" s="41"/>
      <c r="P206" s="183">
        <f>O206*H206</f>
        <v>0</v>
      </c>
      <c r="Q206" s="183">
        <v>0.4208</v>
      </c>
      <c r="R206" s="183">
        <f>Q206*H206</f>
        <v>0.4208</v>
      </c>
      <c r="S206" s="183">
        <v>0</v>
      </c>
      <c r="T206" s="184">
        <f>S206*H206</f>
        <v>0</v>
      </c>
      <c r="AR206" s="23" t="s">
        <v>194</v>
      </c>
      <c r="AT206" s="23" t="s">
        <v>190</v>
      </c>
      <c r="AU206" s="23" t="s">
        <v>82</v>
      </c>
      <c r="AY206" s="23" t="s">
        <v>188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23" t="s">
        <v>80</v>
      </c>
      <c r="BK206" s="185">
        <f>ROUND(I206*H206,2)</f>
        <v>0</v>
      </c>
      <c r="BL206" s="23" t="s">
        <v>194</v>
      </c>
      <c r="BM206" s="23" t="s">
        <v>420</v>
      </c>
    </row>
    <row r="207" spans="2:65" s="1" customFormat="1" ht="25.5" customHeight="1">
      <c r="B207" s="173"/>
      <c r="C207" s="174" t="s">
        <v>421</v>
      </c>
      <c r="D207" s="174" t="s">
        <v>190</v>
      </c>
      <c r="E207" s="175" t="s">
        <v>422</v>
      </c>
      <c r="F207" s="176" t="s">
        <v>423</v>
      </c>
      <c r="G207" s="177" t="s">
        <v>108</v>
      </c>
      <c r="H207" s="178">
        <v>0.72</v>
      </c>
      <c r="I207" s="179"/>
      <c r="J207" s="180">
        <f>ROUND(I207*H207,2)</f>
        <v>0</v>
      </c>
      <c r="K207" s="176" t="s">
        <v>193</v>
      </c>
      <c r="L207" s="40"/>
      <c r="M207" s="181" t="s">
        <v>5</v>
      </c>
      <c r="N207" s="182" t="s">
        <v>43</v>
      </c>
      <c r="O207" s="41"/>
      <c r="P207" s="183">
        <f>O207*H207</f>
        <v>0</v>
      </c>
      <c r="Q207" s="183">
        <v>0</v>
      </c>
      <c r="R207" s="183">
        <f>Q207*H207</f>
        <v>0</v>
      </c>
      <c r="S207" s="183">
        <v>0</v>
      </c>
      <c r="T207" s="184">
        <f>S207*H207</f>
        <v>0</v>
      </c>
      <c r="AR207" s="23" t="s">
        <v>194</v>
      </c>
      <c r="AT207" s="23" t="s">
        <v>190</v>
      </c>
      <c r="AU207" s="23" t="s">
        <v>82</v>
      </c>
      <c r="AY207" s="23" t="s">
        <v>188</v>
      </c>
      <c r="BE207" s="185">
        <f>IF(N207="základní",J207,0)</f>
        <v>0</v>
      </c>
      <c r="BF207" s="185">
        <f>IF(N207="snížená",J207,0)</f>
        <v>0</v>
      </c>
      <c r="BG207" s="185">
        <f>IF(N207="zákl. přenesená",J207,0)</f>
        <v>0</v>
      </c>
      <c r="BH207" s="185">
        <f>IF(N207="sníž. přenesená",J207,0)</f>
        <v>0</v>
      </c>
      <c r="BI207" s="185">
        <f>IF(N207="nulová",J207,0)</f>
        <v>0</v>
      </c>
      <c r="BJ207" s="23" t="s">
        <v>80</v>
      </c>
      <c r="BK207" s="185">
        <f>ROUND(I207*H207,2)</f>
        <v>0</v>
      </c>
      <c r="BL207" s="23" t="s">
        <v>194</v>
      </c>
      <c r="BM207" s="23" t="s">
        <v>424</v>
      </c>
    </row>
    <row r="208" spans="2:51" s="11" customFormat="1" ht="13.5">
      <c r="B208" s="186"/>
      <c r="D208" s="187" t="s">
        <v>202</v>
      </c>
      <c r="E208" s="188" t="s">
        <v>5</v>
      </c>
      <c r="F208" s="189" t="s">
        <v>425</v>
      </c>
      <c r="H208" s="190">
        <v>0.72</v>
      </c>
      <c r="I208" s="191"/>
      <c r="L208" s="186"/>
      <c r="M208" s="192"/>
      <c r="N208" s="193"/>
      <c r="O208" s="193"/>
      <c r="P208" s="193"/>
      <c r="Q208" s="193"/>
      <c r="R208" s="193"/>
      <c r="S208" s="193"/>
      <c r="T208" s="194"/>
      <c r="AT208" s="188" t="s">
        <v>202</v>
      </c>
      <c r="AU208" s="188" t="s">
        <v>82</v>
      </c>
      <c r="AV208" s="11" t="s">
        <v>82</v>
      </c>
      <c r="AW208" s="11" t="s">
        <v>36</v>
      </c>
      <c r="AX208" s="11" t="s">
        <v>80</v>
      </c>
      <c r="AY208" s="188" t="s">
        <v>188</v>
      </c>
    </row>
    <row r="209" spans="2:63" s="10" customFormat="1" ht="29.85" customHeight="1">
      <c r="B209" s="160"/>
      <c r="D209" s="161" t="s">
        <v>71</v>
      </c>
      <c r="E209" s="171" t="s">
        <v>221</v>
      </c>
      <c r="F209" s="171" t="s">
        <v>426</v>
      </c>
      <c r="I209" s="163"/>
      <c r="J209" s="172">
        <f>BK209</f>
        <v>0</v>
      </c>
      <c r="L209" s="160"/>
      <c r="M209" s="165"/>
      <c r="N209" s="166"/>
      <c r="O209" s="166"/>
      <c r="P209" s="167">
        <f>SUM(P210:P236)</f>
        <v>0</v>
      </c>
      <c r="Q209" s="166"/>
      <c r="R209" s="167">
        <f>SUM(R210:R236)</f>
        <v>52.135544</v>
      </c>
      <c r="S209" s="166"/>
      <c r="T209" s="168">
        <f>SUM(T210:T236)</f>
        <v>0</v>
      </c>
      <c r="AR209" s="161" t="s">
        <v>80</v>
      </c>
      <c r="AT209" s="169" t="s">
        <v>71</v>
      </c>
      <c r="AU209" s="169" t="s">
        <v>80</v>
      </c>
      <c r="AY209" s="161" t="s">
        <v>188</v>
      </c>
      <c r="BK209" s="170">
        <f>SUM(BK210:BK236)</f>
        <v>0</v>
      </c>
    </row>
    <row r="210" spans="2:65" s="1" customFormat="1" ht="25.5" customHeight="1">
      <c r="B210" s="173"/>
      <c r="C210" s="174" t="s">
        <v>427</v>
      </c>
      <c r="D210" s="174" t="s">
        <v>190</v>
      </c>
      <c r="E210" s="175" t="s">
        <v>428</v>
      </c>
      <c r="F210" s="176" t="s">
        <v>429</v>
      </c>
      <c r="G210" s="177" t="s">
        <v>152</v>
      </c>
      <c r="H210" s="178">
        <v>1</v>
      </c>
      <c r="I210" s="179"/>
      <c r="J210" s="180">
        <f aca="true" t="shared" si="10" ref="J210:J220">ROUND(I210*H210,2)</f>
        <v>0</v>
      </c>
      <c r="K210" s="176" t="s">
        <v>193</v>
      </c>
      <c r="L210" s="40"/>
      <c r="M210" s="181" t="s">
        <v>5</v>
      </c>
      <c r="N210" s="182" t="s">
        <v>43</v>
      </c>
      <c r="O210" s="41"/>
      <c r="P210" s="183">
        <f aca="true" t="shared" si="11" ref="P210:P220">O210*H210</f>
        <v>0</v>
      </c>
      <c r="Q210" s="183">
        <v>0.0007</v>
      </c>
      <c r="R210" s="183">
        <f aca="true" t="shared" si="12" ref="R210:R220">Q210*H210</f>
        <v>0.0007</v>
      </c>
      <c r="S210" s="183">
        <v>0</v>
      </c>
      <c r="T210" s="184">
        <f aca="true" t="shared" si="13" ref="T210:T220">S210*H210</f>
        <v>0</v>
      </c>
      <c r="AR210" s="23" t="s">
        <v>194</v>
      </c>
      <c r="AT210" s="23" t="s">
        <v>190</v>
      </c>
      <c r="AU210" s="23" t="s">
        <v>82</v>
      </c>
      <c r="AY210" s="23" t="s">
        <v>188</v>
      </c>
      <c r="BE210" s="185">
        <f aca="true" t="shared" si="14" ref="BE210:BE220">IF(N210="základní",J210,0)</f>
        <v>0</v>
      </c>
      <c r="BF210" s="185">
        <f aca="true" t="shared" si="15" ref="BF210:BF220">IF(N210="snížená",J210,0)</f>
        <v>0</v>
      </c>
      <c r="BG210" s="185">
        <f aca="true" t="shared" si="16" ref="BG210:BG220">IF(N210="zákl. přenesená",J210,0)</f>
        <v>0</v>
      </c>
      <c r="BH210" s="185">
        <f aca="true" t="shared" si="17" ref="BH210:BH220">IF(N210="sníž. přenesená",J210,0)</f>
        <v>0</v>
      </c>
      <c r="BI210" s="185">
        <f aca="true" t="shared" si="18" ref="BI210:BI220">IF(N210="nulová",J210,0)</f>
        <v>0</v>
      </c>
      <c r="BJ210" s="23" t="s">
        <v>80</v>
      </c>
      <c r="BK210" s="185">
        <f aca="true" t="shared" si="19" ref="BK210:BK220">ROUND(I210*H210,2)</f>
        <v>0</v>
      </c>
      <c r="BL210" s="23" t="s">
        <v>194</v>
      </c>
      <c r="BM210" s="23" t="s">
        <v>430</v>
      </c>
    </row>
    <row r="211" spans="2:65" s="1" customFormat="1" ht="51" customHeight="1">
      <c r="B211" s="173"/>
      <c r="C211" s="206" t="s">
        <v>431</v>
      </c>
      <c r="D211" s="206" t="s">
        <v>287</v>
      </c>
      <c r="E211" s="207" t="s">
        <v>432</v>
      </c>
      <c r="F211" s="208" t="s">
        <v>433</v>
      </c>
      <c r="G211" s="209" t="s">
        <v>152</v>
      </c>
      <c r="H211" s="210">
        <v>1</v>
      </c>
      <c r="I211" s="211"/>
      <c r="J211" s="212">
        <f t="shared" si="10"/>
        <v>0</v>
      </c>
      <c r="K211" s="208" t="s">
        <v>248</v>
      </c>
      <c r="L211" s="213"/>
      <c r="M211" s="214" t="s">
        <v>5</v>
      </c>
      <c r="N211" s="215" t="s">
        <v>43</v>
      </c>
      <c r="O211" s="41"/>
      <c r="P211" s="183">
        <f t="shared" si="11"/>
        <v>0</v>
      </c>
      <c r="Q211" s="183">
        <v>0.003</v>
      </c>
      <c r="R211" s="183">
        <f t="shared" si="12"/>
        <v>0.003</v>
      </c>
      <c r="S211" s="183">
        <v>0</v>
      </c>
      <c r="T211" s="184">
        <f t="shared" si="13"/>
        <v>0</v>
      </c>
      <c r="AR211" s="23" t="s">
        <v>217</v>
      </c>
      <c r="AT211" s="23" t="s">
        <v>287</v>
      </c>
      <c r="AU211" s="23" t="s">
        <v>82</v>
      </c>
      <c r="AY211" s="23" t="s">
        <v>188</v>
      </c>
      <c r="BE211" s="185">
        <f t="shared" si="14"/>
        <v>0</v>
      </c>
      <c r="BF211" s="185">
        <f t="shared" si="15"/>
        <v>0</v>
      </c>
      <c r="BG211" s="185">
        <f t="shared" si="16"/>
        <v>0</v>
      </c>
      <c r="BH211" s="185">
        <f t="shared" si="17"/>
        <v>0</v>
      </c>
      <c r="BI211" s="185">
        <f t="shared" si="18"/>
        <v>0</v>
      </c>
      <c r="BJ211" s="23" t="s">
        <v>80</v>
      </c>
      <c r="BK211" s="185">
        <f t="shared" si="19"/>
        <v>0</v>
      </c>
      <c r="BL211" s="23" t="s">
        <v>194</v>
      </c>
      <c r="BM211" s="23" t="s">
        <v>434</v>
      </c>
    </row>
    <row r="212" spans="2:65" s="1" customFormat="1" ht="16.5" customHeight="1">
      <c r="B212" s="173"/>
      <c r="C212" s="174" t="s">
        <v>435</v>
      </c>
      <c r="D212" s="174" t="s">
        <v>190</v>
      </c>
      <c r="E212" s="175" t="s">
        <v>436</v>
      </c>
      <c r="F212" s="176" t="s">
        <v>437</v>
      </c>
      <c r="G212" s="177" t="s">
        <v>152</v>
      </c>
      <c r="H212" s="178">
        <v>1</v>
      </c>
      <c r="I212" s="179"/>
      <c r="J212" s="180">
        <f t="shared" si="10"/>
        <v>0</v>
      </c>
      <c r="K212" s="176" t="s">
        <v>193</v>
      </c>
      <c r="L212" s="40"/>
      <c r="M212" s="181" t="s">
        <v>5</v>
      </c>
      <c r="N212" s="182" t="s">
        <v>43</v>
      </c>
      <c r="O212" s="41"/>
      <c r="P212" s="183">
        <f t="shared" si="11"/>
        <v>0</v>
      </c>
      <c r="Q212" s="183">
        <v>0.10941</v>
      </c>
      <c r="R212" s="183">
        <f t="shared" si="12"/>
        <v>0.10941</v>
      </c>
      <c r="S212" s="183">
        <v>0</v>
      </c>
      <c r="T212" s="184">
        <f t="shared" si="13"/>
        <v>0</v>
      </c>
      <c r="AR212" s="23" t="s">
        <v>194</v>
      </c>
      <c r="AT212" s="23" t="s">
        <v>190</v>
      </c>
      <c r="AU212" s="23" t="s">
        <v>82</v>
      </c>
      <c r="AY212" s="23" t="s">
        <v>188</v>
      </c>
      <c r="BE212" s="185">
        <f t="shared" si="14"/>
        <v>0</v>
      </c>
      <c r="BF212" s="185">
        <f t="shared" si="15"/>
        <v>0</v>
      </c>
      <c r="BG212" s="185">
        <f t="shared" si="16"/>
        <v>0</v>
      </c>
      <c r="BH212" s="185">
        <f t="shared" si="17"/>
        <v>0</v>
      </c>
      <c r="BI212" s="185">
        <f t="shared" si="18"/>
        <v>0</v>
      </c>
      <c r="BJ212" s="23" t="s">
        <v>80</v>
      </c>
      <c r="BK212" s="185">
        <f t="shared" si="19"/>
        <v>0</v>
      </c>
      <c r="BL212" s="23" t="s">
        <v>194</v>
      </c>
      <c r="BM212" s="23" t="s">
        <v>438</v>
      </c>
    </row>
    <row r="213" spans="2:65" s="1" customFormat="1" ht="25.5" customHeight="1">
      <c r="B213" s="173"/>
      <c r="C213" s="206" t="s">
        <v>439</v>
      </c>
      <c r="D213" s="206" t="s">
        <v>287</v>
      </c>
      <c r="E213" s="207" t="s">
        <v>440</v>
      </c>
      <c r="F213" s="208" t="s">
        <v>441</v>
      </c>
      <c r="G213" s="209" t="s">
        <v>152</v>
      </c>
      <c r="H213" s="210">
        <v>1</v>
      </c>
      <c r="I213" s="211"/>
      <c r="J213" s="212">
        <f t="shared" si="10"/>
        <v>0</v>
      </c>
      <c r="K213" s="208" t="s">
        <v>193</v>
      </c>
      <c r="L213" s="213"/>
      <c r="M213" s="214" t="s">
        <v>5</v>
      </c>
      <c r="N213" s="215" t="s">
        <v>43</v>
      </c>
      <c r="O213" s="41"/>
      <c r="P213" s="183">
        <f t="shared" si="11"/>
        <v>0</v>
      </c>
      <c r="Q213" s="183">
        <v>0.0065</v>
      </c>
      <c r="R213" s="183">
        <f t="shared" si="12"/>
        <v>0.0065</v>
      </c>
      <c r="S213" s="183">
        <v>0</v>
      </c>
      <c r="T213" s="184">
        <f t="shared" si="13"/>
        <v>0</v>
      </c>
      <c r="AR213" s="23" t="s">
        <v>217</v>
      </c>
      <c r="AT213" s="23" t="s">
        <v>287</v>
      </c>
      <c r="AU213" s="23" t="s">
        <v>82</v>
      </c>
      <c r="AY213" s="23" t="s">
        <v>188</v>
      </c>
      <c r="BE213" s="185">
        <f t="shared" si="14"/>
        <v>0</v>
      </c>
      <c r="BF213" s="185">
        <f t="shared" si="15"/>
        <v>0</v>
      </c>
      <c r="BG213" s="185">
        <f t="shared" si="16"/>
        <v>0</v>
      </c>
      <c r="BH213" s="185">
        <f t="shared" si="17"/>
        <v>0</v>
      </c>
      <c r="BI213" s="185">
        <f t="shared" si="18"/>
        <v>0</v>
      </c>
      <c r="BJ213" s="23" t="s">
        <v>80</v>
      </c>
      <c r="BK213" s="185">
        <f t="shared" si="19"/>
        <v>0</v>
      </c>
      <c r="BL213" s="23" t="s">
        <v>194</v>
      </c>
      <c r="BM213" s="23" t="s">
        <v>442</v>
      </c>
    </row>
    <row r="214" spans="2:65" s="1" customFormat="1" ht="25.5" customHeight="1">
      <c r="B214" s="173"/>
      <c r="C214" s="206" t="s">
        <v>443</v>
      </c>
      <c r="D214" s="206" t="s">
        <v>287</v>
      </c>
      <c r="E214" s="207" t="s">
        <v>444</v>
      </c>
      <c r="F214" s="208" t="s">
        <v>445</v>
      </c>
      <c r="G214" s="209" t="s">
        <v>152</v>
      </c>
      <c r="H214" s="210">
        <v>1</v>
      </c>
      <c r="I214" s="211"/>
      <c r="J214" s="212">
        <f t="shared" si="10"/>
        <v>0</v>
      </c>
      <c r="K214" s="208" t="s">
        <v>193</v>
      </c>
      <c r="L214" s="213"/>
      <c r="M214" s="214" t="s">
        <v>5</v>
      </c>
      <c r="N214" s="215" t="s">
        <v>43</v>
      </c>
      <c r="O214" s="41"/>
      <c r="P214" s="183">
        <f t="shared" si="11"/>
        <v>0</v>
      </c>
      <c r="Q214" s="183">
        <v>0.00015</v>
      </c>
      <c r="R214" s="183">
        <f t="shared" si="12"/>
        <v>0.00015</v>
      </c>
      <c r="S214" s="183">
        <v>0</v>
      </c>
      <c r="T214" s="184">
        <f t="shared" si="13"/>
        <v>0</v>
      </c>
      <c r="AR214" s="23" t="s">
        <v>217</v>
      </c>
      <c r="AT214" s="23" t="s">
        <v>287</v>
      </c>
      <c r="AU214" s="23" t="s">
        <v>82</v>
      </c>
      <c r="AY214" s="23" t="s">
        <v>188</v>
      </c>
      <c r="BE214" s="185">
        <f t="shared" si="14"/>
        <v>0</v>
      </c>
      <c r="BF214" s="185">
        <f t="shared" si="15"/>
        <v>0</v>
      </c>
      <c r="BG214" s="185">
        <f t="shared" si="16"/>
        <v>0</v>
      </c>
      <c r="BH214" s="185">
        <f t="shared" si="17"/>
        <v>0</v>
      </c>
      <c r="BI214" s="185">
        <f t="shared" si="18"/>
        <v>0</v>
      </c>
      <c r="BJ214" s="23" t="s">
        <v>80</v>
      </c>
      <c r="BK214" s="185">
        <f t="shared" si="19"/>
        <v>0</v>
      </c>
      <c r="BL214" s="23" t="s">
        <v>194</v>
      </c>
      <c r="BM214" s="23" t="s">
        <v>446</v>
      </c>
    </row>
    <row r="215" spans="2:65" s="1" customFormat="1" ht="25.5" customHeight="1">
      <c r="B215" s="173"/>
      <c r="C215" s="206" t="s">
        <v>447</v>
      </c>
      <c r="D215" s="206" t="s">
        <v>287</v>
      </c>
      <c r="E215" s="207" t="s">
        <v>448</v>
      </c>
      <c r="F215" s="208" t="s">
        <v>449</v>
      </c>
      <c r="G215" s="209" t="s">
        <v>152</v>
      </c>
      <c r="H215" s="210">
        <v>1</v>
      </c>
      <c r="I215" s="211"/>
      <c r="J215" s="212">
        <f t="shared" si="10"/>
        <v>0</v>
      </c>
      <c r="K215" s="208" t="s">
        <v>193</v>
      </c>
      <c r="L215" s="213"/>
      <c r="M215" s="214" t="s">
        <v>5</v>
      </c>
      <c r="N215" s="215" t="s">
        <v>43</v>
      </c>
      <c r="O215" s="41"/>
      <c r="P215" s="183">
        <f t="shared" si="11"/>
        <v>0</v>
      </c>
      <c r="Q215" s="183">
        <v>0.0004</v>
      </c>
      <c r="R215" s="183">
        <f t="shared" si="12"/>
        <v>0.0004</v>
      </c>
      <c r="S215" s="183">
        <v>0</v>
      </c>
      <c r="T215" s="184">
        <f t="shared" si="13"/>
        <v>0</v>
      </c>
      <c r="AR215" s="23" t="s">
        <v>217</v>
      </c>
      <c r="AT215" s="23" t="s">
        <v>287</v>
      </c>
      <c r="AU215" s="23" t="s">
        <v>82</v>
      </c>
      <c r="AY215" s="23" t="s">
        <v>188</v>
      </c>
      <c r="BE215" s="185">
        <f t="shared" si="14"/>
        <v>0</v>
      </c>
      <c r="BF215" s="185">
        <f t="shared" si="15"/>
        <v>0</v>
      </c>
      <c r="BG215" s="185">
        <f t="shared" si="16"/>
        <v>0</v>
      </c>
      <c r="BH215" s="185">
        <f t="shared" si="17"/>
        <v>0</v>
      </c>
      <c r="BI215" s="185">
        <f t="shared" si="18"/>
        <v>0</v>
      </c>
      <c r="BJ215" s="23" t="s">
        <v>80</v>
      </c>
      <c r="BK215" s="185">
        <f t="shared" si="19"/>
        <v>0</v>
      </c>
      <c r="BL215" s="23" t="s">
        <v>194</v>
      </c>
      <c r="BM215" s="23" t="s">
        <v>450</v>
      </c>
    </row>
    <row r="216" spans="2:65" s="1" customFormat="1" ht="25.5" customHeight="1">
      <c r="B216" s="173"/>
      <c r="C216" s="174" t="s">
        <v>451</v>
      </c>
      <c r="D216" s="174" t="s">
        <v>190</v>
      </c>
      <c r="E216" s="175" t="s">
        <v>452</v>
      </c>
      <c r="F216" s="176" t="s">
        <v>453</v>
      </c>
      <c r="G216" s="177" t="s">
        <v>102</v>
      </c>
      <c r="H216" s="178">
        <v>78</v>
      </c>
      <c r="I216" s="179"/>
      <c r="J216" s="180">
        <f t="shared" si="10"/>
        <v>0</v>
      </c>
      <c r="K216" s="176" t="s">
        <v>193</v>
      </c>
      <c r="L216" s="40"/>
      <c r="M216" s="181" t="s">
        <v>5</v>
      </c>
      <c r="N216" s="182" t="s">
        <v>43</v>
      </c>
      <c r="O216" s="41"/>
      <c r="P216" s="183">
        <f t="shared" si="11"/>
        <v>0</v>
      </c>
      <c r="Q216" s="183">
        <v>0.0002</v>
      </c>
      <c r="R216" s="183">
        <f t="shared" si="12"/>
        <v>0.015600000000000001</v>
      </c>
      <c r="S216" s="183">
        <v>0</v>
      </c>
      <c r="T216" s="184">
        <f t="shared" si="13"/>
        <v>0</v>
      </c>
      <c r="AR216" s="23" t="s">
        <v>194</v>
      </c>
      <c r="AT216" s="23" t="s">
        <v>190</v>
      </c>
      <c r="AU216" s="23" t="s">
        <v>82</v>
      </c>
      <c r="AY216" s="23" t="s">
        <v>188</v>
      </c>
      <c r="BE216" s="185">
        <f t="shared" si="14"/>
        <v>0</v>
      </c>
      <c r="BF216" s="185">
        <f t="shared" si="15"/>
        <v>0</v>
      </c>
      <c r="BG216" s="185">
        <f t="shared" si="16"/>
        <v>0</v>
      </c>
      <c r="BH216" s="185">
        <f t="shared" si="17"/>
        <v>0</v>
      </c>
      <c r="BI216" s="185">
        <f t="shared" si="18"/>
        <v>0</v>
      </c>
      <c r="BJ216" s="23" t="s">
        <v>80</v>
      </c>
      <c r="BK216" s="185">
        <f t="shared" si="19"/>
        <v>0</v>
      </c>
      <c r="BL216" s="23" t="s">
        <v>194</v>
      </c>
      <c r="BM216" s="23" t="s">
        <v>454</v>
      </c>
    </row>
    <row r="217" spans="2:65" s="1" customFormat="1" ht="16.5" customHeight="1">
      <c r="B217" s="173"/>
      <c r="C217" s="174" t="s">
        <v>455</v>
      </c>
      <c r="D217" s="174" t="s">
        <v>190</v>
      </c>
      <c r="E217" s="175" t="s">
        <v>456</v>
      </c>
      <c r="F217" s="176" t="s">
        <v>457</v>
      </c>
      <c r="G217" s="177" t="s">
        <v>152</v>
      </c>
      <c r="H217" s="178">
        <v>2</v>
      </c>
      <c r="I217" s="179"/>
      <c r="J217" s="180">
        <f t="shared" si="10"/>
        <v>0</v>
      </c>
      <c r="K217" s="176" t="s">
        <v>193</v>
      </c>
      <c r="L217" s="40"/>
      <c r="M217" s="181" t="s">
        <v>5</v>
      </c>
      <c r="N217" s="182" t="s">
        <v>43</v>
      </c>
      <c r="O217" s="41"/>
      <c r="P217" s="183">
        <f t="shared" si="11"/>
        <v>0</v>
      </c>
      <c r="Q217" s="183">
        <v>0.00158</v>
      </c>
      <c r="R217" s="183">
        <f t="shared" si="12"/>
        <v>0.00316</v>
      </c>
      <c r="S217" s="183">
        <v>0</v>
      </c>
      <c r="T217" s="184">
        <f t="shared" si="13"/>
        <v>0</v>
      </c>
      <c r="AR217" s="23" t="s">
        <v>194</v>
      </c>
      <c r="AT217" s="23" t="s">
        <v>190</v>
      </c>
      <c r="AU217" s="23" t="s">
        <v>82</v>
      </c>
      <c r="AY217" s="23" t="s">
        <v>188</v>
      </c>
      <c r="BE217" s="185">
        <f t="shared" si="14"/>
        <v>0</v>
      </c>
      <c r="BF217" s="185">
        <f t="shared" si="15"/>
        <v>0</v>
      </c>
      <c r="BG217" s="185">
        <f t="shared" si="16"/>
        <v>0</v>
      </c>
      <c r="BH217" s="185">
        <f t="shared" si="17"/>
        <v>0</v>
      </c>
      <c r="BI217" s="185">
        <f t="shared" si="18"/>
        <v>0</v>
      </c>
      <c r="BJ217" s="23" t="s">
        <v>80</v>
      </c>
      <c r="BK217" s="185">
        <f t="shared" si="19"/>
        <v>0</v>
      </c>
      <c r="BL217" s="23" t="s">
        <v>194</v>
      </c>
      <c r="BM217" s="23" t="s">
        <v>458</v>
      </c>
    </row>
    <row r="218" spans="2:65" s="1" customFormat="1" ht="25.5" customHeight="1">
      <c r="B218" s="173"/>
      <c r="C218" s="174" t="s">
        <v>459</v>
      </c>
      <c r="D218" s="174" t="s">
        <v>190</v>
      </c>
      <c r="E218" s="175" t="s">
        <v>460</v>
      </c>
      <c r="F218" s="176" t="s">
        <v>461</v>
      </c>
      <c r="G218" s="177" t="s">
        <v>102</v>
      </c>
      <c r="H218" s="178">
        <v>78</v>
      </c>
      <c r="I218" s="179"/>
      <c r="J218" s="180">
        <f t="shared" si="10"/>
        <v>0</v>
      </c>
      <c r="K218" s="176" t="s">
        <v>193</v>
      </c>
      <c r="L218" s="40"/>
      <c r="M218" s="181" t="s">
        <v>5</v>
      </c>
      <c r="N218" s="182" t="s">
        <v>43</v>
      </c>
      <c r="O218" s="41"/>
      <c r="P218" s="183">
        <f t="shared" si="11"/>
        <v>0</v>
      </c>
      <c r="Q218" s="183">
        <v>0</v>
      </c>
      <c r="R218" s="183">
        <f t="shared" si="12"/>
        <v>0</v>
      </c>
      <c r="S218" s="183">
        <v>0</v>
      </c>
      <c r="T218" s="184">
        <f t="shared" si="13"/>
        <v>0</v>
      </c>
      <c r="AR218" s="23" t="s">
        <v>194</v>
      </c>
      <c r="AT218" s="23" t="s">
        <v>190</v>
      </c>
      <c r="AU218" s="23" t="s">
        <v>82</v>
      </c>
      <c r="AY218" s="23" t="s">
        <v>188</v>
      </c>
      <c r="BE218" s="185">
        <f t="shared" si="14"/>
        <v>0</v>
      </c>
      <c r="BF218" s="185">
        <f t="shared" si="15"/>
        <v>0</v>
      </c>
      <c r="BG218" s="185">
        <f t="shared" si="16"/>
        <v>0</v>
      </c>
      <c r="BH218" s="185">
        <f t="shared" si="17"/>
        <v>0</v>
      </c>
      <c r="BI218" s="185">
        <f t="shared" si="18"/>
        <v>0</v>
      </c>
      <c r="BJ218" s="23" t="s">
        <v>80</v>
      </c>
      <c r="BK218" s="185">
        <f t="shared" si="19"/>
        <v>0</v>
      </c>
      <c r="BL218" s="23" t="s">
        <v>194</v>
      </c>
      <c r="BM218" s="23" t="s">
        <v>462</v>
      </c>
    </row>
    <row r="219" spans="2:65" s="1" customFormat="1" ht="25.5" customHeight="1">
      <c r="B219" s="173"/>
      <c r="C219" s="174" t="s">
        <v>463</v>
      </c>
      <c r="D219" s="174" t="s">
        <v>190</v>
      </c>
      <c r="E219" s="175" t="s">
        <v>464</v>
      </c>
      <c r="F219" s="176" t="s">
        <v>465</v>
      </c>
      <c r="G219" s="177" t="s">
        <v>93</v>
      </c>
      <c r="H219" s="178">
        <v>1</v>
      </c>
      <c r="I219" s="179"/>
      <c r="J219" s="180">
        <f t="shared" si="10"/>
        <v>0</v>
      </c>
      <c r="K219" s="176" t="s">
        <v>193</v>
      </c>
      <c r="L219" s="40"/>
      <c r="M219" s="181" t="s">
        <v>5</v>
      </c>
      <c r="N219" s="182" t="s">
        <v>43</v>
      </c>
      <c r="O219" s="41"/>
      <c r="P219" s="183">
        <f t="shared" si="11"/>
        <v>0</v>
      </c>
      <c r="Q219" s="183">
        <v>1E-05</v>
      </c>
      <c r="R219" s="183">
        <f t="shared" si="12"/>
        <v>1E-05</v>
      </c>
      <c r="S219" s="183">
        <v>0</v>
      </c>
      <c r="T219" s="184">
        <f t="shared" si="13"/>
        <v>0</v>
      </c>
      <c r="AR219" s="23" t="s">
        <v>194</v>
      </c>
      <c r="AT219" s="23" t="s">
        <v>190</v>
      </c>
      <c r="AU219" s="23" t="s">
        <v>82</v>
      </c>
      <c r="AY219" s="23" t="s">
        <v>188</v>
      </c>
      <c r="BE219" s="185">
        <f t="shared" si="14"/>
        <v>0</v>
      </c>
      <c r="BF219" s="185">
        <f t="shared" si="15"/>
        <v>0</v>
      </c>
      <c r="BG219" s="185">
        <f t="shared" si="16"/>
        <v>0</v>
      </c>
      <c r="BH219" s="185">
        <f t="shared" si="17"/>
        <v>0</v>
      </c>
      <c r="BI219" s="185">
        <f t="shared" si="18"/>
        <v>0</v>
      </c>
      <c r="BJ219" s="23" t="s">
        <v>80</v>
      </c>
      <c r="BK219" s="185">
        <f t="shared" si="19"/>
        <v>0</v>
      </c>
      <c r="BL219" s="23" t="s">
        <v>194</v>
      </c>
      <c r="BM219" s="23" t="s">
        <v>466</v>
      </c>
    </row>
    <row r="220" spans="2:65" s="1" customFormat="1" ht="38.25" customHeight="1">
      <c r="B220" s="173"/>
      <c r="C220" s="174" t="s">
        <v>467</v>
      </c>
      <c r="D220" s="174" t="s">
        <v>190</v>
      </c>
      <c r="E220" s="175" t="s">
        <v>468</v>
      </c>
      <c r="F220" s="176" t="s">
        <v>469</v>
      </c>
      <c r="G220" s="177" t="s">
        <v>102</v>
      </c>
      <c r="H220" s="178">
        <v>197</v>
      </c>
      <c r="I220" s="179"/>
      <c r="J220" s="180">
        <f t="shared" si="10"/>
        <v>0</v>
      </c>
      <c r="K220" s="176" t="s">
        <v>193</v>
      </c>
      <c r="L220" s="40"/>
      <c r="M220" s="181" t="s">
        <v>5</v>
      </c>
      <c r="N220" s="182" t="s">
        <v>43</v>
      </c>
      <c r="O220" s="41"/>
      <c r="P220" s="183">
        <f t="shared" si="11"/>
        <v>0</v>
      </c>
      <c r="Q220" s="183">
        <v>0.1554</v>
      </c>
      <c r="R220" s="183">
        <f t="shared" si="12"/>
        <v>30.6138</v>
      </c>
      <c r="S220" s="183">
        <v>0</v>
      </c>
      <c r="T220" s="184">
        <f t="shared" si="13"/>
        <v>0</v>
      </c>
      <c r="AR220" s="23" t="s">
        <v>194</v>
      </c>
      <c r="AT220" s="23" t="s">
        <v>190</v>
      </c>
      <c r="AU220" s="23" t="s">
        <v>82</v>
      </c>
      <c r="AY220" s="23" t="s">
        <v>188</v>
      </c>
      <c r="BE220" s="185">
        <f t="shared" si="14"/>
        <v>0</v>
      </c>
      <c r="BF220" s="185">
        <f t="shared" si="15"/>
        <v>0</v>
      </c>
      <c r="BG220" s="185">
        <f t="shared" si="16"/>
        <v>0</v>
      </c>
      <c r="BH220" s="185">
        <f t="shared" si="17"/>
        <v>0</v>
      </c>
      <c r="BI220" s="185">
        <f t="shared" si="18"/>
        <v>0</v>
      </c>
      <c r="BJ220" s="23" t="s">
        <v>80</v>
      </c>
      <c r="BK220" s="185">
        <f t="shared" si="19"/>
        <v>0</v>
      </c>
      <c r="BL220" s="23" t="s">
        <v>194</v>
      </c>
      <c r="BM220" s="23" t="s">
        <v>470</v>
      </c>
    </row>
    <row r="221" spans="2:51" s="11" customFormat="1" ht="13.5">
      <c r="B221" s="186"/>
      <c r="D221" s="187" t="s">
        <v>202</v>
      </c>
      <c r="E221" s="188" t="s">
        <v>5</v>
      </c>
      <c r="F221" s="189" t="s">
        <v>100</v>
      </c>
      <c r="H221" s="190">
        <v>105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88" t="s">
        <v>202</v>
      </c>
      <c r="AU221" s="188" t="s">
        <v>82</v>
      </c>
      <c r="AV221" s="11" t="s">
        <v>82</v>
      </c>
      <c r="AW221" s="11" t="s">
        <v>36</v>
      </c>
      <c r="AX221" s="11" t="s">
        <v>72</v>
      </c>
      <c r="AY221" s="188" t="s">
        <v>188</v>
      </c>
    </row>
    <row r="222" spans="2:51" s="11" customFormat="1" ht="13.5">
      <c r="B222" s="186"/>
      <c r="D222" s="187" t="s">
        <v>202</v>
      </c>
      <c r="E222" s="188" t="s">
        <v>5</v>
      </c>
      <c r="F222" s="189" t="s">
        <v>139</v>
      </c>
      <c r="H222" s="190">
        <v>90</v>
      </c>
      <c r="I222" s="191"/>
      <c r="L222" s="186"/>
      <c r="M222" s="192"/>
      <c r="N222" s="193"/>
      <c r="O222" s="193"/>
      <c r="P222" s="193"/>
      <c r="Q222" s="193"/>
      <c r="R222" s="193"/>
      <c r="S222" s="193"/>
      <c r="T222" s="194"/>
      <c r="AT222" s="188" t="s">
        <v>202</v>
      </c>
      <c r="AU222" s="188" t="s">
        <v>82</v>
      </c>
      <c r="AV222" s="11" t="s">
        <v>82</v>
      </c>
      <c r="AW222" s="11" t="s">
        <v>36</v>
      </c>
      <c r="AX222" s="11" t="s">
        <v>72</v>
      </c>
      <c r="AY222" s="188" t="s">
        <v>188</v>
      </c>
    </row>
    <row r="223" spans="2:51" s="11" customFormat="1" ht="13.5">
      <c r="B223" s="186"/>
      <c r="D223" s="187" t="s">
        <v>202</v>
      </c>
      <c r="E223" s="188" t="s">
        <v>5</v>
      </c>
      <c r="F223" s="189" t="s">
        <v>142</v>
      </c>
      <c r="H223" s="190">
        <v>2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88" t="s">
        <v>202</v>
      </c>
      <c r="AU223" s="188" t="s">
        <v>82</v>
      </c>
      <c r="AV223" s="11" t="s">
        <v>82</v>
      </c>
      <c r="AW223" s="11" t="s">
        <v>36</v>
      </c>
      <c r="AX223" s="11" t="s">
        <v>72</v>
      </c>
      <c r="AY223" s="188" t="s">
        <v>188</v>
      </c>
    </row>
    <row r="224" spans="2:51" s="12" customFormat="1" ht="13.5">
      <c r="B224" s="198"/>
      <c r="D224" s="187" t="s">
        <v>202</v>
      </c>
      <c r="E224" s="199" t="s">
        <v>5</v>
      </c>
      <c r="F224" s="200" t="s">
        <v>270</v>
      </c>
      <c r="H224" s="201">
        <v>197</v>
      </c>
      <c r="I224" s="202"/>
      <c r="L224" s="198"/>
      <c r="M224" s="203"/>
      <c r="N224" s="204"/>
      <c r="O224" s="204"/>
      <c r="P224" s="204"/>
      <c r="Q224" s="204"/>
      <c r="R224" s="204"/>
      <c r="S224" s="204"/>
      <c r="T224" s="205"/>
      <c r="AT224" s="199" t="s">
        <v>202</v>
      </c>
      <c r="AU224" s="199" t="s">
        <v>82</v>
      </c>
      <c r="AV224" s="12" t="s">
        <v>194</v>
      </c>
      <c r="AW224" s="12" t="s">
        <v>36</v>
      </c>
      <c r="AX224" s="12" t="s">
        <v>80</v>
      </c>
      <c r="AY224" s="199" t="s">
        <v>188</v>
      </c>
    </row>
    <row r="225" spans="2:65" s="1" customFormat="1" ht="16.5" customHeight="1">
      <c r="B225" s="173"/>
      <c r="C225" s="206" t="s">
        <v>471</v>
      </c>
      <c r="D225" s="206" t="s">
        <v>287</v>
      </c>
      <c r="E225" s="207" t="s">
        <v>472</v>
      </c>
      <c r="F225" s="208" t="s">
        <v>473</v>
      </c>
      <c r="G225" s="209" t="s">
        <v>102</v>
      </c>
      <c r="H225" s="210">
        <v>105</v>
      </c>
      <c r="I225" s="211"/>
      <c r="J225" s="212">
        <f>ROUND(I225*H225,2)</f>
        <v>0</v>
      </c>
      <c r="K225" s="208" t="s">
        <v>193</v>
      </c>
      <c r="L225" s="213"/>
      <c r="M225" s="214" t="s">
        <v>5</v>
      </c>
      <c r="N225" s="215" t="s">
        <v>43</v>
      </c>
      <c r="O225" s="41"/>
      <c r="P225" s="183">
        <f>O225*H225</f>
        <v>0</v>
      </c>
      <c r="Q225" s="183">
        <v>0.081</v>
      </c>
      <c r="R225" s="183">
        <f>Q225*H225</f>
        <v>8.505</v>
      </c>
      <c r="S225" s="183">
        <v>0</v>
      </c>
      <c r="T225" s="184">
        <f>S225*H225</f>
        <v>0</v>
      </c>
      <c r="AR225" s="23" t="s">
        <v>217</v>
      </c>
      <c r="AT225" s="23" t="s">
        <v>287</v>
      </c>
      <c r="AU225" s="23" t="s">
        <v>82</v>
      </c>
      <c r="AY225" s="23" t="s">
        <v>188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23" t="s">
        <v>80</v>
      </c>
      <c r="BK225" s="185">
        <f>ROUND(I225*H225,2)</f>
        <v>0</v>
      </c>
      <c r="BL225" s="23" t="s">
        <v>194</v>
      </c>
      <c r="BM225" s="23" t="s">
        <v>474</v>
      </c>
    </row>
    <row r="226" spans="2:51" s="11" customFormat="1" ht="13.5">
      <c r="B226" s="186"/>
      <c r="D226" s="187" t="s">
        <v>202</v>
      </c>
      <c r="E226" s="188" t="s">
        <v>5</v>
      </c>
      <c r="F226" s="189" t="s">
        <v>100</v>
      </c>
      <c r="H226" s="190">
        <v>105</v>
      </c>
      <c r="I226" s="191"/>
      <c r="L226" s="186"/>
      <c r="M226" s="192"/>
      <c r="N226" s="193"/>
      <c r="O226" s="193"/>
      <c r="P226" s="193"/>
      <c r="Q226" s="193"/>
      <c r="R226" s="193"/>
      <c r="S226" s="193"/>
      <c r="T226" s="194"/>
      <c r="AT226" s="188" t="s">
        <v>202</v>
      </c>
      <c r="AU226" s="188" t="s">
        <v>82</v>
      </c>
      <c r="AV226" s="11" t="s">
        <v>82</v>
      </c>
      <c r="AW226" s="11" t="s">
        <v>36</v>
      </c>
      <c r="AX226" s="11" t="s">
        <v>80</v>
      </c>
      <c r="AY226" s="188" t="s">
        <v>188</v>
      </c>
    </row>
    <row r="227" spans="2:65" s="1" customFormat="1" ht="16.5" customHeight="1">
      <c r="B227" s="173"/>
      <c r="C227" s="206" t="s">
        <v>475</v>
      </c>
      <c r="D227" s="206" t="s">
        <v>287</v>
      </c>
      <c r="E227" s="207" t="s">
        <v>476</v>
      </c>
      <c r="F227" s="208" t="s">
        <v>477</v>
      </c>
      <c r="G227" s="209" t="s">
        <v>102</v>
      </c>
      <c r="H227" s="210">
        <v>90</v>
      </c>
      <c r="I227" s="211"/>
      <c r="J227" s="212">
        <f>ROUND(I227*H227,2)</f>
        <v>0</v>
      </c>
      <c r="K227" s="208" t="s">
        <v>193</v>
      </c>
      <c r="L227" s="213"/>
      <c r="M227" s="214" t="s">
        <v>5</v>
      </c>
      <c r="N227" s="215" t="s">
        <v>43</v>
      </c>
      <c r="O227" s="41"/>
      <c r="P227" s="183">
        <f>O227*H227</f>
        <v>0</v>
      </c>
      <c r="Q227" s="183">
        <v>0.0483</v>
      </c>
      <c r="R227" s="183">
        <f>Q227*H227</f>
        <v>4.347</v>
      </c>
      <c r="S227" s="183">
        <v>0</v>
      </c>
      <c r="T227" s="184">
        <f>S227*H227</f>
        <v>0</v>
      </c>
      <c r="AR227" s="23" t="s">
        <v>217</v>
      </c>
      <c r="AT227" s="23" t="s">
        <v>287</v>
      </c>
      <c r="AU227" s="23" t="s">
        <v>82</v>
      </c>
      <c r="AY227" s="23" t="s">
        <v>188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23" t="s">
        <v>80</v>
      </c>
      <c r="BK227" s="185">
        <f>ROUND(I227*H227,2)</f>
        <v>0</v>
      </c>
      <c r="BL227" s="23" t="s">
        <v>194</v>
      </c>
      <c r="BM227" s="23" t="s">
        <v>478</v>
      </c>
    </row>
    <row r="228" spans="2:51" s="11" customFormat="1" ht="13.5">
      <c r="B228" s="186"/>
      <c r="D228" s="187" t="s">
        <v>202</v>
      </c>
      <c r="E228" s="188" t="s">
        <v>5</v>
      </c>
      <c r="F228" s="189" t="s">
        <v>139</v>
      </c>
      <c r="H228" s="190">
        <v>90</v>
      </c>
      <c r="I228" s="191"/>
      <c r="L228" s="186"/>
      <c r="M228" s="192"/>
      <c r="N228" s="193"/>
      <c r="O228" s="193"/>
      <c r="P228" s="193"/>
      <c r="Q228" s="193"/>
      <c r="R228" s="193"/>
      <c r="S228" s="193"/>
      <c r="T228" s="194"/>
      <c r="AT228" s="188" t="s">
        <v>202</v>
      </c>
      <c r="AU228" s="188" t="s">
        <v>82</v>
      </c>
      <c r="AV228" s="11" t="s">
        <v>82</v>
      </c>
      <c r="AW228" s="11" t="s">
        <v>36</v>
      </c>
      <c r="AX228" s="11" t="s">
        <v>80</v>
      </c>
      <c r="AY228" s="188" t="s">
        <v>188</v>
      </c>
    </row>
    <row r="229" spans="2:65" s="1" customFormat="1" ht="16.5" customHeight="1">
      <c r="B229" s="173"/>
      <c r="C229" s="206" t="s">
        <v>479</v>
      </c>
      <c r="D229" s="206" t="s">
        <v>287</v>
      </c>
      <c r="E229" s="207" t="s">
        <v>480</v>
      </c>
      <c r="F229" s="208" t="s">
        <v>481</v>
      </c>
      <c r="G229" s="209" t="s">
        <v>102</v>
      </c>
      <c r="H229" s="210">
        <v>2</v>
      </c>
      <c r="I229" s="211"/>
      <c r="J229" s="212">
        <f>ROUND(I229*H229,2)</f>
        <v>0</v>
      </c>
      <c r="K229" s="208" t="s">
        <v>193</v>
      </c>
      <c r="L229" s="213"/>
      <c r="M229" s="214" t="s">
        <v>5</v>
      </c>
      <c r="N229" s="215" t="s">
        <v>43</v>
      </c>
      <c r="O229" s="41"/>
      <c r="P229" s="183">
        <f>O229*H229</f>
        <v>0</v>
      </c>
      <c r="Q229" s="183">
        <v>0.064</v>
      </c>
      <c r="R229" s="183">
        <f>Q229*H229</f>
        <v>0.128</v>
      </c>
      <c r="S229" s="183">
        <v>0</v>
      </c>
      <c r="T229" s="184">
        <f>S229*H229</f>
        <v>0</v>
      </c>
      <c r="AR229" s="23" t="s">
        <v>217</v>
      </c>
      <c r="AT229" s="23" t="s">
        <v>287</v>
      </c>
      <c r="AU229" s="23" t="s">
        <v>82</v>
      </c>
      <c r="AY229" s="23" t="s">
        <v>188</v>
      </c>
      <c r="BE229" s="185">
        <f>IF(N229="základní",J229,0)</f>
        <v>0</v>
      </c>
      <c r="BF229" s="185">
        <f>IF(N229="snížená",J229,0)</f>
        <v>0</v>
      </c>
      <c r="BG229" s="185">
        <f>IF(N229="zákl. přenesená",J229,0)</f>
        <v>0</v>
      </c>
      <c r="BH229" s="185">
        <f>IF(N229="sníž. přenesená",J229,0)</f>
        <v>0</v>
      </c>
      <c r="BI229" s="185">
        <f>IF(N229="nulová",J229,0)</f>
        <v>0</v>
      </c>
      <c r="BJ229" s="23" t="s">
        <v>80</v>
      </c>
      <c r="BK229" s="185">
        <f>ROUND(I229*H229,2)</f>
        <v>0</v>
      </c>
      <c r="BL229" s="23" t="s">
        <v>194</v>
      </c>
      <c r="BM229" s="23" t="s">
        <v>482</v>
      </c>
    </row>
    <row r="230" spans="2:51" s="11" customFormat="1" ht="13.5">
      <c r="B230" s="186"/>
      <c r="D230" s="187" t="s">
        <v>202</v>
      </c>
      <c r="E230" s="188" t="s">
        <v>5</v>
      </c>
      <c r="F230" s="189" t="s">
        <v>142</v>
      </c>
      <c r="H230" s="190">
        <v>2</v>
      </c>
      <c r="I230" s="191"/>
      <c r="L230" s="186"/>
      <c r="M230" s="192"/>
      <c r="N230" s="193"/>
      <c r="O230" s="193"/>
      <c r="P230" s="193"/>
      <c r="Q230" s="193"/>
      <c r="R230" s="193"/>
      <c r="S230" s="193"/>
      <c r="T230" s="194"/>
      <c r="AT230" s="188" t="s">
        <v>202</v>
      </c>
      <c r="AU230" s="188" t="s">
        <v>82</v>
      </c>
      <c r="AV230" s="11" t="s">
        <v>82</v>
      </c>
      <c r="AW230" s="11" t="s">
        <v>36</v>
      </c>
      <c r="AX230" s="11" t="s">
        <v>80</v>
      </c>
      <c r="AY230" s="188" t="s">
        <v>188</v>
      </c>
    </row>
    <row r="231" spans="2:65" s="1" customFormat="1" ht="38.25" customHeight="1">
      <c r="B231" s="173"/>
      <c r="C231" s="174" t="s">
        <v>483</v>
      </c>
      <c r="D231" s="174" t="s">
        <v>190</v>
      </c>
      <c r="E231" s="175" t="s">
        <v>484</v>
      </c>
      <c r="F231" s="176" t="s">
        <v>485</v>
      </c>
      <c r="G231" s="177" t="s">
        <v>102</v>
      </c>
      <c r="H231" s="178">
        <v>21</v>
      </c>
      <c r="I231" s="179"/>
      <c r="J231" s="180">
        <f>ROUND(I231*H231,2)</f>
        <v>0</v>
      </c>
      <c r="K231" s="176" t="s">
        <v>193</v>
      </c>
      <c r="L231" s="40"/>
      <c r="M231" s="181" t="s">
        <v>5</v>
      </c>
      <c r="N231" s="182" t="s">
        <v>43</v>
      </c>
      <c r="O231" s="41"/>
      <c r="P231" s="183">
        <f>O231*H231</f>
        <v>0</v>
      </c>
      <c r="Q231" s="183">
        <v>0.1295</v>
      </c>
      <c r="R231" s="183">
        <f>Q231*H231</f>
        <v>2.7195</v>
      </c>
      <c r="S231" s="183">
        <v>0</v>
      </c>
      <c r="T231" s="184">
        <f>S231*H231</f>
        <v>0</v>
      </c>
      <c r="AR231" s="23" t="s">
        <v>194</v>
      </c>
      <c r="AT231" s="23" t="s">
        <v>190</v>
      </c>
      <c r="AU231" s="23" t="s">
        <v>82</v>
      </c>
      <c r="AY231" s="23" t="s">
        <v>188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23" t="s">
        <v>80</v>
      </c>
      <c r="BK231" s="185">
        <f>ROUND(I231*H231,2)</f>
        <v>0</v>
      </c>
      <c r="BL231" s="23" t="s">
        <v>194</v>
      </c>
      <c r="BM231" s="23" t="s">
        <v>486</v>
      </c>
    </row>
    <row r="232" spans="2:51" s="11" customFormat="1" ht="13.5">
      <c r="B232" s="186"/>
      <c r="D232" s="187" t="s">
        <v>202</v>
      </c>
      <c r="E232" s="188" t="s">
        <v>5</v>
      </c>
      <c r="F232" s="189" t="s">
        <v>104</v>
      </c>
      <c r="H232" s="190">
        <v>21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88" t="s">
        <v>202</v>
      </c>
      <c r="AU232" s="188" t="s">
        <v>82</v>
      </c>
      <c r="AV232" s="11" t="s">
        <v>82</v>
      </c>
      <c r="AW232" s="11" t="s">
        <v>36</v>
      </c>
      <c r="AX232" s="11" t="s">
        <v>80</v>
      </c>
      <c r="AY232" s="188" t="s">
        <v>188</v>
      </c>
    </row>
    <row r="233" spans="2:65" s="1" customFormat="1" ht="16.5" customHeight="1">
      <c r="B233" s="173"/>
      <c r="C233" s="206" t="s">
        <v>487</v>
      </c>
      <c r="D233" s="206" t="s">
        <v>287</v>
      </c>
      <c r="E233" s="207" t="s">
        <v>488</v>
      </c>
      <c r="F233" s="208" t="s">
        <v>489</v>
      </c>
      <c r="G233" s="209" t="s">
        <v>102</v>
      </c>
      <c r="H233" s="210">
        <v>21</v>
      </c>
      <c r="I233" s="211"/>
      <c r="J233" s="212">
        <f>ROUND(I233*H233,2)</f>
        <v>0</v>
      </c>
      <c r="K233" s="208" t="s">
        <v>193</v>
      </c>
      <c r="L233" s="213"/>
      <c r="M233" s="214" t="s">
        <v>5</v>
      </c>
      <c r="N233" s="215" t="s">
        <v>43</v>
      </c>
      <c r="O233" s="41"/>
      <c r="P233" s="183">
        <f>O233*H233</f>
        <v>0</v>
      </c>
      <c r="Q233" s="183">
        <v>0.045</v>
      </c>
      <c r="R233" s="183">
        <f>Q233*H233</f>
        <v>0.945</v>
      </c>
      <c r="S233" s="183">
        <v>0</v>
      </c>
      <c r="T233" s="184">
        <f>S233*H233</f>
        <v>0</v>
      </c>
      <c r="AR233" s="23" t="s">
        <v>217</v>
      </c>
      <c r="AT233" s="23" t="s">
        <v>287</v>
      </c>
      <c r="AU233" s="23" t="s">
        <v>82</v>
      </c>
      <c r="AY233" s="23" t="s">
        <v>188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23" t="s">
        <v>80</v>
      </c>
      <c r="BK233" s="185">
        <f>ROUND(I233*H233,2)</f>
        <v>0</v>
      </c>
      <c r="BL233" s="23" t="s">
        <v>194</v>
      </c>
      <c r="BM233" s="23" t="s">
        <v>490</v>
      </c>
    </row>
    <row r="234" spans="2:65" s="1" customFormat="1" ht="25.5" customHeight="1">
      <c r="B234" s="173"/>
      <c r="C234" s="174" t="s">
        <v>491</v>
      </c>
      <c r="D234" s="174" t="s">
        <v>190</v>
      </c>
      <c r="E234" s="175" t="s">
        <v>492</v>
      </c>
      <c r="F234" s="176" t="s">
        <v>493</v>
      </c>
      <c r="G234" s="177" t="s">
        <v>108</v>
      </c>
      <c r="H234" s="178">
        <v>2.1</v>
      </c>
      <c r="I234" s="179"/>
      <c r="J234" s="180">
        <f>ROUND(I234*H234,2)</f>
        <v>0</v>
      </c>
      <c r="K234" s="176" t="s">
        <v>193</v>
      </c>
      <c r="L234" s="40"/>
      <c r="M234" s="181" t="s">
        <v>5</v>
      </c>
      <c r="N234" s="182" t="s">
        <v>43</v>
      </c>
      <c r="O234" s="41"/>
      <c r="P234" s="183">
        <f>O234*H234</f>
        <v>0</v>
      </c>
      <c r="Q234" s="183">
        <v>2.25634</v>
      </c>
      <c r="R234" s="183">
        <f>Q234*H234</f>
        <v>4.738314</v>
      </c>
      <c r="S234" s="183">
        <v>0</v>
      </c>
      <c r="T234" s="184">
        <f>S234*H234</f>
        <v>0</v>
      </c>
      <c r="AR234" s="23" t="s">
        <v>194</v>
      </c>
      <c r="AT234" s="23" t="s">
        <v>190</v>
      </c>
      <c r="AU234" s="23" t="s">
        <v>82</v>
      </c>
      <c r="AY234" s="23" t="s">
        <v>188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23" t="s">
        <v>80</v>
      </c>
      <c r="BK234" s="185">
        <f>ROUND(I234*H234,2)</f>
        <v>0</v>
      </c>
      <c r="BL234" s="23" t="s">
        <v>194</v>
      </c>
      <c r="BM234" s="23" t="s">
        <v>494</v>
      </c>
    </row>
    <row r="235" spans="2:51" s="11" customFormat="1" ht="13.5">
      <c r="B235" s="186"/>
      <c r="D235" s="187" t="s">
        <v>202</v>
      </c>
      <c r="E235" s="188" t="s">
        <v>5</v>
      </c>
      <c r="F235" s="189" t="s">
        <v>495</v>
      </c>
      <c r="H235" s="190">
        <v>2.1</v>
      </c>
      <c r="I235" s="191"/>
      <c r="L235" s="186"/>
      <c r="M235" s="192"/>
      <c r="N235" s="193"/>
      <c r="O235" s="193"/>
      <c r="P235" s="193"/>
      <c r="Q235" s="193"/>
      <c r="R235" s="193"/>
      <c r="S235" s="193"/>
      <c r="T235" s="194"/>
      <c r="AT235" s="188" t="s">
        <v>202</v>
      </c>
      <c r="AU235" s="188" t="s">
        <v>82</v>
      </c>
      <c r="AV235" s="11" t="s">
        <v>82</v>
      </c>
      <c r="AW235" s="11" t="s">
        <v>36</v>
      </c>
      <c r="AX235" s="11" t="s">
        <v>80</v>
      </c>
      <c r="AY235" s="188" t="s">
        <v>188</v>
      </c>
    </row>
    <row r="236" spans="2:65" s="1" customFormat="1" ht="25.5" customHeight="1">
      <c r="B236" s="173"/>
      <c r="C236" s="174" t="s">
        <v>496</v>
      </c>
      <c r="D236" s="174" t="s">
        <v>190</v>
      </c>
      <c r="E236" s="175" t="s">
        <v>497</v>
      </c>
      <c r="F236" s="176" t="s">
        <v>498</v>
      </c>
      <c r="G236" s="177" t="s">
        <v>102</v>
      </c>
      <c r="H236" s="178">
        <v>90</v>
      </c>
      <c r="I236" s="179"/>
      <c r="J236" s="180">
        <f>ROUND(I236*H236,2)</f>
        <v>0</v>
      </c>
      <c r="K236" s="176" t="s">
        <v>193</v>
      </c>
      <c r="L236" s="40"/>
      <c r="M236" s="181" t="s">
        <v>5</v>
      </c>
      <c r="N236" s="182" t="s">
        <v>43</v>
      </c>
      <c r="O236" s="41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23" t="s">
        <v>194</v>
      </c>
      <c r="AT236" s="23" t="s">
        <v>190</v>
      </c>
      <c r="AU236" s="23" t="s">
        <v>82</v>
      </c>
      <c r="AY236" s="23" t="s">
        <v>188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23" t="s">
        <v>80</v>
      </c>
      <c r="BK236" s="185">
        <f>ROUND(I236*H236,2)</f>
        <v>0</v>
      </c>
      <c r="BL236" s="23" t="s">
        <v>194</v>
      </c>
      <c r="BM236" s="23" t="s">
        <v>499</v>
      </c>
    </row>
    <row r="237" spans="2:63" s="10" customFormat="1" ht="29.85" customHeight="1">
      <c r="B237" s="160"/>
      <c r="D237" s="161" t="s">
        <v>71</v>
      </c>
      <c r="E237" s="171" t="s">
        <v>500</v>
      </c>
      <c r="F237" s="171" t="s">
        <v>501</v>
      </c>
      <c r="I237" s="163"/>
      <c r="J237" s="172">
        <f>BK237</f>
        <v>0</v>
      </c>
      <c r="L237" s="160"/>
      <c r="M237" s="165"/>
      <c r="N237" s="166"/>
      <c r="O237" s="166"/>
      <c r="P237" s="167">
        <f>SUM(P238:P247)</f>
        <v>0</v>
      </c>
      <c r="Q237" s="166"/>
      <c r="R237" s="167">
        <f>SUM(R238:R247)</f>
        <v>0</v>
      </c>
      <c r="S237" s="166"/>
      <c r="T237" s="168">
        <f>SUM(T238:T247)</f>
        <v>0</v>
      </c>
      <c r="AR237" s="161" t="s">
        <v>80</v>
      </c>
      <c r="AT237" s="169" t="s">
        <v>71</v>
      </c>
      <c r="AU237" s="169" t="s">
        <v>80</v>
      </c>
      <c r="AY237" s="161" t="s">
        <v>188</v>
      </c>
      <c r="BK237" s="170">
        <f>SUM(BK238:BK247)</f>
        <v>0</v>
      </c>
    </row>
    <row r="238" spans="2:65" s="1" customFormat="1" ht="25.5" customHeight="1">
      <c r="B238" s="173"/>
      <c r="C238" s="174" t="s">
        <v>502</v>
      </c>
      <c r="D238" s="174" t="s">
        <v>190</v>
      </c>
      <c r="E238" s="175" t="s">
        <v>503</v>
      </c>
      <c r="F238" s="176" t="s">
        <v>504</v>
      </c>
      <c r="G238" s="177" t="s">
        <v>135</v>
      </c>
      <c r="H238" s="178">
        <v>175.337</v>
      </c>
      <c r="I238" s="179"/>
      <c r="J238" s="180">
        <f>ROUND(I238*H238,2)</f>
        <v>0</v>
      </c>
      <c r="K238" s="176" t="s">
        <v>193</v>
      </c>
      <c r="L238" s="40"/>
      <c r="M238" s="181" t="s">
        <v>5</v>
      </c>
      <c r="N238" s="182" t="s">
        <v>43</v>
      </c>
      <c r="O238" s="41"/>
      <c r="P238" s="183">
        <f>O238*H238</f>
        <v>0</v>
      </c>
      <c r="Q238" s="183">
        <v>0</v>
      </c>
      <c r="R238" s="183">
        <f>Q238*H238</f>
        <v>0</v>
      </c>
      <c r="S238" s="183">
        <v>0</v>
      </c>
      <c r="T238" s="184">
        <f>S238*H238</f>
        <v>0</v>
      </c>
      <c r="AR238" s="23" t="s">
        <v>194</v>
      </c>
      <c r="AT238" s="23" t="s">
        <v>190</v>
      </c>
      <c r="AU238" s="23" t="s">
        <v>82</v>
      </c>
      <c r="AY238" s="23" t="s">
        <v>188</v>
      </c>
      <c r="BE238" s="185">
        <f>IF(N238="základní",J238,0)</f>
        <v>0</v>
      </c>
      <c r="BF238" s="185">
        <f>IF(N238="snížená",J238,0)</f>
        <v>0</v>
      </c>
      <c r="BG238" s="185">
        <f>IF(N238="zákl. přenesená",J238,0)</f>
        <v>0</v>
      </c>
      <c r="BH238" s="185">
        <f>IF(N238="sníž. přenesená",J238,0)</f>
        <v>0</v>
      </c>
      <c r="BI238" s="185">
        <f>IF(N238="nulová",J238,0)</f>
        <v>0</v>
      </c>
      <c r="BJ238" s="23" t="s">
        <v>80</v>
      </c>
      <c r="BK238" s="185">
        <f>ROUND(I238*H238,2)</f>
        <v>0</v>
      </c>
      <c r="BL238" s="23" t="s">
        <v>194</v>
      </c>
      <c r="BM238" s="23" t="s">
        <v>505</v>
      </c>
    </row>
    <row r="239" spans="2:51" s="11" customFormat="1" ht="13.5">
      <c r="B239" s="186"/>
      <c r="D239" s="187" t="s">
        <v>202</v>
      </c>
      <c r="E239" s="188" t="s">
        <v>5</v>
      </c>
      <c r="F239" s="189" t="s">
        <v>506</v>
      </c>
      <c r="H239" s="190">
        <v>175.337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88" t="s">
        <v>202</v>
      </c>
      <c r="AU239" s="188" t="s">
        <v>82</v>
      </c>
      <c r="AV239" s="11" t="s">
        <v>82</v>
      </c>
      <c r="AW239" s="11" t="s">
        <v>36</v>
      </c>
      <c r="AX239" s="11" t="s">
        <v>80</v>
      </c>
      <c r="AY239" s="188" t="s">
        <v>188</v>
      </c>
    </row>
    <row r="240" spans="2:65" s="1" customFormat="1" ht="25.5" customHeight="1">
      <c r="B240" s="173"/>
      <c r="C240" s="174" t="s">
        <v>507</v>
      </c>
      <c r="D240" s="174" t="s">
        <v>190</v>
      </c>
      <c r="E240" s="175" t="s">
        <v>508</v>
      </c>
      <c r="F240" s="176" t="s">
        <v>509</v>
      </c>
      <c r="G240" s="177" t="s">
        <v>135</v>
      </c>
      <c r="H240" s="178">
        <v>3331.403</v>
      </c>
      <c r="I240" s="179"/>
      <c r="J240" s="180">
        <f>ROUND(I240*H240,2)</f>
        <v>0</v>
      </c>
      <c r="K240" s="176" t="s">
        <v>193</v>
      </c>
      <c r="L240" s="40"/>
      <c r="M240" s="181" t="s">
        <v>5</v>
      </c>
      <c r="N240" s="182" t="s">
        <v>43</v>
      </c>
      <c r="O240" s="41"/>
      <c r="P240" s="183">
        <f>O240*H240</f>
        <v>0</v>
      </c>
      <c r="Q240" s="183">
        <v>0</v>
      </c>
      <c r="R240" s="183">
        <f>Q240*H240</f>
        <v>0</v>
      </c>
      <c r="S240" s="183">
        <v>0</v>
      </c>
      <c r="T240" s="184">
        <f>S240*H240</f>
        <v>0</v>
      </c>
      <c r="AR240" s="23" t="s">
        <v>194</v>
      </c>
      <c r="AT240" s="23" t="s">
        <v>190</v>
      </c>
      <c r="AU240" s="23" t="s">
        <v>82</v>
      </c>
      <c r="AY240" s="23" t="s">
        <v>188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23" t="s">
        <v>80</v>
      </c>
      <c r="BK240" s="185">
        <f>ROUND(I240*H240,2)</f>
        <v>0</v>
      </c>
      <c r="BL240" s="23" t="s">
        <v>194</v>
      </c>
      <c r="BM240" s="23" t="s">
        <v>510</v>
      </c>
    </row>
    <row r="241" spans="2:47" s="1" customFormat="1" ht="24">
      <c r="B241" s="40"/>
      <c r="D241" s="187" t="s">
        <v>229</v>
      </c>
      <c r="F241" s="195" t="s">
        <v>511</v>
      </c>
      <c r="I241" s="196"/>
      <c r="L241" s="40"/>
      <c r="M241" s="197"/>
      <c r="N241" s="41"/>
      <c r="O241" s="41"/>
      <c r="P241" s="41"/>
      <c r="Q241" s="41"/>
      <c r="R241" s="41"/>
      <c r="S241" s="41"/>
      <c r="T241" s="69"/>
      <c r="AT241" s="23" t="s">
        <v>229</v>
      </c>
      <c r="AU241" s="23" t="s">
        <v>82</v>
      </c>
    </row>
    <row r="242" spans="2:51" s="11" customFormat="1" ht="13.5">
      <c r="B242" s="186"/>
      <c r="D242" s="187" t="s">
        <v>202</v>
      </c>
      <c r="F242" s="189" t="s">
        <v>512</v>
      </c>
      <c r="H242" s="190">
        <v>3331.403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88" t="s">
        <v>202</v>
      </c>
      <c r="AU242" s="188" t="s">
        <v>82</v>
      </c>
      <c r="AV242" s="11" t="s">
        <v>82</v>
      </c>
      <c r="AW242" s="11" t="s">
        <v>6</v>
      </c>
      <c r="AX242" s="11" t="s">
        <v>80</v>
      </c>
      <c r="AY242" s="188" t="s">
        <v>188</v>
      </c>
    </row>
    <row r="243" spans="2:65" s="1" customFormat="1" ht="16.5" customHeight="1">
      <c r="B243" s="173"/>
      <c r="C243" s="174" t="s">
        <v>513</v>
      </c>
      <c r="D243" s="174" t="s">
        <v>190</v>
      </c>
      <c r="E243" s="175" t="s">
        <v>514</v>
      </c>
      <c r="F243" s="176" t="s">
        <v>515</v>
      </c>
      <c r="G243" s="177" t="s">
        <v>135</v>
      </c>
      <c r="H243" s="178">
        <v>175.337</v>
      </c>
      <c r="I243" s="179"/>
      <c r="J243" s="180">
        <f>ROUND(I243*H243,2)</f>
        <v>0</v>
      </c>
      <c r="K243" s="176" t="s">
        <v>193</v>
      </c>
      <c r="L243" s="40"/>
      <c r="M243" s="181" t="s">
        <v>5</v>
      </c>
      <c r="N243" s="182" t="s">
        <v>43</v>
      </c>
      <c r="O243" s="41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AR243" s="23" t="s">
        <v>194</v>
      </c>
      <c r="AT243" s="23" t="s">
        <v>190</v>
      </c>
      <c r="AU243" s="23" t="s">
        <v>82</v>
      </c>
      <c r="AY243" s="23" t="s">
        <v>188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23" t="s">
        <v>80</v>
      </c>
      <c r="BK243" s="185">
        <f>ROUND(I243*H243,2)</f>
        <v>0</v>
      </c>
      <c r="BL243" s="23" t="s">
        <v>194</v>
      </c>
      <c r="BM243" s="23" t="s">
        <v>516</v>
      </c>
    </row>
    <row r="244" spans="2:65" s="1" customFormat="1" ht="16.5" customHeight="1">
      <c r="B244" s="173"/>
      <c r="C244" s="174" t="s">
        <v>517</v>
      </c>
      <c r="D244" s="174" t="s">
        <v>190</v>
      </c>
      <c r="E244" s="175" t="s">
        <v>518</v>
      </c>
      <c r="F244" s="176" t="s">
        <v>519</v>
      </c>
      <c r="G244" s="177" t="s">
        <v>135</v>
      </c>
      <c r="H244" s="178">
        <v>128.885</v>
      </c>
      <c r="I244" s="179"/>
      <c r="J244" s="180">
        <f>ROUND(I244*H244,2)</f>
        <v>0</v>
      </c>
      <c r="K244" s="176" t="s">
        <v>193</v>
      </c>
      <c r="L244" s="40"/>
      <c r="M244" s="181" t="s">
        <v>5</v>
      </c>
      <c r="N244" s="182" t="s">
        <v>43</v>
      </c>
      <c r="O244" s="41"/>
      <c r="P244" s="183">
        <f>O244*H244</f>
        <v>0</v>
      </c>
      <c r="Q244" s="183">
        <v>0</v>
      </c>
      <c r="R244" s="183">
        <f>Q244*H244</f>
        <v>0</v>
      </c>
      <c r="S244" s="183">
        <v>0</v>
      </c>
      <c r="T244" s="184">
        <f>S244*H244</f>
        <v>0</v>
      </c>
      <c r="AR244" s="23" t="s">
        <v>194</v>
      </c>
      <c r="AT244" s="23" t="s">
        <v>190</v>
      </c>
      <c r="AU244" s="23" t="s">
        <v>82</v>
      </c>
      <c r="AY244" s="23" t="s">
        <v>188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23" t="s">
        <v>80</v>
      </c>
      <c r="BK244" s="185">
        <f>ROUND(I244*H244,2)</f>
        <v>0</v>
      </c>
      <c r="BL244" s="23" t="s">
        <v>194</v>
      </c>
      <c r="BM244" s="23" t="s">
        <v>520</v>
      </c>
    </row>
    <row r="245" spans="2:51" s="11" customFormat="1" ht="13.5">
      <c r="B245" s="186"/>
      <c r="D245" s="187" t="s">
        <v>202</v>
      </c>
      <c r="E245" s="188" t="s">
        <v>133</v>
      </c>
      <c r="F245" s="189" t="s">
        <v>521</v>
      </c>
      <c r="H245" s="190">
        <v>128.885</v>
      </c>
      <c r="I245" s="191"/>
      <c r="L245" s="186"/>
      <c r="M245" s="192"/>
      <c r="N245" s="193"/>
      <c r="O245" s="193"/>
      <c r="P245" s="193"/>
      <c r="Q245" s="193"/>
      <c r="R245" s="193"/>
      <c r="S245" s="193"/>
      <c r="T245" s="194"/>
      <c r="AT245" s="188" t="s">
        <v>202</v>
      </c>
      <c r="AU245" s="188" t="s">
        <v>82</v>
      </c>
      <c r="AV245" s="11" t="s">
        <v>82</v>
      </c>
      <c r="AW245" s="11" t="s">
        <v>36</v>
      </c>
      <c r="AX245" s="11" t="s">
        <v>80</v>
      </c>
      <c r="AY245" s="188" t="s">
        <v>188</v>
      </c>
    </row>
    <row r="246" spans="2:65" s="1" customFormat="1" ht="25.5" customHeight="1">
      <c r="B246" s="173"/>
      <c r="C246" s="174" t="s">
        <v>522</v>
      </c>
      <c r="D246" s="174" t="s">
        <v>190</v>
      </c>
      <c r="E246" s="175" t="s">
        <v>523</v>
      </c>
      <c r="F246" s="176" t="s">
        <v>524</v>
      </c>
      <c r="G246" s="177" t="s">
        <v>135</v>
      </c>
      <c r="H246" s="178">
        <v>46.452</v>
      </c>
      <c r="I246" s="179"/>
      <c r="J246" s="180">
        <f>ROUND(I246*H246,2)</f>
        <v>0</v>
      </c>
      <c r="K246" s="176" t="s">
        <v>193</v>
      </c>
      <c r="L246" s="40"/>
      <c r="M246" s="181" t="s">
        <v>5</v>
      </c>
      <c r="N246" s="182" t="s">
        <v>43</v>
      </c>
      <c r="O246" s="41"/>
      <c r="P246" s="183">
        <f>O246*H246</f>
        <v>0</v>
      </c>
      <c r="Q246" s="183">
        <v>0</v>
      </c>
      <c r="R246" s="183">
        <f>Q246*H246</f>
        <v>0</v>
      </c>
      <c r="S246" s="183">
        <v>0</v>
      </c>
      <c r="T246" s="184">
        <f>S246*H246</f>
        <v>0</v>
      </c>
      <c r="AR246" s="23" t="s">
        <v>194</v>
      </c>
      <c r="AT246" s="23" t="s">
        <v>190</v>
      </c>
      <c r="AU246" s="23" t="s">
        <v>82</v>
      </c>
      <c r="AY246" s="23" t="s">
        <v>188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23" t="s">
        <v>80</v>
      </c>
      <c r="BK246" s="185">
        <f>ROUND(I246*H246,2)</f>
        <v>0</v>
      </c>
      <c r="BL246" s="23" t="s">
        <v>194</v>
      </c>
      <c r="BM246" s="23" t="s">
        <v>525</v>
      </c>
    </row>
    <row r="247" spans="2:51" s="11" customFormat="1" ht="13.5">
      <c r="B247" s="186"/>
      <c r="D247" s="187" t="s">
        <v>202</v>
      </c>
      <c r="E247" s="188" t="s">
        <v>137</v>
      </c>
      <c r="F247" s="189" t="s">
        <v>138</v>
      </c>
      <c r="H247" s="190">
        <v>46.452</v>
      </c>
      <c r="I247" s="191"/>
      <c r="L247" s="186"/>
      <c r="M247" s="192"/>
      <c r="N247" s="193"/>
      <c r="O247" s="193"/>
      <c r="P247" s="193"/>
      <c r="Q247" s="193"/>
      <c r="R247" s="193"/>
      <c r="S247" s="193"/>
      <c r="T247" s="194"/>
      <c r="AT247" s="188" t="s">
        <v>202</v>
      </c>
      <c r="AU247" s="188" t="s">
        <v>82</v>
      </c>
      <c r="AV247" s="11" t="s">
        <v>82</v>
      </c>
      <c r="AW247" s="11" t="s">
        <v>36</v>
      </c>
      <c r="AX247" s="11" t="s">
        <v>80</v>
      </c>
      <c r="AY247" s="188" t="s">
        <v>188</v>
      </c>
    </row>
    <row r="248" spans="2:63" s="10" customFormat="1" ht="29.85" customHeight="1">
      <c r="B248" s="160"/>
      <c r="D248" s="161" t="s">
        <v>71</v>
      </c>
      <c r="E248" s="171" t="s">
        <v>526</v>
      </c>
      <c r="F248" s="171" t="s">
        <v>527</v>
      </c>
      <c r="I248" s="163"/>
      <c r="J248" s="172">
        <f>BK248</f>
        <v>0</v>
      </c>
      <c r="L248" s="160"/>
      <c r="M248" s="165"/>
      <c r="N248" s="166"/>
      <c r="O248" s="166"/>
      <c r="P248" s="167">
        <f>P249</f>
        <v>0</v>
      </c>
      <c r="Q248" s="166"/>
      <c r="R248" s="167">
        <f>R249</f>
        <v>0</v>
      </c>
      <c r="S248" s="166"/>
      <c r="T248" s="168">
        <f>T249</f>
        <v>0</v>
      </c>
      <c r="AR248" s="161" t="s">
        <v>80</v>
      </c>
      <c r="AT248" s="169" t="s">
        <v>71</v>
      </c>
      <c r="AU248" s="169" t="s">
        <v>80</v>
      </c>
      <c r="AY248" s="161" t="s">
        <v>188</v>
      </c>
      <c r="BK248" s="170">
        <f>BK249</f>
        <v>0</v>
      </c>
    </row>
    <row r="249" spans="2:65" s="1" customFormat="1" ht="25.5" customHeight="1">
      <c r="B249" s="173"/>
      <c r="C249" s="174" t="s">
        <v>528</v>
      </c>
      <c r="D249" s="174" t="s">
        <v>190</v>
      </c>
      <c r="E249" s="175" t="s">
        <v>529</v>
      </c>
      <c r="F249" s="176" t="s">
        <v>530</v>
      </c>
      <c r="G249" s="177" t="s">
        <v>135</v>
      </c>
      <c r="H249" s="178">
        <v>94.991</v>
      </c>
      <c r="I249" s="179"/>
      <c r="J249" s="180">
        <f>ROUND(I249*H249,2)</f>
        <v>0</v>
      </c>
      <c r="K249" s="176" t="s">
        <v>193</v>
      </c>
      <c r="L249" s="40"/>
      <c r="M249" s="181" t="s">
        <v>5</v>
      </c>
      <c r="N249" s="223" t="s">
        <v>43</v>
      </c>
      <c r="O249" s="224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AR249" s="23" t="s">
        <v>194</v>
      </c>
      <c r="AT249" s="23" t="s">
        <v>190</v>
      </c>
      <c r="AU249" s="23" t="s">
        <v>82</v>
      </c>
      <c r="AY249" s="23" t="s">
        <v>188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23" t="s">
        <v>80</v>
      </c>
      <c r="BK249" s="185">
        <f>ROUND(I249*H249,2)</f>
        <v>0</v>
      </c>
      <c r="BL249" s="23" t="s">
        <v>194</v>
      </c>
      <c r="BM249" s="23" t="s">
        <v>531</v>
      </c>
    </row>
    <row r="250" spans="2:12" s="1" customFormat="1" ht="6.9" customHeight="1">
      <c r="B250" s="55"/>
      <c r="C250" s="56"/>
      <c r="D250" s="56"/>
      <c r="E250" s="56"/>
      <c r="F250" s="56"/>
      <c r="G250" s="56"/>
      <c r="H250" s="56"/>
      <c r="I250" s="127"/>
      <c r="J250" s="56"/>
      <c r="K250" s="56"/>
      <c r="L250" s="40"/>
    </row>
  </sheetData>
  <autoFilter ref="C83:K249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80" activePane="bottomLeft" state="frozen"/>
      <selection pane="bottomLeft" activeCell="F90" sqref="F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86</v>
      </c>
      <c r="G1" s="349" t="s">
        <v>87</v>
      </c>
      <c r="H1" s="349"/>
      <c r="I1" s="102"/>
      <c r="J1" s="101" t="s">
        <v>88</v>
      </c>
      <c r="K1" s="100" t="s">
        <v>89</v>
      </c>
      <c r="L1" s="101" t="s">
        <v>90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32" t="s">
        <v>8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23" t="s">
        <v>85</v>
      </c>
    </row>
    <row r="3" spans="2:46" ht="6.9" customHeight="1">
      <c r="B3" s="24"/>
      <c r="C3" s="25"/>
      <c r="D3" s="25"/>
      <c r="E3" s="25"/>
      <c r="F3" s="25"/>
      <c r="G3" s="25"/>
      <c r="H3" s="25"/>
      <c r="I3" s="104"/>
      <c r="J3" s="25"/>
      <c r="K3" s="26"/>
      <c r="AT3" s="23" t="s">
        <v>82</v>
      </c>
    </row>
    <row r="4" spans="2:46" ht="36.9" customHeight="1">
      <c r="B4" s="27"/>
      <c r="C4" s="28"/>
      <c r="D4" s="29" t="s">
        <v>99</v>
      </c>
      <c r="E4" s="28"/>
      <c r="F4" s="28"/>
      <c r="G4" s="28"/>
      <c r="H4" s="28"/>
      <c r="I4" s="105"/>
      <c r="J4" s="28"/>
      <c r="K4" s="30"/>
      <c r="M4" s="31" t="s">
        <v>13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05"/>
      <c r="J5" s="28"/>
      <c r="K5" s="30"/>
    </row>
    <row r="6" spans="2:11" ht="13.2">
      <c r="B6" s="27"/>
      <c r="C6" s="28"/>
      <c r="D6" s="36" t="s">
        <v>19</v>
      </c>
      <c r="E6" s="28"/>
      <c r="F6" s="28"/>
      <c r="G6" s="28"/>
      <c r="H6" s="28"/>
      <c r="I6" s="105"/>
      <c r="J6" s="28"/>
      <c r="K6" s="30"/>
    </row>
    <row r="7" spans="2:11" ht="16.5" customHeight="1">
      <c r="B7" s="27"/>
      <c r="C7" s="28"/>
      <c r="D7" s="28"/>
      <c r="E7" s="350" t="str">
        <f>'Rekapitulace stavby'!K6</f>
        <v>PARKOVIŠTĚ GRÉGROVA</v>
      </c>
      <c r="F7" s="351"/>
      <c r="G7" s="351"/>
      <c r="H7" s="351"/>
      <c r="I7" s="105"/>
      <c r="J7" s="28"/>
      <c r="K7" s="30"/>
    </row>
    <row r="8" spans="2:11" s="1" customFormat="1" ht="13.2">
      <c r="B8" s="40"/>
      <c r="C8" s="41"/>
      <c r="D8" s="36" t="s">
        <v>113</v>
      </c>
      <c r="E8" s="41"/>
      <c r="F8" s="41"/>
      <c r="G8" s="41"/>
      <c r="H8" s="41"/>
      <c r="I8" s="106"/>
      <c r="J8" s="41"/>
      <c r="K8" s="44"/>
    </row>
    <row r="9" spans="2:11" s="1" customFormat="1" ht="36.9" customHeight="1">
      <c r="B9" s="40"/>
      <c r="C9" s="41"/>
      <c r="D9" s="41"/>
      <c r="E9" s="352" t="s">
        <v>532</v>
      </c>
      <c r="F9" s="353"/>
      <c r="G9" s="353"/>
      <c r="H9" s="353"/>
      <c r="I9" s="106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6"/>
      <c r="J10" s="41"/>
      <c r="K10" s="44"/>
    </row>
    <row r="11" spans="2:11" s="1" customFormat="1" ht="14.4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7" t="s">
        <v>22</v>
      </c>
      <c r="J11" s="34" t="s">
        <v>5</v>
      </c>
      <c r="K11" s="44"/>
    </row>
    <row r="12" spans="2:11" s="1" customFormat="1" ht="14.4" customHeight="1">
      <c r="B12" s="40"/>
      <c r="C12" s="41"/>
      <c r="D12" s="36" t="s">
        <v>23</v>
      </c>
      <c r="E12" s="41"/>
      <c r="F12" s="34" t="s">
        <v>533</v>
      </c>
      <c r="G12" s="41"/>
      <c r="H12" s="41"/>
      <c r="I12" s="107" t="s">
        <v>25</v>
      </c>
      <c r="J12" s="108" t="str">
        <f>'Rekapitulace stavby'!AN8</f>
        <v>23. 4. 2018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06"/>
      <c r="J13" s="41"/>
      <c r="K13" s="44"/>
    </row>
    <row r="14" spans="2:11" s="1" customFormat="1" ht="14.4" customHeight="1">
      <c r="B14" s="40"/>
      <c r="C14" s="41"/>
      <c r="D14" s="36" t="s">
        <v>27</v>
      </c>
      <c r="E14" s="41"/>
      <c r="F14" s="41"/>
      <c r="G14" s="41"/>
      <c r="H14" s="41"/>
      <c r="I14" s="107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MĚSTO CHOMUTOV</v>
      </c>
      <c r="F15" s="41"/>
      <c r="G15" s="41"/>
      <c r="H15" s="41"/>
      <c r="I15" s="107" t="s">
        <v>30</v>
      </c>
      <c r="J15" s="34" t="str">
        <f>IF('Rekapitulace stavby'!AN11="","",'Rekapitulace stavby'!AN11)</f>
        <v/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06"/>
      <c r="J16" s="41"/>
      <c r="K16" s="44"/>
    </row>
    <row r="17" spans="2:11" s="1" customFormat="1" ht="14.4" customHeight="1">
      <c r="B17" s="40"/>
      <c r="C17" s="41"/>
      <c r="D17" s="36" t="s">
        <v>31</v>
      </c>
      <c r="E17" s="41"/>
      <c r="F17" s="41"/>
      <c r="G17" s="41"/>
      <c r="H17" s="41"/>
      <c r="I17" s="107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7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06"/>
      <c r="J19" s="41"/>
      <c r="K19" s="44"/>
    </row>
    <row r="20" spans="2:11" s="1" customFormat="1" ht="14.4" customHeight="1">
      <c r="B20" s="40"/>
      <c r="C20" s="41"/>
      <c r="D20" s="36" t="s">
        <v>33</v>
      </c>
      <c r="E20" s="41"/>
      <c r="F20" s="41"/>
      <c r="G20" s="41"/>
      <c r="H20" s="41"/>
      <c r="I20" s="107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07" t="s">
        <v>30</v>
      </c>
      <c r="J21" s="34" t="s">
        <v>5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06"/>
      <c r="J22" s="41"/>
      <c r="K22" s="44"/>
    </row>
    <row r="23" spans="2:11" s="1" customFormat="1" ht="14.4" customHeight="1">
      <c r="B23" s="40"/>
      <c r="C23" s="41"/>
      <c r="D23" s="36" t="s">
        <v>37</v>
      </c>
      <c r="E23" s="41"/>
      <c r="F23" s="41"/>
      <c r="G23" s="41"/>
      <c r="H23" s="41"/>
      <c r="I23" s="106"/>
      <c r="J23" s="41"/>
      <c r="K23" s="44"/>
    </row>
    <row r="24" spans="2:11" s="6" customFormat="1" ht="16.5" customHeight="1">
      <c r="B24" s="109"/>
      <c r="C24" s="110"/>
      <c r="D24" s="110"/>
      <c r="E24" s="315" t="s">
        <v>5</v>
      </c>
      <c r="F24" s="315"/>
      <c r="G24" s="315"/>
      <c r="H24" s="315"/>
      <c r="I24" s="111"/>
      <c r="J24" s="110"/>
      <c r="K24" s="112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06"/>
      <c r="J25" s="41"/>
      <c r="K25" s="44"/>
    </row>
    <row r="26" spans="2:11" s="1" customFormat="1" ht="6.9" customHeight="1">
      <c r="B26" s="40"/>
      <c r="C26" s="41"/>
      <c r="D26" s="67"/>
      <c r="E26" s="67"/>
      <c r="F26" s="67"/>
      <c r="G26" s="67"/>
      <c r="H26" s="67"/>
      <c r="I26" s="113"/>
      <c r="J26" s="67"/>
      <c r="K26" s="114"/>
    </row>
    <row r="27" spans="2:11" s="1" customFormat="1" ht="25.35" customHeight="1">
      <c r="B27" s="40"/>
      <c r="C27" s="41"/>
      <c r="D27" s="115" t="s">
        <v>38</v>
      </c>
      <c r="E27" s="41"/>
      <c r="F27" s="41"/>
      <c r="G27" s="41"/>
      <c r="H27" s="41"/>
      <c r="I27" s="106"/>
      <c r="J27" s="116">
        <f>ROUND(J80,2)</f>
        <v>0</v>
      </c>
      <c r="K27" s="44"/>
    </row>
    <row r="28" spans="2:11" s="1" customFormat="1" ht="6.9" customHeight="1">
      <c r="B28" s="40"/>
      <c r="C28" s="41"/>
      <c r="D28" s="67"/>
      <c r="E28" s="67"/>
      <c r="F28" s="67"/>
      <c r="G28" s="67"/>
      <c r="H28" s="67"/>
      <c r="I28" s="113"/>
      <c r="J28" s="67"/>
      <c r="K28" s="114"/>
    </row>
    <row r="29" spans="2:11" s="1" customFormat="1" ht="14.4" customHeight="1">
      <c r="B29" s="40"/>
      <c r="C29" s="41"/>
      <c r="D29" s="41"/>
      <c r="E29" s="41"/>
      <c r="F29" s="45" t="s">
        <v>40</v>
      </c>
      <c r="G29" s="41"/>
      <c r="H29" s="41"/>
      <c r="I29" s="117" t="s">
        <v>39</v>
      </c>
      <c r="J29" s="45" t="s">
        <v>41</v>
      </c>
      <c r="K29" s="44"/>
    </row>
    <row r="30" spans="2:11" s="1" customFormat="1" ht="14.4" customHeight="1">
      <c r="B30" s="40"/>
      <c r="C30" s="41"/>
      <c r="D30" s="48" t="s">
        <v>42</v>
      </c>
      <c r="E30" s="48" t="s">
        <v>43</v>
      </c>
      <c r="F30" s="118">
        <f>ROUND(SUM(BE80:BE94),2)</f>
        <v>0</v>
      </c>
      <c r="G30" s="41"/>
      <c r="H30" s="41"/>
      <c r="I30" s="119">
        <v>0.21</v>
      </c>
      <c r="J30" s="118">
        <f>ROUND(ROUND((SUM(BE80:BE94)),2)*I30,2)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44</v>
      </c>
      <c r="F31" s="118">
        <f>ROUND(SUM(BF80:BF94),2)</f>
        <v>0</v>
      </c>
      <c r="G31" s="41"/>
      <c r="H31" s="41"/>
      <c r="I31" s="119">
        <v>0.15</v>
      </c>
      <c r="J31" s="118">
        <f>ROUND(ROUND((SUM(BF80:BF94)),2)*I31,2)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45</v>
      </c>
      <c r="F32" s="118">
        <f>ROUND(SUM(BG80:BG94),2)</f>
        <v>0</v>
      </c>
      <c r="G32" s="41"/>
      <c r="H32" s="41"/>
      <c r="I32" s="119">
        <v>0.21</v>
      </c>
      <c r="J32" s="118">
        <v>0</v>
      </c>
      <c r="K32" s="44"/>
    </row>
    <row r="33" spans="2:11" s="1" customFormat="1" ht="14.4" customHeight="1" hidden="1">
      <c r="B33" s="40"/>
      <c r="C33" s="41"/>
      <c r="D33" s="41"/>
      <c r="E33" s="48" t="s">
        <v>46</v>
      </c>
      <c r="F33" s="118">
        <f>ROUND(SUM(BH80:BH94),2)</f>
        <v>0</v>
      </c>
      <c r="G33" s="41"/>
      <c r="H33" s="41"/>
      <c r="I33" s="119">
        <v>0.15</v>
      </c>
      <c r="J33" s="118">
        <v>0</v>
      </c>
      <c r="K33" s="44"/>
    </row>
    <row r="34" spans="2:11" s="1" customFormat="1" ht="14.4" customHeight="1" hidden="1">
      <c r="B34" s="40"/>
      <c r="C34" s="41"/>
      <c r="D34" s="41"/>
      <c r="E34" s="48" t="s">
        <v>47</v>
      </c>
      <c r="F34" s="118">
        <f>ROUND(SUM(BI80:BI94),2)</f>
        <v>0</v>
      </c>
      <c r="G34" s="41"/>
      <c r="H34" s="41"/>
      <c r="I34" s="119">
        <v>0</v>
      </c>
      <c r="J34" s="118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06"/>
      <c r="J35" s="41"/>
      <c r="K35" s="44"/>
    </row>
    <row r="36" spans="2:11" s="1" customFormat="1" ht="25.35" customHeight="1">
      <c r="B36" s="40"/>
      <c r="C36" s="120"/>
      <c r="D36" s="121" t="s">
        <v>48</v>
      </c>
      <c r="E36" s="70"/>
      <c r="F36" s="70"/>
      <c r="G36" s="122" t="s">
        <v>49</v>
      </c>
      <c r="H36" s="123" t="s">
        <v>50</v>
      </c>
      <c r="I36" s="124"/>
      <c r="J36" s="125">
        <f>SUM(J27:J34)</f>
        <v>0</v>
      </c>
      <c r="K36" s="126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27"/>
      <c r="J37" s="56"/>
      <c r="K37" s="57"/>
    </row>
    <row r="41" spans="2:11" s="1" customFormat="1" ht="6.9" customHeight="1">
      <c r="B41" s="58"/>
      <c r="C41" s="59"/>
      <c r="D41" s="59"/>
      <c r="E41" s="59"/>
      <c r="F41" s="59"/>
      <c r="G41" s="59"/>
      <c r="H41" s="59"/>
      <c r="I41" s="128"/>
      <c r="J41" s="59"/>
      <c r="K41" s="129"/>
    </row>
    <row r="42" spans="2:11" s="1" customFormat="1" ht="36.9" customHeight="1">
      <c r="B42" s="40"/>
      <c r="C42" s="29" t="s">
        <v>159</v>
      </c>
      <c r="D42" s="41"/>
      <c r="E42" s="41"/>
      <c r="F42" s="41"/>
      <c r="G42" s="41"/>
      <c r="H42" s="41"/>
      <c r="I42" s="106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06"/>
      <c r="J43" s="41"/>
      <c r="K43" s="44"/>
    </row>
    <row r="44" spans="2:11" s="1" customFormat="1" ht="14.4" customHeight="1">
      <c r="B44" s="40"/>
      <c r="C44" s="36" t="s">
        <v>19</v>
      </c>
      <c r="D44" s="41"/>
      <c r="E44" s="41"/>
      <c r="F44" s="41"/>
      <c r="G44" s="41"/>
      <c r="H44" s="41"/>
      <c r="I44" s="106"/>
      <c r="J44" s="41"/>
      <c r="K44" s="44"/>
    </row>
    <row r="45" spans="2:11" s="1" customFormat="1" ht="16.5" customHeight="1">
      <c r="B45" s="40"/>
      <c r="C45" s="41"/>
      <c r="D45" s="41"/>
      <c r="E45" s="350" t="str">
        <f>E7</f>
        <v>PARKOVIŠTĚ GRÉGROVA</v>
      </c>
      <c r="F45" s="351"/>
      <c r="G45" s="351"/>
      <c r="H45" s="351"/>
      <c r="I45" s="106"/>
      <c r="J45" s="41"/>
      <c r="K45" s="44"/>
    </row>
    <row r="46" spans="2:11" s="1" customFormat="1" ht="14.4" customHeight="1">
      <c r="B46" s="40"/>
      <c r="C46" s="36" t="s">
        <v>113</v>
      </c>
      <c r="D46" s="41"/>
      <c r="E46" s="41"/>
      <c r="F46" s="41"/>
      <c r="G46" s="41"/>
      <c r="H46" s="41"/>
      <c r="I46" s="106"/>
      <c r="J46" s="41"/>
      <c r="K46" s="44"/>
    </row>
    <row r="47" spans="2:11" s="1" customFormat="1" ht="17.25" customHeight="1">
      <c r="B47" s="40"/>
      <c r="C47" s="41"/>
      <c r="D47" s="41"/>
      <c r="E47" s="352" t="str">
        <f>E9</f>
        <v>VON - VEDLEJŠÍ A OSTATNÍ NÁKLADY</v>
      </c>
      <c r="F47" s="353"/>
      <c r="G47" s="353"/>
      <c r="H47" s="353"/>
      <c r="I47" s="106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06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7" t="s">
        <v>25</v>
      </c>
      <c r="J49" s="108" t="str">
        <f>IF(J12="","",J12)</f>
        <v>23. 4. 2018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06"/>
      <c r="J50" s="41"/>
      <c r="K50" s="44"/>
    </row>
    <row r="51" spans="2:11" s="1" customFormat="1" ht="13.2">
      <c r="B51" s="40"/>
      <c r="C51" s="36" t="s">
        <v>27</v>
      </c>
      <c r="D51" s="41"/>
      <c r="E51" s="41"/>
      <c r="F51" s="34" t="str">
        <f>E15</f>
        <v>MĚSTO CHOMUTOV</v>
      </c>
      <c r="G51" s="41"/>
      <c r="H51" s="41"/>
      <c r="I51" s="107" t="s">
        <v>33</v>
      </c>
      <c r="J51" s="315" t="str">
        <f>E21</f>
        <v>NED2D PROJEKT S.R.O.</v>
      </c>
      <c r="K51" s="44"/>
    </row>
    <row r="52" spans="2:11" s="1" customFormat="1" ht="14.4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6"/>
      <c r="J52" s="34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6"/>
      <c r="J53" s="41"/>
      <c r="K53" s="44"/>
    </row>
    <row r="54" spans="2:11" s="1" customFormat="1" ht="29.25" customHeight="1">
      <c r="B54" s="40"/>
      <c r="C54" s="130" t="s">
        <v>160</v>
      </c>
      <c r="D54" s="120"/>
      <c r="E54" s="120"/>
      <c r="F54" s="120"/>
      <c r="G54" s="120"/>
      <c r="H54" s="120"/>
      <c r="I54" s="131"/>
      <c r="J54" s="132" t="s">
        <v>161</v>
      </c>
      <c r="K54" s="133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6"/>
      <c r="J55" s="41"/>
      <c r="K55" s="44"/>
    </row>
    <row r="56" spans="2:47" s="1" customFormat="1" ht="29.25" customHeight="1">
      <c r="B56" s="40"/>
      <c r="C56" s="134" t="s">
        <v>162</v>
      </c>
      <c r="D56" s="41"/>
      <c r="E56" s="41"/>
      <c r="F56" s="41"/>
      <c r="G56" s="41"/>
      <c r="H56" s="41"/>
      <c r="I56" s="106"/>
      <c r="J56" s="116">
        <f>J80</f>
        <v>0</v>
      </c>
      <c r="K56" s="44"/>
      <c r="AU56" s="23" t="s">
        <v>163</v>
      </c>
    </row>
    <row r="57" spans="2:11" s="7" customFormat="1" ht="24.9" customHeight="1">
      <c r="B57" s="135"/>
      <c r="C57" s="136"/>
      <c r="D57" s="137" t="s">
        <v>534</v>
      </c>
      <c r="E57" s="138"/>
      <c r="F57" s="138"/>
      <c r="G57" s="138"/>
      <c r="H57" s="138"/>
      <c r="I57" s="139"/>
      <c r="J57" s="140">
        <f>J81</f>
        <v>0</v>
      </c>
      <c r="K57" s="141"/>
    </row>
    <row r="58" spans="2:11" s="8" customFormat="1" ht="19.95" customHeight="1">
      <c r="B58" s="142"/>
      <c r="C58" s="143"/>
      <c r="D58" s="144" t="s">
        <v>535</v>
      </c>
      <c r="E58" s="145"/>
      <c r="F58" s="145"/>
      <c r="G58" s="145"/>
      <c r="H58" s="145"/>
      <c r="I58" s="146"/>
      <c r="J58" s="147">
        <f>J82</f>
        <v>0</v>
      </c>
      <c r="K58" s="148"/>
    </row>
    <row r="59" spans="2:11" s="8" customFormat="1" ht="19.95" customHeight="1">
      <c r="B59" s="142"/>
      <c r="C59" s="143"/>
      <c r="D59" s="144" t="s">
        <v>536</v>
      </c>
      <c r="E59" s="145"/>
      <c r="F59" s="145"/>
      <c r="G59" s="145"/>
      <c r="H59" s="145"/>
      <c r="I59" s="146"/>
      <c r="J59" s="147">
        <f>J89</f>
        <v>0</v>
      </c>
      <c r="K59" s="148"/>
    </row>
    <row r="60" spans="2:11" s="8" customFormat="1" ht="19.95" customHeight="1">
      <c r="B60" s="142"/>
      <c r="C60" s="143"/>
      <c r="D60" s="144" t="s">
        <v>537</v>
      </c>
      <c r="E60" s="145"/>
      <c r="F60" s="145"/>
      <c r="G60" s="145"/>
      <c r="H60" s="145"/>
      <c r="I60" s="146"/>
      <c r="J60" s="147">
        <f>J91</f>
        <v>0</v>
      </c>
      <c r="K60" s="148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6"/>
      <c r="J61" s="41"/>
      <c r="K61" s="44"/>
    </row>
    <row r="62" spans="2:11" s="1" customFormat="1" ht="6.9" customHeight="1">
      <c r="B62" s="55"/>
      <c r="C62" s="56"/>
      <c r="D62" s="56"/>
      <c r="E62" s="56"/>
      <c r="F62" s="56"/>
      <c r="G62" s="56"/>
      <c r="H62" s="56"/>
      <c r="I62" s="127"/>
      <c r="J62" s="56"/>
      <c r="K62" s="57"/>
    </row>
    <row r="66" spans="2:12" s="1" customFormat="1" ht="6.9" customHeight="1">
      <c r="B66" s="58"/>
      <c r="C66" s="59"/>
      <c r="D66" s="59"/>
      <c r="E66" s="59"/>
      <c r="F66" s="59"/>
      <c r="G66" s="59"/>
      <c r="H66" s="59"/>
      <c r="I66" s="128"/>
      <c r="J66" s="59"/>
      <c r="K66" s="59"/>
      <c r="L66" s="40"/>
    </row>
    <row r="67" spans="2:12" s="1" customFormat="1" ht="36.9" customHeight="1">
      <c r="B67" s="40"/>
      <c r="C67" s="60" t="s">
        <v>172</v>
      </c>
      <c r="L67" s="40"/>
    </row>
    <row r="68" spans="2:12" s="1" customFormat="1" ht="6.9" customHeight="1">
      <c r="B68" s="40"/>
      <c r="L68" s="40"/>
    </row>
    <row r="69" spans="2:12" s="1" customFormat="1" ht="14.4" customHeight="1">
      <c r="B69" s="40"/>
      <c r="C69" s="62" t="s">
        <v>19</v>
      </c>
      <c r="L69" s="40"/>
    </row>
    <row r="70" spans="2:12" s="1" customFormat="1" ht="16.5" customHeight="1">
      <c r="B70" s="40"/>
      <c r="E70" s="346" t="str">
        <f>E7</f>
        <v>PARKOVIŠTĚ GRÉGROVA</v>
      </c>
      <c r="F70" s="347"/>
      <c r="G70" s="347"/>
      <c r="H70" s="347"/>
      <c r="L70" s="40"/>
    </row>
    <row r="71" spans="2:12" s="1" customFormat="1" ht="14.4" customHeight="1">
      <c r="B71" s="40"/>
      <c r="C71" s="62" t="s">
        <v>113</v>
      </c>
      <c r="L71" s="40"/>
    </row>
    <row r="72" spans="2:12" s="1" customFormat="1" ht="17.25" customHeight="1">
      <c r="B72" s="40"/>
      <c r="E72" s="334" t="str">
        <f>E9</f>
        <v>VON - VEDLEJŠÍ A OSTATNÍ NÁKLADY</v>
      </c>
      <c r="F72" s="348"/>
      <c r="G72" s="348"/>
      <c r="H72" s="348"/>
      <c r="L72" s="40"/>
    </row>
    <row r="73" spans="2:12" s="1" customFormat="1" ht="6.9" customHeight="1">
      <c r="B73" s="40"/>
      <c r="L73" s="40"/>
    </row>
    <row r="74" spans="2:12" s="1" customFormat="1" ht="18" customHeight="1">
      <c r="B74" s="40"/>
      <c r="C74" s="62" t="s">
        <v>23</v>
      </c>
      <c r="F74" s="149" t="str">
        <f>F12</f>
        <v xml:space="preserve"> </v>
      </c>
      <c r="I74" s="150" t="s">
        <v>25</v>
      </c>
      <c r="J74" s="66" t="str">
        <f>IF(J12="","",J12)</f>
        <v>23. 4. 2018</v>
      </c>
      <c r="L74" s="40"/>
    </row>
    <row r="75" spans="2:12" s="1" customFormat="1" ht="6.9" customHeight="1">
      <c r="B75" s="40"/>
      <c r="L75" s="40"/>
    </row>
    <row r="76" spans="2:12" s="1" customFormat="1" ht="13.2">
      <c r="B76" s="40"/>
      <c r="C76" s="62" t="s">
        <v>27</v>
      </c>
      <c r="F76" s="149" t="str">
        <f>E15</f>
        <v>MĚSTO CHOMUTOV</v>
      </c>
      <c r="I76" s="150" t="s">
        <v>33</v>
      </c>
      <c r="J76" s="149" t="str">
        <f>E21</f>
        <v>NED2D PROJEKT S.R.O.</v>
      </c>
      <c r="L76" s="40"/>
    </row>
    <row r="77" spans="2:12" s="1" customFormat="1" ht="14.4" customHeight="1">
      <c r="B77" s="40"/>
      <c r="C77" s="62" t="s">
        <v>31</v>
      </c>
      <c r="F77" s="149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1"/>
      <c r="C79" s="152" t="s">
        <v>173</v>
      </c>
      <c r="D79" s="153" t="s">
        <v>57</v>
      </c>
      <c r="E79" s="153" t="s">
        <v>53</v>
      </c>
      <c r="F79" s="153" t="s">
        <v>174</v>
      </c>
      <c r="G79" s="153" t="s">
        <v>175</v>
      </c>
      <c r="H79" s="153" t="s">
        <v>176</v>
      </c>
      <c r="I79" s="154" t="s">
        <v>177</v>
      </c>
      <c r="J79" s="153" t="s">
        <v>161</v>
      </c>
      <c r="K79" s="155" t="s">
        <v>178</v>
      </c>
      <c r="L79" s="151"/>
      <c r="M79" s="72" t="s">
        <v>179</v>
      </c>
      <c r="N79" s="73" t="s">
        <v>42</v>
      </c>
      <c r="O79" s="73" t="s">
        <v>180</v>
      </c>
      <c r="P79" s="73" t="s">
        <v>181</v>
      </c>
      <c r="Q79" s="73" t="s">
        <v>182</v>
      </c>
      <c r="R79" s="73" t="s">
        <v>183</v>
      </c>
      <c r="S79" s="73" t="s">
        <v>184</v>
      </c>
      <c r="T79" s="74" t="s">
        <v>185</v>
      </c>
    </row>
    <row r="80" spans="2:63" s="1" customFormat="1" ht="29.25" customHeight="1">
      <c r="B80" s="40"/>
      <c r="C80" s="76" t="s">
        <v>162</v>
      </c>
      <c r="J80" s="156">
        <f>BK80</f>
        <v>0</v>
      </c>
      <c r="L80" s="40"/>
      <c r="M80" s="75"/>
      <c r="N80" s="67"/>
      <c r="O80" s="67"/>
      <c r="P80" s="157">
        <f>P81</f>
        <v>0</v>
      </c>
      <c r="Q80" s="67"/>
      <c r="R80" s="157">
        <f>R81</f>
        <v>0</v>
      </c>
      <c r="S80" s="67"/>
      <c r="T80" s="158">
        <f>T81</f>
        <v>0</v>
      </c>
      <c r="AT80" s="23" t="s">
        <v>71</v>
      </c>
      <c r="AU80" s="23" t="s">
        <v>163</v>
      </c>
      <c r="BK80" s="159">
        <f>BK81</f>
        <v>0</v>
      </c>
    </row>
    <row r="81" spans="2:63" s="10" customFormat="1" ht="37.35" customHeight="1">
      <c r="B81" s="160"/>
      <c r="D81" s="161" t="s">
        <v>71</v>
      </c>
      <c r="E81" s="162" t="s">
        <v>538</v>
      </c>
      <c r="F81" s="162" t="s">
        <v>539</v>
      </c>
      <c r="I81" s="163"/>
      <c r="J81" s="164">
        <f>BK81</f>
        <v>0</v>
      </c>
      <c r="L81" s="160"/>
      <c r="M81" s="165"/>
      <c r="N81" s="166"/>
      <c r="O81" s="166"/>
      <c r="P81" s="167">
        <f>P82+P89+P91</f>
        <v>0</v>
      </c>
      <c r="Q81" s="166"/>
      <c r="R81" s="167">
        <f>R82+R89+R91</f>
        <v>0</v>
      </c>
      <c r="S81" s="166"/>
      <c r="T81" s="168">
        <f>T82+T89+T91</f>
        <v>0</v>
      </c>
      <c r="AR81" s="161" t="s">
        <v>206</v>
      </c>
      <c r="AT81" s="169" t="s">
        <v>71</v>
      </c>
      <c r="AU81" s="169" t="s">
        <v>72</v>
      </c>
      <c r="AY81" s="161" t="s">
        <v>188</v>
      </c>
      <c r="BK81" s="170">
        <f>BK82+BK89+BK91</f>
        <v>0</v>
      </c>
    </row>
    <row r="82" spans="2:63" s="10" customFormat="1" ht="19.95" customHeight="1">
      <c r="B82" s="160"/>
      <c r="D82" s="161" t="s">
        <v>71</v>
      </c>
      <c r="E82" s="171" t="s">
        <v>540</v>
      </c>
      <c r="F82" s="171" t="s">
        <v>541</v>
      </c>
      <c r="I82" s="163"/>
      <c r="J82" s="172">
        <f>BK82</f>
        <v>0</v>
      </c>
      <c r="L82" s="160"/>
      <c r="M82" s="165"/>
      <c r="N82" s="166"/>
      <c r="O82" s="166"/>
      <c r="P82" s="167">
        <f>SUM(P83:P88)</f>
        <v>0</v>
      </c>
      <c r="Q82" s="166"/>
      <c r="R82" s="167">
        <f>SUM(R83:R88)</f>
        <v>0</v>
      </c>
      <c r="S82" s="166"/>
      <c r="T82" s="168">
        <f>SUM(T83:T88)</f>
        <v>0</v>
      </c>
      <c r="AR82" s="161" t="s">
        <v>206</v>
      </c>
      <c r="AT82" s="169" t="s">
        <v>71</v>
      </c>
      <c r="AU82" s="169" t="s">
        <v>80</v>
      </c>
      <c r="AY82" s="161" t="s">
        <v>188</v>
      </c>
      <c r="BK82" s="170">
        <f>SUM(BK83:BK88)</f>
        <v>0</v>
      </c>
    </row>
    <row r="83" spans="2:65" s="1" customFormat="1" ht="16.5" customHeight="1">
      <c r="B83" s="173"/>
      <c r="C83" s="174" t="s">
        <v>80</v>
      </c>
      <c r="D83" s="174" t="s">
        <v>190</v>
      </c>
      <c r="E83" s="175" t="s">
        <v>542</v>
      </c>
      <c r="F83" s="176" t="s">
        <v>746</v>
      </c>
      <c r="G83" s="177" t="s">
        <v>543</v>
      </c>
      <c r="H83" s="178">
        <v>8</v>
      </c>
      <c r="I83" s="179"/>
      <c r="J83" s="180">
        <f>ROUND(I83*H83,2)</f>
        <v>0</v>
      </c>
      <c r="K83" s="176" t="s">
        <v>193</v>
      </c>
      <c r="L83" s="40"/>
      <c r="M83" s="181" t="s">
        <v>5</v>
      </c>
      <c r="N83" s="182" t="s">
        <v>43</v>
      </c>
      <c r="O83" s="41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23" t="s">
        <v>544</v>
      </c>
      <c r="AT83" s="23" t="s">
        <v>190</v>
      </c>
      <c r="AU83" s="23" t="s">
        <v>82</v>
      </c>
      <c r="AY83" s="23" t="s">
        <v>188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23" t="s">
        <v>80</v>
      </c>
      <c r="BK83" s="185">
        <f>ROUND(I83*H83,2)</f>
        <v>0</v>
      </c>
      <c r="BL83" s="23" t="s">
        <v>544</v>
      </c>
      <c r="BM83" s="23" t="s">
        <v>545</v>
      </c>
    </row>
    <row r="84" spans="2:51" s="11" customFormat="1" ht="13.5">
      <c r="B84" s="186"/>
      <c r="D84" s="187" t="s">
        <v>202</v>
      </c>
      <c r="E84" s="188" t="s">
        <v>5</v>
      </c>
      <c r="F84" s="189" t="s">
        <v>546</v>
      </c>
      <c r="H84" s="190">
        <v>8</v>
      </c>
      <c r="I84" s="191"/>
      <c r="L84" s="186"/>
      <c r="M84" s="192"/>
      <c r="N84" s="193"/>
      <c r="O84" s="193"/>
      <c r="P84" s="193"/>
      <c r="Q84" s="193"/>
      <c r="R84" s="193"/>
      <c r="S84" s="193"/>
      <c r="T84" s="194"/>
      <c r="AT84" s="188" t="s">
        <v>202</v>
      </c>
      <c r="AU84" s="188" t="s">
        <v>82</v>
      </c>
      <c r="AV84" s="11" t="s">
        <v>82</v>
      </c>
      <c r="AW84" s="11" t="s">
        <v>36</v>
      </c>
      <c r="AX84" s="11" t="s">
        <v>80</v>
      </c>
      <c r="AY84" s="188" t="s">
        <v>188</v>
      </c>
    </row>
    <row r="85" spans="2:65" s="1" customFormat="1" ht="16.5" customHeight="1">
      <c r="B85" s="173"/>
      <c r="C85" s="174" t="s">
        <v>82</v>
      </c>
      <c r="D85" s="174" t="s">
        <v>190</v>
      </c>
      <c r="E85" s="175" t="s">
        <v>547</v>
      </c>
      <c r="F85" s="176" t="s">
        <v>548</v>
      </c>
      <c r="G85" s="177" t="s">
        <v>543</v>
      </c>
      <c r="H85" s="178">
        <v>8</v>
      </c>
      <c r="I85" s="179"/>
      <c r="J85" s="180">
        <f>ROUND(I85*H85,2)</f>
        <v>0</v>
      </c>
      <c r="K85" s="176" t="s">
        <v>193</v>
      </c>
      <c r="L85" s="40"/>
      <c r="M85" s="181" t="s">
        <v>5</v>
      </c>
      <c r="N85" s="182" t="s">
        <v>43</v>
      </c>
      <c r="O85" s="41"/>
      <c r="P85" s="183">
        <f>O85*H85</f>
        <v>0</v>
      </c>
      <c r="Q85" s="183">
        <v>0</v>
      </c>
      <c r="R85" s="183">
        <f>Q85*H85</f>
        <v>0</v>
      </c>
      <c r="S85" s="183">
        <v>0</v>
      </c>
      <c r="T85" s="184">
        <f>S85*H85</f>
        <v>0</v>
      </c>
      <c r="AR85" s="23" t="s">
        <v>544</v>
      </c>
      <c r="AT85" s="23" t="s">
        <v>190</v>
      </c>
      <c r="AU85" s="23" t="s">
        <v>82</v>
      </c>
      <c r="AY85" s="23" t="s">
        <v>188</v>
      </c>
      <c r="BE85" s="185">
        <f>IF(N85="základní",J85,0)</f>
        <v>0</v>
      </c>
      <c r="BF85" s="185">
        <f>IF(N85="snížená",J85,0)</f>
        <v>0</v>
      </c>
      <c r="BG85" s="185">
        <f>IF(N85="zákl. přenesená",J85,0)</f>
        <v>0</v>
      </c>
      <c r="BH85" s="185">
        <f>IF(N85="sníž. přenesená",J85,0)</f>
        <v>0</v>
      </c>
      <c r="BI85" s="185">
        <f>IF(N85="nulová",J85,0)</f>
        <v>0</v>
      </c>
      <c r="BJ85" s="23" t="s">
        <v>80</v>
      </c>
      <c r="BK85" s="185">
        <f>ROUND(I85*H85,2)</f>
        <v>0</v>
      </c>
      <c r="BL85" s="23" t="s">
        <v>544</v>
      </c>
      <c r="BM85" s="23" t="s">
        <v>549</v>
      </c>
    </row>
    <row r="86" spans="2:51" s="11" customFormat="1" ht="13.5">
      <c r="B86" s="186"/>
      <c r="D86" s="187" t="s">
        <v>202</v>
      </c>
      <c r="E86" s="188" t="s">
        <v>5</v>
      </c>
      <c r="F86" s="189" t="s">
        <v>546</v>
      </c>
      <c r="H86" s="190">
        <v>8</v>
      </c>
      <c r="I86" s="191"/>
      <c r="L86" s="186"/>
      <c r="M86" s="192"/>
      <c r="N86" s="193"/>
      <c r="O86" s="193"/>
      <c r="P86" s="193"/>
      <c r="Q86" s="193"/>
      <c r="R86" s="193"/>
      <c r="S86" s="193"/>
      <c r="T86" s="194"/>
      <c r="AT86" s="188" t="s">
        <v>202</v>
      </c>
      <c r="AU86" s="188" t="s">
        <v>82</v>
      </c>
      <c r="AV86" s="11" t="s">
        <v>82</v>
      </c>
      <c r="AW86" s="11" t="s">
        <v>36</v>
      </c>
      <c r="AX86" s="11" t="s">
        <v>80</v>
      </c>
      <c r="AY86" s="188" t="s">
        <v>188</v>
      </c>
    </row>
    <row r="87" spans="2:65" s="1" customFormat="1" ht="16.5" customHeight="1">
      <c r="B87" s="173"/>
      <c r="C87" s="174" t="s">
        <v>95</v>
      </c>
      <c r="D87" s="174" t="s">
        <v>190</v>
      </c>
      <c r="E87" s="175" t="s">
        <v>550</v>
      </c>
      <c r="F87" s="176" t="s">
        <v>748</v>
      </c>
      <c r="G87" s="177" t="s">
        <v>543</v>
      </c>
      <c r="H87" s="178">
        <v>10</v>
      </c>
      <c r="I87" s="179"/>
      <c r="J87" s="180">
        <f>ROUND(I87*H87,2)</f>
        <v>0</v>
      </c>
      <c r="K87" s="176" t="s">
        <v>193</v>
      </c>
      <c r="L87" s="40"/>
      <c r="M87" s="181" t="s">
        <v>5</v>
      </c>
      <c r="N87" s="182" t="s">
        <v>43</v>
      </c>
      <c r="O87" s="41"/>
      <c r="P87" s="183">
        <f>O87*H87</f>
        <v>0</v>
      </c>
      <c r="Q87" s="183">
        <v>0</v>
      </c>
      <c r="R87" s="183">
        <f>Q87*H87</f>
        <v>0</v>
      </c>
      <c r="S87" s="183">
        <v>0</v>
      </c>
      <c r="T87" s="184">
        <f>S87*H87</f>
        <v>0</v>
      </c>
      <c r="AR87" s="23" t="s">
        <v>544</v>
      </c>
      <c r="AT87" s="23" t="s">
        <v>190</v>
      </c>
      <c r="AU87" s="23" t="s">
        <v>82</v>
      </c>
      <c r="AY87" s="23" t="s">
        <v>188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23" t="s">
        <v>80</v>
      </c>
      <c r="BK87" s="185">
        <f>ROUND(I87*H87,2)</f>
        <v>0</v>
      </c>
      <c r="BL87" s="23" t="s">
        <v>544</v>
      </c>
      <c r="BM87" s="23" t="s">
        <v>551</v>
      </c>
    </row>
    <row r="88" spans="2:51" s="11" customFormat="1" ht="13.5">
      <c r="B88" s="186"/>
      <c r="D88" s="187" t="s">
        <v>202</v>
      </c>
      <c r="E88" s="188" t="s">
        <v>5</v>
      </c>
      <c r="F88" s="189" t="s">
        <v>552</v>
      </c>
      <c r="H88" s="190">
        <v>10</v>
      </c>
      <c r="I88" s="191"/>
      <c r="L88" s="186"/>
      <c r="M88" s="192"/>
      <c r="N88" s="193"/>
      <c r="O88" s="193"/>
      <c r="P88" s="193"/>
      <c r="Q88" s="193"/>
      <c r="R88" s="193"/>
      <c r="S88" s="193"/>
      <c r="T88" s="194"/>
      <c r="AT88" s="188" t="s">
        <v>202</v>
      </c>
      <c r="AU88" s="188" t="s">
        <v>82</v>
      </c>
      <c r="AV88" s="11" t="s">
        <v>82</v>
      </c>
      <c r="AW88" s="11" t="s">
        <v>36</v>
      </c>
      <c r="AX88" s="11" t="s">
        <v>80</v>
      </c>
      <c r="AY88" s="188" t="s">
        <v>188</v>
      </c>
    </row>
    <row r="89" spans="2:63" s="10" customFormat="1" ht="29.85" customHeight="1">
      <c r="B89" s="160"/>
      <c r="D89" s="161" t="s">
        <v>71</v>
      </c>
      <c r="E89" s="171" t="s">
        <v>553</v>
      </c>
      <c r="F89" s="171" t="s">
        <v>554</v>
      </c>
      <c r="I89" s="163"/>
      <c r="J89" s="172">
        <f>BK89</f>
        <v>0</v>
      </c>
      <c r="L89" s="160"/>
      <c r="M89" s="165"/>
      <c r="N89" s="166"/>
      <c r="O89" s="166"/>
      <c r="P89" s="167">
        <f>P90</f>
        <v>0</v>
      </c>
      <c r="Q89" s="166"/>
      <c r="R89" s="167">
        <f>R90</f>
        <v>0</v>
      </c>
      <c r="S89" s="166"/>
      <c r="T89" s="168">
        <f>T90</f>
        <v>0</v>
      </c>
      <c r="AR89" s="161" t="s">
        <v>206</v>
      </c>
      <c r="AT89" s="169" t="s">
        <v>71</v>
      </c>
      <c r="AU89" s="169" t="s">
        <v>80</v>
      </c>
      <c r="AY89" s="161" t="s">
        <v>188</v>
      </c>
      <c r="BK89" s="170">
        <f>BK90</f>
        <v>0</v>
      </c>
    </row>
    <row r="90" spans="2:65" s="1" customFormat="1" ht="16.5" customHeight="1">
      <c r="B90" s="173"/>
      <c r="C90" s="174" t="s">
        <v>194</v>
      </c>
      <c r="D90" s="174" t="s">
        <v>190</v>
      </c>
      <c r="E90" s="175" t="s">
        <v>555</v>
      </c>
      <c r="F90" s="176" t="s">
        <v>747</v>
      </c>
      <c r="G90" s="177" t="s">
        <v>556</v>
      </c>
      <c r="H90" s="178">
        <v>1</v>
      </c>
      <c r="I90" s="179"/>
      <c r="J90" s="180">
        <f>ROUND(I90*H90,2)</f>
        <v>0</v>
      </c>
      <c r="K90" s="176" t="s">
        <v>193</v>
      </c>
      <c r="L90" s="40"/>
      <c r="M90" s="181" t="s">
        <v>5</v>
      </c>
      <c r="N90" s="182" t="s">
        <v>43</v>
      </c>
      <c r="O90" s="41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23" t="s">
        <v>544</v>
      </c>
      <c r="AT90" s="23" t="s">
        <v>190</v>
      </c>
      <c r="AU90" s="23" t="s">
        <v>82</v>
      </c>
      <c r="AY90" s="23" t="s">
        <v>188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23" t="s">
        <v>80</v>
      </c>
      <c r="BK90" s="185">
        <f>ROUND(I90*H90,2)</f>
        <v>0</v>
      </c>
      <c r="BL90" s="23" t="s">
        <v>544</v>
      </c>
      <c r="BM90" s="23" t="s">
        <v>557</v>
      </c>
    </row>
    <row r="91" spans="2:63" s="10" customFormat="1" ht="29.85" customHeight="1">
      <c r="B91" s="160"/>
      <c r="D91" s="161" t="s">
        <v>71</v>
      </c>
      <c r="E91" s="171" t="s">
        <v>558</v>
      </c>
      <c r="F91" s="171" t="s">
        <v>559</v>
      </c>
      <c r="I91" s="163"/>
      <c r="J91" s="172">
        <f>BK91</f>
        <v>0</v>
      </c>
      <c r="L91" s="160"/>
      <c r="M91" s="165"/>
      <c r="N91" s="166"/>
      <c r="O91" s="166"/>
      <c r="P91" s="167">
        <f>SUM(P92:P94)</f>
        <v>0</v>
      </c>
      <c r="Q91" s="166"/>
      <c r="R91" s="167">
        <f>SUM(R92:R94)</f>
        <v>0</v>
      </c>
      <c r="S91" s="166"/>
      <c r="T91" s="168">
        <f>SUM(T92:T94)</f>
        <v>0</v>
      </c>
      <c r="AR91" s="161" t="s">
        <v>206</v>
      </c>
      <c r="AT91" s="169" t="s">
        <v>71</v>
      </c>
      <c r="AU91" s="169" t="s">
        <v>80</v>
      </c>
      <c r="AY91" s="161" t="s">
        <v>188</v>
      </c>
      <c r="BK91" s="170">
        <f>SUM(BK92:BK94)</f>
        <v>0</v>
      </c>
    </row>
    <row r="92" spans="2:65" s="1" customFormat="1" ht="16.5" customHeight="1">
      <c r="B92" s="173"/>
      <c r="C92" s="174" t="s">
        <v>206</v>
      </c>
      <c r="D92" s="174" t="s">
        <v>190</v>
      </c>
      <c r="E92" s="175" t="s">
        <v>560</v>
      </c>
      <c r="F92" s="176" t="s">
        <v>561</v>
      </c>
      <c r="G92" s="177" t="s">
        <v>556</v>
      </c>
      <c r="H92" s="178">
        <v>4</v>
      </c>
      <c r="I92" s="179"/>
      <c r="J92" s="180">
        <f>ROUND(I92*H92,2)</f>
        <v>0</v>
      </c>
      <c r="K92" s="176" t="s">
        <v>193</v>
      </c>
      <c r="L92" s="40"/>
      <c r="M92" s="181" t="s">
        <v>5</v>
      </c>
      <c r="N92" s="182" t="s">
        <v>43</v>
      </c>
      <c r="O92" s="41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23" t="s">
        <v>544</v>
      </c>
      <c r="AT92" s="23" t="s">
        <v>190</v>
      </c>
      <c r="AU92" s="23" t="s">
        <v>82</v>
      </c>
      <c r="AY92" s="23" t="s">
        <v>188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23" t="s">
        <v>80</v>
      </c>
      <c r="BK92" s="185">
        <f>ROUND(I92*H92,2)</f>
        <v>0</v>
      </c>
      <c r="BL92" s="23" t="s">
        <v>544</v>
      </c>
      <c r="BM92" s="23" t="s">
        <v>562</v>
      </c>
    </row>
    <row r="93" spans="2:51" s="13" customFormat="1" ht="13.5">
      <c r="B93" s="216"/>
      <c r="D93" s="187" t="s">
        <v>202</v>
      </c>
      <c r="E93" s="217" t="s">
        <v>5</v>
      </c>
      <c r="F93" s="218" t="s">
        <v>563</v>
      </c>
      <c r="H93" s="217" t="s">
        <v>5</v>
      </c>
      <c r="I93" s="219"/>
      <c r="L93" s="216"/>
      <c r="M93" s="220"/>
      <c r="N93" s="221"/>
      <c r="O93" s="221"/>
      <c r="P93" s="221"/>
      <c r="Q93" s="221"/>
      <c r="R93" s="221"/>
      <c r="S93" s="221"/>
      <c r="T93" s="222"/>
      <c r="AT93" s="217" t="s">
        <v>202</v>
      </c>
      <c r="AU93" s="217" t="s">
        <v>82</v>
      </c>
      <c r="AV93" s="13" t="s">
        <v>80</v>
      </c>
      <c r="AW93" s="13" t="s">
        <v>36</v>
      </c>
      <c r="AX93" s="13" t="s">
        <v>72</v>
      </c>
      <c r="AY93" s="217" t="s">
        <v>188</v>
      </c>
    </row>
    <row r="94" spans="2:51" s="11" customFormat="1" ht="13.5">
      <c r="B94" s="186"/>
      <c r="D94" s="187" t="s">
        <v>202</v>
      </c>
      <c r="E94" s="188" t="s">
        <v>5</v>
      </c>
      <c r="F94" s="189" t="s">
        <v>564</v>
      </c>
      <c r="H94" s="190">
        <v>4</v>
      </c>
      <c r="I94" s="191"/>
      <c r="L94" s="186"/>
      <c r="M94" s="227"/>
      <c r="N94" s="228"/>
      <c r="O94" s="228"/>
      <c r="P94" s="228"/>
      <c r="Q94" s="228"/>
      <c r="R94" s="228"/>
      <c r="S94" s="228"/>
      <c r="T94" s="229"/>
      <c r="AT94" s="188" t="s">
        <v>202</v>
      </c>
      <c r="AU94" s="188" t="s">
        <v>82</v>
      </c>
      <c r="AV94" s="11" t="s">
        <v>82</v>
      </c>
      <c r="AW94" s="11" t="s">
        <v>36</v>
      </c>
      <c r="AX94" s="11" t="s">
        <v>80</v>
      </c>
      <c r="AY94" s="188" t="s">
        <v>188</v>
      </c>
    </row>
    <row r="95" spans="2:12" s="1" customFormat="1" ht="6.9" customHeight="1">
      <c r="B95" s="55"/>
      <c r="C95" s="56"/>
      <c r="D95" s="56"/>
      <c r="E95" s="56"/>
      <c r="F95" s="56"/>
      <c r="G95" s="56"/>
      <c r="H95" s="56"/>
      <c r="I95" s="127"/>
      <c r="J95" s="56"/>
      <c r="K95" s="56"/>
      <c r="L95" s="40"/>
    </row>
  </sheetData>
  <autoFilter ref="C79:K9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30" customWidth="1"/>
    <col min="2" max="2" width="1.66796875" style="230" customWidth="1"/>
    <col min="3" max="4" width="5" style="230" customWidth="1"/>
    <col min="5" max="5" width="11.66015625" style="230" customWidth="1"/>
    <col min="6" max="6" width="9.16015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7968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4" t="s">
        <v>565</v>
      </c>
      <c r="D3" s="354"/>
      <c r="E3" s="354"/>
      <c r="F3" s="354"/>
      <c r="G3" s="354"/>
      <c r="H3" s="354"/>
      <c r="I3" s="354"/>
      <c r="J3" s="354"/>
      <c r="K3" s="235"/>
    </row>
    <row r="4" spans="2:11" ht="25.5" customHeight="1">
      <c r="B4" s="236"/>
      <c r="C4" s="361" t="s">
        <v>566</v>
      </c>
      <c r="D4" s="361"/>
      <c r="E4" s="361"/>
      <c r="F4" s="361"/>
      <c r="G4" s="361"/>
      <c r="H4" s="361"/>
      <c r="I4" s="361"/>
      <c r="J4" s="361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7" t="s">
        <v>567</v>
      </c>
      <c r="D6" s="357"/>
      <c r="E6" s="357"/>
      <c r="F6" s="357"/>
      <c r="G6" s="357"/>
      <c r="H6" s="357"/>
      <c r="I6" s="357"/>
      <c r="J6" s="357"/>
      <c r="K6" s="237"/>
    </row>
    <row r="7" spans="2:11" ht="15" customHeight="1">
      <c r="B7" s="240"/>
      <c r="C7" s="357" t="s">
        <v>568</v>
      </c>
      <c r="D7" s="357"/>
      <c r="E7" s="357"/>
      <c r="F7" s="357"/>
      <c r="G7" s="357"/>
      <c r="H7" s="357"/>
      <c r="I7" s="357"/>
      <c r="J7" s="357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7" t="s">
        <v>569</v>
      </c>
      <c r="D9" s="357"/>
      <c r="E9" s="357"/>
      <c r="F9" s="357"/>
      <c r="G9" s="357"/>
      <c r="H9" s="357"/>
      <c r="I9" s="357"/>
      <c r="J9" s="357"/>
      <c r="K9" s="237"/>
    </row>
    <row r="10" spans="2:11" ht="15" customHeight="1">
      <c r="B10" s="240"/>
      <c r="C10" s="239"/>
      <c r="D10" s="357" t="s">
        <v>570</v>
      </c>
      <c r="E10" s="357"/>
      <c r="F10" s="357"/>
      <c r="G10" s="357"/>
      <c r="H10" s="357"/>
      <c r="I10" s="357"/>
      <c r="J10" s="357"/>
      <c r="K10" s="237"/>
    </row>
    <row r="11" spans="2:11" ht="15" customHeight="1">
      <c r="B11" s="240"/>
      <c r="C11" s="241"/>
      <c r="D11" s="357" t="s">
        <v>571</v>
      </c>
      <c r="E11" s="357"/>
      <c r="F11" s="357"/>
      <c r="G11" s="357"/>
      <c r="H11" s="357"/>
      <c r="I11" s="357"/>
      <c r="J11" s="357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7" t="s">
        <v>572</v>
      </c>
      <c r="E13" s="357"/>
      <c r="F13" s="357"/>
      <c r="G13" s="357"/>
      <c r="H13" s="357"/>
      <c r="I13" s="357"/>
      <c r="J13" s="357"/>
      <c r="K13" s="237"/>
    </row>
    <row r="14" spans="2:11" ht="15" customHeight="1">
      <c r="B14" s="240"/>
      <c r="C14" s="241"/>
      <c r="D14" s="357" t="s">
        <v>573</v>
      </c>
      <c r="E14" s="357"/>
      <c r="F14" s="357"/>
      <c r="G14" s="357"/>
      <c r="H14" s="357"/>
      <c r="I14" s="357"/>
      <c r="J14" s="357"/>
      <c r="K14" s="237"/>
    </row>
    <row r="15" spans="2:11" ht="15" customHeight="1">
      <c r="B15" s="240"/>
      <c r="C15" s="241"/>
      <c r="D15" s="357" t="s">
        <v>574</v>
      </c>
      <c r="E15" s="357"/>
      <c r="F15" s="357"/>
      <c r="G15" s="357"/>
      <c r="H15" s="357"/>
      <c r="I15" s="357"/>
      <c r="J15" s="357"/>
      <c r="K15" s="237"/>
    </row>
    <row r="16" spans="2:11" ht="15" customHeight="1">
      <c r="B16" s="240"/>
      <c r="C16" s="241"/>
      <c r="D16" s="241"/>
      <c r="E16" s="242" t="s">
        <v>575</v>
      </c>
      <c r="F16" s="357" t="s">
        <v>576</v>
      </c>
      <c r="G16" s="357"/>
      <c r="H16" s="357"/>
      <c r="I16" s="357"/>
      <c r="J16" s="357"/>
      <c r="K16" s="237"/>
    </row>
    <row r="17" spans="2:11" ht="15" customHeight="1">
      <c r="B17" s="240"/>
      <c r="C17" s="241"/>
      <c r="D17" s="241"/>
      <c r="E17" s="242" t="s">
        <v>79</v>
      </c>
      <c r="F17" s="357" t="s">
        <v>577</v>
      </c>
      <c r="G17" s="357"/>
      <c r="H17" s="357"/>
      <c r="I17" s="357"/>
      <c r="J17" s="357"/>
      <c r="K17" s="237"/>
    </row>
    <row r="18" spans="2:11" ht="15" customHeight="1">
      <c r="B18" s="240"/>
      <c r="C18" s="241"/>
      <c r="D18" s="241"/>
      <c r="E18" s="242" t="s">
        <v>578</v>
      </c>
      <c r="F18" s="357" t="s">
        <v>579</v>
      </c>
      <c r="G18" s="357"/>
      <c r="H18" s="357"/>
      <c r="I18" s="357"/>
      <c r="J18" s="357"/>
      <c r="K18" s="237"/>
    </row>
    <row r="19" spans="2:11" ht="15" customHeight="1">
      <c r="B19" s="240"/>
      <c r="C19" s="241"/>
      <c r="D19" s="241"/>
      <c r="E19" s="242" t="s">
        <v>83</v>
      </c>
      <c r="F19" s="357" t="s">
        <v>580</v>
      </c>
      <c r="G19" s="357"/>
      <c r="H19" s="357"/>
      <c r="I19" s="357"/>
      <c r="J19" s="357"/>
      <c r="K19" s="237"/>
    </row>
    <row r="20" spans="2:11" ht="15" customHeight="1">
      <c r="B20" s="240"/>
      <c r="C20" s="241"/>
      <c r="D20" s="241"/>
      <c r="E20" s="242" t="s">
        <v>581</v>
      </c>
      <c r="F20" s="357" t="s">
        <v>582</v>
      </c>
      <c r="G20" s="357"/>
      <c r="H20" s="357"/>
      <c r="I20" s="357"/>
      <c r="J20" s="357"/>
      <c r="K20" s="237"/>
    </row>
    <row r="21" spans="2:11" ht="15" customHeight="1">
      <c r="B21" s="240"/>
      <c r="C21" s="241"/>
      <c r="D21" s="241"/>
      <c r="E21" s="242" t="s">
        <v>583</v>
      </c>
      <c r="F21" s="357" t="s">
        <v>584</v>
      </c>
      <c r="G21" s="357"/>
      <c r="H21" s="357"/>
      <c r="I21" s="357"/>
      <c r="J21" s="357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7" t="s">
        <v>585</v>
      </c>
      <c r="D23" s="357"/>
      <c r="E23" s="357"/>
      <c r="F23" s="357"/>
      <c r="G23" s="357"/>
      <c r="H23" s="357"/>
      <c r="I23" s="357"/>
      <c r="J23" s="357"/>
      <c r="K23" s="237"/>
    </row>
    <row r="24" spans="2:11" ht="15" customHeight="1">
      <c r="B24" s="240"/>
      <c r="C24" s="357" t="s">
        <v>586</v>
      </c>
      <c r="D24" s="357"/>
      <c r="E24" s="357"/>
      <c r="F24" s="357"/>
      <c r="G24" s="357"/>
      <c r="H24" s="357"/>
      <c r="I24" s="357"/>
      <c r="J24" s="357"/>
      <c r="K24" s="237"/>
    </row>
    <row r="25" spans="2:11" ht="15" customHeight="1">
      <c r="B25" s="240"/>
      <c r="C25" s="239"/>
      <c r="D25" s="357" t="s">
        <v>587</v>
      </c>
      <c r="E25" s="357"/>
      <c r="F25" s="357"/>
      <c r="G25" s="357"/>
      <c r="H25" s="357"/>
      <c r="I25" s="357"/>
      <c r="J25" s="357"/>
      <c r="K25" s="237"/>
    </row>
    <row r="26" spans="2:11" ht="15" customHeight="1">
      <c r="B26" s="240"/>
      <c r="C26" s="241"/>
      <c r="D26" s="357" t="s">
        <v>588</v>
      </c>
      <c r="E26" s="357"/>
      <c r="F26" s="357"/>
      <c r="G26" s="357"/>
      <c r="H26" s="357"/>
      <c r="I26" s="357"/>
      <c r="J26" s="357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7" t="s">
        <v>589</v>
      </c>
      <c r="E28" s="357"/>
      <c r="F28" s="357"/>
      <c r="G28" s="357"/>
      <c r="H28" s="357"/>
      <c r="I28" s="357"/>
      <c r="J28" s="357"/>
      <c r="K28" s="237"/>
    </row>
    <row r="29" spans="2:11" ht="15" customHeight="1">
      <c r="B29" s="240"/>
      <c r="C29" s="241"/>
      <c r="D29" s="357" t="s">
        <v>590</v>
      </c>
      <c r="E29" s="357"/>
      <c r="F29" s="357"/>
      <c r="G29" s="357"/>
      <c r="H29" s="357"/>
      <c r="I29" s="357"/>
      <c r="J29" s="357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7" t="s">
        <v>591</v>
      </c>
      <c r="E31" s="357"/>
      <c r="F31" s="357"/>
      <c r="G31" s="357"/>
      <c r="H31" s="357"/>
      <c r="I31" s="357"/>
      <c r="J31" s="357"/>
      <c r="K31" s="237"/>
    </row>
    <row r="32" spans="2:11" ht="15" customHeight="1">
      <c r="B32" s="240"/>
      <c r="C32" s="241"/>
      <c r="D32" s="357" t="s">
        <v>592</v>
      </c>
      <c r="E32" s="357"/>
      <c r="F32" s="357"/>
      <c r="G32" s="357"/>
      <c r="H32" s="357"/>
      <c r="I32" s="357"/>
      <c r="J32" s="357"/>
      <c r="K32" s="237"/>
    </row>
    <row r="33" spans="2:11" ht="15" customHeight="1">
      <c r="B33" s="240"/>
      <c r="C33" s="241"/>
      <c r="D33" s="357" t="s">
        <v>593</v>
      </c>
      <c r="E33" s="357"/>
      <c r="F33" s="357"/>
      <c r="G33" s="357"/>
      <c r="H33" s="357"/>
      <c r="I33" s="357"/>
      <c r="J33" s="357"/>
      <c r="K33" s="237"/>
    </row>
    <row r="34" spans="2:11" ht="15" customHeight="1">
      <c r="B34" s="240"/>
      <c r="C34" s="241"/>
      <c r="D34" s="239"/>
      <c r="E34" s="243" t="s">
        <v>173</v>
      </c>
      <c r="F34" s="239"/>
      <c r="G34" s="357" t="s">
        <v>594</v>
      </c>
      <c r="H34" s="357"/>
      <c r="I34" s="357"/>
      <c r="J34" s="357"/>
      <c r="K34" s="237"/>
    </row>
    <row r="35" spans="2:11" ht="30.75" customHeight="1">
      <c r="B35" s="240"/>
      <c r="C35" s="241"/>
      <c r="D35" s="239"/>
      <c r="E35" s="243" t="s">
        <v>595</v>
      </c>
      <c r="F35" s="239"/>
      <c r="G35" s="357" t="s">
        <v>596</v>
      </c>
      <c r="H35" s="357"/>
      <c r="I35" s="357"/>
      <c r="J35" s="357"/>
      <c r="K35" s="237"/>
    </row>
    <row r="36" spans="2:11" ht="15" customHeight="1">
      <c r="B36" s="240"/>
      <c r="C36" s="241"/>
      <c r="D36" s="239"/>
      <c r="E36" s="243" t="s">
        <v>53</v>
      </c>
      <c r="F36" s="239"/>
      <c r="G36" s="357" t="s">
        <v>597</v>
      </c>
      <c r="H36" s="357"/>
      <c r="I36" s="357"/>
      <c r="J36" s="357"/>
      <c r="K36" s="237"/>
    </row>
    <row r="37" spans="2:11" ht="15" customHeight="1">
      <c r="B37" s="240"/>
      <c r="C37" s="241"/>
      <c r="D37" s="239"/>
      <c r="E37" s="243" t="s">
        <v>174</v>
      </c>
      <c r="F37" s="239"/>
      <c r="G37" s="357" t="s">
        <v>598</v>
      </c>
      <c r="H37" s="357"/>
      <c r="I37" s="357"/>
      <c r="J37" s="357"/>
      <c r="K37" s="237"/>
    </row>
    <row r="38" spans="2:11" ht="15" customHeight="1">
      <c r="B38" s="240"/>
      <c r="C38" s="241"/>
      <c r="D38" s="239"/>
      <c r="E38" s="243" t="s">
        <v>175</v>
      </c>
      <c r="F38" s="239"/>
      <c r="G38" s="357" t="s">
        <v>599</v>
      </c>
      <c r="H38" s="357"/>
      <c r="I38" s="357"/>
      <c r="J38" s="357"/>
      <c r="K38" s="237"/>
    </row>
    <row r="39" spans="2:11" ht="15" customHeight="1">
      <c r="B39" s="240"/>
      <c r="C39" s="241"/>
      <c r="D39" s="239"/>
      <c r="E39" s="243" t="s">
        <v>176</v>
      </c>
      <c r="F39" s="239"/>
      <c r="G39" s="357" t="s">
        <v>600</v>
      </c>
      <c r="H39" s="357"/>
      <c r="I39" s="357"/>
      <c r="J39" s="357"/>
      <c r="K39" s="237"/>
    </row>
    <row r="40" spans="2:11" ht="15" customHeight="1">
      <c r="B40" s="240"/>
      <c r="C40" s="241"/>
      <c r="D40" s="239"/>
      <c r="E40" s="243" t="s">
        <v>601</v>
      </c>
      <c r="F40" s="239"/>
      <c r="G40" s="357" t="s">
        <v>602</v>
      </c>
      <c r="H40" s="357"/>
      <c r="I40" s="357"/>
      <c r="J40" s="357"/>
      <c r="K40" s="237"/>
    </row>
    <row r="41" spans="2:11" ht="15" customHeight="1">
      <c r="B41" s="240"/>
      <c r="C41" s="241"/>
      <c r="D41" s="239"/>
      <c r="E41" s="243"/>
      <c r="F41" s="239"/>
      <c r="G41" s="357" t="s">
        <v>603</v>
      </c>
      <c r="H41" s="357"/>
      <c r="I41" s="357"/>
      <c r="J41" s="357"/>
      <c r="K41" s="237"/>
    </row>
    <row r="42" spans="2:11" ht="15" customHeight="1">
      <c r="B42" s="240"/>
      <c r="C42" s="241"/>
      <c r="D42" s="239"/>
      <c r="E42" s="243" t="s">
        <v>604</v>
      </c>
      <c r="F42" s="239"/>
      <c r="G42" s="357" t="s">
        <v>605</v>
      </c>
      <c r="H42" s="357"/>
      <c r="I42" s="357"/>
      <c r="J42" s="357"/>
      <c r="K42" s="237"/>
    </row>
    <row r="43" spans="2:11" ht="15" customHeight="1">
      <c r="B43" s="240"/>
      <c r="C43" s="241"/>
      <c r="D43" s="239"/>
      <c r="E43" s="243" t="s">
        <v>178</v>
      </c>
      <c r="F43" s="239"/>
      <c r="G43" s="357" t="s">
        <v>606</v>
      </c>
      <c r="H43" s="357"/>
      <c r="I43" s="357"/>
      <c r="J43" s="357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7" t="s">
        <v>607</v>
      </c>
      <c r="E45" s="357"/>
      <c r="F45" s="357"/>
      <c r="G45" s="357"/>
      <c r="H45" s="357"/>
      <c r="I45" s="357"/>
      <c r="J45" s="357"/>
      <c r="K45" s="237"/>
    </row>
    <row r="46" spans="2:11" ht="15" customHeight="1">
      <c r="B46" s="240"/>
      <c r="C46" s="241"/>
      <c r="D46" s="241"/>
      <c r="E46" s="357" t="s">
        <v>608</v>
      </c>
      <c r="F46" s="357"/>
      <c r="G46" s="357"/>
      <c r="H46" s="357"/>
      <c r="I46" s="357"/>
      <c r="J46" s="357"/>
      <c r="K46" s="237"/>
    </row>
    <row r="47" spans="2:11" ht="15" customHeight="1">
      <c r="B47" s="240"/>
      <c r="C47" s="241"/>
      <c r="D47" s="241"/>
      <c r="E47" s="357" t="s">
        <v>609</v>
      </c>
      <c r="F47" s="357"/>
      <c r="G47" s="357"/>
      <c r="H47" s="357"/>
      <c r="I47" s="357"/>
      <c r="J47" s="357"/>
      <c r="K47" s="237"/>
    </row>
    <row r="48" spans="2:11" ht="15" customHeight="1">
      <c r="B48" s="240"/>
      <c r="C48" s="241"/>
      <c r="D48" s="241"/>
      <c r="E48" s="357" t="s">
        <v>610</v>
      </c>
      <c r="F48" s="357"/>
      <c r="G48" s="357"/>
      <c r="H48" s="357"/>
      <c r="I48" s="357"/>
      <c r="J48" s="357"/>
      <c r="K48" s="237"/>
    </row>
    <row r="49" spans="2:11" ht="15" customHeight="1">
      <c r="B49" s="240"/>
      <c r="C49" s="241"/>
      <c r="D49" s="357" t="s">
        <v>611</v>
      </c>
      <c r="E49" s="357"/>
      <c r="F49" s="357"/>
      <c r="G49" s="357"/>
      <c r="H49" s="357"/>
      <c r="I49" s="357"/>
      <c r="J49" s="357"/>
      <c r="K49" s="237"/>
    </row>
    <row r="50" spans="2:11" ht="25.5" customHeight="1">
      <c r="B50" s="236"/>
      <c r="C50" s="361" t="s">
        <v>612</v>
      </c>
      <c r="D50" s="361"/>
      <c r="E50" s="361"/>
      <c r="F50" s="361"/>
      <c r="G50" s="361"/>
      <c r="H50" s="361"/>
      <c r="I50" s="361"/>
      <c r="J50" s="361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7" t="s">
        <v>613</v>
      </c>
      <c r="D52" s="357"/>
      <c r="E52" s="357"/>
      <c r="F52" s="357"/>
      <c r="G52" s="357"/>
      <c r="H52" s="357"/>
      <c r="I52" s="357"/>
      <c r="J52" s="357"/>
      <c r="K52" s="237"/>
    </row>
    <row r="53" spans="2:11" ht="15" customHeight="1">
      <c r="B53" s="236"/>
      <c r="C53" s="357" t="s">
        <v>614</v>
      </c>
      <c r="D53" s="357"/>
      <c r="E53" s="357"/>
      <c r="F53" s="357"/>
      <c r="G53" s="357"/>
      <c r="H53" s="357"/>
      <c r="I53" s="357"/>
      <c r="J53" s="357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7" t="s">
        <v>615</v>
      </c>
      <c r="D55" s="357"/>
      <c r="E55" s="357"/>
      <c r="F55" s="357"/>
      <c r="G55" s="357"/>
      <c r="H55" s="357"/>
      <c r="I55" s="357"/>
      <c r="J55" s="357"/>
      <c r="K55" s="237"/>
    </row>
    <row r="56" spans="2:11" ht="15" customHeight="1">
      <c r="B56" s="236"/>
      <c r="C56" s="241"/>
      <c r="D56" s="357" t="s">
        <v>616</v>
      </c>
      <c r="E56" s="357"/>
      <c r="F56" s="357"/>
      <c r="G56" s="357"/>
      <c r="H56" s="357"/>
      <c r="I56" s="357"/>
      <c r="J56" s="357"/>
      <c r="K56" s="237"/>
    </row>
    <row r="57" spans="2:11" ht="15" customHeight="1">
      <c r="B57" s="236"/>
      <c r="C57" s="241"/>
      <c r="D57" s="357" t="s">
        <v>617</v>
      </c>
      <c r="E57" s="357"/>
      <c r="F57" s="357"/>
      <c r="G57" s="357"/>
      <c r="H57" s="357"/>
      <c r="I57" s="357"/>
      <c r="J57" s="357"/>
      <c r="K57" s="237"/>
    </row>
    <row r="58" spans="2:11" ht="15" customHeight="1">
      <c r="B58" s="236"/>
      <c r="C58" s="241"/>
      <c r="D58" s="357" t="s">
        <v>618</v>
      </c>
      <c r="E58" s="357"/>
      <c r="F58" s="357"/>
      <c r="G58" s="357"/>
      <c r="H58" s="357"/>
      <c r="I58" s="357"/>
      <c r="J58" s="357"/>
      <c r="K58" s="237"/>
    </row>
    <row r="59" spans="2:11" ht="15" customHeight="1">
      <c r="B59" s="236"/>
      <c r="C59" s="241"/>
      <c r="D59" s="357" t="s">
        <v>619</v>
      </c>
      <c r="E59" s="357"/>
      <c r="F59" s="357"/>
      <c r="G59" s="357"/>
      <c r="H59" s="357"/>
      <c r="I59" s="357"/>
      <c r="J59" s="357"/>
      <c r="K59" s="237"/>
    </row>
    <row r="60" spans="2:11" ht="15" customHeight="1">
      <c r="B60" s="236"/>
      <c r="C60" s="241"/>
      <c r="D60" s="358" t="s">
        <v>620</v>
      </c>
      <c r="E60" s="358"/>
      <c r="F60" s="358"/>
      <c r="G60" s="358"/>
      <c r="H60" s="358"/>
      <c r="I60" s="358"/>
      <c r="J60" s="358"/>
      <c r="K60" s="237"/>
    </row>
    <row r="61" spans="2:11" ht="15" customHeight="1">
      <c r="B61" s="236"/>
      <c r="C61" s="241"/>
      <c r="D61" s="357" t="s">
        <v>621</v>
      </c>
      <c r="E61" s="357"/>
      <c r="F61" s="357"/>
      <c r="G61" s="357"/>
      <c r="H61" s="357"/>
      <c r="I61" s="357"/>
      <c r="J61" s="357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7" t="s">
        <v>622</v>
      </c>
      <c r="E63" s="357"/>
      <c r="F63" s="357"/>
      <c r="G63" s="357"/>
      <c r="H63" s="357"/>
      <c r="I63" s="357"/>
      <c r="J63" s="357"/>
      <c r="K63" s="237"/>
    </row>
    <row r="64" spans="2:11" ht="15" customHeight="1">
      <c r="B64" s="236"/>
      <c r="C64" s="241"/>
      <c r="D64" s="358" t="s">
        <v>623</v>
      </c>
      <c r="E64" s="358"/>
      <c r="F64" s="358"/>
      <c r="G64" s="358"/>
      <c r="H64" s="358"/>
      <c r="I64" s="358"/>
      <c r="J64" s="358"/>
      <c r="K64" s="237"/>
    </row>
    <row r="65" spans="2:11" ht="15" customHeight="1">
      <c r="B65" s="236"/>
      <c r="C65" s="241"/>
      <c r="D65" s="357" t="s">
        <v>624</v>
      </c>
      <c r="E65" s="357"/>
      <c r="F65" s="357"/>
      <c r="G65" s="357"/>
      <c r="H65" s="357"/>
      <c r="I65" s="357"/>
      <c r="J65" s="357"/>
      <c r="K65" s="237"/>
    </row>
    <row r="66" spans="2:11" ht="15" customHeight="1">
      <c r="B66" s="236"/>
      <c r="C66" s="241"/>
      <c r="D66" s="357" t="s">
        <v>625</v>
      </c>
      <c r="E66" s="357"/>
      <c r="F66" s="357"/>
      <c r="G66" s="357"/>
      <c r="H66" s="357"/>
      <c r="I66" s="357"/>
      <c r="J66" s="357"/>
      <c r="K66" s="237"/>
    </row>
    <row r="67" spans="2:11" ht="15" customHeight="1">
      <c r="B67" s="236"/>
      <c r="C67" s="241"/>
      <c r="D67" s="357" t="s">
        <v>626</v>
      </c>
      <c r="E67" s="357"/>
      <c r="F67" s="357"/>
      <c r="G67" s="357"/>
      <c r="H67" s="357"/>
      <c r="I67" s="357"/>
      <c r="J67" s="357"/>
      <c r="K67" s="237"/>
    </row>
    <row r="68" spans="2:11" ht="15" customHeight="1">
      <c r="B68" s="236"/>
      <c r="C68" s="241"/>
      <c r="D68" s="357" t="s">
        <v>627</v>
      </c>
      <c r="E68" s="357"/>
      <c r="F68" s="357"/>
      <c r="G68" s="357"/>
      <c r="H68" s="357"/>
      <c r="I68" s="357"/>
      <c r="J68" s="357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9" t="s">
        <v>90</v>
      </c>
      <c r="D73" s="359"/>
      <c r="E73" s="359"/>
      <c r="F73" s="359"/>
      <c r="G73" s="359"/>
      <c r="H73" s="359"/>
      <c r="I73" s="359"/>
      <c r="J73" s="359"/>
      <c r="K73" s="254"/>
    </row>
    <row r="74" spans="2:11" ht="17.25" customHeight="1">
      <c r="B74" s="253"/>
      <c r="C74" s="255" t="s">
        <v>628</v>
      </c>
      <c r="D74" s="255"/>
      <c r="E74" s="255"/>
      <c r="F74" s="255" t="s">
        <v>629</v>
      </c>
      <c r="G74" s="256"/>
      <c r="H74" s="255" t="s">
        <v>174</v>
      </c>
      <c r="I74" s="255" t="s">
        <v>57</v>
      </c>
      <c r="J74" s="255" t="s">
        <v>630</v>
      </c>
      <c r="K74" s="254"/>
    </row>
    <row r="75" spans="2:11" ht="17.25" customHeight="1">
      <c r="B75" s="253"/>
      <c r="C75" s="257" t="s">
        <v>631</v>
      </c>
      <c r="D75" s="257"/>
      <c r="E75" s="257"/>
      <c r="F75" s="258" t="s">
        <v>632</v>
      </c>
      <c r="G75" s="259"/>
      <c r="H75" s="257"/>
      <c r="I75" s="257"/>
      <c r="J75" s="257" t="s">
        <v>633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53</v>
      </c>
      <c r="D77" s="260"/>
      <c r="E77" s="260"/>
      <c r="F77" s="262" t="s">
        <v>634</v>
      </c>
      <c r="G77" s="261"/>
      <c r="H77" s="243" t="s">
        <v>635</v>
      </c>
      <c r="I77" s="243" t="s">
        <v>636</v>
      </c>
      <c r="J77" s="243">
        <v>20</v>
      </c>
      <c r="K77" s="254"/>
    </row>
    <row r="78" spans="2:11" ht="15" customHeight="1">
      <c r="B78" s="253"/>
      <c r="C78" s="243" t="s">
        <v>637</v>
      </c>
      <c r="D78" s="243"/>
      <c r="E78" s="243"/>
      <c r="F78" s="262" t="s">
        <v>634</v>
      </c>
      <c r="G78" s="261"/>
      <c r="H78" s="243" t="s">
        <v>638</v>
      </c>
      <c r="I78" s="243" t="s">
        <v>636</v>
      </c>
      <c r="J78" s="243">
        <v>120</v>
      </c>
      <c r="K78" s="254"/>
    </row>
    <row r="79" spans="2:11" ht="15" customHeight="1">
      <c r="B79" s="263"/>
      <c r="C79" s="243" t="s">
        <v>639</v>
      </c>
      <c r="D79" s="243"/>
      <c r="E79" s="243"/>
      <c r="F79" s="262" t="s">
        <v>640</v>
      </c>
      <c r="G79" s="261"/>
      <c r="H79" s="243" t="s">
        <v>641</v>
      </c>
      <c r="I79" s="243" t="s">
        <v>636</v>
      </c>
      <c r="J79" s="243">
        <v>50</v>
      </c>
      <c r="K79" s="254"/>
    </row>
    <row r="80" spans="2:11" ht="15" customHeight="1">
      <c r="B80" s="263"/>
      <c r="C80" s="243" t="s">
        <v>642</v>
      </c>
      <c r="D80" s="243"/>
      <c r="E80" s="243"/>
      <c r="F80" s="262" t="s">
        <v>634</v>
      </c>
      <c r="G80" s="261"/>
      <c r="H80" s="243" t="s">
        <v>643</v>
      </c>
      <c r="I80" s="243" t="s">
        <v>644</v>
      </c>
      <c r="J80" s="243"/>
      <c r="K80" s="254"/>
    </row>
    <row r="81" spans="2:11" ht="15" customHeight="1">
      <c r="B81" s="263"/>
      <c r="C81" s="264" t="s">
        <v>645</v>
      </c>
      <c r="D81" s="264"/>
      <c r="E81" s="264"/>
      <c r="F81" s="265" t="s">
        <v>640</v>
      </c>
      <c r="G81" s="264"/>
      <c r="H81" s="264" t="s">
        <v>646</v>
      </c>
      <c r="I81" s="264" t="s">
        <v>636</v>
      </c>
      <c r="J81" s="264">
        <v>15</v>
      </c>
      <c r="K81" s="254"/>
    </row>
    <row r="82" spans="2:11" ht="15" customHeight="1">
      <c r="B82" s="263"/>
      <c r="C82" s="264" t="s">
        <v>647</v>
      </c>
      <c r="D82" s="264"/>
      <c r="E82" s="264"/>
      <c r="F82" s="265" t="s">
        <v>640</v>
      </c>
      <c r="G82" s="264"/>
      <c r="H82" s="264" t="s">
        <v>648</v>
      </c>
      <c r="I82" s="264" t="s">
        <v>636</v>
      </c>
      <c r="J82" s="264">
        <v>15</v>
      </c>
      <c r="K82" s="254"/>
    </row>
    <row r="83" spans="2:11" ht="15" customHeight="1">
      <c r="B83" s="263"/>
      <c r="C83" s="264" t="s">
        <v>649</v>
      </c>
      <c r="D83" s="264"/>
      <c r="E83" s="264"/>
      <c r="F83" s="265" t="s">
        <v>640</v>
      </c>
      <c r="G83" s="264"/>
      <c r="H83" s="264" t="s">
        <v>650</v>
      </c>
      <c r="I83" s="264" t="s">
        <v>636</v>
      </c>
      <c r="J83" s="264">
        <v>20</v>
      </c>
      <c r="K83" s="254"/>
    </row>
    <row r="84" spans="2:11" ht="15" customHeight="1">
      <c r="B84" s="263"/>
      <c r="C84" s="264" t="s">
        <v>651</v>
      </c>
      <c r="D84" s="264"/>
      <c r="E84" s="264"/>
      <c r="F84" s="265" t="s">
        <v>640</v>
      </c>
      <c r="G84" s="264"/>
      <c r="H84" s="264" t="s">
        <v>652</v>
      </c>
      <c r="I84" s="264" t="s">
        <v>636</v>
      </c>
      <c r="J84" s="264">
        <v>20</v>
      </c>
      <c r="K84" s="254"/>
    </row>
    <row r="85" spans="2:11" ht="15" customHeight="1">
      <c r="B85" s="263"/>
      <c r="C85" s="243" t="s">
        <v>653</v>
      </c>
      <c r="D85" s="243"/>
      <c r="E85" s="243"/>
      <c r="F85" s="262" t="s">
        <v>640</v>
      </c>
      <c r="G85" s="261"/>
      <c r="H85" s="243" t="s">
        <v>654</v>
      </c>
      <c r="I85" s="243" t="s">
        <v>636</v>
      </c>
      <c r="J85" s="243">
        <v>50</v>
      </c>
      <c r="K85" s="254"/>
    </row>
    <row r="86" spans="2:11" ht="15" customHeight="1">
      <c r="B86" s="263"/>
      <c r="C86" s="243" t="s">
        <v>655</v>
      </c>
      <c r="D86" s="243"/>
      <c r="E86" s="243"/>
      <c r="F86" s="262" t="s">
        <v>640</v>
      </c>
      <c r="G86" s="261"/>
      <c r="H86" s="243" t="s">
        <v>656</v>
      </c>
      <c r="I86" s="243" t="s">
        <v>636</v>
      </c>
      <c r="J86" s="243">
        <v>20</v>
      </c>
      <c r="K86" s="254"/>
    </row>
    <row r="87" spans="2:11" ht="15" customHeight="1">
      <c r="B87" s="263"/>
      <c r="C87" s="243" t="s">
        <v>657</v>
      </c>
      <c r="D87" s="243"/>
      <c r="E87" s="243"/>
      <c r="F87" s="262" t="s">
        <v>640</v>
      </c>
      <c r="G87" s="261"/>
      <c r="H87" s="243" t="s">
        <v>658</v>
      </c>
      <c r="I87" s="243" t="s">
        <v>636</v>
      </c>
      <c r="J87" s="243">
        <v>20</v>
      </c>
      <c r="K87" s="254"/>
    </row>
    <row r="88" spans="2:11" ht="15" customHeight="1">
      <c r="B88" s="263"/>
      <c r="C88" s="243" t="s">
        <v>659</v>
      </c>
      <c r="D88" s="243"/>
      <c r="E88" s="243"/>
      <c r="F88" s="262" t="s">
        <v>640</v>
      </c>
      <c r="G88" s="261"/>
      <c r="H88" s="243" t="s">
        <v>660</v>
      </c>
      <c r="I88" s="243" t="s">
        <v>636</v>
      </c>
      <c r="J88" s="243">
        <v>50</v>
      </c>
      <c r="K88" s="254"/>
    </row>
    <row r="89" spans="2:11" ht="15" customHeight="1">
      <c r="B89" s="263"/>
      <c r="C89" s="243" t="s">
        <v>661</v>
      </c>
      <c r="D89" s="243"/>
      <c r="E89" s="243"/>
      <c r="F89" s="262" t="s">
        <v>640</v>
      </c>
      <c r="G89" s="261"/>
      <c r="H89" s="243" t="s">
        <v>661</v>
      </c>
      <c r="I89" s="243" t="s">
        <v>636</v>
      </c>
      <c r="J89" s="243">
        <v>50</v>
      </c>
      <c r="K89" s="254"/>
    </row>
    <row r="90" spans="2:11" ht="15" customHeight="1">
      <c r="B90" s="263"/>
      <c r="C90" s="243" t="s">
        <v>179</v>
      </c>
      <c r="D90" s="243"/>
      <c r="E90" s="243"/>
      <c r="F90" s="262" t="s">
        <v>640</v>
      </c>
      <c r="G90" s="261"/>
      <c r="H90" s="243" t="s">
        <v>662</v>
      </c>
      <c r="I90" s="243" t="s">
        <v>636</v>
      </c>
      <c r="J90" s="243">
        <v>255</v>
      </c>
      <c r="K90" s="254"/>
    </row>
    <row r="91" spans="2:11" ht="15" customHeight="1">
      <c r="B91" s="263"/>
      <c r="C91" s="243" t="s">
        <v>663</v>
      </c>
      <c r="D91" s="243"/>
      <c r="E91" s="243"/>
      <c r="F91" s="262" t="s">
        <v>634</v>
      </c>
      <c r="G91" s="261"/>
      <c r="H91" s="243" t="s">
        <v>664</v>
      </c>
      <c r="I91" s="243" t="s">
        <v>665</v>
      </c>
      <c r="J91" s="243"/>
      <c r="K91" s="254"/>
    </row>
    <row r="92" spans="2:11" ht="15" customHeight="1">
      <c r="B92" s="263"/>
      <c r="C92" s="243" t="s">
        <v>666</v>
      </c>
      <c r="D92" s="243"/>
      <c r="E92" s="243"/>
      <c r="F92" s="262" t="s">
        <v>634</v>
      </c>
      <c r="G92" s="261"/>
      <c r="H92" s="243" t="s">
        <v>667</v>
      </c>
      <c r="I92" s="243" t="s">
        <v>668</v>
      </c>
      <c r="J92" s="243"/>
      <c r="K92" s="254"/>
    </row>
    <row r="93" spans="2:11" ht="15" customHeight="1">
      <c r="B93" s="263"/>
      <c r="C93" s="243" t="s">
        <v>669</v>
      </c>
      <c r="D93" s="243"/>
      <c r="E93" s="243"/>
      <c r="F93" s="262" t="s">
        <v>634</v>
      </c>
      <c r="G93" s="261"/>
      <c r="H93" s="243" t="s">
        <v>669</v>
      </c>
      <c r="I93" s="243" t="s">
        <v>668</v>
      </c>
      <c r="J93" s="243"/>
      <c r="K93" s="254"/>
    </row>
    <row r="94" spans="2:11" ht="15" customHeight="1">
      <c r="B94" s="263"/>
      <c r="C94" s="243" t="s">
        <v>38</v>
      </c>
      <c r="D94" s="243"/>
      <c r="E94" s="243"/>
      <c r="F94" s="262" t="s">
        <v>634</v>
      </c>
      <c r="G94" s="261"/>
      <c r="H94" s="243" t="s">
        <v>670</v>
      </c>
      <c r="I94" s="243" t="s">
        <v>668</v>
      </c>
      <c r="J94" s="243"/>
      <c r="K94" s="254"/>
    </row>
    <row r="95" spans="2:11" ht="15" customHeight="1">
      <c r="B95" s="263"/>
      <c r="C95" s="243" t="s">
        <v>48</v>
      </c>
      <c r="D95" s="243"/>
      <c r="E95" s="243"/>
      <c r="F95" s="262" t="s">
        <v>634</v>
      </c>
      <c r="G95" s="261"/>
      <c r="H95" s="243" t="s">
        <v>671</v>
      </c>
      <c r="I95" s="243" t="s">
        <v>668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9" t="s">
        <v>672</v>
      </c>
      <c r="D100" s="359"/>
      <c r="E100" s="359"/>
      <c r="F100" s="359"/>
      <c r="G100" s="359"/>
      <c r="H100" s="359"/>
      <c r="I100" s="359"/>
      <c r="J100" s="359"/>
      <c r="K100" s="254"/>
    </row>
    <row r="101" spans="2:11" ht="17.25" customHeight="1">
      <c r="B101" s="253"/>
      <c r="C101" s="255" t="s">
        <v>628</v>
      </c>
      <c r="D101" s="255"/>
      <c r="E101" s="255"/>
      <c r="F101" s="255" t="s">
        <v>629</v>
      </c>
      <c r="G101" s="256"/>
      <c r="H101" s="255" t="s">
        <v>174</v>
      </c>
      <c r="I101" s="255" t="s">
        <v>57</v>
      </c>
      <c r="J101" s="255" t="s">
        <v>630</v>
      </c>
      <c r="K101" s="254"/>
    </row>
    <row r="102" spans="2:11" ht="17.25" customHeight="1">
      <c r="B102" s="253"/>
      <c r="C102" s="257" t="s">
        <v>631</v>
      </c>
      <c r="D102" s="257"/>
      <c r="E102" s="257"/>
      <c r="F102" s="258" t="s">
        <v>632</v>
      </c>
      <c r="G102" s="259"/>
      <c r="H102" s="257"/>
      <c r="I102" s="257"/>
      <c r="J102" s="257" t="s">
        <v>633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53</v>
      </c>
      <c r="D104" s="260"/>
      <c r="E104" s="260"/>
      <c r="F104" s="262" t="s">
        <v>634</v>
      </c>
      <c r="G104" s="271"/>
      <c r="H104" s="243" t="s">
        <v>673</v>
      </c>
      <c r="I104" s="243" t="s">
        <v>636</v>
      </c>
      <c r="J104" s="243">
        <v>20</v>
      </c>
      <c r="K104" s="254"/>
    </row>
    <row r="105" spans="2:11" ht="15" customHeight="1">
      <c r="B105" s="253"/>
      <c r="C105" s="243" t="s">
        <v>637</v>
      </c>
      <c r="D105" s="243"/>
      <c r="E105" s="243"/>
      <c r="F105" s="262" t="s">
        <v>634</v>
      </c>
      <c r="G105" s="243"/>
      <c r="H105" s="243" t="s">
        <v>673</v>
      </c>
      <c r="I105" s="243" t="s">
        <v>636</v>
      </c>
      <c r="J105" s="243">
        <v>120</v>
      </c>
      <c r="K105" s="254"/>
    </row>
    <row r="106" spans="2:11" ht="15" customHeight="1">
      <c r="B106" s="263"/>
      <c r="C106" s="243" t="s">
        <v>639</v>
      </c>
      <c r="D106" s="243"/>
      <c r="E106" s="243"/>
      <c r="F106" s="262" t="s">
        <v>640</v>
      </c>
      <c r="G106" s="243"/>
      <c r="H106" s="243" t="s">
        <v>673</v>
      </c>
      <c r="I106" s="243" t="s">
        <v>636</v>
      </c>
      <c r="J106" s="243">
        <v>50</v>
      </c>
      <c r="K106" s="254"/>
    </row>
    <row r="107" spans="2:11" ht="15" customHeight="1">
      <c r="B107" s="263"/>
      <c r="C107" s="243" t="s">
        <v>642</v>
      </c>
      <c r="D107" s="243"/>
      <c r="E107" s="243"/>
      <c r="F107" s="262" t="s">
        <v>634</v>
      </c>
      <c r="G107" s="243"/>
      <c r="H107" s="243" t="s">
        <v>673</v>
      </c>
      <c r="I107" s="243" t="s">
        <v>644</v>
      </c>
      <c r="J107" s="243"/>
      <c r="K107" s="254"/>
    </row>
    <row r="108" spans="2:11" ht="15" customHeight="1">
      <c r="B108" s="263"/>
      <c r="C108" s="243" t="s">
        <v>653</v>
      </c>
      <c r="D108" s="243"/>
      <c r="E108" s="243"/>
      <c r="F108" s="262" t="s">
        <v>640</v>
      </c>
      <c r="G108" s="243"/>
      <c r="H108" s="243" t="s">
        <v>673</v>
      </c>
      <c r="I108" s="243" t="s">
        <v>636</v>
      </c>
      <c r="J108" s="243">
        <v>50</v>
      </c>
      <c r="K108" s="254"/>
    </row>
    <row r="109" spans="2:11" ht="15" customHeight="1">
      <c r="B109" s="263"/>
      <c r="C109" s="243" t="s">
        <v>661</v>
      </c>
      <c r="D109" s="243"/>
      <c r="E109" s="243"/>
      <c r="F109" s="262" t="s">
        <v>640</v>
      </c>
      <c r="G109" s="243"/>
      <c r="H109" s="243" t="s">
        <v>673</v>
      </c>
      <c r="I109" s="243" t="s">
        <v>636</v>
      </c>
      <c r="J109" s="243">
        <v>50</v>
      </c>
      <c r="K109" s="254"/>
    </row>
    <row r="110" spans="2:11" ht="15" customHeight="1">
      <c r="B110" s="263"/>
      <c r="C110" s="243" t="s">
        <v>659</v>
      </c>
      <c r="D110" s="243"/>
      <c r="E110" s="243"/>
      <c r="F110" s="262" t="s">
        <v>640</v>
      </c>
      <c r="G110" s="243"/>
      <c r="H110" s="243" t="s">
        <v>673</v>
      </c>
      <c r="I110" s="243" t="s">
        <v>636</v>
      </c>
      <c r="J110" s="243">
        <v>50</v>
      </c>
      <c r="K110" s="254"/>
    </row>
    <row r="111" spans="2:11" ht="15" customHeight="1">
      <c r="B111" s="263"/>
      <c r="C111" s="243" t="s">
        <v>53</v>
      </c>
      <c r="D111" s="243"/>
      <c r="E111" s="243"/>
      <c r="F111" s="262" t="s">
        <v>634</v>
      </c>
      <c r="G111" s="243"/>
      <c r="H111" s="243" t="s">
        <v>674</v>
      </c>
      <c r="I111" s="243" t="s">
        <v>636</v>
      </c>
      <c r="J111" s="243">
        <v>20</v>
      </c>
      <c r="K111" s="254"/>
    </row>
    <row r="112" spans="2:11" ht="15" customHeight="1">
      <c r="B112" s="263"/>
      <c r="C112" s="243" t="s">
        <v>675</v>
      </c>
      <c r="D112" s="243"/>
      <c r="E112" s="243"/>
      <c r="F112" s="262" t="s">
        <v>634</v>
      </c>
      <c r="G112" s="243"/>
      <c r="H112" s="243" t="s">
        <v>676</v>
      </c>
      <c r="I112" s="243" t="s">
        <v>636</v>
      </c>
      <c r="J112" s="243">
        <v>120</v>
      </c>
      <c r="K112" s="254"/>
    </row>
    <row r="113" spans="2:11" ht="15" customHeight="1">
      <c r="B113" s="263"/>
      <c r="C113" s="243" t="s">
        <v>38</v>
      </c>
      <c r="D113" s="243"/>
      <c r="E113" s="243"/>
      <c r="F113" s="262" t="s">
        <v>634</v>
      </c>
      <c r="G113" s="243"/>
      <c r="H113" s="243" t="s">
        <v>677</v>
      </c>
      <c r="I113" s="243" t="s">
        <v>668</v>
      </c>
      <c r="J113" s="243"/>
      <c r="K113" s="254"/>
    </row>
    <row r="114" spans="2:11" ht="15" customHeight="1">
      <c r="B114" s="263"/>
      <c r="C114" s="243" t="s">
        <v>48</v>
      </c>
      <c r="D114" s="243"/>
      <c r="E114" s="243"/>
      <c r="F114" s="262" t="s">
        <v>634</v>
      </c>
      <c r="G114" s="243"/>
      <c r="H114" s="243" t="s">
        <v>678</v>
      </c>
      <c r="I114" s="243" t="s">
        <v>668</v>
      </c>
      <c r="J114" s="243"/>
      <c r="K114" s="254"/>
    </row>
    <row r="115" spans="2:11" ht="15" customHeight="1">
      <c r="B115" s="263"/>
      <c r="C115" s="243" t="s">
        <v>57</v>
      </c>
      <c r="D115" s="243"/>
      <c r="E115" s="243"/>
      <c r="F115" s="262" t="s">
        <v>634</v>
      </c>
      <c r="G115" s="243"/>
      <c r="H115" s="243" t="s">
        <v>679</v>
      </c>
      <c r="I115" s="243" t="s">
        <v>680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4" t="s">
        <v>681</v>
      </c>
      <c r="D120" s="354"/>
      <c r="E120" s="354"/>
      <c r="F120" s="354"/>
      <c r="G120" s="354"/>
      <c r="H120" s="354"/>
      <c r="I120" s="354"/>
      <c r="J120" s="354"/>
      <c r="K120" s="279"/>
    </row>
    <row r="121" spans="2:11" ht="17.25" customHeight="1">
      <c r="B121" s="280"/>
      <c r="C121" s="255" t="s">
        <v>628</v>
      </c>
      <c r="D121" s="255"/>
      <c r="E121" s="255"/>
      <c r="F121" s="255" t="s">
        <v>629</v>
      </c>
      <c r="G121" s="256"/>
      <c r="H121" s="255" t="s">
        <v>174</v>
      </c>
      <c r="I121" s="255" t="s">
        <v>57</v>
      </c>
      <c r="J121" s="255" t="s">
        <v>630</v>
      </c>
      <c r="K121" s="281"/>
    </row>
    <row r="122" spans="2:11" ht="17.25" customHeight="1">
      <c r="B122" s="280"/>
      <c r="C122" s="257" t="s">
        <v>631</v>
      </c>
      <c r="D122" s="257"/>
      <c r="E122" s="257"/>
      <c r="F122" s="258" t="s">
        <v>632</v>
      </c>
      <c r="G122" s="259"/>
      <c r="H122" s="257"/>
      <c r="I122" s="257"/>
      <c r="J122" s="257" t="s">
        <v>633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637</v>
      </c>
      <c r="D124" s="260"/>
      <c r="E124" s="260"/>
      <c r="F124" s="262" t="s">
        <v>634</v>
      </c>
      <c r="G124" s="243"/>
      <c r="H124" s="243" t="s">
        <v>673</v>
      </c>
      <c r="I124" s="243" t="s">
        <v>636</v>
      </c>
      <c r="J124" s="243">
        <v>120</v>
      </c>
      <c r="K124" s="284"/>
    </row>
    <row r="125" spans="2:11" ht="15" customHeight="1">
      <c r="B125" s="282"/>
      <c r="C125" s="243" t="s">
        <v>682</v>
      </c>
      <c r="D125" s="243"/>
      <c r="E125" s="243"/>
      <c r="F125" s="262" t="s">
        <v>634</v>
      </c>
      <c r="G125" s="243"/>
      <c r="H125" s="243" t="s">
        <v>683</v>
      </c>
      <c r="I125" s="243" t="s">
        <v>636</v>
      </c>
      <c r="J125" s="243" t="s">
        <v>684</v>
      </c>
      <c r="K125" s="284"/>
    </row>
    <row r="126" spans="2:11" ht="15" customHeight="1">
      <c r="B126" s="282"/>
      <c r="C126" s="243" t="s">
        <v>583</v>
      </c>
      <c r="D126" s="243"/>
      <c r="E126" s="243"/>
      <c r="F126" s="262" t="s">
        <v>634</v>
      </c>
      <c r="G126" s="243"/>
      <c r="H126" s="243" t="s">
        <v>685</v>
      </c>
      <c r="I126" s="243" t="s">
        <v>636</v>
      </c>
      <c r="J126" s="243" t="s">
        <v>684</v>
      </c>
      <c r="K126" s="284"/>
    </row>
    <row r="127" spans="2:11" ht="15" customHeight="1">
      <c r="B127" s="282"/>
      <c r="C127" s="243" t="s">
        <v>645</v>
      </c>
      <c r="D127" s="243"/>
      <c r="E127" s="243"/>
      <c r="F127" s="262" t="s">
        <v>640</v>
      </c>
      <c r="G127" s="243"/>
      <c r="H127" s="243" t="s">
        <v>646</v>
      </c>
      <c r="I127" s="243" t="s">
        <v>636</v>
      </c>
      <c r="J127" s="243">
        <v>15</v>
      </c>
      <c r="K127" s="284"/>
    </row>
    <row r="128" spans="2:11" ht="15" customHeight="1">
      <c r="B128" s="282"/>
      <c r="C128" s="264" t="s">
        <v>647</v>
      </c>
      <c r="D128" s="264"/>
      <c r="E128" s="264"/>
      <c r="F128" s="265" t="s">
        <v>640</v>
      </c>
      <c r="G128" s="264"/>
      <c r="H128" s="264" t="s">
        <v>648</v>
      </c>
      <c r="I128" s="264" t="s">
        <v>636</v>
      </c>
      <c r="J128" s="264">
        <v>15</v>
      </c>
      <c r="K128" s="284"/>
    </row>
    <row r="129" spans="2:11" ht="15" customHeight="1">
      <c r="B129" s="282"/>
      <c r="C129" s="264" t="s">
        <v>649</v>
      </c>
      <c r="D129" s="264"/>
      <c r="E129" s="264"/>
      <c r="F129" s="265" t="s">
        <v>640</v>
      </c>
      <c r="G129" s="264"/>
      <c r="H129" s="264" t="s">
        <v>650</v>
      </c>
      <c r="I129" s="264" t="s">
        <v>636</v>
      </c>
      <c r="J129" s="264">
        <v>20</v>
      </c>
      <c r="K129" s="284"/>
    </row>
    <row r="130" spans="2:11" ht="15" customHeight="1">
      <c r="B130" s="282"/>
      <c r="C130" s="264" t="s">
        <v>651</v>
      </c>
      <c r="D130" s="264"/>
      <c r="E130" s="264"/>
      <c r="F130" s="265" t="s">
        <v>640</v>
      </c>
      <c r="G130" s="264"/>
      <c r="H130" s="264" t="s">
        <v>652</v>
      </c>
      <c r="I130" s="264" t="s">
        <v>636</v>
      </c>
      <c r="J130" s="264">
        <v>20</v>
      </c>
      <c r="K130" s="284"/>
    </row>
    <row r="131" spans="2:11" ht="15" customHeight="1">
      <c r="B131" s="282"/>
      <c r="C131" s="243" t="s">
        <v>639</v>
      </c>
      <c r="D131" s="243"/>
      <c r="E131" s="243"/>
      <c r="F131" s="262" t="s">
        <v>640</v>
      </c>
      <c r="G131" s="243"/>
      <c r="H131" s="243" t="s">
        <v>673</v>
      </c>
      <c r="I131" s="243" t="s">
        <v>636</v>
      </c>
      <c r="J131" s="243">
        <v>50</v>
      </c>
      <c r="K131" s="284"/>
    </row>
    <row r="132" spans="2:11" ht="15" customHeight="1">
      <c r="B132" s="282"/>
      <c r="C132" s="243" t="s">
        <v>653</v>
      </c>
      <c r="D132" s="243"/>
      <c r="E132" s="243"/>
      <c r="F132" s="262" t="s">
        <v>640</v>
      </c>
      <c r="G132" s="243"/>
      <c r="H132" s="243" t="s">
        <v>673</v>
      </c>
      <c r="I132" s="243" t="s">
        <v>636</v>
      </c>
      <c r="J132" s="243">
        <v>50</v>
      </c>
      <c r="K132" s="284"/>
    </row>
    <row r="133" spans="2:11" ht="15" customHeight="1">
      <c r="B133" s="282"/>
      <c r="C133" s="243" t="s">
        <v>659</v>
      </c>
      <c r="D133" s="243"/>
      <c r="E133" s="243"/>
      <c r="F133" s="262" t="s">
        <v>640</v>
      </c>
      <c r="G133" s="243"/>
      <c r="H133" s="243" t="s">
        <v>673</v>
      </c>
      <c r="I133" s="243" t="s">
        <v>636</v>
      </c>
      <c r="J133" s="243">
        <v>50</v>
      </c>
      <c r="K133" s="284"/>
    </row>
    <row r="134" spans="2:11" ht="15" customHeight="1">
      <c r="B134" s="282"/>
      <c r="C134" s="243" t="s">
        <v>661</v>
      </c>
      <c r="D134" s="243"/>
      <c r="E134" s="243"/>
      <c r="F134" s="262" t="s">
        <v>640</v>
      </c>
      <c r="G134" s="243"/>
      <c r="H134" s="243" t="s">
        <v>673</v>
      </c>
      <c r="I134" s="243" t="s">
        <v>636</v>
      </c>
      <c r="J134" s="243">
        <v>50</v>
      </c>
      <c r="K134" s="284"/>
    </row>
    <row r="135" spans="2:11" ht="15" customHeight="1">
      <c r="B135" s="282"/>
      <c r="C135" s="243" t="s">
        <v>179</v>
      </c>
      <c r="D135" s="243"/>
      <c r="E135" s="243"/>
      <c r="F135" s="262" t="s">
        <v>640</v>
      </c>
      <c r="G135" s="243"/>
      <c r="H135" s="243" t="s">
        <v>686</v>
      </c>
      <c r="I135" s="243" t="s">
        <v>636</v>
      </c>
      <c r="J135" s="243">
        <v>255</v>
      </c>
      <c r="K135" s="284"/>
    </row>
    <row r="136" spans="2:11" ht="15" customHeight="1">
      <c r="B136" s="282"/>
      <c r="C136" s="243" t="s">
        <v>663</v>
      </c>
      <c r="D136" s="243"/>
      <c r="E136" s="243"/>
      <c r="F136" s="262" t="s">
        <v>634</v>
      </c>
      <c r="G136" s="243"/>
      <c r="H136" s="243" t="s">
        <v>687</v>
      </c>
      <c r="I136" s="243" t="s">
        <v>665</v>
      </c>
      <c r="J136" s="243"/>
      <c r="K136" s="284"/>
    </row>
    <row r="137" spans="2:11" ht="15" customHeight="1">
      <c r="B137" s="282"/>
      <c r="C137" s="243" t="s">
        <v>666</v>
      </c>
      <c r="D137" s="243"/>
      <c r="E137" s="243"/>
      <c r="F137" s="262" t="s">
        <v>634</v>
      </c>
      <c r="G137" s="243"/>
      <c r="H137" s="243" t="s">
        <v>688</v>
      </c>
      <c r="I137" s="243" t="s">
        <v>668</v>
      </c>
      <c r="J137" s="243"/>
      <c r="K137" s="284"/>
    </row>
    <row r="138" spans="2:11" ht="15" customHeight="1">
      <c r="B138" s="282"/>
      <c r="C138" s="243" t="s">
        <v>669</v>
      </c>
      <c r="D138" s="243"/>
      <c r="E138" s="243"/>
      <c r="F138" s="262" t="s">
        <v>634</v>
      </c>
      <c r="G138" s="243"/>
      <c r="H138" s="243" t="s">
        <v>669</v>
      </c>
      <c r="I138" s="243" t="s">
        <v>668</v>
      </c>
      <c r="J138" s="243"/>
      <c r="K138" s="284"/>
    </row>
    <row r="139" spans="2:11" ht="15" customHeight="1">
      <c r="B139" s="282"/>
      <c r="C139" s="243" t="s">
        <v>38</v>
      </c>
      <c r="D139" s="243"/>
      <c r="E139" s="243"/>
      <c r="F139" s="262" t="s">
        <v>634</v>
      </c>
      <c r="G139" s="243"/>
      <c r="H139" s="243" t="s">
        <v>689</v>
      </c>
      <c r="I139" s="243" t="s">
        <v>668</v>
      </c>
      <c r="J139" s="243"/>
      <c r="K139" s="284"/>
    </row>
    <row r="140" spans="2:11" ht="15" customHeight="1">
      <c r="B140" s="282"/>
      <c r="C140" s="243" t="s">
        <v>690</v>
      </c>
      <c r="D140" s="243"/>
      <c r="E140" s="243"/>
      <c r="F140" s="262" t="s">
        <v>634</v>
      </c>
      <c r="G140" s="243"/>
      <c r="H140" s="243" t="s">
        <v>691</v>
      </c>
      <c r="I140" s="243" t="s">
        <v>668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9" t="s">
        <v>692</v>
      </c>
      <c r="D145" s="359"/>
      <c r="E145" s="359"/>
      <c r="F145" s="359"/>
      <c r="G145" s="359"/>
      <c r="H145" s="359"/>
      <c r="I145" s="359"/>
      <c r="J145" s="359"/>
      <c r="K145" s="254"/>
    </row>
    <row r="146" spans="2:11" ht="17.25" customHeight="1">
      <c r="B146" s="253"/>
      <c r="C146" s="255" t="s">
        <v>628</v>
      </c>
      <c r="D146" s="255"/>
      <c r="E146" s="255"/>
      <c r="F146" s="255" t="s">
        <v>629</v>
      </c>
      <c r="G146" s="256"/>
      <c r="H146" s="255" t="s">
        <v>174</v>
      </c>
      <c r="I146" s="255" t="s">
        <v>57</v>
      </c>
      <c r="J146" s="255" t="s">
        <v>630</v>
      </c>
      <c r="K146" s="254"/>
    </row>
    <row r="147" spans="2:11" ht="17.25" customHeight="1">
      <c r="B147" s="253"/>
      <c r="C147" s="257" t="s">
        <v>631</v>
      </c>
      <c r="D147" s="257"/>
      <c r="E147" s="257"/>
      <c r="F147" s="258" t="s">
        <v>632</v>
      </c>
      <c r="G147" s="259"/>
      <c r="H147" s="257"/>
      <c r="I147" s="257"/>
      <c r="J147" s="257" t="s">
        <v>633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637</v>
      </c>
      <c r="D149" s="243"/>
      <c r="E149" s="243"/>
      <c r="F149" s="289" t="s">
        <v>634</v>
      </c>
      <c r="G149" s="243"/>
      <c r="H149" s="288" t="s">
        <v>673</v>
      </c>
      <c r="I149" s="288" t="s">
        <v>636</v>
      </c>
      <c r="J149" s="288">
        <v>120</v>
      </c>
      <c r="K149" s="284"/>
    </row>
    <row r="150" spans="2:11" ht="15" customHeight="1">
      <c r="B150" s="263"/>
      <c r="C150" s="288" t="s">
        <v>682</v>
      </c>
      <c r="D150" s="243"/>
      <c r="E150" s="243"/>
      <c r="F150" s="289" t="s">
        <v>634</v>
      </c>
      <c r="G150" s="243"/>
      <c r="H150" s="288" t="s">
        <v>693</v>
      </c>
      <c r="I150" s="288" t="s">
        <v>636</v>
      </c>
      <c r="J150" s="288" t="s">
        <v>684</v>
      </c>
      <c r="K150" s="284"/>
    </row>
    <row r="151" spans="2:11" ht="15" customHeight="1">
      <c r="B151" s="263"/>
      <c r="C151" s="288" t="s">
        <v>583</v>
      </c>
      <c r="D151" s="243"/>
      <c r="E151" s="243"/>
      <c r="F151" s="289" t="s">
        <v>634</v>
      </c>
      <c r="G151" s="243"/>
      <c r="H151" s="288" t="s">
        <v>694</v>
      </c>
      <c r="I151" s="288" t="s">
        <v>636</v>
      </c>
      <c r="J151" s="288" t="s">
        <v>684</v>
      </c>
      <c r="K151" s="284"/>
    </row>
    <row r="152" spans="2:11" ht="15" customHeight="1">
      <c r="B152" s="263"/>
      <c r="C152" s="288" t="s">
        <v>639</v>
      </c>
      <c r="D152" s="243"/>
      <c r="E152" s="243"/>
      <c r="F152" s="289" t="s">
        <v>640</v>
      </c>
      <c r="G152" s="243"/>
      <c r="H152" s="288" t="s">
        <v>673</v>
      </c>
      <c r="I152" s="288" t="s">
        <v>636</v>
      </c>
      <c r="J152" s="288">
        <v>50</v>
      </c>
      <c r="K152" s="284"/>
    </row>
    <row r="153" spans="2:11" ht="15" customHeight="1">
      <c r="B153" s="263"/>
      <c r="C153" s="288" t="s">
        <v>642</v>
      </c>
      <c r="D153" s="243"/>
      <c r="E153" s="243"/>
      <c r="F153" s="289" t="s">
        <v>634</v>
      </c>
      <c r="G153" s="243"/>
      <c r="H153" s="288" t="s">
        <v>673</v>
      </c>
      <c r="I153" s="288" t="s">
        <v>644</v>
      </c>
      <c r="J153" s="288"/>
      <c r="K153" s="284"/>
    </row>
    <row r="154" spans="2:11" ht="15" customHeight="1">
      <c r="B154" s="263"/>
      <c r="C154" s="288" t="s">
        <v>653</v>
      </c>
      <c r="D154" s="243"/>
      <c r="E154" s="243"/>
      <c r="F154" s="289" t="s">
        <v>640</v>
      </c>
      <c r="G154" s="243"/>
      <c r="H154" s="288" t="s">
        <v>673</v>
      </c>
      <c r="I154" s="288" t="s">
        <v>636</v>
      </c>
      <c r="J154" s="288">
        <v>50</v>
      </c>
      <c r="K154" s="284"/>
    </row>
    <row r="155" spans="2:11" ht="15" customHeight="1">
      <c r="B155" s="263"/>
      <c r="C155" s="288" t="s">
        <v>661</v>
      </c>
      <c r="D155" s="243"/>
      <c r="E155" s="243"/>
      <c r="F155" s="289" t="s">
        <v>640</v>
      </c>
      <c r="G155" s="243"/>
      <c r="H155" s="288" t="s">
        <v>673</v>
      </c>
      <c r="I155" s="288" t="s">
        <v>636</v>
      </c>
      <c r="J155" s="288">
        <v>50</v>
      </c>
      <c r="K155" s="284"/>
    </row>
    <row r="156" spans="2:11" ht="15" customHeight="1">
      <c r="B156" s="263"/>
      <c r="C156" s="288" t="s">
        <v>659</v>
      </c>
      <c r="D156" s="243"/>
      <c r="E156" s="243"/>
      <c r="F156" s="289" t="s">
        <v>640</v>
      </c>
      <c r="G156" s="243"/>
      <c r="H156" s="288" t="s">
        <v>673</v>
      </c>
      <c r="I156" s="288" t="s">
        <v>636</v>
      </c>
      <c r="J156" s="288">
        <v>50</v>
      </c>
      <c r="K156" s="284"/>
    </row>
    <row r="157" spans="2:11" ht="15" customHeight="1">
      <c r="B157" s="263"/>
      <c r="C157" s="288" t="s">
        <v>160</v>
      </c>
      <c r="D157" s="243"/>
      <c r="E157" s="243"/>
      <c r="F157" s="289" t="s">
        <v>634</v>
      </c>
      <c r="G157" s="243"/>
      <c r="H157" s="288" t="s">
        <v>695</v>
      </c>
      <c r="I157" s="288" t="s">
        <v>636</v>
      </c>
      <c r="J157" s="288" t="s">
        <v>696</v>
      </c>
      <c r="K157" s="284"/>
    </row>
    <row r="158" spans="2:11" ht="15" customHeight="1">
      <c r="B158" s="263"/>
      <c r="C158" s="288" t="s">
        <v>697</v>
      </c>
      <c r="D158" s="243"/>
      <c r="E158" s="243"/>
      <c r="F158" s="289" t="s">
        <v>634</v>
      </c>
      <c r="G158" s="243"/>
      <c r="H158" s="288" t="s">
        <v>698</v>
      </c>
      <c r="I158" s="288" t="s">
        <v>668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1"/>
      <c r="C162" s="232"/>
      <c r="D162" s="232"/>
      <c r="E162" s="232"/>
      <c r="F162" s="232"/>
      <c r="G162" s="232"/>
      <c r="H162" s="232"/>
      <c r="I162" s="232"/>
      <c r="J162" s="232"/>
      <c r="K162" s="233"/>
    </row>
    <row r="163" spans="2:11" ht="45" customHeight="1">
      <c r="B163" s="234"/>
      <c r="C163" s="354" t="s">
        <v>699</v>
      </c>
      <c r="D163" s="354"/>
      <c r="E163" s="354"/>
      <c r="F163" s="354"/>
      <c r="G163" s="354"/>
      <c r="H163" s="354"/>
      <c r="I163" s="354"/>
      <c r="J163" s="354"/>
      <c r="K163" s="235"/>
    </row>
    <row r="164" spans="2:11" ht="17.25" customHeight="1">
      <c r="B164" s="234"/>
      <c r="C164" s="255" t="s">
        <v>628</v>
      </c>
      <c r="D164" s="255"/>
      <c r="E164" s="255"/>
      <c r="F164" s="255" t="s">
        <v>629</v>
      </c>
      <c r="G164" s="292"/>
      <c r="H164" s="293" t="s">
        <v>174</v>
      </c>
      <c r="I164" s="293" t="s">
        <v>57</v>
      </c>
      <c r="J164" s="255" t="s">
        <v>630</v>
      </c>
      <c r="K164" s="235"/>
    </row>
    <row r="165" spans="2:11" ht="17.25" customHeight="1">
      <c r="B165" s="236"/>
      <c r="C165" s="257" t="s">
        <v>631</v>
      </c>
      <c r="D165" s="257"/>
      <c r="E165" s="257"/>
      <c r="F165" s="258" t="s">
        <v>632</v>
      </c>
      <c r="G165" s="294"/>
      <c r="H165" s="295"/>
      <c r="I165" s="295"/>
      <c r="J165" s="257" t="s">
        <v>633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637</v>
      </c>
      <c r="D167" s="243"/>
      <c r="E167" s="243"/>
      <c r="F167" s="262" t="s">
        <v>634</v>
      </c>
      <c r="G167" s="243"/>
      <c r="H167" s="243" t="s">
        <v>673</v>
      </c>
      <c r="I167" s="243" t="s">
        <v>636</v>
      </c>
      <c r="J167" s="243">
        <v>120</v>
      </c>
      <c r="K167" s="284"/>
    </row>
    <row r="168" spans="2:11" ht="15" customHeight="1">
      <c r="B168" s="263"/>
      <c r="C168" s="243" t="s">
        <v>682</v>
      </c>
      <c r="D168" s="243"/>
      <c r="E168" s="243"/>
      <c r="F168" s="262" t="s">
        <v>634</v>
      </c>
      <c r="G168" s="243"/>
      <c r="H168" s="243" t="s">
        <v>683</v>
      </c>
      <c r="I168" s="243" t="s">
        <v>636</v>
      </c>
      <c r="J168" s="243" t="s">
        <v>684</v>
      </c>
      <c r="K168" s="284"/>
    </row>
    <row r="169" spans="2:11" ht="15" customHeight="1">
      <c r="B169" s="263"/>
      <c r="C169" s="243" t="s">
        <v>583</v>
      </c>
      <c r="D169" s="243"/>
      <c r="E169" s="243"/>
      <c r="F169" s="262" t="s">
        <v>634</v>
      </c>
      <c r="G169" s="243"/>
      <c r="H169" s="243" t="s">
        <v>700</v>
      </c>
      <c r="I169" s="243" t="s">
        <v>636</v>
      </c>
      <c r="J169" s="243" t="s">
        <v>684</v>
      </c>
      <c r="K169" s="284"/>
    </row>
    <row r="170" spans="2:11" ht="15" customHeight="1">
      <c r="B170" s="263"/>
      <c r="C170" s="243" t="s">
        <v>639</v>
      </c>
      <c r="D170" s="243"/>
      <c r="E170" s="243"/>
      <c r="F170" s="262" t="s">
        <v>640</v>
      </c>
      <c r="G170" s="243"/>
      <c r="H170" s="243" t="s">
        <v>700</v>
      </c>
      <c r="I170" s="243" t="s">
        <v>636</v>
      </c>
      <c r="J170" s="243">
        <v>50</v>
      </c>
      <c r="K170" s="284"/>
    </row>
    <row r="171" spans="2:11" ht="15" customHeight="1">
      <c r="B171" s="263"/>
      <c r="C171" s="243" t="s">
        <v>642</v>
      </c>
      <c r="D171" s="243"/>
      <c r="E171" s="243"/>
      <c r="F171" s="262" t="s">
        <v>634</v>
      </c>
      <c r="G171" s="243"/>
      <c r="H171" s="243" t="s">
        <v>700</v>
      </c>
      <c r="I171" s="243" t="s">
        <v>644</v>
      </c>
      <c r="J171" s="243"/>
      <c r="K171" s="284"/>
    </row>
    <row r="172" spans="2:11" ht="15" customHeight="1">
      <c r="B172" s="263"/>
      <c r="C172" s="243" t="s">
        <v>653</v>
      </c>
      <c r="D172" s="243"/>
      <c r="E172" s="243"/>
      <c r="F172" s="262" t="s">
        <v>640</v>
      </c>
      <c r="G172" s="243"/>
      <c r="H172" s="243" t="s">
        <v>700</v>
      </c>
      <c r="I172" s="243" t="s">
        <v>636</v>
      </c>
      <c r="J172" s="243">
        <v>50</v>
      </c>
      <c r="K172" s="284"/>
    </row>
    <row r="173" spans="2:11" ht="15" customHeight="1">
      <c r="B173" s="263"/>
      <c r="C173" s="243" t="s">
        <v>661</v>
      </c>
      <c r="D173" s="243"/>
      <c r="E173" s="243"/>
      <c r="F173" s="262" t="s">
        <v>640</v>
      </c>
      <c r="G173" s="243"/>
      <c r="H173" s="243" t="s">
        <v>700</v>
      </c>
      <c r="I173" s="243" t="s">
        <v>636</v>
      </c>
      <c r="J173" s="243">
        <v>50</v>
      </c>
      <c r="K173" s="284"/>
    </row>
    <row r="174" spans="2:11" ht="15" customHeight="1">
      <c r="B174" s="263"/>
      <c r="C174" s="243" t="s">
        <v>659</v>
      </c>
      <c r="D174" s="243"/>
      <c r="E174" s="243"/>
      <c r="F174" s="262" t="s">
        <v>640</v>
      </c>
      <c r="G174" s="243"/>
      <c r="H174" s="243" t="s">
        <v>700</v>
      </c>
      <c r="I174" s="243" t="s">
        <v>636</v>
      </c>
      <c r="J174" s="243">
        <v>50</v>
      </c>
      <c r="K174" s="284"/>
    </row>
    <row r="175" spans="2:11" ht="15" customHeight="1">
      <c r="B175" s="263"/>
      <c r="C175" s="243" t="s">
        <v>173</v>
      </c>
      <c r="D175" s="243"/>
      <c r="E175" s="243"/>
      <c r="F175" s="262" t="s">
        <v>634</v>
      </c>
      <c r="G175" s="243"/>
      <c r="H175" s="243" t="s">
        <v>701</v>
      </c>
      <c r="I175" s="243" t="s">
        <v>702</v>
      </c>
      <c r="J175" s="243"/>
      <c r="K175" s="284"/>
    </row>
    <row r="176" spans="2:11" ht="15" customHeight="1">
      <c r="B176" s="263"/>
      <c r="C176" s="243" t="s">
        <v>57</v>
      </c>
      <c r="D176" s="243"/>
      <c r="E176" s="243"/>
      <c r="F176" s="262" t="s">
        <v>634</v>
      </c>
      <c r="G176" s="243"/>
      <c r="H176" s="243" t="s">
        <v>703</v>
      </c>
      <c r="I176" s="243" t="s">
        <v>704</v>
      </c>
      <c r="J176" s="243">
        <v>1</v>
      </c>
      <c r="K176" s="284"/>
    </row>
    <row r="177" spans="2:11" ht="15" customHeight="1">
      <c r="B177" s="263"/>
      <c r="C177" s="243" t="s">
        <v>53</v>
      </c>
      <c r="D177" s="243"/>
      <c r="E177" s="243"/>
      <c r="F177" s="262" t="s">
        <v>634</v>
      </c>
      <c r="G177" s="243"/>
      <c r="H177" s="243" t="s">
        <v>705</v>
      </c>
      <c r="I177" s="243" t="s">
        <v>636</v>
      </c>
      <c r="J177" s="243">
        <v>20</v>
      </c>
      <c r="K177" s="284"/>
    </row>
    <row r="178" spans="2:11" ht="15" customHeight="1">
      <c r="B178" s="263"/>
      <c r="C178" s="243" t="s">
        <v>174</v>
      </c>
      <c r="D178" s="243"/>
      <c r="E178" s="243"/>
      <c r="F178" s="262" t="s">
        <v>634</v>
      </c>
      <c r="G178" s="243"/>
      <c r="H178" s="243" t="s">
        <v>706</v>
      </c>
      <c r="I178" s="243" t="s">
        <v>636</v>
      </c>
      <c r="J178" s="243">
        <v>255</v>
      </c>
      <c r="K178" s="284"/>
    </row>
    <row r="179" spans="2:11" ht="15" customHeight="1">
      <c r="B179" s="263"/>
      <c r="C179" s="243" t="s">
        <v>175</v>
      </c>
      <c r="D179" s="243"/>
      <c r="E179" s="243"/>
      <c r="F179" s="262" t="s">
        <v>634</v>
      </c>
      <c r="G179" s="243"/>
      <c r="H179" s="243" t="s">
        <v>599</v>
      </c>
      <c r="I179" s="243" t="s">
        <v>636</v>
      </c>
      <c r="J179" s="243">
        <v>10</v>
      </c>
      <c r="K179" s="284"/>
    </row>
    <row r="180" spans="2:11" ht="15" customHeight="1">
      <c r="B180" s="263"/>
      <c r="C180" s="243" t="s">
        <v>176</v>
      </c>
      <c r="D180" s="243"/>
      <c r="E180" s="243"/>
      <c r="F180" s="262" t="s">
        <v>634</v>
      </c>
      <c r="G180" s="243"/>
      <c r="H180" s="243" t="s">
        <v>707</v>
      </c>
      <c r="I180" s="243" t="s">
        <v>668</v>
      </c>
      <c r="J180" s="243"/>
      <c r="K180" s="284"/>
    </row>
    <row r="181" spans="2:11" ht="15" customHeight="1">
      <c r="B181" s="263"/>
      <c r="C181" s="243" t="s">
        <v>708</v>
      </c>
      <c r="D181" s="243"/>
      <c r="E181" s="243"/>
      <c r="F181" s="262" t="s">
        <v>634</v>
      </c>
      <c r="G181" s="243"/>
      <c r="H181" s="243" t="s">
        <v>709</v>
      </c>
      <c r="I181" s="243" t="s">
        <v>668</v>
      </c>
      <c r="J181" s="243"/>
      <c r="K181" s="284"/>
    </row>
    <row r="182" spans="2:11" ht="15" customHeight="1">
      <c r="B182" s="263"/>
      <c r="C182" s="243" t="s">
        <v>697</v>
      </c>
      <c r="D182" s="243"/>
      <c r="E182" s="243"/>
      <c r="F182" s="262" t="s">
        <v>634</v>
      </c>
      <c r="G182" s="243"/>
      <c r="H182" s="243" t="s">
        <v>710</v>
      </c>
      <c r="I182" s="243" t="s">
        <v>668</v>
      </c>
      <c r="J182" s="243"/>
      <c r="K182" s="284"/>
    </row>
    <row r="183" spans="2:11" ht="15" customHeight="1">
      <c r="B183" s="263"/>
      <c r="C183" s="243" t="s">
        <v>178</v>
      </c>
      <c r="D183" s="243"/>
      <c r="E183" s="243"/>
      <c r="F183" s="262" t="s">
        <v>640</v>
      </c>
      <c r="G183" s="243"/>
      <c r="H183" s="243" t="s">
        <v>711</v>
      </c>
      <c r="I183" s="243" t="s">
        <v>636</v>
      </c>
      <c r="J183" s="243">
        <v>50</v>
      </c>
      <c r="K183" s="284"/>
    </row>
    <row r="184" spans="2:11" ht="15" customHeight="1">
      <c r="B184" s="263"/>
      <c r="C184" s="243" t="s">
        <v>712</v>
      </c>
      <c r="D184" s="243"/>
      <c r="E184" s="243"/>
      <c r="F184" s="262" t="s">
        <v>640</v>
      </c>
      <c r="G184" s="243"/>
      <c r="H184" s="243" t="s">
        <v>713</v>
      </c>
      <c r="I184" s="243" t="s">
        <v>714</v>
      </c>
      <c r="J184" s="243"/>
      <c r="K184" s="284"/>
    </row>
    <row r="185" spans="2:11" ht="15" customHeight="1">
      <c r="B185" s="263"/>
      <c r="C185" s="243" t="s">
        <v>715</v>
      </c>
      <c r="D185" s="243"/>
      <c r="E185" s="243"/>
      <c r="F185" s="262" t="s">
        <v>640</v>
      </c>
      <c r="G185" s="243"/>
      <c r="H185" s="243" t="s">
        <v>716</v>
      </c>
      <c r="I185" s="243" t="s">
        <v>714</v>
      </c>
      <c r="J185" s="243"/>
      <c r="K185" s="284"/>
    </row>
    <row r="186" spans="2:11" ht="15" customHeight="1">
      <c r="B186" s="263"/>
      <c r="C186" s="243" t="s">
        <v>717</v>
      </c>
      <c r="D186" s="243"/>
      <c r="E186" s="243"/>
      <c r="F186" s="262" t="s">
        <v>640</v>
      </c>
      <c r="G186" s="243"/>
      <c r="H186" s="243" t="s">
        <v>718</v>
      </c>
      <c r="I186" s="243" t="s">
        <v>714</v>
      </c>
      <c r="J186" s="243"/>
      <c r="K186" s="284"/>
    </row>
    <row r="187" spans="2:11" ht="15" customHeight="1">
      <c r="B187" s="263"/>
      <c r="C187" s="296" t="s">
        <v>719</v>
      </c>
      <c r="D187" s="243"/>
      <c r="E187" s="243"/>
      <c r="F187" s="262" t="s">
        <v>640</v>
      </c>
      <c r="G187" s="243"/>
      <c r="H187" s="243" t="s">
        <v>720</v>
      </c>
      <c r="I187" s="243" t="s">
        <v>721</v>
      </c>
      <c r="J187" s="297" t="s">
        <v>722</v>
      </c>
      <c r="K187" s="284"/>
    </row>
    <row r="188" spans="2:11" ht="15" customHeight="1">
      <c r="B188" s="263"/>
      <c r="C188" s="248" t="s">
        <v>42</v>
      </c>
      <c r="D188" s="243"/>
      <c r="E188" s="243"/>
      <c r="F188" s="262" t="s">
        <v>634</v>
      </c>
      <c r="G188" s="243"/>
      <c r="H188" s="239" t="s">
        <v>723</v>
      </c>
      <c r="I188" s="243" t="s">
        <v>724</v>
      </c>
      <c r="J188" s="243"/>
      <c r="K188" s="284"/>
    </row>
    <row r="189" spans="2:11" ht="15" customHeight="1">
      <c r="B189" s="263"/>
      <c r="C189" s="248" t="s">
        <v>725</v>
      </c>
      <c r="D189" s="243"/>
      <c r="E189" s="243"/>
      <c r="F189" s="262" t="s">
        <v>634</v>
      </c>
      <c r="G189" s="243"/>
      <c r="H189" s="243" t="s">
        <v>726</v>
      </c>
      <c r="I189" s="243" t="s">
        <v>668</v>
      </c>
      <c r="J189" s="243"/>
      <c r="K189" s="284"/>
    </row>
    <row r="190" spans="2:11" ht="15" customHeight="1">
      <c r="B190" s="263"/>
      <c r="C190" s="248" t="s">
        <v>727</v>
      </c>
      <c r="D190" s="243"/>
      <c r="E190" s="243"/>
      <c r="F190" s="262" t="s">
        <v>634</v>
      </c>
      <c r="G190" s="243"/>
      <c r="H190" s="243" t="s">
        <v>728</v>
      </c>
      <c r="I190" s="243" t="s">
        <v>668</v>
      </c>
      <c r="J190" s="243"/>
      <c r="K190" s="284"/>
    </row>
    <row r="191" spans="2:11" ht="15" customHeight="1">
      <c r="B191" s="263"/>
      <c r="C191" s="248" t="s">
        <v>543</v>
      </c>
      <c r="D191" s="243"/>
      <c r="E191" s="243"/>
      <c r="F191" s="262" t="s">
        <v>640</v>
      </c>
      <c r="G191" s="243"/>
      <c r="H191" s="243" t="s">
        <v>729</v>
      </c>
      <c r="I191" s="243" t="s">
        <v>668</v>
      </c>
      <c r="J191" s="243"/>
      <c r="K191" s="284"/>
    </row>
    <row r="192" spans="2:11" ht="15" customHeight="1"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</row>
    <row r="193" spans="2:11" ht="18.75" customHeight="1">
      <c r="B193" s="239"/>
      <c r="C193" s="243"/>
      <c r="D193" s="243"/>
      <c r="E193" s="243"/>
      <c r="F193" s="262"/>
      <c r="G193" s="243"/>
      <c r="H193" s="243"/>
      <c r="I193" s="243"/>
      <c r="J193" s="243"/>
      <c r="K193" s="239"/>
    </row>
    <row r="194" spans="2:11" ht="18.75" customHeight="1">
      <c r="B194" s="239"/>
      <c r="C194" s="243"/>
      <c r="D194" s="243"/>
      <c r="E194" s="243"/>
      <c r="F194" s="262"/>
      <c r="G194" s="243"/>
      <c r="H194" s="243"/>
      <c r="I194" s="243"/>
      <c r="J194" s="243"/>
      <c r="K194" s="239"/>
    </row>
    <row r="195" spans="2:11" ht="18.75" customHeight="1"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</row>
    <row r="196" spans="2:11" ht="13.5">
      <c r="B196" s="231"/>
      <c r="C196" s="232"/>
      <c r="D196" s="232"/>
      <c r="E196" s="232"/>
      <c r="F196" s="232"/>
      <c r="G196" s="232"/>
      <c r="H196" s="232"/>
      <c r="I196" s="232"/>
      <c r="J196" s="232"/>
      <c r="K196" s="233"/>
    </row>
    <row r="197" spans="2:11" ht="22.2">
      <c r="B197" s="234"/>
      <c r="C197" s="354" t="s">
        <v>730</v>
      </c>
      <c r="D197" s="354"/>
      <c r="E197" s="354"/>
      <c r="F197" s="354"/>
      <c r="G197" s="354"/>
      <c r="H197" s="354"/>
      <c r="I197" s="354"/>
      <c r="J197" s="354"/>
      <c r="K197" s="235"/>
    </row>
    <row r="198" spans="2:11" ht="25.5" customHeight="1">
      <c r="B198" s="234"/>
      <c r="C198" s="299" t="s">
        <v>731</v>
      </c>
      <c r="D198" s="299"/>
      <c r="E198" s="299"/>
      <c r="F198" s="299" t="s">
        <v>732</v>
      </c>
      <c r="G198" s="300"/>
      <c r="H198" s="360" t="s">
        <v>733</v>
      </c>
      <c r="I198" s="360"/>
      <c r="J198" s="360"/>
      <c r="K198" s="235"/>
    </row>
    <row r="199" spans="2:11" ht="5.25" customHeight="1">
      <c r="B199" s="263"/>
      <c r="C199" s="260"/>
      <c r="D199" s="260"/>
      <c r="E199" s="260"/>
      <c r="F199" s="260"/>
      <c r="G199" s="243"/>
      <c r="H199" s="260"/>
      <c r="I199" s="260"/>
      <c r="J199" s="260"/>
      <c r="K199" s="284"/>
    </row>
    <row r="200" spans="2:11" ht="15" customHeight="1">
      <c r="B200" s="263"/>
      <c r="C200" s="243" t="s">
        <v>724</v>
      </c>
      <c r="D200" s="243"/>
      <c r="E200" s="243"/>
      <c r="F200" s="262" t="s">
        <v>43</v>
      </c>
      <c r="G200" s="243"/>
      <c r="H200" s="356" t="s">
        <v>734</v>
      </c>
      <c r="I200" s="356"/>
      <c r="J200" s="356"/>
      <c r="K200" s="284"/>
    </row>
    <row r="201" spans="2:11" ht="15" customHeight="1">
      <c r="B201" s="263"/>
      <c r="C201" s="269"/>
      <c r="D201" s="243"/>
      <c r="E201" s="243"/>
      <c r="F201" s="262" t="s">
        <v>44</v>
      </c>
      <c r="G201" s="243"/>
      <c r="H201" s="356" t="s">
        <v>735</v>
      </c>
      <c r="I201" s="356"/>
      <c r="J201" s="356"/>
      <c r="K201" s="284"/>
    </row>
    <row r="202" spans="2:11" ht="15" customHeight="1">
      <c r="B202" s="263"/>
      <c r="C202" s="269"/>
      <c r="D202" s="243"/>
      <c r="E202" s="243"/>
      <c r="F202" s="262" t="s">
        <v>47</v>
      </c>
      <c r="G202" s="243"/>
      <c r="H202" s="356" t="s">
        <v>736</v>
      </c>
      <c r="I202" s="356"/>
      <c r="J202" s="356"/>
      <c r="K202" s="284"/>
    </row>
    <row r="203" spans="2:11" ht="15" customHeight="1">
      <c r="B203" s="263"/>
      <c r="C203" s="243"/>
      <c r="D203" s="243"/>
      <c r="E203" s="243"/>
      <c r="F203" s="262" t="s">
        <v>45</v>
      </c>
      <c r="G203" s="243"/>
      <c r="H203" s="356" t="s">
        <v>737</v>
      </c>
      <c r="I203" s="356"/>
      <c r="J203" s="356"/>
      <c r="K203" s="284"/>
    </row>
    <row r="204" spans="2:11" ht="15" customHeight="1">
      <c r="B204" s="263"/>
      <c r="C204" s="243"/>
      <c r="D204" s="243"/>
      <c r="E204" s="243"/>
      <c r="F204" s="262" t="s">
        <v>46</v>
      </c>
      <c r="G204" s="243"/>
      <c r="H204" s="356" t="s">
        <v>738</v>
      </c>
      <c r="I204" s="356"/>
      <c r="J204" s="356"/>
      <c r="K204" s="284"/>
    </row>
    <row r="205" spans="2:11" ht="15" customHeight="1">
      <c r="B205" s="263"/>
      <c r="C205" s="243"/>
      <c r="D205" s="243"/>
      <c r="E205" s="243"/>
      <c r="F205" s="262"/>
      <c r="G205" s="243"/>
      <c r="H205" s="243"/>
      <c r="I205" s="243"/>
      <c r="J205" s="243"/>
      <c r="K205" s="284"/>
    </row>
    <row r="206" spans="2:11" ht="15" customHeight="1">
      <c r="B206" s="263"/>
      <c r="C206" s="243" t="s">
        <v>680</v>
      </c>
      <c r="D206" s="243"/>
      <c r="E206" s="243"/>
      <c r="F206" s="262" t="s">
        <v>575</v>
      </c>
      <c r="G206" s="243"/>
      <c r="H206" s="356" t="s">
        <v>739</v>
      </c>
      <c r="I206" s="356"/>
      <c r="J206" s="356"/>
      <c r="K206" s="284"/>
    </row>
    <row r="207" spans="2:11" ht="15" customHeight="1">
      <c r="B207" s="263"/>
      <c r="C207" s="269"/>
      <c r="D207" s="243"/>
      <c r="E207" s="243"/>
      <c r="F207" s="262" t="s">
        <v>578</v>
      </c>
      <c r="G207" s="243"/>
      <c r="H207" s="356" t="s">
        <v>579</v>
      </c>
      <c r="I207" s="356"/>
      <c r="J207" s="356"/>
      <c r="K207" s="284"/>
    </row>
    <row r="208" spans="2:11" ht="15" customHeight="1">
      <c r="B208" s="263"/>
      <c r="C208" s="243"/>
      <c r="D208" s="243"/>
      <c r="E208" s="243"/>
      <c r="F208" s="262" t="s">
        <v>79</v>
      </c>
      <c r="G208" s="243"/>
      <c r="H208" s="356" t="s">
        <v>740</v>
      </c>
      <c r="I208" s="356"/>
      <c r="J208" s="356"/>
      <c r="K208" s="284"/>
    </row>
    <row r="209" spans="2:11" ht="15" customHeight="1">
      <c r="B209" s="301"/>
      <c r="C209" s="269"/>
      <c r="D209" s="269"/>
      <c r="E209" s="269"/>
      <c r="F209" s="262" t="s">
        <v>83</v>
      </c>
      <c r="G209" s="248"/>
      <c r="H209" s="355" t="s">
        <v>580</v>
      </c>
      <c r="I209" s="355"/>
      <c r="J209" s="355"/>
      <c r="K209" s="302"/>
    </row>
    <row r="210" spans="2:11" ht="15" customHeight="1">
      <c r="B210" s="301"/>
      <c r="C210" s="269"/>
      <c r="D210" s="269"/>
      <c r="E210" s="269"/>
      <c r="F210" s="262" t="s">
        <v>581</v>
      </c>
      <c r="G210" s="248"/>
      <c r="H210" s="355" t="s">
        <v>741</v>
      </c>
      <c r="I210" s="355"/>
      <c r="J210" s="355"/>
      <c r="K210" s="302"/>
    </row>
    <row r="211" spans="2:11" ht="15" customHeight="1">
      <c r="B211" s="301"/>
      <c r="C211" s="269"/>
      <c r="D211" s="269"/>
      <c r="E211" s="269"/>
      <c r="F211" s="303"/>
      <c r="G211" s="248"/>
      <c r="H211" s="304"/>
      <c r="I211" s="304"/>
      <c r="J211" s="304"/>
      <c r="K211" s="302"/>
    </row>
    <row r="212" spans="2:11" ht="15" customHeight="1">
      <c r="B212" s="301"/>
      <c r="C212" s="243" t="s">
        <v>704</v>
      </c>
      <c r="D212" s="269"/>
      <c r="E212" s="269"/>
      <c r="F212" s="262">
        <v>1</v>
      </c>
      <c r="G212" s="248"/>
      <c r="H212" s="355" t="s">
        <v>742</v>
      </c>
      <c r="I212" s="355"/>
      <c r="J212" s="355"/>
      <c r="K212" s="302"/>
    </row>
    <row r="213" spans="2:11" ht="15" customHeight="1">
      <c r="B213" s="301"/>
      <c r="C213" s="269"/>
      <c r="D213" s="269"/>
      <c r="E213" s="269"/>
      <c r="F213" s="262">
        <v>2</v>
      </c>
      <c r="G213" s="248"/>
      <c r="H213" s="355" t="s">
        <v>743</v>
      </c>
      <c r="I213" s="355"/>
      <c r="J213" s="355"/>
      <c r="K213" s="302"/>
    </row>
    <row r="214" spans="2:11" ht="15" customHeight="1">
      <c r="B214" s="301"/>
      <c r="C214" s="269"/>
      <c r="D214" s="269"/>
      <c r="E214" s="269"/>
      <c r="F214" s="262">
        <v>3</v>
      </c>
      <c r="G214" s="248"/>
      <c r="H214" s="355" t="s">
        <v>744</v>
      </c>
      <c r="I214" s="355"/>
      <c r="J214" s="355"/>
      <c r="K214" s="302"/>
    </row>
    <row r="215" spans="2:11" ht="15" customHeight="1">
      <c r="B215" s="301"/>
      <c r="C215" s="269"/>
      <c r="D215" s="269"/>
      <c r="E215" s="269"/>
      <c r="F215" s="262">
        <v>4</v>
      </c>
      <c r="G215" s="248"/>
      <c r="H215" s="355" t="s">
        <v>745</v>
      </c>
      <c r="I215" s="355"/>
      <c r="J215" s="355"/>
      <c r="K215" s="302"/>
    </row>
    <row r="216" spans="2:11" ht="12.75" customHeight="1"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Plhak-PC\Plhak</dc:creator>
  <cp:keywords/>
  <dc:description/>
  <cp:lastModifiedBy>Vránová Kateřina</cp:lastModifiedBy>
  <dcterms:created xsi:type="dcterms:W3CDTF">2018-04-24T06:26:11Z</dcterms:created>
  <dcterms:modified xsi:type="dcterms:W3CDTF">2018-12-31T11:51:01Z</dcterms:modified>
  <cp:category/>
  <cp:version/>
  <cp:contentType/>
  <cp:contentStatus/>
</cp:coreProperties>
</file>