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55" windowWidth="17895" windowHeight="11190" activeTab="0"/>
  </bookViews>
  <sheets>
    <sheet name="Rekapitulace stavby" sheetId="1" r:id="rId1"/>
    <sheet name="SO01 - Demolice" sheetId="2" r:id="rId2"/>
    <sheet name="Pokyny pro vyplnění" sheetId="3" r:id="rId3"/>
  </sheets>
  <definedNames>
    <definedName name="_xlnm._FilterDatabase" localSheetId="1" hidden="1">'SO01 - Demolice'!$C$103:$K$230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Demolice'!$C$4:$J$36,'SO01 - Demolice'!$C$42:$J$85,'SO01 - Demolice'!$C$91:$K$230</definedName>
    <definedName name="_xlnm.Print_Titles" localSheetId="0">'Rekapitulace stavby'!$49:$49</definedName>
    <definedName name="_xlnm.Print_Titles" localSheetId="1">'SO01 - Demolice'!$103:$103</definedName>
  </definedNames>
  <calcPr calcId="145621"/>
</workbook>
</file>

<file path=xl/sharedStrings.xml><?xml version="1.0" encoding="utf-8"?>
<sst xmlns="http://schemas.openxmlformats.org/spreadsheetml/2006/main" count="2185" uniqueCount="664">
  <si>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</si>
  <si>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</si>
  <si>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</si>
  <si>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</si>
  <si>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</si>
  <si>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</si>
  <si>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</si>
  <si>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{5e99da69-08e9-4ff9-9356-ead56088f241}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</si>
  <si>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</si>
  <si>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</si>
  <si>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</si>
  <si>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</si>
  <si>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</si>
  <si>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</si>
  <si>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</si>
  <si>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</si>
  <si>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</si>
  <si>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</si>
  <si>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</si>
  <si>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objektu ZŠ Kamenná č.p. 5250, Chomutov</t>
  </si>
  <si>
    <t>KSO:</t>
  </si>
  <si>
    <t/>
  </si>
  <si>
    <t>CC-CZ:</t>
  </si>
  <si>
    <t>Místo:</t>
  </si>
  <si>
    <t>Chomutov</t>
  </si>
  <si>
    <t>Datum:</t>
  </si>
  <si>
    <t>26. 3. 2018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</si>
  <si>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</si>
  <si>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</si>
  <si>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</si>
  <si>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</si>
  <si>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</si>
  <si>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</si>
  <si>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</si>
  <si>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</si>
  <si>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</si>
  <si>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</si>
  <si>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</si>
  <si>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</si>
  <si>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</si>
  <si>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</si>
  <si>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</si>
  <si>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</si>
  <si>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</si>
  <si>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</si>
  <si>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</si>
  <si>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</si>
  <si>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</si>
  <si>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</si>
  <si>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</si>
  <si>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</si>
  <si>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</si>
  <si>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</si>
  <si>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</si>
  <si>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</si>
  <si>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</si>
  <si>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</si>
  <si>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</si>
  <si>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</si>
  <si>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</si>
  <si>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</si>
  <si>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</si>
  <si>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</si>
  <si>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</si>
  <si>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</si>
  <si>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</si>
  <si>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</si>
  <si>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</si>
  <si>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</si>
  <si>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</si>
  <si>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</si>
  <si>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</si>
  <si>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</si>
  <si>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</si>
  <si>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</si>
  <si>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</si>
  <si>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</si>
  <si>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</si>
  <si>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</si>
  <si>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</si>
  <si>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Demolice</t>
  </si>
  <si>
    <t>STA</t>
  </si>
  <si>
    <t>1</t>
  </si>
  <si>
    <t>{181f052c-a831-4299-9ada-2ebd152f7242}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</si>
  <si>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</si>
  <si>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</si>
  <si>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</si>
  <si>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</si>
  <si>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</si>
  <si>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</si>
  <si>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</si>
  <si>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</si>
  <si>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</si>
  <si>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</si>
  <si>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</si>
  <si>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</si>
  <si>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</si>
  <si>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</si>
  <si>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</si>
  <si>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</si>
  <si>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</si>
  <si>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</si>
  <si>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</si>
  <si>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</si>
  <si>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</si>
  <si>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</si>
  <si>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</si>
  <si>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</si>
  <si>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</si>
  <si>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</si>
  <si>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</si>
  <si>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</si>
  <si>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</si>
  <si>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</si>
  <si>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</si>
  <si>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</si>
  <si>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</si>
  <si>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</si>
  <si>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</si>
  <si>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</si>
  <si>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</si>
  <si>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</si>
  <si>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</si>
  <si>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</si>
  <si>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</si>
  <si>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</si>
  <si>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</si>
  <si>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</si>
  <si>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</si>
  <si>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</si>
  <si>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</si>
  <si>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</si>
  <si>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</si>
  <si>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</si>
  <si>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</si>
  <si>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</si>
  <si>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</si>
  <si>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</si>
  <si>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</si>
  <si>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</si>
  <si>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</si>
  <si>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</si>
  <si>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</si>
  <si>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</si>
  <si>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</si>
  <si>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</si>
  <si>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</si>
  <si>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</si>
  <si>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</si>
  <si>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</si>
  <si>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1950783471</t>
  </si>
  <si>
    <t>113107324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</si>
  <si>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</si>
  <si>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-668723600</t>
  </si>
  <si>
    <t>VV</t>
  </si>
  <si>
    <t>795</t>
  </si>
  <si>
    <t>3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</si>
  <si>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</si>
  <si>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</si>
  <si>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1602158963</t>
  </si>
  <si>
    <t>122201104</t>
  </si>
  <si>
    <t>Odkopávky a prokopávky nezapažené s přehozením výkopku na vzdálenost do 3 m nebo s naložením na dopravní prostředek v hornině tř. 3 přes 5 000 m3</t>
  </si>
  <si>
    <t>m3</t>
  </si>
  <si>
    <t>487973956</t>
  </si>
  <si>
    <t>9788/100*35</t>
  </si>
  <si>
    <t>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</si>
  <si>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</si>
  <si>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</si>
  <si>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1960033786</t>
  </si>
  <si>
    <t>3425,8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</si>
  <si>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</si>
  <si>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</si>
  <si>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</si>
  <si>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582192710</t>
  </si>
  <si>
    <t>(1088+1937,25)/100*35</t>
  </si>
  <si>
    <t>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</si>
  <si>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</si>
  <si>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</si>
  <si>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-154163045</t>
  </si>
  <si>
    <t>1058,838*34</t>
  </si>
  <si>
    <t>8</t>
  </si>
  <si>
    <t>167101102</t>
  </si>
  <si>
    <t>Nakládání, skládání a překládání neulehlého výkopku nebo sypaniny nakládání, množství přes 100 m3, z hornin tř. 1 až 4</t>
  </si>
  <si>
    <t>-1361842274</t>
  </si>
  <si>
    <t>(10876+1200)/100*35</t>
  </si>
  <si>
    <t>9</t>
  </si>
  <si>
    <t>174101101</t>
  </si>
  <si>
    <t>Zásyp sypaninou z jakékoliv horniny s uložením výkopku ve vrstvách se zhutněním jam, šachet, rýh nebo kolem objektů v těchto vykopávkách</t>
  </si>
  <si>
    <t>736701584</t>
  </si>
  <si>
    <t>10876/100*35</t>
  </si>
  <si>
    <t>10</t>
  </si>
  <si>
    <t>R46515</t>
  </si>
  <si>
    <t>Zemina G3</t>
  </si>
  <si>
    <t>1788878442</t>
  </si>
  <si>
    <t>1088/100*35</t>
  </si>
  <si>
    <t>11</t>
  </si>
  <si>
    <t>181951102</t>
  </si>
  <si>
    <t>Úprava pláně vyrovnáním výškových rozdílů v hornině tř. 1 až 4 se zhutněním</t>
  </si>
  <si>
    <t>2117759696</t>
  </si>
  <si>
    <t>12915/100*35</t>
  </si>
  <si>
    <t>12</t>
  </si>
  <si>
    <t>R6516</t>
  </si>
  <si>
    <t>M+D Ochrana stromů proti poškození při demolici</t>
  </si>
  <si>
    <t>kus</t>
  </si>
  <si>
    <t>1352739216</t>
  </si>
  <si>
    <t>Zakládání</t>
  </si>
  <si>
    <t>13</t>
  </si>
  <si>
    <t>215901101</t>
  </si>
  <si>
    <t>Zhutnění podloží pod násypy z rostlé horniny tř. 1 až 4 z hornin soudružných do 92 % PS a nesoudržných sypkých relativní ulehlosti I(d) do 0,8</t>
  </si>
  <si>
    <t>-253614422</t>
  </si>
  <si>
    <t>Svislé a kompletní konstrukce</t>
  </si>
  <si>
    <t>Vodorovné konstrukce</t>
  </si>
  <si>
    <t>14</t>
  </si>
  <si>
    <t>413352115</t>
  </si>
  <si>
    <t>Podpěrná konstrukce nosníků a průvlaků výšky podepření do 4 m výšky nosníku (po spodní hranu stropní desky) přes 100 cm zřízení</t>
  </si>
  <si>
    <t>-369124729</t>
  </si>
  <si>
    <t>413352116</t>
  </si>
  <si>
    <t>Podpěrná konstrukce nosníků a průvlaků výšky podepření do 4 m výšky nosníku (po spodní hranu stropní desky) přes 100 cm odstranění</t>
  </si>
  <si>
    <t>-1331433531</t>
  </si>
  <si>
    <t>Komunikace pozemní</t>
  </si>
  <si>
    <t>16</t>
  </si>
  <si>
    <t>564651111</t>
  </si>
  <si>
    <t>Podklad z kameniva hrubého drceného vel. 63-125 mm, s rozprostřením a zhutněním, po zhutnění tl. 150 mm</t>
  </si>
  <si>
    <t>1621869776</t>
  </si>
  <si>
    <t>17</t>
  </si>
  <si>
    <t>577134111</t>
  </si>
  <si>
    <t>Asfaltový beton vrstva obrusná ACO 11 (ABS) s rozprostřením a se zhutněním z nemodifikovaného asfaltu v pruhu šířky do 3 m tř. I, po zhutnění tl. 40 mm</t>
  </si>
  <si>
    <t>-20687174</t>
  </si>
  <si>
    <t>Úpravy povrchů, podlahy a osazování výplní</t>
  </si>
  <si>
    <t>Ostatní konstrukce a práce, bourání</t>
  </si>
  <si>
    <t>18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</si>
  <si>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</si>
  <si>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</si>
  <si>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m</t>
  </si>
  <si>
    <t>-361570133</t>
  </si>
  <si>
    <t>19</t>
  </si>
  <si>
    <t>M</t>
  </si>
  <si>
    <t>59217017</t>
  </si>
  <si>
    <t>obrubník betonový chodníkový 100x10x25 cm</t>
  </si>
  <si>
    <t>1221626179</t>
  </si>
  <si>
    <t>20</t>
  </si>
  <si>
    <t>938908411</t>
  </si>
  <si>
    <t>Čištění vozovek splachováním vodou povrchu podkladu nebo krytu živičného, betonového nebo dlážděného</t>
  </si>
  <si>
    <t>-72809414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</si>
  <si>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</si>
  <si>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</si>
  <si>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1707134468</t>
  </si>
  <si>
    <t>22</t>
  </si>
  <si>
    <t>981013714</t>
  </si>
  <si>
    <t>Demolice budov těžkými mechanizačními prostředky z monolitického nebo montovaného železobetonu včetně výplňového zdiva, s podílem konstrukcí přes 20 do 25 %, včetně základů</t>
  </si>
  <si>
    <t>-1353880681</t>
  </si>
  <si>
    <t>23</t>
  </si>
  <si>
    <t>R041651</t>
  </si>
  <si>
    <t>M+D Kropení demolovaných konstrukcí proti zvýšené pršnosti, dle potřeby po celou dobu demolice v celé řešené ploše</t>
  </si>
  <si>
    <t>kpl</t>
  </si>
  <si>
    <t>1361893784</t>
  </si>
  <si>
    <t>997</t>
  </si>
  <si>
    <t>Přesun sutě</t>
  </si>
  <si>
    <t>24</t>
  </si>
  <si>
    <t>997006005</t>
  </si>
  <si>
    <t>Drcení stavebního odpadu z demolic s dopravou na vzdálenost do 100 m a naložením do drtícího zařízení ze zdiva cihelného, kamenného a smíšeného</t>
  </si>
  <si>
    <t>t</t>
  </si>
  <si>
    <t>-224499390</t>
  </si>
  <si>
    <t>25</t>
  </si>
  <si>
    <t>997006007</t>
  </si>
  <si>
    <t>Drcení stavebního odpadu z demolic s dopravou na vzdálenost do 100 m a naložením do drtícího zařízení ze zdiva železobetonového</t>
  </si>
  <si>
    <t>-1572836281</t>
  </si>
  <si>
    <t>26</t>
  </si>
  <si>
    <t>997006511</t>
  </si>
  <si>
    <t>Vodorovná doprava suti na skládku s naložením na dopravní prostředek a složením do 100 m</t>
  </si>
  <si>
    <t>1128823428</t>
  </si>
  <si>
    <t>27</t>
  </si>
  <si>
    <t>997006512</t>
  </si>
  <si>
    <t>Vodorovná doprava suti na skládku s naložením na dopravní prostředek a složením přes 100 m do 1 km</t>
  </si>
  <si>
    <t>1159340847</t>
  </si>
  <si>
    <t>28</t>
  </si>
  <si>
    <t>997006519</t>
  </si>
  <si>
    <t>Vodorovná doprava suti na skládku s naložením na dopravní prostředek a složením Příplatek k ceně za každý další i započatý 1 km</t>
  </si>
  <si>
    <t>-676848721</t>
  </si>
  <si>
    <t>12394,444*34</t>
  </si>
  <si>
    <t>29</t>
  </si>
  <si>
    <t>997013112</t>
  </si>
  <si>
    <t>Vnitrostaveništní doprava suti a vybouraných hmot vodorovně do 50 m svisle s použitím mechanizace pro budovy a haly výšky přes 6 do 9 m</t>
  </si>
  <si>
    <t>-325743105</t>
  </si>
  <si>
    <t>30</t>
  </si>
  <si>
    <t>R7013801</t>
  </si>
  <si>
    <t>Poplatek za uložení stavebního odpadu na skládce (skládkovné) z prostého betonu zatříděného do Katalogu odpadů pod kódem 170 101 - Recyklační centrum</t>
  </si>
  <si>
    <t>1928984858</t>
  </si>
  <si>
    <t>241,160/100*35</t>
  </si>
  <si>
    <t>31</t>
  </si>
  <si>
    <t>R7221845</t>
  </si>
  <si>
    <t>Poplatek za uložení stavebního odpadu na skládce (skládkovné) asfaltového bez obsahu dehtu zatříděného do Katalogu odpadů pod kódem 170 302 - Recyklační centrum</t>
  </si>
  <si>
    <t>-1601629262</t>
  </si>
  <si>
    <t>392,26/100*35</t>
  </si>
  <si>
    <t>32</t>
  </si>
  <si>
    <t>997221855</t>
  </si>
  <si>
    <t>Poplatek za uložení stavebního odpadu na skládce (skládkovné) zeminy a kameniva zatříděného do Katalogu odpadů pod kódem 170 504</t>
  </si>
  <si>
    <t>650966397</t>
  </si>
  <si>
    <t>(1409,98+433,944)/100*35</t>
  </si>
  <si>
    <t>33</t>
  </si>
  <si>
    <t>R7013802</t>
  </si>
  <si>
    <t xml:space="preserve">Poplatek za uložení stavebního odpadu na skládce (skládkovné) z armovaného betonu zatříděného do Katalogu odpadů pod kódem 170 101 - Recyklační centrum </t>
  </si>
  <si>
    <t>-1302057738</t>
  </si>
  <si>
    <t>31163,589/100*35</t>
  </si>
  <si>
    <t>34</t>
  </si>
  <si>
    <t>R7013803</t>
  </si>
  <si>
    <t>Poplatek za uložení stavebního odpadu na skládce (skládkovné) cihelného zatříděného do Katalogu odpadů pod kódem 170 102 - Recyklační centrum</t>
  </si>
  <si>
    <t>-720663590</t>
  </si>
  <si>
    <t>1056/100*35</t>
  </si>
  <si>
    <t>35</t>
  </si>
  <si>
    <t>997013804</t>
  </si>
  <si>
    <t>Poplatek za uložení stavebního odpadu na skládce (skládkovné) ze skla zatříděného do Katalogu odpadů pod kódem 170 202</t>
  </si>
  <si>
    <t>-149010931</t>
  </si>
  <si>
    <t>36</t>
  </si>
  <si>
    <t>R7013807</t>
  </si>
  <si>
    <t>Poplatek za uložení stavebního odpadu na skládce (skládkovné) z tašek a keramických výrobků zatříděného do Katalogu odpadů pod kódem 170 103 - Recyklační centrum</t>
  </si>
  <si>
    <t>86699159</t>
  </si>
  <si>
    <t>234,332/100*35</t>
  </si>
  <si>
    <t>37</t>
  </si>
  <si>
    <t>997013811</t>
  </si>
  <si>
    <t>Poplatek za uložení stavebního odpadu na skládce (skládkovné) dřevěného zatříděného do Katalogu odpadů pod kódem 170 201</t>
  </si>
  <si>
    <t>-1460717831</t>
  </si>
  <si>
    <t>81,965/100*35</t>
  </si>
  <si>
    <t>38</t>
  </si>
  <si>
    <t>997013813</t>
  </si>
  <si>
    <t>Poplatek za uložení stavebního odpadu na skládce (skládkovné) z plastických hmot zatříděného do Katalogu odpadů pod kódem 170 203</t>
  </si>
  <si>
    <t>1230986032</t>
  </si>
  <si>
    <t>7,239/100*35</t>
  </si>
  <si>
    <t>39</t>
  </si>
  <si>
    <t>997013814</t>
  </si>
  <si>
    <t>Poplatek za uložení stavebního odpadu na skládce (skládkovné) z izolačních materiálů zatříděného do Katalogu odpadů pod kódem 170 604</t>
  </si>
  <si>
    <t>202799871</t>
  </si>
  <si>
    <t>27,38/100*35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</si>
  <si>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</si>
  <si>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</si>
  <si>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</si>
  <si>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-1806443044</t>
  </si>
  <si>
    <t>300/100*35</t>
  </si>
  <si>
    <t>41</t>
  </si>
  <si>
    <t>997223845</t>
  </si>
  <si>
    <t>Poplatek za uložení stavebního odpadu na skládce (skládkovné) asfaltového bez obsahu dehtu zatříděného do Katalogu odpadů pod kódem 170 302</t>
  </si>
  <si>
    <t>-410759120</t>
  </si>
  <si>
    <t>61,992/100*35</t>
  </si>
  <si>
    <t>998</t>
  </si>
  <si>
    <t>Přesun hmot</t>
  </si>
  <si>
    <t>42</t>
  </si>
  <si>
    <t>998001123</t>
  </si>
  <si>
    <t>Přesun hmot pro demolice objektů výšky do 21 m</t>
  </si>
  <si>
    <t>-705136997</t>
  </si>
  <si>
    <t>PSV</t>
  </si>
  <si>
    <t>Práce a dodávky PSV</t>
  </si>
  <si>
    <t>711</t>
  </si>
  <si>
    <t>Izolace proti vodě, vlhkosti a plynům</t>
  </si>
  <si>
    <t>43</t>
  </si>
  <si>
    <t>711131811</t>
  </si>
  <si>
    <t>Odstranění izolace proti zemní vlhkosti na ploše vodorovné V</t>
  </si>
  <si>
    <t>-1680310801</t>
  </si>
  <si>
    <t>5166*3/100*35</t>
  </si>
  <si>
    <t>712</t>
  </si>
  <si>
    <t>Povlakové krytiny</t>
  </si>
  <si>
    <t>44</t>
  </si>
  <si>
    <t>712990812</t>
  </si>
  <si>
    <t>Odstranění násypu nebo nánosu ze střech násypu nebo nánosu do 10°, tl. do 50 mm</t>
  </si>
  <si>
    <t>440889751</t>
  </si>
  <si>
    <t>5166/100*35</t>
  </si>
  <si>
    <t>713</t>
  </si>
  <si>
    <t>Izolace tepelné</t>
  </si>
  <si>
    <t>45</t>
  </si>
  <si>
    <t>713140823</t>
  </si>
  <si>
    <t>Odstranění tepelné izolace běžných stavebních konstrukcí z rohoží, pásů, dílců, desek, bloků střech plochých nadstřešních izolací volně položených z polystyrenu, tloušťka izolace přes 100 mm</t>
  </si>
  <si>
    <t>-990650880</t>
  </si>
  <si>
    <t>721</t>
  </si>
  <si>
    <t>Zdravotechnika - vnitřní kanalizace</t>
  </si>
  <si>
    <t>46</t>
  </si>
  <si>
    <t>721140802</t>
  </si>
  <si>
    <t>Demontáž potrubí z litinových trub odpadních nebo dešťových do DN 100</t>
  </si>
  <si>
    <t>1341709852</t>
  </si>
  <si>
    <t>200/100*35</t>
  </si>
  <si>
    <t>47</t>
  </si>
  <si>
    <t>721140806</t>
  </si>
  <si>
    <t>Demontáž potrubí z litinových trub odpadních nebo dešťových přes 100 do DN 200</t>
  </si>
  <si>
    <t>1063351267</t>
  </si>
  <si>
    <t>50/100*35</t>
  </si>
  <si>
    <t>48</t>
  </si>
  <si>
    <t>R416155</t>
  </si>
  <si>
    <t>M+D Zaslepení kanalizace do 300mm - vnější kanalizační šachty</t>
  </si>
  <si>
    <t>-718186304</t>
  </si>
  <si>
    <t>722</t>
  </si>
  <si>
    <t>Zdravotechnika - vnitřní vodovod</t>
  </si>
  <si>
    <t>49</t>
  </si>
  <si>
    <t>722130802</t>
  </si>
  <si>
    <t>Demontáž potrubí z ocelových trubek pozinkovaných závitových přes 25 do DN 40</t>
  </si>
  <si>
    <t>-502504376</t>
  </si>
  <si>
    <t>150/100*35</t>
  </si>
  <si>
    <t>762</t>
  </si>
  <si>
    <t>Konstrukce tesařské</t>
  </si>
  <si>
    <t>50</t>
  </si>
  <si>
    <t>R62191952</t>
  </si>
  <si>
    <t>Zabednění jednotlivých otvorů ve stěnách z desek (materiál ve specifikaci) měkkých (minerálněvláknitých, dřevovláknitých apod.), otvoru plochy jednotlivě přes 1 do 4 m2, včetně podkladní konstrukce z latí</t>
  </si>
  <si>
    <t>1759529362</t>
  </si>
  <si>
    <t>51</t>
  </si>
  <si>
    <t>60726248</t>
  </si>
  <si>
    <t>deska dřevoštěpková OSB ostrá hrana nebroušená tl 22mm</t>
  </si>
  <si>
    <t>733118720</t>
  </si>
  <si>
    <t>92*1,1 'Přepočtené koeficientem množství</t>
  </si>
  <si>
    <t>764</t>
  </si>
  <si>
    <t>Konstrukce klempířské</t>
  </si>
  <si>
    <t>766</t>
  </si>
  <si>
    <t>Konstrukce truhlářské</t>
  </si>
  <si>
    <t>52</t>
  </si>
  <si>
    <t>R66622834</t>
  </si>
  <si>
    <t>Demontáž okenních konstrukcí rámu zdvojených dřevěných nebo plastových, plochy otvoru přes 4 m2</t>
  </si>
  <si>
    <t>17145935</t>
  </si>
  <si>
    <t>2157/100*35</t>
  </si>
  <si>
    <t>767</t>
  </si>
  <si>
    <t>Konstrukce zámečnické</t>
  </si>
  <si>
    <t>53</t>
  </si>
  <si>
    <t>767641800</t>
  </si>
  <si>
    <t>Demontáž dveřních zárubní odřezáním od upevnění, plochy dveří do 2,5 m2</t>
  </si>
  <si>
    <t>-67294606</t>
  </si>
  <si>
    <t>121</t>
  </si>
  <si>
    <t>54</t>
  </si>
  <si>
    <t>R66216</t>
  </si>
  <si>
    <t>M+D Oplocení výšky 2m - trubka 60mm á 2m + pletivo, nepůhledná folie, výstražné tabule a ostnatý drát, včetně zabetonování</t>
  </si>
  <si>
    <t>-1788948598</t>
  </si>
  <si>
    <t>55</t>
  </si>
  <si>
    <t>R96326</t>
  </si>
  <si>
    <t>M+D Navýšení stávajícího oplocení o 500mm - navaření trubky 40 mm na stávající sloupky (á 2m) + drátěné pletivo, nepůhledná folie, výstražné tabule a ostnatý drát</t>
  </si>
  <si>
    <t>939804900</t>
  </si>
  <si>
    <t>771</t>
  </si>
  <si>
    <t>Podlahy z dlaždic</t>
  </si>
  <si>
    <t>56</t>
  </si>
  <si>
    <t>771571810</t>
  </si>
  <si>
    <t>Demontáž podlah z dlaždic keramických kladených do malty</t>
  </si>
  <si>
    <t>1564176310</t>
  </si>
  <si>
    <t>1671/100*35</t>
  </si>
  <si>
    <t>776</t>
  </si>
  <si>
    <t>Podlahy povlakové</t>
  </si>
  <si>
    <t>57</t>
  </si>
  <si>
    <t>776201812</t>
  </si>
  <si>
    <t>Demontáž lepených povlakových podlah s podložkou ručně</t>
  </si>
  <si>
    <t>286215106</t>
  </si>
  <si>
    <t>2413/100*35</t>
  </si>
  <si>
    <t>781</t>
  </si>
  <si>
    <t>Dokončovací práce - obklady</t>
  </si>
  <si>
    <t>58</t>
  </si>
  <si>
    <t>781471810</t>
  </si>
  <si>
    <t>Demontáž obkladů z dlaždic keramických kladených do malty</t>
  </si>
  <si>
    <t>-581527616</t>
  </si>
  <si>
    <t>(74+57+36+36+124+68+73)*2,5/100*35</t>
  </si>
  <si>
    <t>VRN</t>
  </si>
  <si>
    <t>Vedlejší rozpočtové náklady</t>
  </si>
  <si>
    <t>VRN1</t>
  </si>
  <si>
    <t>Průzkumné, geodetické a projektové práce</t>
  </si>
  <si>
    <t>59</t>
  </si>
  <si>
    <t>012002000</t>
  </si>
  <si>
    <t>Vytyčení, zameření stavby</t>
  </si>
  <si>
    <t>CS ÚRS 2017 01</t>
  </si>
  <si>
    <t>1024</t>
  </si>
  <si>
    <t>-589608566</t>
  </si>
  <si>
    <t>60</t>
  </si>
  <si>
    <t>013254000</t>
  </si>
  <si>
    <t>Průzkumné, geodetické a projektové práce projektové práce dokumentace stavby (výkresová a textová) skutečného provedení stavby</t>
  </si>
  <si>
    <t>-777430886</t>
  </si>
  <si>
    <t>VRN3</t>
  </si>
  <si>
    <t>Zařízení staveniště</t>
  </si>
  <si>
    <t>61</t>
  </si>
  <si>
    <t>030001000.1</t>
  </si>
  <si>
    <t>Zařízení staveniště - Náklady na stavební buňky, zřízení počítačové sítě, WIFI apod., skládky na staveništi, náklady na provoz a údržbu staveniště, bezpečnostní zábradlí na střeše, provizorní napojení vody (připojení vodoměrné soustavy), provizorní staveniště</t>
  </si>
  <si>
    <t>1279085351</t>
  </si>
  <si>
    <t>62</t>
  </si>
  <si>
    <t>034603000</t>
  </si>
  <si>
    <t>strážní služba staveniště - po dobu demolice</t>
  </si>
  <si>
    <t>-188739035</t>
  </si>
  <si>
    <t>VRN5</t>
  </si>
  <si>
    <t>Finanční náklady</t>
  </si>
  <si>
    <t>63</t>
  </si>
  <si>
    <t>052002000</t>
  </si>
  <si>
    <t>Finanční rezerva - Nenadálé nutné konstrukční úpravy spojené s přechodem mezi I. a II. etapou</t>
  </si>
  <si>
    <t>566912474</t>
  </si>
  <si>
    <t>VRN9</t>
  </si>
  <si>
    <t>Ostatní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</si>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</sst>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3" t="s">
        <v>16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6"/>
      <c r="AQ5" s="28"/>
      <c r="BE5" s="30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5" t="s">
        <v>19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6"/>
      <c r="AQ6" s="28"/>
      <c r="BE6" s="302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2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2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2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2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02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2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02"/>
      <c r="BS13" s="21" t="s">
        <v>8</v>
      </c>
    </row>
    <row r="14" spans="2:71" ht="13.5">
      <c r="B14" s="25"/>
      <c r="C14" s="26"/>
      <c r="D14" s="26"/>
      <c r="E14" s="306" t="s">
        <v>32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02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2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34</v>
      </c>
      <c r="AO16" s="26"/>
      <c r="AP16" s="26"/>
      <c r="AQ16" s="28"/>
      <c r="BE16" s="302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36</v>
      </c>
      <c r="AO17" s="26"/>
      <c r="AP17" s="26"/>
      <c r="AQ17" s="28"/>
      <c r="BE17" s="302"/>
      <c r="BS17" s="21" t="s">
        <v>37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2"/>
      <c r="BS18" s="21" t="s">
        <v>8</v>
      </c>
    </row>
    <row r="19" spans="2:71" ht="14.45" customHeight="1">
      <c r="B19" s="25"/>
      <c r="C19" s="26"/>
      <c r="D19" s="34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2"/>
      <c r="BS19" s="21" t="s">
        <v>8</v>
      </c>
    </row>
    <row r="20" spans="2:71" ht="57" customHeight="1">
      <c r="B20" s="25"/>
      <c r="C20" s="26"/>
      <c r="D20" s="26"/>
      <c r="E20" s="308" t="s">
        <v>39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6"/>
      <c r="AP20" s="26"/>
      <c r="AQ20" s="28"/>
      <c r="BE20" s="302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2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2"/>
    </row>
    <row r="23" spans="2:57" s="1" customFormat="1" ht="25.9" customHeight="1">
      <c r="B23" s="38"/>
      <c r="C23" s="39"/>
      <c r="D23" s="40" t="s">
        <v>40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9">
        <f>ROUND(AG51,2)</f>
        <v>0</v>
      </c>
      <c r="AL23" s="310"/>
      <c r="AM23" s="310"/>
      <c r="AN23" s="310"/>
      <c r="AO23" s="310"/>
      <c r="AP23" s="39"/>
      <c r="AQ23" s="42"/>
      <c r="BE23" s="302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1" t="s">
        <v>41</v>
      </c>
      <c r="M25" s="311"/>
      <c r="N25" s="311"/>
      <c r="O25" s="311"/>
      <c r="P25" s="39"/>
      <c r="Q25" s="39"/>
      <c r="R25" s="39"/>
      <c r="S25" s="39"/>
      <c r="T25" s="39"/>
      <c r="U25" s="39"/>
      <c r="V25" s="39"/>
      <c r="W25" s="311" t="s">
        <v>42</v>
      </c>
      <c r="X25" s="311"/>
      <c r="Y25" s="311"/>
      <c r="Z25" s="311"/>
      <c r="AA25" s="311"/>
      <c r="AB25" s="311"/>
      <c r="AC25" s="311"/>
      <c r="AD25" s="311"/>
      <c r="AE25" s="311"/>
      <c r="AF25" s="39"/>
      <c r="AG25" s="39"/>
      <c r="AH25" s="39"/>
      <c r="AI25" s="39"/>
      <c r="AJ25" s="39"/>
      <c r="AK25" s="311" t="s">
        <v>43</v>
      </c>
      <c r="AL25" s="311"/>
      <c r="AM25" s="311"/>
      <c r="AN25" s="311"/>
      <c r="AO25" s="311"/>
      <c r="AP25" s="39"/>
      <c r="AQ25" s="42"/>
      <c r="BE25" s="302"/>
    </row>
    <row r="26" spans="2:57" s="2" customFormat="1" ht="14.45" customHeight="1">
      <c r="B26" s="44"/>
      <c r="C26" s="45"/>
      <c r="D26" s="46" t="s">
        <v>44</v>
      </c>
      <c r="E26" s="45"/>
      <c r="F26" s="46" t="s">
        <v>45</v>
      </c>
      <c r="G26" s="45"/>
      <c r="H26" s="45"/>
      <c r="I26" s="45"/>
      <c r="J26" s="45"/>
      <c r="K26" s="45"/>
      <c r="L26" s="312">
        <v>0.21</v>
      </c>
      <c r="M26" s="313"/>
      <c r="N26" s="313"/>
      <c r="O26" s="313"/>
      <c r="P26" s="45"/>
      <c r="Q26" s="45"/>
      <c r="R26" s="45"/>
      <c r="S26" s="45"/>
      <c r="T26" s="45"/>
      <c r="U26" s="45"/>
      <c r="V26" s="45"/>
      <c r="W26" s="314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5"/>
      <c r="AG26" s="45"/>
      <c r="AH26" s="45"/>
      <c r="AI26" s="45"/>
      <c r="AJ26" s="45"/>
      <c r="AK26" s="314">
        <f>ROUND(AV51,2)</f>
        <v>0</v>
      </c>
      <c r="AL26" s="313"/>
      <c r="AM26" s="313"/>
      <c r="AN26" s="313"/>
      <c r="AO26" s="313"/>
      <c r="AP26" s="45"/>
      <c r="AQ26" s="47"/>
      <c r="BE26" s="302"/>
    </row>
    <row r="27" spans="2:57" s="2" customFormat="1" ht="14.45" customHeight="1">
      <c r="B27" s="44"/>
      <c r="C27" s="45"/>
      <c r="D27" s="45"/>
      <c r="E27" s="45"/>
      <c r="F27" s="46" t="s">
        <v>46</v>
      </c>
      <c r="G27" s="45"/>
      <c r="H27" s="45"/>
      <c r="I27" s="45"/>
      <c r="J27" s="45"/>
      <c r="K27" s="45"/>
      <c r="L27" s="312">
        <v>0.15</v>
      </c>
      <c r="M27" s="313"/>
      <c r="N27" s="313"/>
      <c r="O27" s="313"/>
      <c r="P27" s="45"/>
      <c r="Q27" s="45"/>
      <c r="R27" s="45"/>
      <c r="S27" s="45"/>
      <c r="T27" s="45"/>
      <c r="U27" s="45"/>
      <c r="V27" s="45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5"/>
      <c r="AG27" s="45"/>
      <c r="AH27" s="45"/>
      <c r="AI27" s="45"/>
      <c r="AJ27" s="45"/>
      <c r="AK27" s="314">
        <f>ROUND(AW51,2)</f>
        <v>0</v>
      </c>
      <c r="AL27" s="313"/>
      <c r="AM27" s="313"/>
      <c r="AN27" s="313"/>
      <c r="AO27" s="313"/>
      <c r="AP27" s="45"/>
      <c r="AQ27" s="47"/>
      <c r="BE27" s="302"/>
    </row>
    <row r="28" spans="2:57" s="2" customFormat="1" ht="14.45" customHeight="1" hidden="1">
      <c r="B28" s="44"/>
      <c r="C28" s="45"/>
      <c r="D28" s="45"/>
      <c r="E28" s="45"/>
      <c r="F28" s="46" t="s">
        <v>47</v>
      </c>
      <c r="G28" s="45"/>
      <c r="H28" s="45"/>
      <c r="I28" s="45"/>
      <c r="J28" s="45"/>
      <c r="K28" s="45"/>
      <c r="L28" s="312">
        <v>0.21</v>
      </c>
      <c r="M28" s="313"/>
      <c r="N28" s="313"/>
      <c r="O28" s="313"/>
      <c r="P28" s="45"/>
      <c r="Q28" s="45"/>
      <c r="R28" s="45"/>
      <c r="S28" s="45"/>
      <c r="T28" s="45"/>
      <c r="U28" s="45"/>
      <c r="V28" s="45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5"/>
      <c r="AG28" s="45"/>
      <c r="AH28" s="45"/>
      <c r="AI28" s="45"/>
      <c r="AJ28" s="45"/>
      <c r="AK28" s="314">
        <v>0</v>
      </c>
      <c r="AL28" s="313"/>
      <c r="AM28" s="313"/>
      <c r="AN28" s="313"/>
      <c r="AO28" s="313"/>
      <c r="AP28" s="45"/>
      <c r="AQ28" s="47"/>
      <c r="BE28" s="302"/>
    </row>
    <row r="29" spans="2:57" s="2" customFormat="1" ht="14.45" customHeight="1" hidden="1">
      <c r="B29" s="44"/>
      <c r="C29" s="45"/>
      <c r="D29" s="45"/>
      <c r="E29" s="45"/>
      <c r="F29" s="46" t="s">
        <v>48</v>
      </c>
      <c r="G29" s="45"/>
      <c r="H29" s="45"/>
      <c r="I29" s="45"/>
      <c r="J29" s="45"/>
      <c r="K29" s="45"/>
      <c r="L29" s="312">
        <v>0.15</v>
      </c>
      <c r="M29" s="313"/>
      <c r="N29" s="313"/>
      <c r="O29" s="313"/>
      <c r="P29" s="45"/>
      <c r="Q29" s="45"/>
      <c r="R29" s="45"/>
      <c r="S29" s="45"/>
      <c r="T29" s="45"/>
      <c r="U29" s="45"/>
      <c r="V29" s="45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5"/>
      <c r="AG29" s="45"/>
      <c r="AH29" s="45"/>
      <c r="AI29" s="45"/>
      <c r="AJ29" s="45"/>
      <c r="AK29" s="314">
        <v>0</v>
      </c>
      <c r="AL29" s="313"/>
      <c r="AM29" s="313"/>
      <c r="AN29" s="313"/>
      <c r="AO29" s="313"/>
      <c r="AP29" s="45"/>
      <c r="AQ29" s="47"/>
      <c r="BE29" s="302"/>
    </row>
    <row r="30" spans="2:57" s="2" customFormat="1" ht="14.45" customHeight="1" hidden="1">
      <c r="B30" s="44"/>
      <c r="C30" s="45"/>
      <c r="D30" s="45"/>
      <c r="E30" s="45"/>
      <c r="F30" s="46" t="s">
        <v>49</v>
      </c>
      <c r="G30" s="45"/>
      <c r="H30" s="45"/>
      <c r="I30" s="45"/>
      <c r="J30" s="45"/>
      <c r="K30" s="45"/>
      <c r="L30" s="312">
        <v>0</v>
      </c>
      <c r="M30" s="313"/>
      <c r="N30" s="313"/>
      <c r="O30" s="313"/>
      <c r="P30" s="45"/>
      <c r="Q30" s="45"/>
      <c r="R30" s="45"/>
      <c r="S30" s="45"/>
      <c r="T30" s="45"/>
      <c r="U30" s="45"/>
      <c r="V30" s="45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5"/>
      <c r="AG30" s="45"/>
      <c r="AH30" s="45"/>
      <c r="AI30" s="45"/>
      <c r="AJ30" s="45"/>
      <c r="AK30" s="314">
        <v>0</v>
      </c>
      <c r="AL30" s="313"/>
      <c r="AM30" s="313"/>
      <c r="AN30" s="313"/>
      <c r="AO30" s="313"/>
      <c r="AP30" s="45"/>
      <c r="AQ30" s="47"/>
      <c r="BE30" s="302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2"/>
    </row>
    <row r="32" spans="2:57" s="1" customFormat="1" ht="25.9" customHeight="1">
      <c r="B32" s="38"/>
      <c r="C32" s="48"/>
      <c r="D32" s="49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51</v>
      </c>
      <c r="U32" s="50"/>
      <c r="V32" s="50"/>
      <c r="W32" s="50"/>
      <c r="X32" s="315" t="s">
        <v>52</v>
      </c>
      <c r="Y32" s="316"/>
      <c r="Z32" s="316"/>
      <c r="AA32" s="316"/>
      <c r="AB32" s="316"/>
      <c r="AC32" s="50"/>
      <c r="AD32" s="50"/>
      <c r="AE32" s="50"/>
      <c r="AF32" s="50"/>
      <c r="AG32" s="50"/>
      <c r="AH32" s="50"/>
      <c r="AI32" s="50"/>
      <c r="AJ32" s="50"/>
      <c r="AK32" s="317">
        <f>SUM(AK23:AK30)</f>
        <v>0</v>
      </c>
      <c r="AL32" s="316"/>
      <c r="AM32" s="316"/>
      <c r="AN32" s="316"/>
      <c r="AO32" s="318"/>
      <c r="AP32" s="48"/>
      <c r="AQ32" s="52"/>
      <c r="BE32" s="302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18-06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9" t="str">
        <f>K6</f>
        <v>Demolice objektu ZŠ Kamenná č.p. 5250, Chomutov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Chomutov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1" t="str">
        <f>IF(AN8="","",AN8)</f>
        <v>26. 3. 2018</v>
      </c>
      <c r="AN44" s="321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Statutární město Chomutov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2" t="str">
        <f>IF(E17="","",E17)</f>
        <v>SM - PROJEKT spol. s.r.o.</v>
      </c>
      <c r="AN46" s="322"/>
      <c r="AO46" s="322"/>
      <c r="AP46" s="322"/>
      <c r="AQ46" s="60"/>
      <c r="AR46" s="58"/>
      <c r="AS46" s="323" t="s">
        <v>54</v>
      </c>
      <c r="AT46" s="32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5"/>
      <c r="AT47" s="32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7"/>
      <c r="AT48" s="32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9" t="s">
        <v>55</v>
      </c>
      <c r="D49" s="330"/>
      <c r="E49" s="330"/>
      <c r="F49" s="330"/>
      <c r="G49" s="330"/>
      <c r="H49" s="76"/>
      <c r="I49" s="331" t="s">
        <v>56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57</v>
      </c>
      <c r="AH49" s="330"/>
      <c r="AI49" s="330"/>
      <c r="AJ49" s="330"/>
      <c r="AK49" s="330"/>
      <c r="AL49" s="330"/>
      <c r="AM49" s="330"/>
      <c r="AN49" s="331" t="s">
        <v>58</v>
      </c>
      <c r="AO49" s="330"/>
      <c r="AP49" s="330"/>
      <c r="AQ49" s="77" t="s">
        <v>59</v>
      </c>
      <c r="AR49" s="58"/>
      <c r="AS49" s="78" t="s">
        <v>60</v>
      </c>
      <c r="AT49" s="79" t="s">
        <v>61</v>
      </c>
      <c r="AU49" s="79" t="s">
        <v>62</v>
      </c>
      <c r="AV49" s="79" t="s">
        <v>63</v>
      </c>
      <c r="AW49" s="79" t="s">
        <v>64</v>
      </c>
      <c r="AX49" s="79" t="s">
        <v>65</v>
      </c>
      <c r="AY49" s="79" t="s">
        <v>66</v>
      </c>
      <c r="AZ49" s="79" t="s">
        <v>67</v>
      </c>
      <c r="BA49" s="79" t="s">
        <v>68</v>
      </c>
      <c r="BB49" s="79" t="s">
        <v>69</v>
      </c>
      <c r="BC49" s="79" t="s">
        <v>70</v>
      </c>
      <c r="BD49" s="80" t="s">
        <v>71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72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73</v>
      </c>
      <c r="BT51" s="91" t="s">
        <v>74</v>
      </c>
      <c r="BU51" s="92" t="s">
        <v>75</v>
      </c>
      <c r="BV51" s="91" t="s">
        <v>76</v>
      </c>
      <c r="BW51" s="91" t="s">
        <v>7</v>
      </c>
      <c r="BX51" s="91" t="s">
        <v>77</v>
      </c>
      <c r="CL51" s="91" t="s">
        <v>21</v>
      </c>
    </row>
    <row r="52" spans="1:91" s="5" customFormat="1" ht="16.5" customHeight="1">
      <c r="A52" s="93" t="s">
        <v>78</v>
      </c>
      <c r="B52" s="94"/>
      <c r="C52" s="95"/>
      <c r="D52" s="335" t="s">
        <v>79</v>
      </c>
      <c r="E52" s="335"/>
      <c r="F52" s="335"/>
      <c r="G52" s="335"/>
      <c r="H52" s="335"/>
      <c r="I52" s="96"/>
      <c r="J52" s="335" t="s">
        <v>80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'SO01 - Demolice'!J27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7" t="s">
        <v>81</v>
      </c>
      <c r="AR52" s="98"/>
      <c r="AS52" s="99">
        <v>0</v>
      </c>
      <c r="AT52" s="100">
        <f>ROUND(SUM(AV52:AW52),2)</f>
        <v>0</v>
      </c>
      <c r="AU52" s="101">
        <f>'SO01 - Demolice'!P104</f>
        <v>0</v>
      </c>
      <c r="AV52" s="100">
        <f>'SO01 - Demolice'!J30</f>
        <v>0</v>
      </c>
      <c r="AW52" s="100">
        <f>'SO01 - Demolice'!J31</f>
        <v>0</v>
      </c>
      <c r="AX52" s="100">
        <f>'SO01 - Demolice'!J32</f>
        <v>0</v>
      </c>
      <c r="AY52" s="100">
        <f>'SO01 - Demolice'!J33</f>
        <v>0</v>
      </c>
      <c r="AZ52" s="100">
        <f>'SO01 - Demolice'!F30</f>
        <v>0</v>
      </c>
      <c r="BA52" s="100">
        <f>'SO01 - Demolice'!F31</f>
        <v>0</v>
      </c>
      <c r="BB52" s="100">
        <f>'SO01 - Demolice'!F32</f>
        <v>0</v>
      </c>
      <c r="BC52" s="100">
        <f>'SO01 - Demolice'!F33</f>
        <v>0</v>
      </c>
      <c r="BD52" s="102">
        <f>'SO01 - Demolice'!F34</f>
        <v>0</v>
      </c>
      <c r="BT52" s="103" t="s">
        <v>82</v>
      </c>
      <c r="BV52" s="103" t="s">
        <v>76</v>
      </c>
      <c r="BW52" s="103" t="s">
        <v>83</v>
      </c>
      <c r="BX52" s="103" t="s">
        <v>7</v>
      </c>
      <c r="CL52" s="103" t="s">
        <v>21</v>
      </c>
      <c r="CM52" s="103" t="s">
        <v>84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YeLm/5l7gCutzDjVd9a94KYdnadyCQrkoCBElEtq0K+d/+i/JahwOzNJ/plS4Zvgst8xjztu05iAwMxK/bjrJg==" saltValue="zS1ysS3LMZJ6x4GSR8gZjnBzzNb61CFgcpZMBdB1I5D9dMEnSncaF58GKozKhy7mKbsdDVG1c7rdpxr5/d2A7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01 - Demoli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85</v>
      </c>
      <c r="G1" s="347" t="s">
        <v>86</v>
      </c>
      <c r="H1" s="347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84</v>
      </c>
    </row>
    <row r="4" spans="2:46" ht="36.95" customHeight="1">
      <c r="B4" s="25"/>
      <c r="C4" s="26"/>
      <c r="D4" s="27" t="s">
        <v>90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16.5" customHeight="1">
      <c r="B7" s="25"/>
      <c r="C7" s="26"/>
      <c r="D7" s="26"/>
      <c r="E7" s="339" t="str">
        <f>'Rekapitulace stavby'!K6</f>
        <v>Demolice objektu ZŠ Kamenná č.p. 5250, Chomutov</v>
      </c>
      <c r="F7" s="340"/>
      <c r="G7" s="340"/>
      <c r="H7" s="340"/>
      <c r="I7" s="110"/>
      <c r="J7" s="26"/>
      <c r="K7" s="28"/>
    </row>
    <row r="8" spans="2:11" s="1" customFormat="1" ht="13.5">
      <c r="B8" s="38"/>
      <c r="C8" s="39"/>
      <c r="D8" s="34" t="s">
        <v>91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41" t="s">
        <v>92</v>
      </c>
      <c r="F9" s="342"/>
      <c r="G9" s="342"/>
      <c r="H9" s="342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2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2" t="s">
        <v>25</v>
      </c>
      <c r="J12" s="113" t="str">
        <f>'Rekapitulace stavby'!AN8</f>
        <v>26. 3. 2018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2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2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2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2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2" t="s">
        <v>30</v>
      </c>
      <c r="J21" s="32" t="s">
        <v>36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38</v>
      </c>
      <c r="E23" s="39"/>
      <c r="F23" s="39"/>
      <c r="G23" s="39"/>
      <c r="H23" s="39"/>
      <c r="I23" s="111"/>
      <c r="J23" s="39"/>
      <c r="K23" s="42"/>
    </row>
    <row r="24" spans="2:11" s="6" customFormat="1" ht="16.5" customHeight="1">
      <c r="B24" s="114"/>
      <c r="C24" s="115"/>
      <c r="D24" s="115"/>
      <c r="E24" s="308" t="s">
        <v>21</v>
      </c>
      <c r="F24" s="308"/>
      <c r="G24" s="308"/>
      <c r="H24" s="308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40</v>
      </c>
      <c r="E27" s="39"/>
      <c r="F27" s="39"/>
      <c r="G27" s="39"/>
      <c r="H27" s="39"/>
      <c r="I27" s="111"/>
      <c r="J27" s="121">
        <f>ROUND(J104,2)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42</v>
      </c>
      <c r="G29" s="39"/>
      <c r="H29" s="39"/>
      <c r="I29" s="122" t="s">
        <v>41</v>
      </c>
      <c r="J29" s="43" t="s">
        <v>43</v>
      </c>
      <c r="K29" s="42"/>
    </row>
    <row r="30" spans="2:11" s="1" customFormat="1" ht="14.45" customHeight="1">
      <c r="B30" s="38"/>
      <c r="C30" s="39"/>
      <c r="D30" s="46" t="s">
        <v>44</v>
      </c>
      <c r="E30" s="46" t="s">
        <v>45</v>
      </c>
      <c r="F30" s="123">
        <f>ROUND(SUM(BE104:BE230),2)</f>
        <v>0</v>
      </c>
      <c r="G30" s="39"/>
      <c r="H30" s="39"/>
      <c r="I30" s="124">
        <v>0.21</v>
      </c>
      <c r="J30" s="123">
        <f>ROUND(ROUND((SUM(BE104:BE230)),2)*I30,2)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46</v>
      </c>
      <c r="F31" s="123">
        <f>ROUND(SUM(BF104:BF230),2)</f>
        <v>0</v>
      </c>
      <c r="G31" s="39"/>
      <c r="H31" s="39"/>
      <c r="I31" s="124">
        <v>0.15</v>
      </c>
      <c r="J31" s="123">
        <f>ROUND(ROUND((SUM(BF104:BF230)),2)*I31,2)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47</v>
      </c>
      <c r="F32" s="123">
        <f>ROUND(SUM(BG104:BG230),2)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48</v>
      </c>
      <c r="F33" s="123">
        <f>ROUND(SUM(BH104:BH230),2)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49</v>
      </c>
      <c r="F34" s="123">
        <f>ROUND(SUM(BI104:BI230),2)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50</v>
      </c>
      <c r="E36" s="76"/>
      <c r="F36" s="76"/>
      <c r="G36" s="127" t="s">
        <v>51</v>
      </c>
      <c r="H36" s="128" t="s">
        <v>52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16.5" customHeight="1">
      <c r="B45" s="38"/>
      <c r="C45" s="39"/>
      <c r="D45" s="39"/>
      <c r="E45" s="339" t="str">
        <f>E7</f>
        <v>Demolice objektu ZŠ Kamenná č.p. 5250, Chomutov</v>
      </c>
      <c r="F45" s="340"/>
      <c r="G45" s="340"/>
      <c r="H45" s="340"/>
      <c r="I45" s="111"/>
      <c r="J45" s="39"/>
      <c r="K45" s="42"/>
    </row>
    <row r="46" spans="2:11" s="1" customFormat="1" ht="14.45" customHeight="1">
      <c r="B46" s="38"/>
      <c r="C46" s="34" t="s">
        <v>91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17.25" customHeight="1">
      <c r="B47" s="38"/>
      <c r="C47" s="39"/>
      <c r="D47" s="39"/>
      <c r="E47" s="341" t="str">
        <f>E9</f>
        <v>SO01 - Demolice</v>
      </c>
      <c r="F47" s="342"/>
      <c r="G47" s="342"/>
      <c r="H47" s="342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Chomutov</v>
      </c>
      <c r="G49" s="39"/>
      <c r="H49" s="39"/>
      <c r="I49" s="112" t="s">
        <v>25</v>
      </c>
      <c r="J49" s="113" t="str">
        <f>IF(J12="","",J12)</f>
        <v>26. 3. 2018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Statutární město Chomutov</v>
      </c>
      <c r="G51" s="39"/>
      <c r="H51" s="39"/>
      <c r="I51" s="112" t="s">
        <v>33</v>
      </c>
      <c r="J51" s="308" t="str">
        <f>E21</f>
        <v>SM - PROJEKT spol. s.r.o.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1"/>
      <c r="J52" s="343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J104</f>
        <v>0</v>
      </c>
      <c r="K56" s="42"/>
      <c r="AU56" s="21" t="s">
        <v>97</v>
      </c>
    </row>
    <row r="57" spans="2:11" s="7" customFormat="1" ht="24.95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J105</f>
        <v>0</v>
      </c>
      <c r="K57" s="148"/>
    </row>
    <row r="58" spans="2:11" s="8" customFormat="1" ht="19.9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J106</f>
        <v>0</v>
      </c>
      <c r="K58" s="155"/>
    </row>
    <row r="59" spans="2:11" s="8" customFormat="1" ht="19.9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J129</f>
        <v>0</v>
      </c>
      <c r="K59" s="155"/>
    </row>
    <row r="60" spans="2:11" s="8" customFormat="1" ht="19.9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J131</f>
        <v>0</v>
      </c>
      <c r="K60" s="155"/>
    </row>
    <row r="61" spans="2:11" s="8" customFormat="1" ht="19.9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J132</f>
        <v>0</v>
      </c>
      <c r="K61" s="155"/>
    </row>
    <row r="62" spans="2:11" s="8" customFormat="1" ht="19.9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J135</f>
        <v>0</v>
      </c>
      <c r="K62" s="155"/>
    </row>
    <row r="63" spans="2:11" s="8" customFormat="1" ht="19.9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J138</f>
        <v>0</v>
      </c>
      <c r="K63" s="155"/>
    </row>
    <row r="64" spans="2:11" s="8" customFormat="1" ht="19.9" customHeight="1">
      <c r="B64" s="149"/>
      <c r="C64" s="150"/>
      <c r="D64" s="151" t="s">
        <v>105</v>
      </c>
      <c r="E64" s="152"/>
      <c r="F64" s="152"/>
      <c r="G64" s="152"/>
      <c r="H64" s="152"/>
      <c r="I64" s="153"/>
      <c r="J64" s="154">
        <f>J139</f>
        <v>0</v>
      </c>
      <c r="K64" s="155"/>
    </row>
    <row r="65" spans="2:11" s="8" customFormat="1" ht="19.9" customHeight="1">
      <c r="B65" s="149"/>
      <c r="C65" s="150"/>
      <c r="D65" s="151" t="s">
        <v>106</v>
      </c>
      <c r="E65" s="152"/>
      <c r="F65" s="152"/>
      <c r="G65" s="152"/>
      <c r="H65" s="152"/>
      <c r="I65" s="153"/>
      <c r="J65" s="154">
        <f>J146</f>
        <v>0</v>
      </c>
      <c r="K65" s="155"/>
    </row>
    <row r="66" spans="2:11" s="8" customFormat="1" ht="19.9" customHeight="1">
      <c r="B66" s="149"/>
      <c r="C66" s="150"/>
      <c r="D66" s="151" t="s">
        <v>107</v>
      </c>
      <c r="E66" s="152"/>
      <c r="F66" s="152"/>
      <c r="G66" s="152"/>
      <c r="H66" s="152"/>
      <c r="I66" s="153"/>
      <c r="J66" s="154">
        <f>J178</f>
        <v>0</v>
      </c>
      <c r="K66" s="155"/>
    </row>
    <row r="67" spans="2:11" s="7" customFormat="1" ht="24.95" customHeight="1">
      <c r="B67" s="142"/>
      <c r="C67" s="143"/>
      <c r="D67" s="144" t="s">
        <v>108</v>
      </c>
      <c r="E67" s="145"/>
      <c r="F67" s="145"/>
      <c r="G67" s="145"/>
      <c r="H67" s="145"/>
      <c r="I67" s="146"/>
      <c r="J67" s="147">
        <f>J180</f>
        <v>0</v>
      </c>
      <c r="K67" s="148"/>
    </row>
    <row r="68" spans="2:11" s="8" customFormat="1" ht="19.9" customHeight="1">
      <c r="B68" s="149"/>
      <c r="C68" s="150"/>
      <c r="D68" s="151" t="s">
        <v>109</v>
      </c>
      <c r="E68" s="152"/>
      <c r="F68" s="152"/>
      <c r="G68" s="152"/>
      <c r="H68" s="152"/>
      <c r="I68" s="153"/>
      <c r="J68" s="154">
        <f>J181</f>
        <v>0</v>
      </c>
      <c r="K68" s="155"/>
    </row>
    <row r="69" spans="2:11" s="8" customFormat="1" ht="19.9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J184</f>
        <v>0</v>
      </c>
      <c r="K69" s="155"/>
    </row>
    <row r="70" spans="2:11" s="8" customFormat="1" ht="19.9" customHeight="1">
      <c r="B70" s="149"/>
      <c r="C70" s="150"/>
      <c r="D70" s="151" t="s">
        <v>111</v>
      </c>
      <c r="E70" s="152"/>
      <c r="F70" s="152"/>
      <c r="G70" s="152"/>
      <c r="H70" s="152"/>
      <c r="I70" s="153"/>
      <c r="J70" s="154">
        <f>J187</f>
        <v>0</v>
      </c>
      <c r="K70" s="155"/>
    </row>
    <row r="71" spans="2:11" s="8" customFormat="1" ht="19.9" customHeight="1">
      <c r="B71" s="149"/>
      <c r="C71" s="150"/>
      <c r="D71" s="151" t="s">
        <v>112</v>
      </c>
      <c r="E71" s="152"/>
      <c r="F71" s="152"/>
      <c r="G71" s="152"/>
      <c r="H71" s="152"/>
      <c r="I71" s="153"/>
      <c r="J71" s="154">
        <f>J190</f>
        <v>0</v>
      </c>
      <c r="K71" s="155"/>
    </row>
    <row r="72" spans="2:11" s="8" customFormat="1" ht="19.9" customHeight="1">
      <c r="B72" s="149"/>
      <c r="C72" s="150"/>
      <c r="D72" s="151" t="s">
        <v>113</v>
      </c>
      <c r="E72" s="152"/>
      <c r="F72" s="152"/>
      <c r="G72" s="152"/>
      <c r="H72" s="152"/>
      <c r="I72" s="153"/>
      <c r="J72" s="154">
        <f>J196</f>
        <v>0</v>
      </c>
      <c r="K72" s="155"/>
    </row>
    <row r="73" spans="2:11" s="8" customFormat="1" ht="19.9" customHeight="1">
      <c r="B73" s="149"/>
      <c r="C73" s="150"/>
      <c r="D73" s="151" t="s">
        <v>114</v>
      </c>
      <c r="E73" s="152"/>
      <c r="F73" s="152"/>
      <c r="G73" s="152"/>
      <c r="H73" s="152"/>
      <c r="I73" s="153"/>
      <c r="J73" s="154">
        <f>J199</f>
        <v>0</v>
      </c>
      <c r="K73" s="155"/>
    </row>
    <row r="74" spans="2:11" s="8" customFormat="1" ht="19.9" customHeight="1">
      <c r="B74" s="149"/>
      <c r="C74" s="150"/>
      <c r="D74" s="151" t="s">
        <v>115</v>
      </c>
      <c r="E74" s="152"/>
      <c r="F74" s="152"/>
      <c r="G74" s="152"/>
      <c r="H74" s="152"/>
      <c r="I74" s="153"/>
      <c r="J74" s="154">
        <f>J203</f>
        <v>0</v>
      </c>
      <c r="K74" s="155"/>
    </row>
    <row r="75" spans="2:11" s="8" customFormat="1" ht="19.9" customHeight="1">
      <c r="B75" s="149"/>
      <c r="C75" s="150"/>
      <c r="D75" s="151" t="s">
        <v>116</v>
      </c>
      <c r="E75" s="152"/>
      <c r="F75" s="152"/>
      <c r="G75" s="152"/>
      <c r="H75" s="152"/>
      <c r="I75" s="153"/>
      <c r="J75" s="154">
        <f>J204</f>
        <v>0</v>
      </c>
      <c r="K75" s="155"/>
    </row>
    <row r="76" spans="2:11" s="8" customFormat="1" ht="19.9" customHeight="1">
      <c r="B76" s="149"/>
      <c r="C76" s="150"/>
      <c r="D76" s="151" t="s">
        <v>117</v>
      </c>
      <c r="E76" s="152"/>
      <c r="F76" s="152"/>
      <c r="G76" s="152"/>
      <c r="H76" s="152"/>
      <c r="I76" s="153"/>
      <c r="J76" s="154">
        <f>J207</f>
        <v>0</v>
      </c>
      <c r="K76" s="155"/>
    </row>
    <row r="77" spans="2:11" s="8" customFormat="1" ht="19.9" customHeight="1">
      <c r="B77" s="149"/>
      <c r="C77" s="150"/>
      <c r="D77" s="151" t="s">
        <v>118</v>
      </c>
      <c r="E77" s="152"/>
      <c r="F77" s="152"/>
      <c r="G77" s="152"/>
      <c r="H77" s="152"/>
      <c r="I77" s="153"/>
      <c r="J77" s="154">
        <f>J212</f>
        <v>0</v>
      </c>
      <c r="K77" s="155"/>
    </row>
    <row r="78" spans="2:11" s="8" customFormat="1" ht="19.9" customHeight="1">
      <c r="B78" s="149"/>
      <c r="C78" s="150"/>
      <c r="D78" s="151" t="s">
        <v>119</v>
      </c>
      <c r="E78" s="152"/>
      <c r="F78" s="152"/>
      <c r="G78" s="152"/>
      <c r="H78" s="152"/>
      <c r="I78" s="153"/>
      <c r="J78" s="154">
        <f>J215</f>
        <v>0</v>
      </c>
      <c r="K78" s="155"/>
    </row>
    <row r="79" spans="2:11" s="8" customFormat="1" ht="19.9" customHeight="1">
      <c r="B79" s="149"/>
      <c r="C79" s="150"/>
      <c r="D79" s="151" t="s">
        <v>120</v>
      </c>
      <c r="E79" s="152"/>
      <c r="F79" s="152"/>
      <c r="G79" s="152"/>
      <c r="H79" s="152"/>
      <c r="I79" s="153"/>
      <c r="J79" s="154">
        <f>J218</f>
        <v>0</v>
      </c>
      <c r="K79" s="155"/>
    </row>
    <row r="80" spans="2:11" s="7" customFormat="1" ht="24.95" customHeight="1">
      <c r="B80" s="142"/>
      <c r="C80" s="143"/>
      <c r="D80" s="144" t="s">
        <v>121</v>
      </c>
      <c r="E80" s="145"/>
      <c r="F80" s="145"/>
      <c r="G80" s="145"/>
      <c r="H80" s="145"/>
      <c r="I80" s="146"/>
      <c r="J80" s="147">
        <f>J221</f>
        <v>0</v>
      </c>
      <c r="K80" s="148"/>
    </row>
    <row r="81" spans="2:11" s="8" customFormat="1" ht="19.9" customHeight="1">
      <c r="B81" s="149"/>
      <c r="C81" s="150"/>
      <c r="D81" s="151" t="s">
        <v>122</v>
      </c>
      <c r="E81" s="152"/>
      <c r="F81" s="152"/>
      <c r="G81" s="152"/>
      <c r="H81" s="152"/>
      <c r="I81" s="153"/>
      <c r="J81" s="154">
        <f>J222</f>
        <v>0</v>
      </c>
      <c r="K81" s="155"/>
    </row>
    <row r="82" spans="2:11" s="8" customFormat="1" ht="19.9" customHeight="1">
      <c r="B82" s="149"/>
      <c r="C82" s="150"/>
      <c r="D82" s="151" t="s">
        <v>123</v>
      </c>
      <c r="E82" s="152"/>
      <c r="F82" s="152"/>
      <c r="G82" s="152"/>
      <c r="H82" s="152"/>
      <c r="I82" s="153"/>
      <c r="J82" s="154">
        <f>J225</f>
        <v>0</v>
      </c>
      <c r="K82" s="155"/>
    </row>
    <row r="83" spans="2:11" s="8" customFormat="1" ht="19.9" customHeight="1">
      <c r="B83" s="149"/>
      <c r="C83" s="150"/>
      <c r="D83" s="151" t="s">
        <v>124</v>
      </c>
      <c r="E83" s="152"/>
      <c r="F83" s="152"/>
      <c r="G83" s="152"/>
      <c r="H83" s="152"/>
      <c r="I83" s="153"/>
      <c r="J83" s="154">
        <f>J228</f>
        <v>0</v>
      </c>
      <c r="K83" s="155"/>
    </row>
    <row r="84" spans="2:11" s="8" customFormat="1" ht="19.9" customHeight="1">
      <c r="B84" s="149"/>
      <c r="C84" s="150"/>
      <c r="D84" s="151" t="s">
        <v>125</v>
      </c>
      <c r="E84" s="152"/>
      <c r="F84" s="152"/>
      <c r="G84" s="152"/>
      <c r="H84" s="152"/>
      <c r="I84" s="153"/>
      <c r="J84" s="154">
        <f>J230</f>
        <v>0</v>
      </c>
      <c r="K84" s="155"/>
    </row>
    <row r="85" spans="2:11" s="1" customFormat="1" ht="21.75" customHeight="1">
      <c r="B85" s="38"/>
      <c r="C85" s="39"/>
      <c r="D85" s="39"/>
      <c r="E85" s="39"/>
      <c r="F85" s="39"/>
      <c r="G85" s="39"/>
      <c r="H85" s="39"/>
      <c r="I85" s="111"/>
      <c r="J85" s="39"/>
      <c r="K85" s="42"/>
    </row>
    <row r="86" spans="2:11" s="1" customFormat="1" ht="6.95" customHeight="1">
      <c r="B86" s="53"/>
      <c r="C86" s="54"/>
      <c r="D86" s="54"/>
      <c r="E86" s="54"/>
      <c r="F86" s="54"/>
      <c r="G86" s="54"/>
      <c r="H86" s="54"/>
      <c r="I86" s="132"/>
      <c r="J86" s="54"/>
      <c r="K86" s="55"/>
    </row>
    <row r="90" spans="2:12" s="1" customFormat="1" ht="6.95" customHeight="1">
      <c r="B90" s="56"/>
      <c r="C90" s="57"/>
      <c r="D90" s="57"/>
      <c r="E90" s="57"/>
      <c r="F90" s="57"/>
      <c r="G90" s="57"/>
      <c r="H90" s="57"/>
      <c r="I90" s="135"/>
      <c r="J90" s="57"/>
      <c r="K90" s="57"/>
      <c r="L90" s="58"/>
    </row>
    <row r="91" spans="2:12" s="1" customFormat="1" ht="36.95" customHeight="1">
      <c r="B91" s="38"/>
      <c r="C91" s="59" t="s">
        <v>126</v>
      </c>
      <c r="D91" s="60"/>
      <c r="E91" s="60"/>
      <c r="F91" s="60"/>
      <c r="G91" s="60"/>
      <c r="H91" s="60"/>
      <c r="I91" s="156"/>
      <c r="J91" s="60"/>
      <c r="K91" s="60"/>
      <c r="L91" s="58"/>
    </row>
    <row r="92" spans="2:12" s="1" customFormat="1" ht="6.95" customHeight="1">
      <c r="B92" s="38"/>
      <c r="C92" s="60"/>
      <c r="D92" s="60"/>
      <c r="E92" s="60"/>
      <c r="F92" s="60"/>
      <c r="G92" s="60"/>
      <c r="H92" s="60"/>
      <c r="I92" s="156"/>
      <c r="J92" s="60"/>
      <c r="K92" s="60"/>
      <c r="L92" s="58"/>
    </row>
    <row r="93" spans="2:12" s="1" customFormat="1" ht="14.45" customHeight="1">
      <c r="B93" s="38"/>
      <c r="C93" s="62" t="s">
        <v>18</v>
      </c>
      <c r="D93" s="60"/>
      <c r="E93" s="60"/>
      <c r="F93" s="60"/>
      <c r="G93" s="60"/>
      <c r="H93" s="60"/>
      <c r="I93" s="156"/>
      <c r="J93" s="60"/>
      <c r="K93" s="60"/>
      <c r="L93" s="58"/>
    </row>
    <row r="94" spans="2:12" s="1" customFormat="1" ht="16.5" customHeight="1">
      <c r="B94" s="38"/>
      <c r="C94" s="60"/>
      <c r="D94" s="60"/>
      <c r="E94" s="344" t="str">
        <f>E7</f>
        <v>Demolice objektu ZŠ Kamenná č.p. 5250, Chomutov</v>
      </c>
      <c r="F94" s="345"/>
      <c r="G94" s="345"/>
      <c r="H94" s="345"/>
      <c r="I94" s="156"/>
      <c r="J94" s="60"/>
      <c r="K94" s="60"/>
      <c r="L94" s="58"/>
    </row>
    <row r="95" spans="2:12" s="1" customFormat="1" ht="14.45" customHeight="1">
      <c r="B95" s="38"/>
      <c r="C95" s="62" t="s">
        <v>91</v>
      </c>
      <c r="D95" s="60"/>
      <c r="E95" s="60"/>
      <c r="F95" s="60"/>
      <c r="G95" s="60"/>
      <c r="H95" s="60"/>
      <c r="I95" s="156"/>
      <c r="J95" s="60"/>
      <c r="K95" s="60"/>
      <c r="L95" s="58"/>
    </row>
    <row r="96" spans="2:12" s="1" customFormat="1" ht="17.25" customHeight="1">
      <c r="B96" s="38"/>
      <c r="C96" s="60"/>
      <c r="D96" s="60"/>
      <c r="E96" s="319" t="str">
        <f>E9</f>
        <v>SO01 - Demolice</v>
      </c>
      <c r="F96" s="346"/>
      <c r="G96" s="346"/>
      <c r="H96" s="346"/>
      <c r="I96" s="156"/>
      <c r="J96" s="60"/>
      <c r="K96" s="60"/>
      <c r="L96" s="58"/>
    </row>
    <row r="97" spans="2:12" s="1" customFormat="1" ht="6.95" customHeight="1">
      <c r="B97" s="38"/>
      <c r="C97" s="60"/>
      <c r="D97" s="60"/>
      <c r="E97" s="60"/>
      <c r="F97" s="60"/>
      <c r="G97" s="60"/>
      <c r="H97" s="60"/>
      <c r="I97" s="156"/>
      <c r="J97" s="60"/>
      <c r="K97" s="60"/>
      <c r="L97" s="58"/>
    </row>
    <row r="98" spans="2:12" s="1" customFormat="1" ht="18" customHeight="1">
      <c r="B98" s="38"/>
      <c r="C98" s="62" t="s">
        <v>23</v>
      </c>
      <c r="D98" s="60"/>
      <c r="E98" s="60"/>
      <c r="F98" s="157" t="str">
        <f>F12</f>
        <v>Chomutov</v>
      </c>
      <c r="G98" s="60"/>
      <c r="H98" s="60"/>
      <c r="I98" s="158" t="s">
        <v>25</v>
      </c>
      <c r="J98" s="70" t="str">
        <f>IF(J12="","",J12)</f>
        <v>26. 3. 2018</v>
      </c>
      <c r="K98" s="60"/>
      <c r="L98" s="58"/>
    </row>
    <row r="99" spans="2:12" s="1" customFormat="1" ht="6.95" customHeight="1">
      <c r="B99" s="38"/>
      <c r="C99" s="60"/>
      <c r="D99" s="60"/>
      <c r="E99" s="60"/>
      <c r="F99" s="60"/>
      <c r="G99" s="60"/>
      <c r="H99" s="60"/>
      <c r="I99" s="156"/>
      <c r="J99" s="60"/>
      <c r="K99" s="60"/>
      <c r="L99" s="58"/>
    </row>
    <row r="100" spans="2:12" s="1" customFormat="1" ht="13.5">
      <c r="B100" s="38"/>
      <c r="C100" s="62" t="s">
        <v>27</v>
      </c>
      <c r="D100" s="60"/>
      <c r="E100" s="60"/>
      <c r="F100" s="157" t="str">
        <f>E15</f>
        <v>Statutární město Chomutov</v>
      </c>
      <c r="G100" s="60"/>
      <c r="H100" s="60"/>
      <c r="I100" s="158" t="s">
        <v>33</v>
      </c>
      <c r="J100" s="157" t="str">
        <f>E21</f>
        <v>SM - PROJEKT spol. s.r.o.</v>
      </c>
      <c r="K100" s="60"/>
      <c r="L100" s="58"/>
    </row>
    <row r="101" spans="2:12" s="1" customFormat="1" ht="14.45" customHeight="1">
      <c r="B101" s="38"/>
      <c r="C101" s="62" t="s">
        <v>31</v>
      </c>
      <c r="D101" s="60"/>
      <c r="E101" s="60"/>
      <c r="F101" s="157" t="str">
        <f>IF(E18="","",E18)</f>
        <v/>
      </c>
      <c r="G101" s="60"/>
      <c r="H101" s="60"/>
      <c r="I101" s="156"/>
      <c r="J101" s="60"/>
      <c r="K101" s="60"/>
      <c r="L101" s="58"/>
    </row>
    <row r="102" spans="2:12" s="1" customFormat="1" ht="10.35" customHeight="1">
      <c r="B102" s="38"/>
      <c r="C102" s="60"/>
      <c r="D102" s="60"/>
      <c r="E102" s="60"/>
      <c r="F102" s="60"/>
      <c r="G102" s="60"/>
      <c r="H102" s="60"/>
      <c r="I102" s="156"/>
      <c r="J102" s="60"/>
      <c r="K102" s="60"/>
      <c r="L102" s="58"/>
    </row>
    <row r="103" spans="2:20" s="9" customFormat="1" ht="29.25" customHeight="1">
      <c r="B103" s="159"/>
      <c r="C103" s="160" t="s">
        <v>127</v>
      </c>
      <c r="D103" s="161" t="s">
        <v>59</v>
      </c>
      <c r="E103" s="161" t="s">
        <v>55</v>
      </c>
      <c r="F103" s="161" t="s">
        <v>128</v>
      </c>
      <c r="G103" s="161" t="s">
        <v>129</v>
      </c>
      <c r="H103" s="161" t="s">
        <v>130</v>
      </c>
      <c r="I103" s="162" t="s">
        <v>131</v>
      </c>
      <c r="J103" s="161" t="s">
        <v>95</v>
      </c>
      <c r="K103" s="163" t="s">
        <v>132</v>
      </c>
      <c r="L103" s="164"/>
      <c r="M103" s="78" t="s">
        <v>133</v>
      </c>
      <c r="N103" s="79" t="s">
        <v>44</v>
      </c>
      <c r="O103" s="79" t="s">
        <v>134</v>
      </c>
      <c r="P103" s="79" t="s">
        <v>135</v>
      </c>
      <c r="Q103" s="79" t="s">
        <v>136</v>
      </c>
      <c r="R103" s="79" t="s">
        <v>137</v>
      </c>
      <c r="S103" s="79" t="s">
        <v>138</v>
      </c>
      <c r="T103" s="80" t="s">
        <v>139</v>
      </c>
    </row>
    <row r="104" spans="2:63" s="1" customFormat="1" ht="29.25" customHeight="1">
      <c r="B104" s="38"/>
      <c r="C104" s="84" t="s">
        <v>96</v>
      </c>
      <c r="D104" s="60"/>
      <c r="E104" s="60"/>
      <c r="F104" s="60"/>
      <c r="G104" s="60"/>
      <c r="H104" s="60"/>
      <c r="I104" s="156"/>
      <c r="J104" s="165">
        <f>BK104</f>
        <v>0</v>
      </c>
      <c r="K104" s="60"/>
      <c r="L104" s="58"/>
      <c r="M104" s="81"/>
      <c r="N104" s="82"/>
      <c r="O104" s="82"/>
      <c r="P104" s="166">
        <f>P105+P180+P221</f>
        <v>0</v>
      </c>
      <c r="Q104" s="82"/>
      <c r="R104" s="166">
        <f>R105+R180+R221</f>
        <v>536.48698</v>
      </c>
      <c r="S104" s="82"/>
      <c r="T104" s="167">
        <f>T105+T180+T221</f>
        <v>10677.4956045</v>
      </c>
      <c r="AT104" s="21" t="s">
        <v>73</v>
      </c>
      <c r="AU104" s="21" t="s">
        <v>97</v>
      </c>
      <c r="BK104" s="168">
        <f>BK105+BK180+BK221</f>
        <v>0</v>
      </c>
    </row>
    <row r="105" spans="2:63" s="10" customFormat="1" ht="37.35" customHeight="1">
      <c r="B105" s="169"/>
      <c r="C105" s="170"/>
      <c r="D105" s="171" t="s">
        <v>73</v>
      </c>
      <c r="E105" s="172" t="s">
        <v>140</v>
      </c>
      <c r="F105" s="172" t="s">
        <v>141</v>
      </c>
      <c r="G105" s="170"/>
      <c r="H105" s="170"/>
      <c r="I105" s="173"/>
      <c r="J105" s="174">
        <f>BK105</f>
        <v>0</v>
      </c>
      <c r="K105" s="170"/>
      <c r="L105" s="175"/>
      <c r="M105" s="176"/>
      <c r="N105" s="177"/>
      <c r="O105" s="177"/>
      <c r="P105" s="178">
        <f>P106+P129+P131+P132+P135+P138+P139+P146+P178</f>
        <v>0</v>
      </c>
      <c r="Q105" s="177"/>
      <c r="R105" s="178">
        <f>R106+R129+R131+R132+R135+R138+R139+R146+R178</f>
        <v>535.1851800000001</v>
      </c>
      <c r="S105" s="177"/>
      <c r="T105" s="179">
        <f>T106+T129+T131+T132+T135+T138+T139+T146+T178</f>
        <v>10383.722</v>
      </c>
      <c r="AR105" s="180" t="s">
        <v>82</v>
      </c>
      <c r="AT105" s="181" t="s">
        <v>73</v>
      </c>
      <c r="AU105" s="181" t="s">
        <v>74</v>
      </c>
      <c r="AY105" s="180" t="s">
        <v>142</v>
      </c>
      <c r="BK105" s="182">
        <f>BK106+BK129+BK131+BK132+BK135+BK138+BK139+BK146+BK178</f>
        <v>0</v>
      </c>
    </row>
    <row r="106" spans="2:63" s="10" customFormat="1" ht="19.9" customHeight="1">
      <c r="B106" s="169"/>
      <c r="C106" s="170"/>
      <c r="D106" s="171" t="s">
        <v>73</v>
      </c>
      <c r="E106" s="183" t="s">
        <v>82</v>
      </c>
      <c r="F106" s="183" t="s">
        <v>143</v>
      </c>
      <c r="G106" s="170"/>
      <c r="H106" s="170"/>
      <c r="I106" s="173"/>
      <c r="J106" s="184">
        <f>BK106</f>
        <v>0</v>
      </c>
      <c r="K106" s="170"/>
      <c r="L106" s="175"/>
      <c r="M106" s="176"/>
      <c r="N106" s="177"/>
      <c r="O106" s="177"/>
      <c r="P106" s="178">
        <f>SUM(P107:P128)</f>
        <v>0</v>
      </c>
      <c r="Q106" s="177"/>
      <c r="R106" s="178">
        <f>SUM(R107:R128)</f>
        <v>0</v>
      </c>
      <c r="S106" s="177"/>
      <c r="T106" s="179">
        <f>SUM(T107:T128)</f>
        <v>636</v>
      </c>
      <c r="AR106" s="180" t="s">
        <v>82</v>
      </c>
      <c r="AT106" s="181" t="s">
        <v>73</v>
      </c>
      <c r="AU106" s="181" t="s">
        <v>82</v>
      </c>
      <c r="AY106" s="180" t="s">
        <v>142</v>
      </c>
      <c r="BK106" s="182">
        <f>SUM(BK107:BK128)</f>
        <v>0</v>
      </c>
    </row>
    <row r="107" spans="2:65" s="1" customFormat="1" ht="25.5" customHeight="1">
      <c r="B107" s="38"/>
      <c r="C107" s="185" t="s">
        <v>82</v>
      </c>
      <c r="D107" s="185" t="s">
        <v>144</v>
      </c>
      <c r="E107" s="186" t="s">
        <v>145</v>
      </c>
      <c r="F107" s="187" t="s">
        <v>146</v>
      </c>
      <c r="G107" s="188" t="s">
        <v>147</v>
      </c>
      <c r="H107" s="189">
        <v>250</v>
      </c>
      <c r="I107" s="190"/>
      <c r="J107" s="191">
        <f>ROUND(I107*H107,2)</f>
        <v>0</v>
      </c>
      <c r="K107" s="187" t="s">
        <v>148</v>
      </c>
      <c r="L107" s="58"/>
      <c r="M107" s="192" t="s">
        <v>21</v>
      </c>
      <c r="N107" s="193" t="s">
        <v>45</v>
      </c>
      <c r="O107" s="39"/>
      <c r="P107" s="194">
        <f>O107*H107</f>
        <v>0</v>
      </c>
      <c r="Q107" s="194">
        <v>0</v>
      </c>
      <c r="R107" s="194">
        <f>Q107*H107</f>
        <v>0</v>
      </c>
      <c r="S107" s="194">
        <v>0</v>
      </c>
      <c r="T107" s="195">
        <f>S107*H107</f>
        <v>0</v>
      </c>
      <c r="AR107" s="21" t="s">
        <v>149</v>
      </c>
      <c r="AT107" s="21" t="s">
        <v>144</v>
      </c>
      <c r="AU107" s="21" t="s">
        <v>84</v>
      </c>
      <c r="AY107" s="21" t="s">
        <v>142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1" t="s">
        <v>82</v>
      </c>
      <c r="BK107" s="196">
        <f>ROUND(I107*H107,2)</f>
        <v>0</v>
      </c>
      <c r="BL107" s="21" t="s">
        <v>149</v>
      </c>
      <c r="BM107" s="21" t="s">
        <v>150</v>
      </c>
    </row>
    <row r="108" spans="2:65" s="1" customFormat="1" ht="51" customHeight="1">
      <c r="B108" s="38"/>
      <c r="C108" s="185" t="s">
        <v>84</v>
      </c>
      <c r="D108" s="185" t="s">
        <v>144</v>
      </c>
      <c r="E108" s="186" t="s">
        <v>151</v>
      </c>
      <c r="F108" s="187" t="s">
        <v>152</v>
      </c>
      <c r="G108" s="188" t="s">
        <v>147</v>
      </c>
      <c r="H108" s="189">
        <v>795</v>
      </c>
      <c r="I108" s="190"/>
      <c r="J108" s="191">
        <f>ROUND(I108*H108,2)</f>
        <v>0</v>
      </c>
      <c r="K108" s="187" t="s">
        <v>148</v>
      </c>
      <c r="L108" s="58"/>
      <c r="M108" s="192" t="s">
        <v>21</v>
      </c>
      <c r="N108" s="193" t="s">
        <v>45</v>
      </c>
      <c r="O108" s="39"/>
      <c r="P108" s="194">
        <f>O108*H108</f>
        <v>0</v>
      </c>
      <c r="Q108" s="194">
        <v>0</v>
      </c>
      <c r="R108" s="194">
        <f>Q108*H108</f>
        <v>0</v>
      </c>
      <c r="S108" s="194">
        <v>0.58</v>
      </c>
      <c r="T108" s="195">
        <f>S108*H108</f>
        <v>461.09999999999997</v>
      </c>
      <c r="AR108" s="21" t="s">
        <v>149</v>
      </c>
      <c r="AT108" s="21" t="s">
        <v>144</v>
      </c>
      <c r="AU108" s="21" t="s">
        <v>84</v>
      </c>
      <c r="AY108" s="21" t="s">
        <v>142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1" t="s">
        <v>82</v>
      </c>
      <c r="BK108" s="196">
        <f>ROUND(I108*H108,2)</f>
        <v>0</v>
      </c>
      <c r="BL108" s="21" t="s">
        <v>149</v>
      </c>
      <c r="BM108" s="21" t="s">
        <v>153</v>
      </c>
    </row>
    <row r="109" spans="2:51" s="11" customFormat="1" ht="13.5">
      <c r="B109" s="197"/>
      <c r="C109" s="198"/>
      <c r="D109" s="199" t="s">
        <v>154</v>
      </c>
      <c r="E109" s="200" t="s">
        <v>21</v>
      </c>
      <c r="F109" s="201" t="s">
        <v>155</v>
      </c>
      <c r="G109" s="198"/>
      <c r="H109" s="202">
        <v>795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154</v>
      </c>
      <c r="AU109" s="208" t="s">
        <v>84</v>
      </c>
      <c r="AV109" s="11" t="s">
        <v>84</v>
      </c>
      <c r="AW109" s="11" t="s">
        <v>37</v>
      </c>
      <c r="AX109" s="11" t="s">
        <v>82</v>
      </c>
      <c r="AY109" s="208" t="s">
        <v>142</v>
      </c>
    </row>
    <row r="110" spans="2:65" s="1" customFormat="1" ht="38.25" customHeight="1">
      <c r="B110" s="38"/>
      <c r="C110" s="185" t="s">
        <v>156</v>
      </c>
      <c r="D110" s="185" t="s">
        <v>144</v>
      </c>
      <c r="E110" s="186" t="s">
        <v>157</v>
      </c>
      <c r="F110" s="187" t="s">
        <v>158</v>
      </c>
      <c r="G110" s="188" t="s">
        <v>147</v>
      </c>
      <c r="H110" s="189">
        <v>795</v>
      </c>
      <c r="I110" s="190"/>
      <c r="J110" s="191">
        <f>ROUND(I110*H110,2)</f>
        <v>0</v>
      </c>
      <c r="K110" s="187" t="s">
        <v>148</v>
      </c>
      <c r="L110" s="58"/>
      <c r="M110" s="192" t="s">
        <v>21</v>
      </c>
      <c r="N110" s="193" t="s">
        <v>45</v>
      </c>
      <c r="O110" s="39"/>
      <c r="P110" s="194">
        <f>O110*H110</f>
        <v>0</v>
      </c>
      <c r="Q110" s="194">
        <v>0</v>
      </c>
      <c r="R110" s="194">
        <f>Q110*H110</f>
        <v>0</v>
      </c>
      <c r="S110" s="194">
        <v>0.22</v>
      </c>
      <c r="T110" s="195">
        <f>S110*H110</f>
        <v>174.9</v>
      </c>
      <c r="AR110" s="21" t="s">
        <v>149</v>
      </c>
      <c r="AT110" s="21" t="s">
        <v>144</v>
      </c>
      <c r="AU110" s="21" t="s">
        <v>84</v>
      </c>
      <c r="AY110" s="21" t="s">
        <v>142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21" t="s">
        <v>82</v>
      </c>
      <c r="BK110" s="196">
        <f>ROUND(I110*H110,2)</f>
        <v>0</v>
      </c>
      <c r="BL110" s="21" t="s">
        <v>149</v>
      </c>
      <c r="BM110" s="21" t="s">
        <v>159</v>
      </c>
    </row>
    <row r="111" spans="2:51" s="11" customFormat="1" ht="13.5">
      <c r="B111" s="197"/>
      <c r="C111" s="198"/>
      <c r="D111" s="199" t="s">
        <v>154</v>
      </c>
      <c r="E111" s="200" t="s">
        <v>21</v>
      </c>
      <c r="F111" s="201" t="s">
        <v>155</v>
      </c>
      <c r="G111" s="198"/>
      <c r="H111" s="202">
        <v>795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154</v>
      </c>
      <c r="AU111" s="208" t="s">
        <v>84</v>
      </c>
      <c r="AV111" s="11" t="s">
        <v>84</v>
      </c>
      <c r="AW111" s="11" t="s">
        <v>37</v>
      </c>
      <c r="AX111" s="11" t="s">
        <v>82</v>
      </c>
      <c r="AY111" s="208" t="s">
        <v>142</v>
      </c>
    </row>
    <row r="112" spans="2:65" s="1" customFormat="1" ht="38.25" customHeight="1">
      <c r="B112" s="38"/>
      <c r="C112" s="185" t="s">
        <v>149</v>
      </c>
      <c r="D112" s="185" t="s">
        <v>144</v>
      </c>
      <c r="E112" s="186" t="s">
        <v>160</v>
      </c>
      <c r="F112" s="187" t="s">
        <v>161</v>
      </c>
      <c r="G112" s="188" t="s">
        <v>162</v>
      </c>
      <c r="H112" s="189">
        <v>3425.8</v>
      </c>
      <c r="I112" s="190"/>
      <c r="J112" s="191">
        <f>ROUND(I112*H112,2)</f>
        <v>0</v>
      </c>
      <c r="K112" s="187" t="s">
        <v>148</v>
      </c>
      <c r="L112" s="58"/>
      <c r="M112" s="192" t="s">
        <v>21</v>
      </c>
      <c r="N112" s="193" t="s">
        <v>45</v>
      </c>
      <c r="O112" s="39"/>
      <c r="P112" s="194">
        <f>O112*H112</f>
        <v>0</v>
      </c>
      <c r="Q112" s="194">
        <v>0</v>
      </c>
      <c r="R112" s="194">
        <f>Q112*H112</f>
        <v>0</v>
      </c>
      <c r="S112" s="194">
        <v>0</v>
      </c>
      <c r="T112" s="195">
        <f>S112*H112</f>
        <v>0</v>
      </c>
      <c r="AR112" s="21" t="s">
        <v>149</v>
      </c>
      <c r="AT112" s="21" t="s">
        <v>144</v>
      </c>
      <c r="AU112" s="21" t="s">
        <v>84</v>
      </c>
      <c r="AY112" s="21" t="s">
        <v>142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1" t="s">
        <v>82</v>
      </c>
      <c r="BK112" s="196">
        <f>ROUND(I112*H112,2)</f>
        <v>0</v>
      </c>
      <c r="BL112" s="21" t="s">
        <v>149</v>
      </c>
      <c r="BM112" s="21" t="s">
        <v>163</v>
      </c>
    </row>
    <row r="113" spans="2:51" s="11" customFormat="1" ht="13.5">
      <c r="B113" s="197"/>
      <c r="C113" s="198"/>
      <c r="D113" s="199" t="s">
        <v>154</v>
      </c>
      <c r="E113" s="200" t="s">
        <v>21</v>
      </c>
      <c r="F113" s="201" t="s">
        <v>164</v>
      </c>
      <c r="G113" s="198"/>
      <c r="H113" s="202">
        <v>3425.8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154</v>
      </c>
      <c r="AU113" s="208" t="s">
        <v>84</v>
      </c>
      <c r="AV113" s="11" t="s">
        <v>84</v>
      </c>
      <c r="AW113" s="11" t="s">
        <v>37</v>
      </c>
      <c r="AX113" s="11" t="s">
        <v>82</v>
      </c>
      <c r="AY113" s="208" t="s">
        <v>142</v>
      </c>
    </row>
    <row r="114" spans="2:65" s="1" customFormat="1" ht="38.25" customHeight="1">
      <c r="B114" s="38"/>
      <c r="C114" s="185" t="s">
        <v>165</v>
      </c>
      <c r="D114" s="185" t="s">
        <v>144</v>
      </c>
      <c r="E114" s="186" t="s">
        <v>166</v>
      </c>
      <c r="F114" s="187" t="s">
        <v>167</v>
      </c>
      <c r="G114" s="188" t="s">
        <v>162</v>
      </c>
      <c r="H114" s="189">
        <v>3425.8</v>
      </c>
      <c r="I114" s="190"/>
      <c r="J114" s="191">
        <f>ROUND(I114*H114,2)</f>
        <v>0</v>
      </c>
      <c r="K114" s="187" t="s">
        <v>148</v>
      </c>
      <c r="L114" s="58"/>
      <c r="M114" s="192" t="s">
        <v>21</v>
      </c>
      <c r="N114" s="193" t="s">
        <v>45</v>
      </c>
      <c r="O114" s="39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1" t="s">
        <v>149</v>
      </c>
      <c r="AT114" s="21" t="s">
        <v>144</v>
      </c>
      <c r="AU114" s="21" t="s">
        <v>84</v>
      </c>
      <c r="AY114" s="21" t="s">
        <v>142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1" t="s">
        <v>82</v>
      </c>
      <c r="BK114" s="196">
        <f>ROUND(I114*H114,2)</f>
        <v>0</v>
      </c>
      <c r="BL114" s="21" t="s">
        <v>149</v>
      </c>
      <c r="BM114" s="21" t="s">
        <v>168</v>
      </c>
    </row>
    <row r="115" spans="2:51" s="11" customFormat="1" ht="13.5">
      <c r="B115" s="197"/>
      <c r="C115" s="198"/>
      <c r="D115" s="199" t="s">
        <v>154</v>
      </c>
      <c r="E115" s="200" t="s">
        <v>21</v>
      </c>
      <c r="F115" s="201" t="s">
        <v>169</v>
      </c>
      <c r="G115" s="198"/>
      <c r="H115" s="202">
        <v>3425.8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154</v>
      </c>
      <c r="AU115" s="208" t="s">
        <v>84</v>
      </c>
      <c r="AV115" s="11" t="s">
        <v>84</v>
      </c>
      <c r="AW115" s="11" t="s">
        <v>37</v>
      </c>
      <c r="AX115" s="11" t="s">
        <v>82</v>
      </c>
      <c r="AY115" s="208" t="s">
        <v>142</v>
      </c>
    </row>
    <row r="116" spans="2:65" s="1" customFormat="1" ht="38.25" customHeight="1">
      <c r="B116" s="38"/>
      <c r="C116" s="185" t="s">
        <v>170</v>
      </c>
      <c r="D116" s="185" t="s">
        <v>144</v>
      </c>
      <c r="E116" s="186" t="s">
        <v>171</v>
      </c>
      <c r="F116" s="187" t="s">
        <v>172</v>
      </c>
      <c r="G116" s="188" t="s">
        <v>162</v>
      </c>
      <c r="H116" s="189">
        <v>1058.838</v>
      </c>
      <c r="I116" s="190"/>
      <c r="J116" s="191">
        <f>ROUND(I116*H116,2)</f>
        <v>0</v>
      </c>
      <c r="K116" s="187" t="s">
        <v>148</v>
      </c>
      <c r="L116" s="58"/>
      <c r="M116" s="192" t="s">
        <v>21</v>
      </c>
      <c r="N116" s="193" t="s">
        <v>45</v>
      </c>
      <c r="O116" s="39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1" t="s">
        <v>149</v>
      </c>
      <c r="AT116" s="21" t="s">
        <v>144</v>
      </c>
      <c r="AU116" s="21" t="s">
        <v>84</v>
      </c>
      <c r="AY116" s="21" t="s">
        <v>142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1" t="s">
        <v>82</v>
      </c>
      <c r="BK116" s="196">
        <f>ROUND(I116*H116,2)</f>
        <v>0</v>
      </c>
      <c r="BL116" s="21" t="s">
        <v>149</v>
      </c>
      <c r="BM116" s="21" t="s">
        <v>173</v>
      </c>
    </row>
    <row r="117" spans="2:51" s="11" customFormat="1" ht="13.5">
      <c r="B117" s="197"/>
      <c r="C117" s="198"/>
      <c r="D117" s="199" t="s">
        <v>154</v>
      </c>
      <c r="E117" s="200" t="s">
        <v>21</v>
      </c>
      <c r="F117" s="201" t="s">
        <v>174</v>
      </c>
      <c r="G117" s="198"/>
      <c r="H117" s="202">
        <v>1058.838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154</v>
      </c>
      <c r="AU117" s="208" t="s">
        <v>84</v>
      </c>
      <c r="AV117" s="11" t="s">
        <v>84</v>
      </c>
      <c r="AW117" s="11" t="s">
        <v>37</v>
      </c>
      <c r="AX117" s="11" t="s">
        <v>82</v>
      </c>
      <c r="AY117" s="208" t="s">
        <v>142</v>
      </c>
    </row>
    <row r="118" spans="2:65" s="1" customFormat="1" ht="51" customHeight="1">
      <c r="B118" s="38"/>
      <c r="C118" s="185" t="s">
        <v>175</v>
      </c>
      <c r="D118" s="185" t="s">
        <v>144</v>
      </c>
      <c r="E118" s="186" t="s">
        <v>176</v>
      </c>
      <c r="F118" s="187" t="s">
        <v>177</v>
      </c>
      <c r="G118" s="188" t="s">
        <v>162</v>
      </c>
      <c r="H118" s="189">
        <v>36000.492</v>
      </c>
      <c r="I118" s="190"/>
      <c r="J118" s="191">
        <f>ROUND(I118*H118,2)</f>
        <v>0</v>
      </c>
      <c r="K118" s="187" t="s">
        <v>148</v>
      </c>
      <c r="L118" s="58"/>
      <c r="M118" s="192" t="s">
        <v>21</v>
      </c>
      <c r="N118" s="193" t="s">
        <v>45</v>
      </c>
      <c r="O118" s="39"/>
      <c r="P118" s="194">
        <f>O118*H118</f>
        <v>0</v>
      </c>
      <c r="Q118" s="194">
        <v>0</v>
      </c>
      <c r="R118" s="194">
        <f>Q118*H118</f>
        <v>0</v>
      </c>
      <c r="S118" s="194">
        <v>0</v>
      </c>
      <c r="T118" s="195">
        <f>S118*H118</f>
        <v>0</v>
      </c>
      <c r="AR118" s="21" t="s">
        <v>149</v>
      </c>
      <c r="AT118" s="21" t="s">
        <v>144</v>
      </c>
      <c r="AU118" s="21" t="s">
        <v>84</v>
      </c>
      <c r="AY118" s="21" t="s">
        <v>142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21" t="s">
        <v>82</v>
      </c>
      <c r="BK118" s="196">
        <f>ROUND(I118*H118,2)</f>
        <v>0</v>
      </c>
      <c r="BL118" s="21" t="s">
        <v>149</v>
      </c>
      <c r="BM118" s="21" t="s">
        <v>178</v>
      </c>
    </row>
    <row r="119" spans="2:51" s="11" customFormat="1" ht="13.5">
      <c r="B119" s="197"/>
      <c r="C119" s="198"/>
      <c r="D119" s="199" t="s">
        <v>154</v>
      </c>
      <c r="E119" s="200" t="s">
        <v>21</v>
      </c>
      <c r="F119" s="201" t="s">
        <v>179</v>
      </c>
      <c r="G119" s="198"/>
      <c r="H119" s="202">
        <v>36000.492</v>
      </c>
      <c r="I119" s="203"/>
      <c r="J119" s="198"/>
      <c r="K119" s="198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154</v>
      </c>
      <c r="AU119" s="208" t="s">
        <v>84</v>
      </c>
      <c r="AV119" s="11" t="s">
        <v>84</v>
      </c>
      <c r="AW119" s="11" t="s">
        <v>37</v>
      </c>
      <c r="AX119" s="11" t="s">
        <v>82</v>
      </c>
      <c r="AY119" s="208" t="s">
        <v>142</v>
      </c>
    </row>
    <row r="120" spans="2:65" s="1" customFormat="1" ht="25.5" customHeight="1">
      <c r="B120" s="38"/>
      <c r="C120" s="185" t="s">
        <v>180</v>
      </c>
      <c r="D120" s="185" t="s">
        <v>144</v>
      </c>
      <c r="E120" s="186" t="s">
        <v>181</v>
      </c>
      <c r="F120" s="187" t="s">
        <v>182</v>
      </c>
      <c r="G120" s="188" t="s">
        <v>162</v>
      </c>
      <c r="H120" s="189">
        <v>4226.6</v>
      </c>
      <c r="I120" s="190"/>
      <c r="J120" s="191">
        <f>ROUND(I120*H120,2)</f>
        <v>0</v>
      </c>
      <c r="K120" s="187" t="s">
        <v>148</v>
      </c>
      <c r="L120" s="58"/>
      <c r="M120" s="192" t="s">
        <v>21</v>
      </c>
      <c r="N120" s="193" t="s">
        <v>45</v>
      </c>
      <c r="O120" s="39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1" t="s">
        <v>149</v>
      </c>
      <c r="AT120" s="21" t="s">
        <v>144</v>
      </c>
      <c r="AU120" s="21" t="s">
        <v>84</v>
      </c>
      <c r="AY120" s="21" t="s">
        <v>142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1" t="s">
        <v>82</v>
      </c>
      <c r="BK120" s="196">
        <f>ROUND(I120*H120,2)</f>
        <v>0</v>
      </c>
      <c r="BL120" s="21" t="s">
        <v>149</v>
      </c>
      <c r="BM120" s="21" t="s">
        <v>183</v>
      </c>
    </row>
    <row r="121" spans="2:51" s="11" customFormat="1" ht="13.5">
      <c r="B121" s="197"/>
      <c r="C121" s="198"/>
      <c r="D121" s="199" t="s">
        <v>154</v>
      </c>
      <c r="E121" s="200" t="s">
        <v>21</v>
      </c>
      <c r="F121" s="201" t="s">
        <v>184</v>
      </c>
      <c r="G121" s="198"/>
      <c r="H121" s="202">
        <v>4226.6</v>
      </c>
      <c r="I121" s="203"/>
      <c r="J121" s="198"/>
      <c r="K121" s="198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154</v>
      </c>
      <c r="AU121" s="208" t="s">
        <v>84</v>
      </c>
      <c r="AV121" s="11" t="s">
        <v>84</v>
      </c>
      <c r="AW121" s="11" t="s">
        <v>37</v>
      </c>
      <c r="AX121" s="11" t="s">
        <v>82</v>
      </c>
      <c r="AY121" s="208" t="s">
        <v>142</v>
      </c>
    </row>
    <row r="122" spans="2:65" s="1" customFormat="1" ht="25.5" customHeight="1">
      <c r="B122" s="38"/>
      <c r="C122" s="185" t="s">
        <v>185</v>
      </c>
      <c r="D122" s="185" t="s">
        <v>144</v>
      </c>
      <c r="E122" s="186" t="s">
        <v>186</v>
      </c>
      <c r="F122" s="187" t="s">
        <v>187</v>
      </c>
      <c r="G122" s="188" t="s">
        <v>162</v>
      </c>
      <c r="H122" s="189">
        <v>3806.6</v>
      </c>
      <c r="I122" s="190"/>
      <c r="J122" s="191">
        <f>ROUND(I122*H122,2)</f>
        <v>0</v>
      </c>
      <c r="K122" s="187" t="s">
        <v>148</v>
      </c>
      <c r="L122" s="58"/>
      <c r="M122" s="192" t="s">
        <v>21</v>
      </c>
      <c r="N122" s="193" t="s">
        <v>45</v>
      </c>
      <c r="O122" s="39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AR122" s="21" t="s">
        <v>149</v>
      </c>
      <c r="AT122" s="21" t="s">
        <v>144</v>
      </c>
      <c r="AU122" s="21" t="s">
        <v>84</v>
      </c>
      <c r="AY122" s="21" t="s">
        <v>142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1" t="s">
        <v>82</v>
      </c>
      <c r="BK122" s="196">
        <f>ROUND(I122*H122,2)</f>
        <v>0</v>
      </c>
      <c r="BL122" s="21" t="s">
        <v>149</v>
      </c>
      <c r="BM122" s="21" t="s">
        <v>188</v>
      </c>
    </row>
    <row r="123" spans="2:51" s="11" customFormat="1" ht="13.5">
      <c r="B123" s="197"/>
      <c r="C123" s="198"/>
      <c r="D123" s="199" t="s">
        <v>154</v>
      </c>
      <c r="E123" s="200" t="s">
        <v>21</v>
      </c>
      <c r="F123" s="201" t="s">
        <v>189</v>
      </c>
      <c r="G123" s="198"/>
      <c r="H123" s="202">
        <v>3806.6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154</v>
      </c>
      <c r="AU123" s="208" t="s">
        <v>84</v>
      </c>
      <c r="AV123" s="11" t="s">
        <v>84</v>
      </c>
      <c r="AW123" s="11" t="s">
        <v>37</v>
      </c>
      <c r="AX123" s="11" t="s">
        <v>82</v>
      </c>
      <c r="AY123" s="208" t="s">
        <v>142</v>
      </c>
    </row>
    <row r="124" spans="2:65" s="1" customFormat="1" ht="16.5" customHeight="1">
      <c r="B124" s="38"/>
      <c r="C124" s="185" t="s">
        <v>190</v>
      </c>
      <c r="D124" s="185" t="s">
        <v>144</v>
      </c>
      <c r="E124" s="186" t="s">
        <v>191</v>
      </c>
      <c r="F124" s="187" t="s">
        <v>192</v>
      </c>
      <c r="G124" s="188" t="s">
        <v>162</v>
      </c>
      <c r="H124" s="189">
        <v>380.8</v>
      </c>
      <c r="I124" s="190"/>
      <c r="J124" s="191">
        <f>ROUND(I124*H124,2)</f>
        <v>0</v>
      </c>
      <c r="K124" s="187" t="s">
        <v>21</v>
      </c>
      <c r="L124" s="58"/>
      <c r="M124" s="192" t="s">
        <v>21</v>
      </c>
      <c r="N124" s="193" t="s">
        <v>45</v>
      </c>
      <c r="O124" s="39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AR124" s="21" t="s">
        <v>149</v>
      </c>
      <c r="AT124" s="21" t="s">
        <v>144</v>
      </c>
      <c r="AU124" s="21" t="s">
        <v>84</v>
      </c>
      <c r="AY124" s="21" t="s">
        <v>142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1" t="s">
        <v>82</v>
      </c>
      <c r="BK124" s="196">
        <f>ROUND(I124*H124,2)</f>
        <v>0</v>
      </c>
      <c r="BL124" s="21" t="s">
        <v>149</v>
      </c>
      <c r="BM124" s="21" t="s">
        <v>193</v>
      </c>
    </row>
    <row r="125" spans="2:51" s="11" customFormat="1" ht="13.5">
      <c r="B125" s="197"/>
      <c r="C125" s="198"/>
      <c r="D125" s="199" t="s">
        <v>154</v>
      </c>
      <c r="E125" s="200" t="s">
        <v>21</v>
      </c>
      <c r="F125" s="201" t="s">
        <v>194</v>
      </c>
      <c r="G125" s="198"/>
      <c r="H125" s="202">
        <v>380.8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154</v>
      </c>
      <c r="AU125" s="208" t="s">
        <v>84</v>
      </c>
      <c r="AV125" s="11" t="s">
        <v>84</v>
      </c>
      <c r="AW125" s="11" t="s">
        <v>37</v>
      </c>
      <c r="AX125" s="11" t="s">
        <v>82</v>
      </c>
      <c r="AY125" s="208" t="s">
        <v>142</v>
      </c>
    </row>
    <row r="126" spans="2:65" s="1" customFormat="1" ht="25.5" customHeight="1">
      <c r="B126" s="38"/>
      <c r="C126" s="185" t="s">
        <v>195</v>
      </c>
      <c r="D126" s="185" t="s">
        <v>144</v>
      </c>
      <c r="E126" s="186" t="s">
        <v>196</v>
      </c>
      <c r="F126" s="187" t="s">
        <v>197</v>
      </c>
      <c r="G126" s="188" t="s">
        <v>147</v>
      </c>
      <c r="H126" s="189">
        <v>4520.25</v>
      </c>
      <c r="I126" s="190"/>
      <c r="J126" s="191">
        <f>ROUND(I126*H126,2)</f>
        <v>0</v>
      </c>
      <c r="K126" s="187" t="s">
        <v>148</v>
      </c>
      <c r="L126" s="58"/>
      <c r="M126" s="192" t="s">
        <v>21</v>
      </c>
      <c r="N126" s="193" t="s">
        <v>45</v>
      </c>
      <c r="O126" s="39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AR126" s="21" t="s">
        <v>149</v>
      </c>
      <c r="AT126" s="21" t="s">
        <v>144</v>
      </c>
      <c r="AU126" s="21" t="s">
        <v>84</v>
      </c>
      <c r="AY126" s="21" t="s">
        <v>142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21" t="s">
        <v>82</v>
      </c>
      <c r="BK126" s="196">
        <f>ROUND(I126*H126,2)</f>
        <v>0</v>
      </c>
      <c r="BL126" s="21" t="s">
        <v>149</v>
      </c>
      <c r="BM126" s="21" t="s">
        <v>198</v>
      </c>
    </row>
    <row r="127" spans="2:51" s="11" customFormat="1" ht="13.5">
      <c r="B127" s="197"/>
      <c r="C127" s="198"/>
      <c r="D127" s="199" t="s">
        <v>154</v>
      </c>
      <c r="E127" s="200" t="s">
        <v>21</v>
      </c>
      <c r="F127" s="201" t="s">
        <v>199</v>
      </c>
      <c r="G127" s="198"/>
      <c r="H127" s="202">
        <v>4520.25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154</v>
      </c>
      <c r="AU127" s="208" t="s">
        <v>84</v>
      </c>
      <c r="AV127" s="11" t="s">
        <v>84</v>
      </c>
      <c r="AW127" s="11" t="s">
        <v>37</v>
      </c>
      <c r="AX127" s="11" t="s">
        <v>82</v>
      </c>
      <c r="AY127" s="208" t="s">
        <v>142</v>
      </c>
    </row>
    <row r="128" spans="2:65" s="1" customFormat="1" ht="16.5" customHeight="1">
      <c r="B128" s="38"/>
      <c r="C128" s="185" t="s">
        <v>200</v>
      </c>
      <c r="D128" s="185" t="s">
        <v>144</v>
      </c>
      <c r="E128" s="186" t="s">
        <v>201</v>
      </c>
      <c r="F128" s="187" t="s">
        <v>202</v>
      </c>
      <c r="G128" s="188" t="s">
        <v>203</v>
      </c>
      <c r="H128" s="189">
        <v>45</v>
      </c>
      <c r="I128" s="190"/>
      <c r="J128" s="191">
        <f>ROUND(I128*H128,2)</f>
        <v>0</v>
      </c>
      <c r="K128" s="187" t="s">
        <v>21</v>
      </c>
      <c r="L128" s="58"/>
      <c r="M128" s="192" t="s">
        <v>21</v>
      </c>
      <c r="N128" s="193" t="s">
        <v>45</v>
      </c>
      <c r="O128" s="39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AR128" s="21" t="s">
        <v>149</v>
      </c>
      <c r="AT128" s="21" t="s">
        <v>144</v>
      </c>
      <c r="AU128" s="21" t="s">
        <v>84</v>
      </c>
      <c r="AY128" s="21" t="s">
        <v>142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21" t="s">
        <v>82</v>
      </c>
      <c r="BK128" s="196">
        <f>ROUND(I128*H128,2)</f>
        <v>0</v>
      </c>
      <c r="BL128" s="21" t="s">
        <v>149</v>
      </c>
      <c r="BM128" s="21" t="s">
        <v>204</v>
      </c>
    </row>
    <row r="129" spans="2:63" s="10" customFormat="1" ht="29.85" customHeight="1">
      <c r="B129" s="169"/>
      <c r="C129" s="170"/>
      <c r="D129" s="171" t="s">
        <v>73</v>
      </c>
      <c r="E129" s="183" t="s">
        <v>84</v>
      </c>
      <c r="F129" s="183" t="s">
        <v>205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P130</f>
        <v>0</v>
      </c>
      <c r="Q129" s="177"/>
      <c r="R129" s="178">
        <f>R130</f>
        <v>0</v>
      </c>
      <c r="S129" s="177"/>
      <c r="T129" s="179">
        <f>T130</f>
        <v>0</v>
      </c>
      <c r="AR129" s="180" t="s">
        <v>82</v>
      </c>
      <c r="AT129" s="181" t="s">
        <v>73</v>
      </c>
      <c r="AU129" s="181" t="s">
        <v>82</v>
      </c>
      <c r="AY129" s="180" t="s">
        <v>142</v>
      </c>
      <c r="BK129" s="182">
        <f>BK130</f>
        <v>0</v>
      </c>
    </row>
    <row r="130" spans="2:65" s="1" customFormat="1" ht="38.25" customHeight="1">
      <c r="B130" s="38"/>
      <c r="C130" s="185" t="s">
        <v>206</v>
      </c>
      <c r="D130" s="185" t="s">
        <v>144</v>
      </c>
      <c r="E130" s="186" t="s">
        <v>207</v>
      </c>
      <c r="F130" s="187" t="s">
        <v>208</v>
      </c>
      <c r="G130" s="188" t="s">
        <v>147</v>
      </c>
      <c r="H130" s="189">
        <v>30</v>
      </c>
      <c r="I130" s="190"/>
      <c r="J130" s="191">
        <f>ROUND(I130*H130,2)</f>
        <v>0</v>
      </c>
      <c r="K130" s="187" t="s">
        <v>148</v>
      </c>
      <c r="L130" s="58"/>
      <c r="M130" s="192" t="s">
        <v>21</v>
      </c>
      <c r="N130" s="193" t="s">
        <v>45</v>
      </c>
      <c r="O130" s="39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AR130" s="21" t="s">
        <v>149</v>
      </c>
      <c r="AT130" s="21" t="s">
        <v>144</v>
      </c>
      <c r="AU130" s="21" t="s">
        <v>84</v>
      </c>
      <c r="AY130" s="21" t="s">
        <v>142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1" t="s">
        <v>82</v>
      </c>
      <c r="BK130" s="196">
        <f>ROUND(I130*H130,2)</f>
        <v>0</v>
      </c>
      <c r="BL130" s="21" t="s">
        <v>149</v>
      </c>
      <c r="BM130" s="21" t="s">
        <v>209</v>
      </c>
    </row>
    <row r="131" spans="2:63" s="10" customFormat="1" ht="29.85" customHeight="1">
      <c r="B131" s="169"/>
      <c r="C131" s="170"/>
      <c r="D131" s="171" t="s">
        <v>73</v>
      </c>
      <c r="E131" s="183" t="s">
        <v>156</v>
      </c>
      <c r="F131" s="183" t="s">
        <v>210</v>
      </c>
      <c r="G131" s="170"/>
      <c r="H131" s="170"/>
      <c r="I131" s="173"/>
      <c r="J131" s="184">
        <f>BK131</f>
        <v>0</v>
      </c>
      <c r="K131" s="170"/>
      <c r="L131" s="175"/>
      <c r="M131" s="176"/>
      <c r="N131" s="177"/>
      <c r="O131" s="177"/>
      <c r="P131" s="178">
        <v>0</v>
      </c>
      <c r="Q131" s="177"/>
      <c r="R131" s="178">
        <v>0</v>
      </c>
      <c r="S131" s="177"/>
      <c r="T131" s="179">
        <v>0</v>
      </c>
      <c r="AR131" s="180" t="s">
        <v>82</v>
      </c>
      <c r="AT131" s="181" t="s">
        <v>73</v>
      </c>
      <c r="AU131" s="181" t="s">
        <v>82</v>
      </c>
      <c r="AY131" s="180" t="s">
        <v>142</v>
      </c>
      <c r="BK131" s="182">
        <v>0</v>
      </c>
    </row>
    <row r="132" spans="2:63" s="10" customFormat="1" ht="19.9" customHeight="1">
      <c r="B132" s="169"/>
      <c r="C132" s="170"/>
      <c r="D132" s="171" t="s">
        <v>73</v>
      </c>
      <c r="E132" s="183" t="s">
        <v>149</v>
      </c>
      <c r="F132" s="183" t="s">
        <v>211</v>
      </c>
      <c r="G132" s="170"/>
      <c r="H132" s="170"/>
      <c r="I132" s="173"/>
      <c r="J132" s="184">
        <f>BK132</f>
        <v>0</v>
      </c>
      <c r="K132" s="170"/>
      <c r="L132" s="175"/>
      <c r="M132" s="176"/>
      <c r="N132" s="177"/>
      <c r="O132" s="177"/>
      <c r="P132" s="178">
        <f>SUM(P133:P134)</f>
        <v>0</v>
      </c>
      <c r="Q132" s="177"/>
      <c r="R132" s="178">
        <f>SUM(R133:R134)</f>
        <v>0.59248</v>
      </c>
      <c r="S132" s="177"/>
      <c r="T132" s="179">
        <f>SUM(T133:T134)</f>
        <v>0</v>
      </c>
      <c r="AR132" s="180" t="s">
        <v>82</v>
      </c>
      <c r="AT132" s="181" t="s">
        <v>73</v>
      </c>
      <c r="AU132" s="181" t="s">
        <v>82</v>
      </c>
      <c r="AY132" s="180" t="s">
        <v>142</v>
      </c>
      <c r="BK132" s="182">
        <f>SUM(BK133:BK134)</f>
        <v>0</v>
      </c>
    </row>
    <row r="133" spans="2:65" s="1" customFormat="1" ht="25.5" customHeight="1">
      <c r="B133" s="38"/>
      <c r="C133" s="185" t="s">
        <v>212</v>
      </c>
      <c r="D133" s="185" t="s">
        <v>144</v>
      </c>
      <c r="E133" s="186" t="s">
        <v>213</v>
      </c>
      <c r="F133" s="187" t="s">
        <v>214</v>
      </c>
      <c r="G133" s="188" t="s">
        <v>147</v>
      </c>
      <c r="H133" s="189">
        <v>368</v>
      </c>
      <c r="I133" s="190"/>
      <c r="J133" s="191">
        <f>ROUND(I133*H133,2)</f>
        <v>0</v>
      </c>
      <c r="K133" s="187" t="s">
        <v>148</v>
      </c>
      <c r="L133" s="58"/>
      <c r="M133" s="192" t="s">
        <v>21</v>
      </c>
      <c r="N133" s="193" t="s">
        <v>45</v>
      </c>
      <c r="O133" s="39"/>
      <c r="P133" s="194">
        <f>O133*H133</f>
        <v>0</v>
      </c>
      <c r="Q133" s="194">
        <v>0.00161</v>
      </c>
      <c r="R133" s="194">
        <f>Q133*H133</f>
        <v>0.59248</v>
      </c>
      <c r="S133" s="194">
        <v>0</v>
      </c>
      <c r="T133" s="195">
        <f>S133*H133</f>
        <v>0</v>
      </c>
      <c r="AR133" s="21" t="s">
        <v>149</v>
      </c>
      <c r="AT133" s="21" t="s">
        <v>144</v>
      </c>
      <c r="AU133" s="21" t="s">
        <v>84</v>
      </c>
      <c r="AY133" s="21" t="s">
        <v>142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21" t="s">
        <v>82</v>
      </c>
      <c r="BK133" s="196">
        <f>ROUND(I133*H133,2)</f>
        <v>0</v>
      </c>
      <c r="BL133" s="21" t="s">
        <v>149</v>
      </c>
      <c r="BM133" s="21" t="s">
        <v>215</v>
      </c>
    </row>
    <row r="134" spans="2:65" s="1" customFormat="1" ht="25.5" customHeight="1">
      <c r="B134" s="38"/>
      <c r="C134" s="185" t="s">
        <v>10</v>
      </c>
      <c r="D134" s="185" t="s">
        <v>144</v>
      </c>
      <c r="E134" s="186" t="s">
        <v>216</v>
      </c>
      <c r="F134" s="187" t="s">
        <v>217</v>
      </c>
      <c r="G134" s="188" t="s">
        <v>147</v>
      </c>
      <c r="H134" s="189">
        <v>368</v>
      </c>
      <c r="I134" s="190"/>
      <c r="J134" s="191">
        <f>ROUND(I134*H134,2)</f>
        <v>0</v>
      </c>
      <c r="K134" s="187" t="s">
        <v>148</v>
      </c>
      <c r="L134" s="58"/>
      <c r="M134" s="192" t="s">
        <v>21</v>
      </c>
      <c r="N134" s="193" t="s">
        <v>45</v>
      </c>
      <c r="O134" s="39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21" t="s">
        <v>149</v>
      </c>
      <c r="AT134" s="21" t="s">
        <v>144</v>
      </c>
      <c r="AU134" s="21" t="s">
        <v>84</v>
      </c>
      <c r="AY134" s="21" t="s">
        <v>142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1" t="s">
        <v>82</v>
      </c>
      <c r="BK134" s="196">
        <f>ROUND(I134*H134,2)</f>
        <v>0</v>
      </c>
      <c r="BL134" s="21" t="s">
        <v>149</v>
      </c>
      <c r="BM134" s="21" t="s">
        <v>218</v>
      </c>
    </row>
    <row r="135" spans="2:63" s="10" customFormat="1" ht="29.85" customHeight="1">
      <c r="B135" s="169"/>
      <c r="C135" s="170"/>
      <c r="D135" s="171" t="s">
        <v>73</v>
      </c>
      <c r="E135" s="183" t="s">
        <v>165</v>
      </c>
      <c r="F135" s="183" t="s">
        <v>219</v>
      </c>
      <c r="G135" s="170"/>
      <c r="H135" s="170"/>
      <c r="I135" s="173"/>
      <c r="J135" s="184">
        <f>BK135</f>
        <v>0</v>
      </c>
      <c r="K135" s="170"/>
      <c r="L135" s="175"/>
      <c r="M135" s="176"/>
      <c r="N135" s="177"/>
      <c r="O135" s="177"/>
      <c r="P135" s="178">
        <f>SUM(P136:P137)</f>
        <v>0</v>
      </c>
      <c r="Q135" s="177"/>
      <c r="R135" s="178">
        <f>SUM(R136:R137)</f>
        <v>530.3247</v>
      </c>
      <c r="S135" s="177"/>
      <c r="T135" s="179">
        <f>SUM(T136:T137)</f>
        <v>0</v>
      </c>
      <c r="AR135" s="180" t="s">
        <v>82</v>
      </c>
      <c r="AT135" s="181" t="s">
        <v>73</v>
      </c>
      <c r="AU135" s="181" t="s">
        <v>82</v>
      </c>
      <c r="AY135" s="180" t="s">
        <v>142</v>
      </c>
      <c r="BK135" s="182">
        <f>SUM(BK136:BK137)</f>
        <v>0</v>
      </c>
    </row>
    <row r="136" spans="2:65" s="1" customFormat="1" ht="25.5" customHeight="1">
      <c r="B136" s="38"/>
      <c r="C136" s="185" t="s">
        <v>220</v>
      </c>
      <c r="D136" s="185" t="s">
        <v>144</v>
      </c>
      <c r="E136" s="186" t="s">
        <v>221</v>
      </c>
      <c r="F136" s="187" t="s">
        <v>222</v>
      </c>
      <c r="G136" s="188" t="s">
        <v>147</v>
      </c>
      <c r="H136" s="189">
        <v>1808</v>
      </c>
      <c r="I136" s="190"/>
      <c r="J136" s="191">
        <f>ROUND(I136*H136,2)</f>
        <v>0</v>
      </c>
      <c r="K136" s="187" t="s">
        <v>148</v>
      </c>
      <c r="L136" s="58"/>
      <c r="M136" s="192" t="s">
        <v>21</v>
      </c>
      <c r="N136" s="193" t="s">
        <v>45</v>
      </c>
      <c r="O136" s="39"/>
      <c r="P136" s="194">
        <f>O136*H136</f>
        <v>0</v>
      </c>
      <c r="Q136" s="194">
        <v>0.2916</v>
      </c>
      <c r="R136" s="194">
        <f>Q136*H136</f>
        <v>527.2128</v>
      </c>
      <c r="S136" s="194">
        <v>0</v>
      </c>
      <c r="T136" s="195">
        <f>S136*H136</f>
        <v>0</v>
      </c>
      <c r="AR136" s="21" t="s">
        <v>149</v>
      </c>
      <c r="AT136" s="21" t="s">
        <v>144</v>
      </c>
      <c r="AU136" s="21" t="s">
        <v>84</v>
      </c>
      <c r="AY136" s="21" t="s">
        <v>142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21" t="s">
        <v>82</v>
      </c>
      <c r="BK136" s="196">
        <f>ROUND(I136*H136,2)</f>
        <v>0</v>
      </c>
      <c r="BL136" s="21" t="s">
        <v>149</v>
      </c>
      <c r="BM136" s="21" t="s">
        <v>223</v>
      </c>
    </row>
    <row r="137" spans="2:65" s="1" customFormat="1" ht="38.25" customHeight="1">
      <c r="B137" s="38"/>
      <c r="C137" s="185" t="s">
        <v>224</v>
      </c>
      <c r="D137" s="185" t="s">
        <v>144</v>
      </c>
      <c r="E137" s="186" t="s">
        <v>225</v>
      </c>
      <c r="F137" s="187" t="s">
        <v>226</v>
      </c>
      <c r="G137" s="188" t="s">
        <v>147</v>
      </c>
      <c r="H137" s="189">
        <v>30</v>
      </c>
      <c r="I137" s="190"/>
      <c r="J137" s="191">
        <f>ROUND(I137*H137,2)</f>
        <v>0</v>
      </c>
      <c r="K137" s="187" t="s">
        <v>148</v>
      </c>
      <c r="L137" s="58"/>
      <c r="M137" s="192" t="s">
        <v>21</v>
      </c>
      <c r="N137" s="193" t="s">
        <v>45</v>
      </c>
      <c r="O137" s="39"/>
      <c r="P137" s="194">
        <f>O137*H137</f>
        <v>0</v>
      </c>
      <c r="Q137" s="194">
        <v>0.10373</v>
      </c>
      <c r="R137" s="194">
        <f>Q137*H137</f>
        <v>3.1119</v>
      </c>
      <c r="S137" s="194">
        <v>0</v>
      </c>
      <c r="T137" s="195">
        <f>S137*H137</f>
        <v>0</v>
      </c>
      <c r="AR137" s="21" t="s">
        <v>149</v>
      </c>
      <c r="AT137" s="21" t="s">
        <v>144</v>
      </c>
      <c r="AU137" s="21" t="s">
        <v>84</v>
      </c>
      <c r="AY137" s="21" t="s">
        <v>142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1" t="s">
        <v>82</v>
      </c>
      <c r="BK137" s="196">
        <f>ROUND(I137*H137,2)</f>
        <v>0</v>
      </c>
      <c r="BL137" s="21" t="s">
        <v>149</v>
      </c>
      <c r="BM137" s="21" t="s">
        <v>227</v>
      </c>
    </row>
    <row r="138" spans="2:63" s="10" customFormat="1" ht="29.85" customHeight="1">
      <c r="B138" s="169"/>
      <c r="C138" s="170"/>
      <c r="D138" s="171" t="s">
        <v>73</v>
      </c>
      <c r="E138" s="183" t="s">
        <v>170</v>
      </c>
      <c r="F138" s="183" t="s">
        <v>228</v>
      </c>
      <c r="G138" s="170"/>
      <c r="H138" s="170"/>
      <c r="I138" s="173"/>
      <c r="J138" s="184">
        <f>BK138</f>
        <v>0</v>
      </c>
      <c r="K138" s="170"/>
      <c r="L138" s="175"/>
      <c r="M138" s="176"/>
      <c r="N138" s="177"/>
      <c r="O138" s="177"/>
      <c r="P138" s="178">
        <v>0</v>
      </c>
      <c r="Q138" s="177"/>
      <c r="R138" s="178">
        <v>0</v>
      </c>
      <c r="S138" s="177"/>
      <c r="T138" s="179">
        <v>0</v>
      </c>
      <c r="AR138" s="180" t="s">
        <v>82</v>
      </c>
      <c r="AT138" s="181" t="s">
        <v>73</v>
      </c>
      <c r="AU138" s="181" t="s">
        <v>82</v>
      </c>
      <c r="AY138" s="180" t="s">
        <v>142</v>
      </c>
      <c r="BK138" s="182">
        <v>0</v>
      </c>
    </row>
    <row r="139" spans="2:63" s="10" customFormat="1" ht="19.9" customHeight="1">
      <c r="B139" s="169"/>
      <c r="C139" s="170"/>
      <c r="D139" s="171" t="s">
        <v>73</v>
      </c>
      <c r="E139" s="183" t="s">
        <v>185</v>
      </c>
      <c r="F139" s="183" t="s">
        <v>229</v>
      </c>
      <c r="G139" s="170"/>
      <c r="H139" s="170"/>
      <c r="I139" s="173"/>
      <c r="J139" s="184">
        <f>BK139</f>
        <v>0</v>
      </c>
      <c r="K139" s="170"/>
      <c r="L139" s="175"/>
      <c r="M139" s="176"/>
      <c r="N139" s="177"/>
      <c r="O139" s="177"/>
      <c r="P139" s="178">
        <f>SUM(P140:P145)</f>
        <v>0</v>
      </c>
      <c r="Q139" s="177"/>
      <c r="R139" s="178">
        <f>SUM(R140:R145)</f>
        <v>4.268000000000001</v>
      </c>
      <c r="S139" s="177"/>
      <c r="T139" s="179">
        <f>SUM(T140:T145)</f>
        <v>9747.722</v>
      </c>
      <c r="AR139" s="180" t="s">
        <v>82</v>
      </c>
      <c r="AT139" s="181" t="s">
        <v>73</v>
      </c>
      <c r="AU139" s="181" t="s">
        <v>82</v>
      </c>
      <c r="AY139" s="180" t="s">
        <v>142</v>
      </c>
      <c r="BK139" s="182">
        <f>SUM(BK140:BK145)</f>
        <v>0</v>
      </c>
    </row>
    <row r="140" spans="2:65" s="1" customFormat="1" ht="38.25" customHeight="1">
      <c r="B140" s="38"/>
      <c r="C140" s="185" t="s">
        <v>230</v>
      </c>
      <c r="D140" s="185" t="s">
        <v>144</v>
      </c>
      <c r="E140" s="186" t="s">
        <v>231</v>
      </c>
      <c r="F140" s="187" t="s">
        <v>232</v>
      </c>
      <c r="G140" s="188" t="s">
        <v>233</v>
      </c>
      <c r="H140" s="189">
        <v>20</v>
      </c>
      <c r="I140" s="190"/>
      <c r="J140" s="191">
        <f aca="true" t="shared" si="0" ref="J140:J145">ROUND(I140*H140,2)</f>
        <v>0</v>
      </c>
      <c r="K140" s="187" t="s">
        <v>148</v>
      </c>
      <c r="L140" s="58"/>
      <c r="M140" s="192" t="s">
        <v>21</v>
      </c>
      <c r="N140" s="193" t="s">
        <v>45</v>
      </c>
      <c r="O140" s="39"/>
      <c r="P140" s="194">
        <f aca="true" t="shared" si="1" ref="P140:P145">O140*H140</f>
        <v>0</v>
      </c>
      <c r="Q140" s="194">
        <v>0.1554</v>
      </c>
      <c r="R140" s="194">
        <f aca="true" t="shared" si="2" ref="R140:R145">Q140*H140</f>
        <v>3.108</v>
      </c>
      <c r="S140" s="194">
        <v>0</v>
      </c>
      <c r="T140" s="195">
        <f aca="true" t="shared" si="3" ref="T140:T145">S140*H140</f>
        <v>0</v>
      </c>
      <c r="AR140" s="21" t="s">
        <v>149</v>
      </c>
      <c r="AT140" s="21" t="s">
        <v>144</v>
      </c>
      <c r="AU140" s="21" t="s">
        <v>84</v>
      </c>
      <c r="AY140" s="21" t="s">
        <v>142</v>
      </c>
      <c r="BE140" s="196">
        <f aca="true" t="shared" si="4" ref="BE140:BE145">IF(N140="základní",J140,0)</f>
        <v>0</v>
      </c>
      <c r="BF140" s="196">
        <f aca="true" t="shared" si="5" ref="BF140:BF145">IF(N140="snížená",J140,0)</f>
        <v>0</v>
      </c>
      <c r="BG140" s="196">
        <f aca="true" t="shared" si="6" ref="BG140:BG145">IF(N140="zákl. přenesená",J140,0)</f>
        <v>0</v>
      </c>
      <c r="BH140" s="196">
        <f aca="true" t="shared" si="7" ref="BH140:BH145">IF(N140="sníž. přenesená",J140,0)</f>
        <v>0</v>
      </c>
      <c r="BI140" s="196">
        <f aca="true" t="shared" si="8" ref="BI140:BI145">IF(N140="nulová",J140,0)</f>
        <v>0</v>
      </c>
      <c r="BJ140" s="21" t="s">
        <v>82</v>
      </c>
      <c r="BK140" s="196">
        <f aca="true" t="shared" si="9" ref="BK140:BK145">ROUND(I140*H140,2)</f>
        <v>0</v>
      </c>
      <c r="BL140" s="21" t="s">
        <v>149</v>
      </c>
      <c r="BM140" s="21" t="s">
        <v>234</v>
      </c>
    </row>
    <row r="141" spans="2:65" s="1" customFormat="1" ht="16.5" customHeight="1">
      <c r="B141" s="38"/>
      <c r="C141" s="209" t="s">
        <v>235</v>
      </c>
      <c r="D141" s="209" t="s">
        <v>236</v>
      </c>
      <c r="E141" s="210" t="s">
        <v>237</v>
      </c>
      <c r="F141" s="211" t="s">
        <v>238</v>
      </c>
      <c r="G141" s="212" t="s">
        <v>233</v>
      </c>
      <c r="H141" s="213">
        <v>20</v>
      </c>
      <c r="I141" s="214"/>
      <c r="J141" s="215">
        <f t="shared" si="0"/>
        <v>0</v>
      </c>
      <c r="K141" s="211" t="s">
        <v>148</v>
      </c>
      <c r="L141" s="216"/>
      <c r="M141" s="217" t="s">
        <v>21</v>
      </c>
      <c r="N141" s="218" t="s">
        <v>45</v>
      </c>
      <c r="O141" s="39"/>
      <c r="P141" s="194">
        <f t="shared" si="1"/>
        <v>0</v>
      </c>
      <c r="Q141" s="194">
        <v>0.058</v>
      </c>
      <c r="R141" s="194">
        <f t="shared" si="2"/>
        <v>1.1600000000000001</v>
      </c>
      <c r="S141" s="194">
        <v>0</v>
      </c>
      <c r="T141" s="195">
        <f t="shared" si="3"/>
        <v>0</v>
      </c>
      <c r="AR141" s="21" t="s">
        <v>180</v>
      </c>
      <c r="AT141" s="21" t="s">
        <v>236</v>
      </c>
      <c r="AU141" s="21" t="s">
        <v>84</v>
      </c>
      <c r="AY141" s="21" t="s">
        <v>142</v>
      </c>
      <c r="BE141" s="196">
        <f t="shared" si="4"/>
        <v>0</v>
      </c>
      <c r="BF141" s="196">
        <f t="shared" si="5"/>
        <v>0</v>
      </c>
      <c r="BG141" s="196">
        <f t="shared" si="6"/>
        <v>0</v>
      </c>
      <c r="BH141" s="196">
        <f t="shared" si="7"/>
        <v>0</v>
      </c>
      <c r="BI141" s="196">
        <f t="shared" si="8"/>
        <v>0</v>
      </c>
      <c r="BJ141" s="21" t="s">
        <v>82</v>
      </c>
      <c r="BK141" s="196">
        <f t="shared" si="9"/>
        <v>0</v>
      </c>
      <c r="BL141" s="21" t="s">
        <v>149</v>
      </c>
      <c r="BM141" s="21" t="s">
        <v>239</v>
      </c>
    </row>
    <row r="142" spans="2:65" s="1" customFormat="1" ht="25.5" customHeight="1">
      <c r="B142" s="38"/>
      <c r="C142" s="185" t="s">
        <v>240</v>
      </c>
      <c r="D142" s="185" t="s">
        <v>144</v>
      </c>
      <c r="E142" s="186" t="s">
        <v>241</v>
      </c>
      <c r="F142" s="187" t="s">
        <v>242</v>
      </c>
      <c r="G142" s="188" t="s">
        <v>147</v>
      </c>
      <c r="H142" s="189">
        <v>500</v>
      </c>
      <c r="I142" s="190"/>
      <c r="J142" s="191">
        <f t="shared" si="0"/>
        <v>0</v>
      </c>
      <c r="K142" s="187" t="s">
        <v>148</v>
      </c>
      <c r="L142" s="58"/>
      <c r="M142" s="192" t="s">
        <v>21</v>
      </c>
      <c r="N142" s="193" t="s">
        <v>45</v>
      </c>
      <c r="O142" s="39"/>
      <c r="P142" s="194">
        <f t="shared" si="1"/>
        <v>0</v>
      </c>
      <c r="Q142" s="194">
        <v>0</v>
      </c>
      <c r="R142" s="194">
        <f t="shared" si="2"/>
        <v>0</v>
      </c>
      <c r="S142" s="194">
        <v>0.02</v>
      </c>
      <c r="T142" s="195">
        <f t="shared" si="3"/>
        <v>10</v>
      </c>
      <c r="AR142" s="21" t="s">
        <v>149</v>
      </c>
      <c r="AT142" s="21" t="s">
        <v>144</v>
      </c>
      <c r="AU142" s="21" t="s">
        <v>84</v>
      </c>
      <c r="AY142" s="21" t="s">
        <v>142</v>
      </c>
      <c r="BE142" s="196">
        <f t="shared" si="4"/>
        <v>0</v>
      </c>
      <c r="BF142" s="196">
        <f t="shared" si="5"/>
        <v>0</v>
      </c>
      <c r="BG142" s="196">
        <f t="shared" si="6"/>
        <v>0</v>
      </c>
      <c r="BH142" s="196">
        <f t="shared" si="7"/>
        <v>0</v>
      </c>
      <c r="BI142" s="196">
        <f t="shared" si="8"/>
        <v>0</v>
      </c>
      <c r="BJ142" s="21" t="s">
        <v>82</v>
      </c>
      <c r="BK142" s="196">
        <f t="shared" si="9"/>
        <v>0</v>
      </c>
      <c r="BL142" s="21" t="s">
        <v>149</v>
      </c>
      <c r="BM142" s="21" t="s">
        <v>243</v>
      </c>
    </row>
    <row r="143" spans="2:65" s="1" customFormat="1" ht="38.25" customHeight="1">
      <c r="B143" s="38"/>
      <c r="C143" s="185" t="s">
        <v>9</v>
      </c>
      <c r="D143" s="185" t="s">
        <v>144</v>
      </c>
      <c r="E143" s="186" t="s">
        <v>244</v>
      </c>
      <c r="F143" s="187" t="s">
        <v>245</v>
      </c>
      <c r="G143" s="188" t="s">
        <v>147</v>
      </c>
      <c r="H143" s="189">
        <v>500</v>
      </c>
      <c r="I143" s="190"/>
      <c r="J143" s="191">
        <f t="shared" si="0"/>
        <v>0</v>
      </c>
      <c r="K143" s="187" t="s">
        <v>148</v>
      </c>
      <c r="L143" s="58"/>
      <c r="M143" s="192" t="s">
        <v>21</v>
      </c>
      <c r="N143" s="193" t="s">
        <v>45</v>
      </c>
      <c r="O143" s="39"/>
      <c r="P143" s="194">
        <f t="shared" si="1"/>
        <v>0</v>
      </c>
      <c r="Q143" s="194">
        <v>0</v>
      </c>
      <c r="R143" s="194">
        <f t="shared" si="2"/>
        <v>0</v>
      </c>
      <c r="S143" s="194">
        <v>0.02</v>
      </c>
      <c r="T143" s="195">
        <f t="shared" si="3"/>
        <v>10</v>
      </c>
      <c r="AR143" s="21" t="s">
        <v>149</v>
      </c>
      <c r="AT143" s="21" t="s">
        <v>144</v>
      </c>
      <c r="AU143" s="21" t="s">
        <v>84</v>
      </c>
      <c r="AY143" s="21" t="s">
        <v>142</v>
      </c>
      <c r="BE143" s="196">
        <f t="shared" si="4"/>
        <v>0</v>
      </c>
      <c r="BF143" s="196">
        <f t="shared" si="5"/>
        <v>0</v>
      </c>
      <c r="BG143" s="196">
        <f t="shared" si="6"/>
        <v>0</v>
      </c>
      <c r="BH143" s="196">
        <f t="shared" si="7"/>
        <v>0</v>
      </c>
      <c r="BI143" s="196">
        <f t="shared" si="8"/>
        <v>0</v>
      </c>
      <c r="BJ143" s="21" t="s">
        <v>82</v>
      </c>
      <c r="BK143" s="196">
        <f t="shared" si="9"/>
        <v>0</v>
      </c>
      <c r="BL143" s="21" t="s">
        <v>149</v>
      </c>
      <c r="BM143" s="21" t="s">
        <v>246</v>
      </c>
    </row>
    <row r="144" spans="2:65" s="1" customFormat="1" ht="38.25" customHeight="1">
      <c r="B144" s="38"/>
      <c r="C144" s="185" t="s">
        <v>247</v>
      </c>
      <c r="D144" s="185" t="s">
        <v>144</v>
      </c>
      <c r="E144" s="186" t="s">
        <v>248</v>
      </c>
      <c r="F144" s="187" t="s">
        <v>249</v>
      </c>
      <c r="G144" s="188" t="s">
        <v>162</v>
      </c>
      <c r="H144" s="189">
        <v>18014.3</v>
      </c>
      <c r="I144" s="190"/>
      <c r="J144" s="191">
        <f t="shared" si="0"/>
        <v>0</v>
      </c>
      <c r="K144" s="187" t="s">
        <v>148</v>
      </c>
      <c r="L144" s="58"/>
      <c r="M144" s="192" t="s">
        <v>21</v>
      </c>
      <c r="N144" s="193" t="s">
        <v>45</v>
      </c>
      <c r="O144" s="39"/>
      <c r="P144" s="194">
        <f t="shared" si="1"/>
        <v>0</v>
      </c>
      <c r="Q144" s="194">
        <v>0</v>
      </c>
      <c r="R144" s="194">
        <f t="shared" si="2"/>
        <v>0</v>
      </c>
      <c r="S144" s="194">
        <v>0.54</v>
      </c>
      <c r="T144" s="195">
        <f t="shared" si="3"/>
        <v>9727.722</v>
      </c>
      <c r="AR144" s="21" t="s">
        <v>149</v>
      </c>
      <c r="AT144" s="21" t="s">
        <v>144</v>
      </c>
      <c r="AU144" s="21" t="s">
        <v>84</v>
      </c>
      <c r="AY144" s="21" t="s">
        <v>142</v>
      </c>
      <c r="BE144" s="196">
        <f t="shared" si="4"/>
        <v>0</v>
      </c>
      <c r="BF144" s="196">
        <f t="shared" si="5"/>
        <v>0</v>
      </c>
      <c r="BG144" s="196">
        <f t="shared" si="6"/>
        <v>0</v>
      </c>
      <c r="BH144" s="196">
        <f t="shared" si="7"/>
        <v>0</v>
      </c>
      <c r="BI144" s="196">
        <f t="shared" si="8"/>
        <v>0</v>
      </c>
      <c r="BJ144" s="21" t="s">
        <v>82</v>
      </c>
      <c r="BK144" s="196">
        <f t="shared" si="9"/>
        <v>0</v>
      </c>
      <c r="BL144" s="21" t="s">
        <v>149</v>
      </c>
      <c r="BM144" s="21" t="s">
        <v>250</v>
      </c>
    </row>
    <row r="145" spans="2:65" s="1" customFormat="1" ht="25.5" customHeight="1">
      <c r="B145" s="38"/>
      <c r="C145" s="185" t="s">
        <v>251</v>
      </c>
      <c r="D145" s="185" t="s">
        <v>144</v>
      </c>
      <c r="E145" s="186" t="s">
        <v>252</v>
      </c>
      <c r="F145" s="187" t="s">
        <v>253</v>
      </c>
      <c r="G145" s="188" t="s">
        <v>254</v>
      </c>
      <c r="H145" s="189">
        <v>1</v>
      </c>
      <c r="I145" s="190"/>
      <c r="J145" s="191">
        <f t="shared" si="0"/>
        <v>0</v>
      </c>
      <c r="K145" s="187" t="s">
        <v>21</v>
      </c>
      <c r="L145" s="58"/>
      <c r="M145" s="192" t="s">
        <v>21</v>
      </c>
      <c r="N145" s="193" t="s">
        <v>45</v>
      </c>
      <c r="O145" s="39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AR145" s="21" t="s">
        <v>149</v>
      </c>
      <c r="AT145" s="21" t="s">
        <v>144</v>
      </c>
      <c r="AU145" s="21" t="s">
        <v>84</v>
      </c>
      <c r="AY145" s="21" t="s">
        <v>142</v>
      </c>
      <c r="BE145" s="196">
        <f t="shared" si="4"/>
        <v>0</v>
      </c>
      <c r="BF145" s="196">
        <f t="shared" si="5"/>
        <v>0</v>
      </c>
      <c r="BG145" s="196">
        <f t="shared" si="6"/>
        <v>0</v>
      </c>
      <c r="BH145" s="196">
        <f t="shared" si="7"/>
        <v>0</v>
      </c>
      <c r="BI145" s="196">
        <f t="shared" si="8"/>
        <v>0</v>
      </c>
      <c r="BJ145" s="21" t="s">
        <v>82</v>
      </c>
      <c r="BK145" s="196">
        <f t="shared" si="9"/>
        <v>0</v>
      </c>
      <c r="BL145" s="21" t="s">
        <v>149</v>
      </c>
      <c r="BM145" s="21" t="s">
        <v>255</v>
      </c>
    </row>
    <row r="146" spans="2:63" s="10" customFormat="1" ht="29.85" customHeight="1">
      <c r="B146" s="169"/>
      <c r="C146" s="170"/>
      <c r="D146" s="171" t="s">
        <v>73</v>
      </c>
      <c r="E146" s="183" t="s">
        <v>256</v>
      </c>
      <c r="F146" s="183" t="s">
        <v>257</v>
      </c>
      <c r="G146" s="170"/>
      <c r="H146" s="170"/>
      <c r="I146" s="173"/>
      <c r="J146" s="184">
        <f>BK146</f>
        <v>0</v>
      </c>
      <c r="K146" s="170"/>
      <c r="L146" s="175"/>
      <c r="M146" s="176"/>
      <c r="N146" s="177"/>
      <c r="O146" s="177"/>
      <c r="P146" s="178">
        <f>SUM(P147:P177)</f>
        <v>0</v>
      </c>
      <c r="Q146" s="177"/>
      <c r="R146" s="178">
        <f>SUM(R147:R177)</f>
        <v>0</v>
      </c>
      <c r="S146" s="177"/>
      <c r="T146" s="179">
        <f>SUM(T147:T177)</f>
        <v>0</v>
      </c>
      <c r="AR146" s="180" t="s">
        <v>82</v>
      </c>
      <c r="AT146" s="181" t="s">
        <v>73</v>
      </c>
      <c r="AU146" s="181" t="s">
        <v>82</v>
      </c>
      <c r="AY146" s="180" t="s">
        <v>142</v>
      </c>
      <c r="BK146" s="182">
        <f>SUM(BK147:BK177)</f>
        <v>0</v>
      </c>
    </row>
    <row r="147" spans="2:65" s="1" customFormat="1" ht="25.5" customHeight="1">
      <c r="B147" s="38"/>
      <c r="C147" s="185" t="s">
        <v>258</v>
      </c>
      <c r="D147" s="185" t="s">
        <v>144</v>
      </c>
      <c r="E147" s="186" t="s">
        <v>259</v>
      </c>
      <c r="F147" s="187" t="s">
        <v>260</v>
      </c>
      <c r="G147" s="188" t="s">
        <v>261</v>
      </c>
      <c r="H147" s="189">
        <v>454.006</v>
      </c>
      <c r="I147" s="190"/>
      <c r="J147" s="191">
        <f>ROUND(I147*H147,2)</f>
        <v>0</v>
      </c>
      <c r="K147" s="187" t="s">
        <v>148</v>
      </c>
      <c r="L147" s="58"/>
      <c r="M147" s="192" t="s">
        <v>21</v>
      </c>
      <c r="N147" s="193" t="s">
        <v>45</v>
      </c>
      <c r="O147" s="39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AR147" s="21" t="s">
        <v>149</v>
      </c>
      <c r="AT147" s="21" t="s">
        <v>144</v>
      </c>
      <c r="AU147" s="21" t="s">
        <v>84</v>
      </c>
      <c r="AY147" s="21" t="s">
        <v>142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21" t="s">
        <v>82</v>
      </c>
      <c r="BK147" s="196">
        <f>ROUND(I147*H147,2)</f>
        <v>0</v>
      </c>
      <c r="BL147" s="21" t="s">
        <v>149</v>
      </c>
      <c r="BM147" s="21" t="s">
        <v>262</v>
      </c>
    </row>
    <row r="148" spans="2:65" s="1" customFormat="1" ht="25.5" customHeight="1">
      <c r="B148" s="38"/>
      <c r="C148" s="185" t="s">
        <v>263</v>
      </c>
      <c r="D148" s="185" t="s">
        <v>144</v>
      </c>
      <c r="E148" s="186" t="s">
        <v>264</v>
      </c>
      <c r="F148" s="187" t="s">
        <v>265</v>
      </c>
      <c r="G148" s="188" t="s">
        <v>261</v>
      </c>
      <c r="H148" s="189">
        <v>10907.256</v>
      </c>
      <c r="I148" s="190"/>
      <c r="J148" s="191">
        <f>ROUND(I148*H148,2)</f>
        <v>0</v>
      </c>
      <c r="K148" s="187" t="s">
        <v>148</v>
      </c>
      <c r="L148" s="58"/>
      <c r="M148" s="192" t="s">
        <v>21</v>
      </c>
      <c r="N148" s="193" t="s">
        <v>45</v>
      </c>
      <c r="O148" s="39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AR148" s="21" t="s">
        <v>149</v>
      </c>
      <c r="AT148" s="21" t="s">
        <v>144</v>
      </c>
      <c r="AU148" s="21" t="s">
        <v>84</v>
      </c>
      <c r="AY148" s="21" t="s">
        <v>142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1" t="s">
        <v>82</v>
      </c>
      <c r="BK148" s="196">
        <f>ROUND(I148*H148,2)</f>
        <v>0</v>
      </c>
      <c r="BL148" s="21" t="s">
        <v>149</v>
      </c>
      <c r="BM148" s="21" t="s">
        <v>266</v>
      </c>
    </row>
    <row r="149" spans="2:65" s="1" customFormat="1" ht="25.5" customHeight="1">
      <c r="B149" s="38"/>
      <c r="C149" s="185" t="s">
        <v>267</v>
      </c>
      <c r="D149" s="185" t="s">
        <v>144</v>
      </c>
      <c r="E149" s="186" t="s">
        <v>268</v>
      </c>
      <c r="F149" s="187" t="s">
        <v>269</v>
      </c>
      <c r="G149" s="188" t="s">
        <v>261</v>
      </c>
      <c r="H149" s="189">
        <v>12394.444</v>
      </c>
      <c r="I149" s="190"/>
      <c r="J149" s="191">
        <f>ROUND(I149*H149,2)</f>
        <v>0</v>
      </c>
      <c r="K149" s="187" t="s">
        <v>148</v>
      </c>
      <c r="L149" s="58"/>
      <c r="M149" s="192" t="s">
        <v>21</v>
      </c>
      <c r="N149" s="193" t="s">
        <v>45</v>
      </c>
      <c r="O149" s="39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AR149" s="21" t="s">
        <v>149</v>
      </c>
      <c r="AT149" s="21" t="s">
        <v>144</v>
      </c>
      <c r="AU149" s="21" t="s">
        <v>84</v>
      </c>
      <c r="AY149" s="21" t="s">
        <v>142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1" t="s">
        <v>82</v>
      </c>
      <c r="BK149" s="196">
        <f>ROUND(I149*H149,2)</f>
        <v>0</v>
      </c>
      <c r="BL149" s="21" t="s">
        <v>149</v>
      </c>
      <c r="BM149" s="21" t="s">
        <v>270</v>
      </c>
    </row>
    <row r="150" spans="2:65" s="1" customFormat="1" ht="25.5" customHeight="1">
      <c r="B150" s="38"/>
      <c r="C150" s="185" t="s">
        <v>271</v>
      </c>
      <c r="D150" s="185" t="s">
        <v>144</v>
      </c>
      <c r="E150" s="186" t="s">
        <v>272</v>
      </c>
      <c r="F150" s="187" t="s">
        <v>273</v>
      </c>
      <c r="G150" s="188" t="s">
        <v>261</v>
      </c>
      <c r="H150" s="189">
        <v>12394.444</v>
      </c>
      <c r="I150" s="190"/>
      <c r="J150" s="191">
        <f>ROUND(I150*H150,2)</f>
        <v>0</v>
      </c>
      <c r="K150" s="187" t="s">
        <v>148</v>
      </c>
      <c r="L150" s="58"/>
      <c r="M150" s="192" t="s">
        <v>21</v>
      </c>
      <c r="N150" s="193" t="s">
        <v>45</v>
      </c>
      <c r="O150" s="39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AR150" s="21" t="s">
        <v>149</v>
      </c>
      <c r="AT150" s="21" t="s">
        <v>144</v>
      </c>
      <c r="AU150" s="21" t="s">
        <v>84</v>
      </c>
      <c r="AY150" s="21" t="s">
        <v>142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1" t="s">
        <v>82</v>
      </c>
      <c r="BK150" s="196">
        <f>ROUND(I150*H150,2)</f>
        <v>0</v>
      </c>
      <c r="BL150" s="21" t="s">
        <v>149</v>
      </c>
      <c r="BM150" s="21" t="s">
        <v>274</v>
      </c>
    </row>
    <row r="151" spans="2:65" s="1" customFormat="1" ht="25.5" customHeight="1">
      <c r="B151" s="38"/>
      <c r="C151" s="185" t="s">
        <v>275</v>
      </c>
      <c r="D151" s="185" t="s">
        <v>144</v>
      </c>
      <c r="E151" s="186" t="s">
        <v>276</v>
      </c>
      <c r="F151" s="187" t="s">
        <v>277</v>
      </c>
      <c r="G151" s="188" t="s">
        <v>261</v>
      </c>
      <c r="H151" s="189">
        <v>421411.096</v>
      </c>
      <c r="I151" s="190"/>
      <c r="J151" s="191">
        <f>ROUND(I151*H151,2)</f>
        <v>0</v>
      </c>
      <c r="K151" s="187" t="s">
        <v>148</v>
      </c>
      <c r="L151" s="58"/>
      <c r="M151" s="192" t="s">
        <v>21</v>
      </c>
      <c r="N151" s="193" t="s">
        <v>45</v>
      </c>
      <c r="O151" s="39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AR151" s="21" t="s">
        <v>149</v>
      </c>
      <c r="AT151" s="21" t="s">
        <v>144</v>
      </c>
      <c r="AU151" s="21" t="s">
        <v>84</v>
      </c>
      <c r="AY151" s="21" t="s">
        <v>142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1" t="s">
        <v>82</v>
      </c>
      <c r="BK151" s="196">
        <f>ROUND(I151*H151,2)</f>
        <v>0</v>
      </c>
      <c r="BL151" s="21" t="s">
        <v>149</v>
      </c>
      <c r="BM151" s="21" t="s">
        <v>278</v>
      </c>
    </row>
    <row r="152" spans="2:51" s="11" customFormat="1" ht="13.5">
      <c r="B152" s="197"/>
      <c r="C152" s="198"/>
      <c r="D152" s="199" t="s">
        <v>154</v>
      </c>
      <c r="E152" s="200" t="s">
        <v>21</v>
      </c>
      <c r="F152" s="201" t="s">
        <v>279</v>
      </c>
      <c r="G152" s="198"/>
      <c r="H152" s="202">
        <v>421411.096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154</v>
      </c>
      <c r="AU152" s="208" t="s">
        <v>84</v>
      </c>
      <c r="AV152" s="11" t="s">
        <v>84</v>
      </c>
      <c r="AW152" s="11" t="s">
        <v>37</v>
      </c>
      <c r="AX152" s="11" t="s">
        <v>82</v>
      </c>
      <c r="AY152" s="208" t="s">
        <v>142</v>
      </c>
    </row>
    <row r="153" spans="2:65" s="1" customFormat="1" ht="25.5" customHeight="1">
      <c r="B153" s="38"/>
      <c r="C153" s="185" t="s">
        <v>280</v>
      </c>
      <c r="D153" s="185" t="s">
        <v>144</v>
      </c>
      <c r="E153" s="186" t="s">
        <v>281</v>
      </c>
      <c r="F153" s="187" t="s">
        <v>282</v>
      </c>
      <c r="G153" s="188" t="s">
        <v>261</v>
      </c>
      <c r="H153" s="189">
        <v>12394.444</v>
      </c>
      <c r="I153" s="190"/>
      <c r="J153" s="191">
        <f>ROUND(I153*H153,2)</f>
        <v>0</v>
      </c>
      <c r="K153" s="187" t="s">
        <v>148</v>
      </c>
      <c r="L153" s="58"/>
      <c r="M153" s="192" t="s">
        <v>21</v>
      </c>
      <c r="N153" s="193" t="s">
        <v>45</v>
      </c>
      <c r="O153" s="39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AR153" s="21" t="s">
        <v>149</v>
      </c>
      <c r="AT153" s="21" t="s">
        <v>144</v>
      </c>
      <c r="AU153" s="21" t="s">
        <v>84</v>
      </c>
      <c r="AY153" s="21" t="s">
        <v>142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21" t="s">
        <v>82</v>
      </c>
      <c r="BK153" s="196">
        <f>ROUND(I153*H153,2)</f>
        <v>0</v>
      </c>
      <c r="BL153" s="21" t="s">
        <v>149</v>
      </c>
      <c r="BM153" s="21" t="s">
        <v>283</v>
      </c>
    </row>
    <row r="154" spans="2:65" s="1" customFormat="1" ht="38.25" customHeight="1">
      <c r="B154" s="38"/>
      <c r="C154" s="185" t="s">
        <v>284</v>
      </c>
      <c r="D154" s="185" t="s">
        <v>144</v>
      </c>
      <c r="E154" s="186" t="s">
        <v>285</v>
      </c>
      <c r="F154" s="187" t="s">
        <v>286</v>
      </c>
      <c r="G154" s="188" t="s">
        <v>261</v>
      </c>
      <c r="H154" s="189">
        <v>84.406</v>
      </c>
      <c r="I154" s="190"/>
      <c r="J154" s="191">
        <f>ROUND(I154*H154,2)</f>
        <v>0</v>
      </c>
      <c r="K154" s="187" t="s">
        <v>21</v>
      </c>
      <c r="L154" s="58"/>
      <c r="M154" s="192" t="s">
        <v>21</v>
      </c>
      <c r="N154" s="193" t="s">
        <v>45</v>
      </c>
      <c r="O154" s="39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AR154" s="21" t="s">
        <v>149</v>
      </c>
      <c r="AT154" s="21" t="s">
        <v>144</v>
      </c>
      <c r="AU154" s="21" t="s">
        <v>84</v>
      </c>
      <c r="AY154" s="21" t="s">
        <v>142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21" t="s">
        <v>82</v>
      </c>
      <c r="BK154" s="196">
        <f>ROUND(I154*H154,2)</f>
        <v>0</v>
      </c>
      <c r="BL154" s="21" t="s">
        <v>149</v>
      </c>
      <c r="BM154" s="21" t="s">
        <v>287</v>
      </c>
    </row>
    <row r="155" spans="2:51" s="11" customFormat="1" ht="13.5">
      <c r="B155" s="197"/>
      <c r="C155" s="198"/>
      <c r="D155" s="199" t="s">
        <v>154</v>
      </c>
      <c r="E155" s="200" t="s">
        <v>21</v>
      </c>
      <c r="F155" s="201" t="s">
        <v>288</v>
      </c>
      <c r="G155" s="198"/>
      <c r="H155" s="202">
        <v>84.406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154</v>
      </c>
      <c r="AU155" s="208" t="s">
        <v>84</v>
      </c>
      <c r="AV155" s="11" t="s">
        <v>84</v>
      </c>
      <c r="AW155" s="11" t="s">
        <v>37</v>
      </c>
      <c r="AX155" s="11" t="s">
        <v>82</v>
      </c>
      <c r="AY155" s="208" t="s">
        <v>142</v>
      </c>
    </row>
    <row r="156" spans="2:65" s="1" customFormat="1" ht="38.25" customHeight="1">
      <c r="B156" s="38"/>
      <c r="C156" s="185" t="s">
        <v>289</v>
      </c>
      <c r="D156" s="185" t="s">
        <v>144</v>
      </c>
      <c r="E156" s="186" t="s">
        <v>290</v>
      </c>
      <c r="F156" s="187" t="s">
        <v>291</v>
      </c>
      <c r="G156" s="188" t="s">
        <v>261</v>
      </c>
      <c r="H156" s="189">
        <v>137.291</v>
      </c>
      <c r="I156" s="190"/>
      <c r="J156" s="191">
        <f>ROUND(I156*H156,2)</f>
        <v>0</v>
      </c>
      <c r="K156" s="187" t="s">
        <v>21</v>
      </c>
      <c r="L156" s="58"/>
      <c r="M156" s="192" t="s">
        <v>21</v>
      </c>
      <c r="N156" s="193" t="s">
        <v>45</v>
      </c>
      <c r="O156" s="39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AR156" s="21" t="s">
        <v>149</v>
      </c>
      <c r="AT156" s="21" t="s">
        <v>144</v>
      </c>
      <c r="AU156" s="21" t="s">
        <v>84</v>
      </c>
      <c r="AY156" s="21" t="s">
        <v>142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1" t="s">
        <v>82</v>
      </c>
      <c r="BK156" s="196">
        <f>ROUND(I156*H156,2)</f>
        <v>0</v>
      </c>
      <c r="BL156" s="21" t="s">
        <v>149</v>
      </c>
      <c r="BM156" s="21" t="s">
        <v>292</v>
      </c>
    </row>
    <row r="157" spans="2:51" s="11" customFormat="1" ht="13.5">
      <c r="B157" s="197"/>
      <c r="C157" s="198"/>
      <c r="D157" s="199" t="s">
        <v>154</v>
      </c>
      <c r="E157" s="200" t="s">
        <v>21</v>
      </c>
      <c r="F157" s="201" t="s">
        <v>293</v>
      </c>
      <c r="G157" s="198"/>
      <c r="H157" s="202">
        <v>137.291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154</v>
      </c>
      <c r="AU157" s="208" t="s">
        <v>84</v>
      </c>
      <c r="AV157" s="11" t="s">
        <v>84</v>
      </c>
      <c r="AW157" s="11" t="s">
        <v>37</v>
      </c>
      <c r="AX157" s="11" t="s">
        <v>82</v>
      </c>
      <c r="AY157" s="208" t="s">
        <v>142</v>
      </c>
    </row>
    <row r="158" spans="2:65" s="1" customFormat="1" ht="25.5" customHeight="1">
      <c r="B158" s="38"/>
      <c r="C158" s="185" t="s">
        <v>294</v>
      </c>
      <c r="D158" s="185" t="s">
        <v>144</v>
      </c>
      <c r="E158" s="186" t="s">
        <v>295</v>
      </c>
      <c r="F158" s="187" t="s">
        <v>296</v>
      </c>
      <c r="G158" s="188" t="s">
        <v>261</v>
      </c>
      <c r="H158" s="189">
        <v>645.373</v>
      </c>
      <c r="I158" s="190"/>
      <c r="J158" s="191">
        <f>ROUND(I158*H158,2)</f>
        <v>0</v>
      </c>
      <c r="K158" s="187" t="s">
        <v>148</v>
      </c>
      <c r="L158" s="58"/>
      <c r="M158" s="192" t="s">
        <v>21</v>
      </c>
      <c r="N158" s="193" t="s">
        <v>45</v>
      </c>
      <c r="O158" s="39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AR158" s="21" t="s">
        <v>149</v>
      </c>
      <c r="AT158" s="21" t="s">
        <v>144</v>
      </c>
      <c r="AU158" s="21" t="s">
        <v>84</v>
      </c>
      <c r="AY158" s="21" t="s">
        <v>142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21" t="s">
        <v>82</v>
      </c>
      <c r="BK158" s="196">
        <f>ROUND(I158*H158,2)</f>
        <v>0</v>
      </c>
      <c r="BL158" s="21" t="s">
        <v>149</v>
      </c>
      <c r="BM158" s="21" t="s">
        <v>297</v>
      </c>
    </row>
    <row r="159" spans="2:51" s="11" customFormat="1" ht="13.5">
      <c r="B159" s="197"/>
      <c r="C159" s="198"/>
      <c r="D159" s="199" t="s">
        <v>154</v>
      </c>
      <c r="E159" s="200" t="s">
        <v>21</v>
      </c>
      <c r="F159" s="201" t="s">
        <v>298</v>
      </c>
      <c r="G159" s="198"/>
      <c r="H159" s="202">
        <v>645.373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154</v>
      </c>
      <c r="AU159" s="208" t="s">
        <v>84</v>
      </c>
      <c r="AV159" s="11" t="s">
        <v>84</v>
      </c>
      <c r="AW159" s="11" t="s">
        <v>37</v>
      </c>
      <c r="AX159" s="11" t="s">
        <v>82</v>
      </c>
      <c r="AY159" s="208" t="s">
        <v>142</v>
      </c>
    </row>
    <row r="160" spans="2:65" s="1" customFormat="1" ht="38.25" customHeight="1">
      <c r="B160" s="38"/>
      <c r="C160" s="185" t="s">
        <v>299</v>
      </c>
      <c r="D160" s="185" t="s">
        <v>144</v>
      </c>
      <c r="E160" s="186" t="s">
        <v>300</v>
      </c>
      <c r="F160" s="187" t="s">
        <v>301</v>
      </c>
      <c r="G160" s="188" t="s">
        <v>261</v>
      </c>
      <c r="H160" s="189">
        <v>10907.256</v>
      </c>
      <c r="I160" s="190"/>
      <c r="J160" s="191">
        <f>ROUND(I160*H160,2)</f>
        <v>0</v>
      </c>
      <c r="K160" s="187" t="s">
        <v>21</v>
      </c>
      <c r="L160" s="58"/>
      <c r="M160" s="192" t="s">
        <v>21</v>
      </c>
      <c r="N160" s="193" t="s">
        <v>45</v>
      </c>
      <c r="O160" s="39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AR160" s="21" t="s">
        <v>149</v>
      </c>
      <c r="AT160" s="21" t="s">
        <v>144</v>
      </c>
      <c r="AU160" s="21" t="s">
        <v>84</v>
      </c>
      <c r="AY160" s="21" t="s">
        <v>142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1" t="s">
        <v>82</v>
      </c>
      <c r="BK160" s="196">
        <f>ROUND(I160*H160,2)</f>
        <v>0</v>
      </c>
      <c r="BL160" s="21" t="s">
        <v>149</v>
      </c>
      <c r="BM160" s="21" t="s">
        <v>302</v>
      </c>
    </row>
    <row r="161" spans="2:51" s="11" customFormat="1" ht="13.5">
      <c r="B161" s="197"/>
      <c r="C161" s="198"/>
      <c r="D161" s="199" t="s">
        <v>154</v>
      </c>
      <c r="E161" s="200" t="s">
        <v>21</v>
      </c>
      <c r="F161" s="201" t="s">
        <v>303</v>
      </c>
      <c r="G161" s="198"/>
      <c r="H161" s="202">
        <v>10907.256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154</v>
      </c>
      <c r="AU161" s="208" t="s">
        <v>84</v>
      </c>
      <c r="AV161" s="11" t="s">
        <v>84</v>
      </c>
      <c r="AW161" s="11" t="s">
        <v>37</v>
      </c>
      <c r="AX161" s="11" t="s">
        <v>82</v>
      </c>
      <c r="AY161" s="208" t="s">
        <v>142</v>
      </c>
    </row>
    <row r="162" spans="2:65" s="1" customFormat="1" ht="25.5" customHeight="1">
      <c r="B162" s="38"/>
      <c r="C162" s="185" t="s">
        <v>304</v>
      </c>
      <c r="D162" s="185" t="s">
        <v>144</v>
      </c>
      <c r="E162" s="186" t="s">
        <v>305</v>
      </c>
      <c r="F162" s="187" t="s">
        <v>306</v>
      </c>
      <c r="G162" s="188" t="s">
        <v>261</v>
      </c>
      <c r="H162" s="189">
        <v>369.6</v>
      </c>
      <c r="I162" s="190"/>
      <c r="J162" s="191">
        <f>ROUND(I162*H162,2)</f>
        <v>0</v>
      </c>
      <c r="K162" s="187" t="s">
        <v>21</v>
      </c>
      <c r="L162" s="58"/>
      <c r="M162" s="192" t="s">
        <v>21</v>
      </c>
      <c r="N162" s="193" t="s">
        <v>45</v>
      </c>
      <c r="O162" s="39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AR162" s="21" t="s">
        <v>149</v>
      </c>
      <c r="AT162" s="21" t="s">
        <v>144</v>
      </c>
      <c r="AU162" s="21" t="s">
        <v>84</v>
      </c>
      <c r="AY162" s="21" t="s">
        <v>142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1" t="s">
        <v>82</v>
      </c>
      <c r="BK162" s="196">
        <f>ROUND(I162*H162,2)</f>
        <v>0</v>
      </c>
      <c r="BL162" s="21" t="s">
        <v>149</v>
      </c>
      <c r="BM162" s="21" t="s">
        <v>307</v>
      </c>
    </row>
    <row r="163" spans="2:51" s="11" customFormat="1" ht="13.5">
      <c r="B163" s="197"/>
      <c r="C163" s="198"/>
      <c r="D163" s="199" t="s">
        <v>154</v>
      </c>
      <c r="E163" s="200" t="s">
        <v>21</v>
      </c>
      <c r="F163" s="201" t="s">
        <v>308</v>
      </c>
      <c r="G163" s="198"/>
      <c r="H163" s="202">
        <v>369.6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154</v>
      </c>
      <c r="AU163" s="208" t="s">
        <v>84</v>
      </c>
      <c r="AV163" s="11" t="s">
        <v>84</v>
      </c>
      <c r="AW163" s="11" t="s">
        <v>37</v>
      </c>
      <c r="AX163" s="11" t="s">
        <v>82</v>
      </c>
      <c r="AY163" s="208" t="s">
        <v>142</v>
      </c>
    </row>
    <row r="164" spans="2:65" s="1" customFormat="1" ht="25.5" customHeight="1">
      <c r="B164" s="38"/>
      <c r="C164" s="185" t="s">
        <v>309</v>
      </c>
      <c r="D164" s="185" t="s">
        <v>144</v>
      </c>
      <c r="E164" s="186" t="s">
        <v>310</v>
      </c>
      <c r="F164" s="187" t="s">
        <v>311</v>
      </c>
      <c r="G164" s="188" t="s">
        <v>261</v>
      </c>
      <c r="H164" s="189">
        <v>1</v>
      </c>
      <c r="I164" s="190"/>
      <c r="J164" s="191">
        <f>ROUND(I164*H164,2)</f>
        <v>0</v>
      </c>
      <c r="K164" s="187" t="s">
        <v>148</v>
      </c>
      <c r="L164" s="58"/>
      <c r="M164" s="192" t="s">
        <v>21</v>
      </c>
      <c r="N164" s="193" t="s">
        <v>45</v>
      </c>
      <c r="O164" s="39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AR164" s="21" t="s">
        <v>149</v>
      </c>
      <c r="AT164" s="21" t="s">
        <v>144</v>
      </c>
      <c r="AU164" s="21" t="s">
        <v>84</v>
      </c>
      <c r="AY164" s="21" t="s">
        <v>142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1" t="s">
        <v>82</v>
      </c>
      <c r="BK164" s="196">
        <f>ROUND(I164*H164,2)</f>
        <v>0</v>
      </c>
      <c r="BL164" s="21" t="s">
        <v>149</v>
      </c>
      <c r="BM164" s="21" t="s">
        <v>312</v>
      </c>
    </row>
    <row r="165" spans="2:51" s="11" customFormat="1" ht="13.5">
      <c r="B165" s="197"/>
      <c r="C165" s="198"/>
      <c r="D165" s="199" t="s">
        <v>154</v>
      </c>
      <c r="E165" s="200" t="s">
        <v>21</v>
      </c>
      <c r="F165" s="201" t="s">
        <v>82</v>
      </c>
      <c r="G165" s="198"/>
      <c r="H165" s="202">
        <v>1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154</v>
      </c>
      <c r="AU165" s="208" t="s">
        <v>84</v>
      </c>
      <c r="AV165" s="11" t="s">
        <v>84</v>
      </c>
      <c r="AW165" s="11" t="s">
        <v>37</v>
      </c>
      <c r="AX165" s="11" t="s">
        <v>82</v>
      </c>
      <c r="AY165" s="208" t="s">
        <v>142</v>
      </c>
    </row>
    <row r="166" spans="2:65" s="1" customFormat="1" ht="38.25" customHeight="1">
      <c r="B166" s="38"/>
      <c r="C166" s="185" t="s">
        <v>313</v>
      </c>
      <c r="D166" s="185" t="s">
        <v>144</v>
      </c>
      <c r="E166" s="186" t="s">
        <v>314</v>
      </c>
      <c r="F166" s="187" t="s">
        <v>315</v>
      </c>
      <c r="G166" s="188" t="s">
        <v>261</v>
      </c>
      <c r="H166" s="189">
        <v>82.016</v>
      </c>
      <c r="I166" s="190"/>
      <c r="J166" s="191">
        <f>ROUND(I166*H166,2)</f>
        <v>0</v>
      </c>
      <c r="K166" s="187" t="s">
        <v>21</v>
      </c>
      <c r="L166" s="58"/>
      <c r="M166" s="192" t="s">
        <v>21</v>
      </c>
      <c r="N166" s="193" t="s">
        <v>45</v>
      </c>
      <c r="O166" s="39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AR166" s="21" t="s">
        <v>149</v>
      </c>
      <c r="AT166" s="21" t="s">
        <v>144</v>
      </c>
      <c r="AU166" s="21" t="s">
        <v>84</v>
      </c>
      <c r="AY166" s="21" t="s">
        <v>142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1" t="s">
        <v>82</v>
      </c>
      <c r="BK166" s="196">
        <f>ROUND(I166*H166,2)</f>
        <v>0</v>
      </c>
      <c r="BL166" s="21" t="s">
        <v>149</v>
      </c>
      <c r="BM166" s="21" t="s">
        <v>316</v>
      </c>
    </row>
    <row r="167" spans="2:51" s="11" customFormat="1" ht="13.5">
      <c r="B167" s="197"/>
      <c r="C167" s="198"/>
      <c r="D167" s="199" t="s">
        <v>154</v>
      </c>
      <c r="E167" s="200" t="s">
        <v>21</v>
      </c>
      <c r="F167" s="201" t="s">
        <v>317</v>
      </c>
      <c r="G167" s="198"/>
      <c r="H167" s="202">
        <v>82.016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154</v>
      </c>
      <c r="AU167" s="208" t="s">
        <v>84</v>
      </c>
      <c r="AV167" s="11" t="s">
        <v>84</v>
      </c>
      <c r="AW167" s="11" t="s">
        <v>37</v>
      </c>
      <c r="AX167" s="11" t="s">
        <v>82</v>
      </c>
      <c r="AY167" s="208" t="s">
        <v>142</v>
      </c>
    </row>
    <row r="168" spans="2:65" s="1" customFormat="1" ht="25.5" customHeight="1">
      <c r="B168" s="38"/>
      <c r="C168" s="185" t="s">
        <v>318</v>
      </c>
      <c r="D168" s="185" t="s">
        <v>144</v>
      </c>
      <c r="E168" s="186" t="s">
        <v>319</v>
      </c>
      <c r="F168" s="187" t="s">
        <v>320</v>
      </c>
      <c r="G168" s="188" t="s">
        <v>261</v>
      </c>
      <c r="H168" s="189">
        <v>28.688</v>
      </c>
      <c r="I168" s="190"/>
      <c r="J168" s="191">
        <f>ROUND(I168*H168,2)</f>
        <v>0</v>
      </c>
      <c r="K168" s="187" t="s">
        <v>148</v>
      </c>
      <c r="L168" s="58"/>
      <c r="M168" s="192" t="s">
        <v>21</v>
      </c>
      <c r="N168" s="193" t="s">
        <v>45</v>
      </c>
      <c r="O168" s="39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AR168" s="21" t="s">
        <v>149</v>
      </c>
      <c r="AT168" s="21" t="s">
        <v>144</v>
      </c>
      <c r="AU168" s="21" t="s">
        <v>84</v>
      </c>
      <c r="AY168" s="21" t="s">
        <v>142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1" t="s">
        <v>82</v>
      </c>
      <c r="BK168" s="196">
        <f>ROUND(I168*H168,2)</f>
        <v>0</v>
      </c>
      <c r="BL168" s="21" t="s">
        <v>149</v>
      </c>
      <c r="BM168" s="21" t="s">
        <v>321</v>
      </c>
    </row>
    <row r="169" spans="2:51" s="11" customFormat="1" ht="13.5">
      <c r="B169" s="197"/>
      <c r="C169" s="198"/>
      <c r="D169" s="199" t="s">
        <v>154</v>
      </c>
      <c r="E169" s="200" t="s">
        <v>21</v>
      </c>
      <c r="F169" s="201" t="s">
        <v>322</v>
      </c>
      <c r="G169" s="198"/>
      <c r="H169" s="202">
        <v>28.688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154</v>
      </c>
      <c r="AU169" s="208" t="s">
        <v>84</v>
      </c>
      <c r="AV169" s="11" t="s">
        <v>84</v>
      </c>
      <c r="AW169" s="11" t="s">
        <v>37</v>
      </c>
      <c r="AX169" s="11" t="s">
        <v>82</v>
      </c>
      <c r="AY169" s="208" t="s">
        <v>142</v>
      </c>
    </row>
    <row r="170" spans="2:65" s="1" customFormat="1" ht="25.5" customHeight="1">
      <c r="B170" s="38"/>
      <c r="C170" s="185" t="s">
        <v>323</v>
      </c>
      <c r="D170" s="185" t="s">
        <v>144</v>
      </c>
      <c r="E170" s="186" t="s">
        <v>324</v>
      </c>
      <c r="F170" s="187" t="s">
        <v>325</v>
      </c>
      <c r="G170" s="188" t="s">
        <v>261</v>
      </c>
      <c r="H170" s="189">
        <v>2.534</v>
      </c>
      <c r="I170" s="190"/>
      <c r="J170" s="191">
        <f>ROUND(I170*H170,2)</f>
        <v>0</v>
      </c>
      <c r="K170" s="187" t="s">
        <v>148</v>
      </c>
      <c r="L170" s="58"/>
      <c r="M170" s="192" t="s">
        <v>21</v>
      </c>
      <c r="N170" s="193" t="s">
        <v>45</v>
      </c>
      <c r="O170" s="39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AR170" s="21" t="s">
        <v>149</v>
      </c>
      <c r="AT170" s="21" t="s">
        <v>144</v>
      </c>
      <c r="AU170" s="21" t="s">
        <v>84</v>
      </c>
      <c r="AY170" s="21" t="s">
        <v>142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1" t="s">
        <v>82</v>
      </c>
      <c r="BK170" s="196">
        <f>ROUND(I170*H170,2)</f>
        <v>0</v>
      </c>
      <c r="BL170" s="21" t="s">
        <v>149</v>
      </c>
      <c r="BM170" s="21" t="s">
        <v>326</v>
      </c>
    </row>
    <row r="171" spans="2:51" s="11" customFormat="1" ht="13.5">
      <c r="B171" s="197"/>
      <c r="C171" s="198"/>
      <c r="D171" s="199" t="s">
        <v>154</v>
      </c>
      <c r="E171" s="200" t="s">
        <v>21</v>
      </c>
      <c r="F171" s="201" t="s">
        <v>327</v>
      </c>
      <c r="G171" s="198"/>
      <c r="H171" s="202">
        <v>2.534</v>
      </c>
      <c r="I171" s="203"/>
      <c r="J171" s="198"/>
      <c r="K171" s="198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154</v>
      </c>
      <c r="AU171" s="208" t="s">
        <v>84</v>
      </c>
      <c r="AV171" s="11" t="s">
        <v>84</v>
      </c>
      <c r="AW171" s="11" t="s">
        <v>37</v>
      </c>
      <c r="AX171" s="11" t="s">
        <v>82</v>
      </c>
      <c r="AY171" s="208" t="s">
        <v>142</v>
      </c>
    </row>
    <row r="172" spans="2:65" s="1" customFormat="1" ht="25.5" customHeight="1">
      <c r="B172" s="38"/>
      <c r="C172" s="185" t="s">
        <v>328</v>
      </c>
      <c r="D172" s="185" t="s">
        <v>144</v>
      </c>
      <c r="E172" s="186" t="s">
        <v>329</v>
      </c>
      <c r="F172" s="187" t="s">
        <v>330</v>
      </c>
      <c r="G172" s="188" t="s">
        <v>261</v>
      </c>
      <c r="H172" s="189">
        <v>9.583</v>
      </c>
      <c r="I172" s="190"/>
      <c r="J172" s="191">
        <f>ROUND(I172*H172,2)</f>
        <v>0</v>
      </c>
      <c r="K172" s="187" t="s">
        <v>148</v>
      </c>
      <c r="L172" s="58"/>
      <c r="M172" s="192" t="s">
        <v>21</v>
      </c>
      <c r="N172" s="193" t="s">
        <v>45</v>
      </c>
      <c r="O172" s="39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AR172" s="21" t="s">
        <v>149</v>
      </c>
      <c r="AT172" s="21" t="s">
        <v>144</v>
      </c>
      <c r="AU172" s="21" t="s">
        <v>84</v>
      </c>
      <c r="AY172" s="21" t="s">
        <v>142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1" t="s">
        <v>82</v>
      </c>
      <c r="BK172" s="196">
        <f>ROUND(I172*H172,2)</f>
        <v>0</v>
      </c>
      <c r="BL172" s="21" t="s">
        <v>149</v>
      </c>
      <c r="BM172" s="21" t="s">
        <v>331</v>
      </c>
    </row>
    <row r="173" spans="2:51" s="11" customFormat="1" ht="13.5">
      <c r="B173" s="197"/>
      <c r="C173" s="198"/>
      <c r="D173" s="199" t="s">
        <v>154</v>
      </c>
      <c r="E173" s="200" t="s">
        <v>21</v>
      </c>
      <c r="F173" s="201" t="s">
        <v>332</v>
      </c>
      <c r="G173" s="198"/>
      <c r="H173" s="202">
        <v>9.583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154</v>
      </c>
      <c r="AU173" s="208" t="s">
        <v>84</v>
      </c>
      <c r="AV173" s="11" t="s">
        <v>84</v>
      </c>
      <c r="AW173" s="11" t="s">
        <v>37</v>
      </c>
      <c r="AX173" s="11" t="s">
        <v>82</v>
      </c>
      <c r="AY173" s="208" t="s">
        <v>142</v>
      </c>
    </row>
    <row r="174" spans="2:65" s="1" customFormat="1" ht="38.25" customHeight="1">
      <c r="B174" s="38"/>
      <c r="C174" s="185" t="s">
        <v>333</v>
      </c>
      <c r="D174" s="185" t="s">
        <v>144</v>
      </c>
      <c r="E174" s="186" t="s">
        <v>334</v>
      </c>
      <c r="F174" s="187" t="s">
        <v>335</v>
      </c>
      <c r="G174" s="188" t="s">
        <v>261</v>
      </c>
      <c r="H174" s="189">
        <v>105</v>
      </c>
      <c r="I174" s="190"/>
      <c r="J174" s="191">
        <f>ROUND(I174*H174,2)</f>
        <v>0</v>
      </c>
      <c r="K174" s="187" t="s">
        <v>148</v>
      </c>
      <c r="L174" s="58"/>
      <c r="M174" s="192" t="s">
        <v>21</v>
      </c>
      <c r="N174" s="193" t="s">
        <v>45</v>
      </c>
      <c r="O174" s="39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AR174" s="21" t="s">
        <v>149</v>
      </c>
      <c r="AT174" s="21" t="s">
        <v>144</v>
      </c>
      <c r="AU174" s="21" t="s">
        <v>84</v>
      </c>
      <c r="AY174" s="21" t="s">
        <v>142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1" t="s">
        <v>82</v>
      </c>
      <c r="BK174" s="196">
        <f>ROUND(I174*H174,2)</f>
        <v>0</v>
      </c>
      <c r="BL174" s="21" t="s">
        <v>149</v>
      </c>
      <c r="BM174" s="21" t="s">
        <v>336</v>
      </c>
    </row>
    <row r="175" spans="2:51" s="11" customFormat="1" ht="13.5">
      <c r="B175" s="197"/>
      <c r="C175" s="198"/>
      <c r="D175" s="199" t="s">
        <v>154</v>
      </c>
      <c r="E175" s="200" t="s">
        <v>21</v>
      </c>
      <c r="F175" s="201" t="s">
        <v>337</v>
      </c>
      <c r="G175" s="198"/>
      <c r="H175" s="202">
        <v>105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154</v>
      </c>
      <c r="AU175" s="208" t="s">
        <v>84</v>
      </c>
      <c r="AV175" s="11" t="s">
        <v>84</v>
      </c>
      <c r="AW175" s="11" t="s">
        <v>37</v>
      </c>
      <c r="AX175" s="11" t="s">
        <v>82</v>
      </c>
      <c r="AY175" s="208" t="s">
        <v>142</v>
      </c>
    </row>
    <row r="176" spans="2:65" s="1" customFormat="1" ht="25.5" customHeight="1">
      <c r="B176" s="38"/>
      <c r="C176" s="185" t="s">
        <v>338</v>
      </c>
      <c r="D176" s="185" t="s">
        <v>144</v>
      </c>
      <c r="E176" s="186" t="s">
        <v>339</v>
      </c>
      <c r="F176" s="187" t="s">
        <v>340</v>
      </c>
      <c r="G176" s="188" t="s">
        <v>261</v>
      </c>
      <c r="H176" s="189">
        <v>21.697</v>
      </c>
      <c r="I176" s="190"/>
      <c r="J176" s="191">
        <f>ROUND(I176*H176,2)</f>
        <v>0</v>
      </c>
      <c r="K176" s="187" t="s">
        <v>148</v>
      </c>
      <c r="L176" s="58"/>
      <c r="M176" s="192" t="s">
        <v>21</v>
      </c>
      <c r="N176" s="193" t="s">
        <v>45</v>
      </c>
      <c r="O176" s="39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AR176" s="21" t="s">
        <v>149</v>
      </c>
      <c r="AT176" s="21" t="s">
        <v>144</v>
      </c>
      <c r="AU176" s="21" t="s">
        <v>84</v>
      </c>
      <c r="AY176" s="21" t="s">
        <v>142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1" t="s">
        <v>82</v>
      </c>
      <c r="BK176" s="196">
        <f>ROUND(I176*H176,2)</f>
        <v>0</v>
      </c>
      <c r="BL176" s="21" t="s">
        <v>149</v>
      </c>
      <c r="BM176" s="21" t="s">
        <v>341</v>
      </c>
    </row>
    <row r="177" spans="2:51" s="11" customFormat="1" ht="13.5">
      <c r="B177" s="197"/>
      <c r="C177" s="198"/>
      <c r="D177" s="199" t="s">
        <v>154</v>
      </c>
      <c r="E177" s="200" t="s">
        <v>21</v>
      </c>
      <c r="F177" s="201" t="s">
        <v>342</v>
      </c>
      <c r="G177" s="198"/>
      <c r="H177" s="202">
        <v>21.697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154</v>
      </c>
      <c r="AU177" s="208" t="s">
        <v>84</v>
      </c>
      <c r="AV177" s="11" t="s">
        <v>84</v>
      </c>
      <c r="AW177" s="11" t="s">
        <v>37</v>
      </c>
      <c r="AX177" s="11" t="s">
        <v>82</v>
      </c>
      <c r="AY177" s="208" t="s">
        <v>142</v>
      </c>
    </row>
    <row r="178" spans="2:63" s="10" customFormat="1" ht="29.85" customHeight="1">
      <c r="B178" s="169"/>
      <c r="C178" s="170"/>
      <c r="D178" s="171" t="s">
        <v>73</v>
      </c>
      <c r="E178" s="183" t="s">
        <v>343</v>
      </c>
      <c r="F178" s="183" t="s">
        <v>344</v>
      </c>
      <c r="G178" s="170"/>
      <c r="H178" s="170"/>
      <c r="I178" s="173"/>
      <c r="J178" s="184">
        <f>BK178</f>
        <v>0</v>
      </c>
      <c r="K178" s="170"/>
      <c r="L178" s="175"/>
      <c r="M178" s="176"/>
      <c r="N178" s="177"/>
      <c r="O178" s="177"/>
      <c r="P178" s="178">
        <f>P179</f>
        <v>0</v>
      </c>
      <c r="Q178" s="177"/>
      <c r="R178" s="178">
        <f>R179</f>
        <v>0</v>
      </c>
      <c r="S178" s="177"/>
      <c r="T178" s="179">
        <f>T179</f>
        <v>0</v>
      </c>
      <c r="AR178" s="180" t="s">
        <v>82</v>
      </c>
      <c r="AT178" s="181" t="s">
        <v>73</v>
      </c>
      <c r="AU178" s="181" t="s">
        <v>82</v>
      </c>
      <c r="AY178" s="180" t="s">
        <v>142</v>
      </c>
      <c r="BK178" s="182">
        <f>BK179</f>
        <v>0</v>
      </c>
    </row>
    <row r="179" spans="2:65" s="1" customFormat="1" ht="16.5" customHeight="1">
      <c r="B179" s="38"/>
      <c r="C179" s="185" t="s">
        <v>345</v>
      </c>
      <c r="D179" s="185" t="s">
        <v>144</v>
      </c>
      <c r="E179" s="186" t="s">
        <v>346</v>
      </c>
      <c r="F179" s="187" t="s">
        <v>347</v>
      </c>
      <c r="G179" s="188" t="s">
        <v>261</v>
      </c>
      <c r="H179" s="189">
        <v>535.185</v>
      </c>
      <c r="I179" s="190"/>
      <c r="J179" s="191">
        <f>ROUND(I179*H179,2)</f>
        <v>0</v>
      </c>
      <c r="K179" s="187" t="s">
        <v>148</v>
      </c>
      <c r="L179" s="58"/>
      <c r="M179" s="192" t="s">
        <v>21</v>
      </c>
      <c r="N179" s="193" t="s">
        <v>45</v>
      </c>
      <c r="O179" s="39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AR179" s="21" t="s">
        <v>149</v>
      </c>
      <c r="AT179" s="21" t="s">
        <v>144</v>
      </c>
      <c r="AU179" s="21" t="s">
        <v>84</v>
      </c>
      <c r="AY179" s="21" t="s">
        <v>142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1" t="s">
        <v>82</v>
      </c>
      <c r="BK179" s="196">
        <f>ROUND(I179*H179,2)</f>
        <v>0</v>
      </c>
      <c r="BL179" s="21" t="s">
        <v>149</v>
      </c>
      <c r="BM179" s="21" t="s">
        <v>348</v>
      </c>
    </row>
    <row r="180" spans="2:63" s="10" customFormat="1" ht="37.35" customHeight="1">
      <c r="B180" s="169"/>
      <c r="C180" s="170"/>
      <c r="D180" s="171" t="s">
        <v>73</v>
      </c>
      <c r="E180" s="172" t="s">
        <v>349</v>
      </c>
      <c r="F180" s="172" t="s">
        <v>350</v>
      </c>
      <c r="G180" s="170"/>
      <c r="H180" s="170"/>
      <c r="I180" s="173"/>
      <c r="J180" s="174">
        <f>BK180</f>
        <v>0</v>
      </c>
      <c r="K180" s="170"/>
      <c r="L180" s="175"/>
      <c r="M180" s="176"/>
      <c r="N180" s="177"/>
      <c r="O180" s="177"/>
      <c r="P180" s="178">
        <f>P181+P184+P187+P190+P196+P199+P203+P204+P207+P212+P215+P218</f>
        <v>0</v>
      </c>
      <c r="Q180" s="177"/>
      <c r="R180" s="178">
        <f>R181+R184+R187+R190+R196+R199+R203+R204+R207+R212+R215+R218</f>
        <v>1.3018</v>
      </c>
      <c r="S180" s="177"/>
      <c r="T180" s="179">
        <f>T181+T184+T187+T190+T196+T199+T203+T204+T207+T212+T215+T218</f>
        <v>293.77360450000003</v>
      </c>
      <c r="AR180" s="180" t="s">
        <v>84</v>
      </c>
      <c r="AT180" s="181" t="s">
        <v>73</v>
      </c>
      <c r="AU180" s="181" t="s">
        <v>74</v>
      </c>
      <c r="AY180" s="180" t="s">
        <v>142</v>
      </c>
      <c r="BK180" s="182">
        <f>BK181+BK184+BK187+BK190+BK196+BK199+BK203+BK204+BK207+BK212+BK215+BK218</f>
        <v>0</v>
      </c>
    </row>
    <row r="181" spans="2:63" s="10" customFormat="1" ht="19.9" customHeight="1">
      <c r="B181" s="169"/>
      <c r="C181" s="170"/>
      <c r="D181" s="171" t="s">
        <v>73</v>
      </c>
      <c r="E181" s="183" t="s">
        <v>351</v>
      </c>
      <c r="F181" s="183" t="s">
        <v>352</v>
      </c>
      <c r="G181" s="170"/>
      <c r="H181" s="170"/>
      <c r="I181" s="173"/>
      <c r="J181" s="184">
        <f>BK181</f>
        <v>0</v>
      </c>
      <c r="K181" s="170"/>
      <c r="L181" s="175"/>
      <c r="M181" s="176"/>
      <c r="N181" s="177"/>
      <c r="O181" s="177"/>
      <c r="P181" s="178">
        <f>SUM(P182:P183)</f>
        <v>0</v>
      </c>
      <c r="Q181" s="177"/>
      <c r="R181" s="178">
        <f>SUM(R182:R183)</f>
        <v>0</v>
      </c>
      <c r="S181" s="177"/>
      <c r="T181" s="179">
        <f>SUM(T182:T183)</f>
        <v>21.697200000000002</v>
      </c>
      <c r="AR181" s="180" t="s">
        <v>84</v>
      </c>
      <c r="AT181" s="181" t="s">
        <v>73</v>
      </c>
      <c r="AU181" s="181" t="s">
        <v>82</v>
      </c>
      <c r="AY181" s="180" t="s">
        <v>142</v>
      </c>
      <c r="BK181" s="182">
        <f>SUM(BK182:BK183)</f>
        <v>0</v>
      </c>
    </row>
    <row r="182" spans="2:65" s="1" customFormat="1" ht="16.5" customHeight="1">
      <c r="B182" s="38"/>
      <c r="C182" s="185" t="s">
        <v>353</v>
      </c>
      <c r="D182" s="185" t="s">
        <v>144</v>
      </c>
      <c r="E182" s="186" t="s">
        <v>354</v>
      </c>
      <c r="F182" s="187" t="s">
        <v>355</v>
      </c>
      <c r="G182" s="188" t="s">
        <v>147</v>
      </c>
      <c r="H182" s="189">
        <v>5424.3</v>
      </c>
      <c r="I182" s="190"/>
      <c r="J182" s="191">
        <f>ROUND(I182*H182,2)</f>
        <v>0</v>
      </c>
      <c r="K182" s="187" t="s">
        <v>148</v>
      </c>
      <c r="L182" s="58"/>
      <c r="M182" s="192" t="s">
        <v>21</v>
      </c>
      <c r="N182" s="193" t="s">
        <v>45</v>
      </c>
      <c r="O182" s="39"/>
      <c r="P182" s="194">
        <f>O182*H182</f>
        <v>0</v>
      </c>
      <c r="Q182" s="194">
        <v>0</v>
      </c>
      <c r="R182" s="194">
        <f>Q182*H182</f>
        <v>0</v>
      </c>
      <c r="S182" s="194">
        <v>0.004</v>
      </c>
      <c r="T182" s="195">
        <f>S182*H182</f>
        <v>21.697200000000002</v>
      </c>
      <c r="AR182" s="21" t="s">
        <v>220</v>
      </c>
      <c r="AT182" s="21" t="s">
        <v>144</v>
      </c>
      <c r="AU182" s="21" t="s">
        <v>84</v>
      </c>
      <c r="AY182" s="21" t="s">
        <v>142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1" t="s">
        <v>82</v>
      </c>
      <c r="BK182" s="196">
        <f>ROUND(I182*H182,2)</f>
        <v>0</v>
      </c>
      <c r="BL182" s="21" t="s">
        <v>220</v>
      </c>
      <c r="BM182" s="21" t="s">
        <v>356</v>
      </c>
    </row>
    <row r="183" spans="2:51" s="11" customFormat="1" ht="13.5">
      <c r="B183" s="197"/>
      <c r="C183" s="198"/>
      <c r="D183" s="199" t="s">
        <v>154</v>
      </c>
      <c r="E183" s="200" t="s">
        <v>21</v>
      </c>
      <c r="F183" s="201" t="s">
        <v>357</v>
      </c>
      <c r="G183" s="198"/>
      <c r="H183" s="202">
        <v>5424.3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154</v>
      </c>
      <c r="AU183" s="208" t="s">
        <v>84</v>
      </c>
      <c r="AV183" s="11" t="s">
        <v>84</v>
      </c>
      <c r="AW183" s="11" t="s">
        <v>37</v>
      </c>
      <c r="AX183" s="11" t="s">
        <v>82</v>
      </c>
      <c r="AY183" s="208" t="s">
        <v>142</v>
      </c>
    </row>
    <row r="184" spans="2:63" s="10" customFormat="1" ht="29.85" customHeight="1">
      <c r="B184" s="169"/>
      <c r="C184" s="170"/>
      <c r="D184" s="171" t="s">
        <v>73</v>
      </c>
      <c r="E184" s="183" t="s">
        <v>358</v>
      </c>
      <c r="F184" s="183" t="s">
        <v>359</v>
      </c>
      <c r="G184" s="170"/>
      <c r="H184" s="170"/>
      <c r="I184" s="173"/>
      <c r="J184" s="184">
        <f>BK184</f>
        <v>0</v>
      </c>
      <c r="K184" s="170"/>
      <c r="L184" s="175"/>
      <c r="M184" s="176"/>
      <c r="N184" s="177"/>
      <c r="O184" s="177"/>
      <c r="P184" s="178">
        <f>SUM(P185:P186)</f>
        <v>0</v>
      </c>
      <c r="Q184" s="177"/>
      <c r="R184" s="178">
        <f>SUM(R185:R186)</f>
        <v>0</v>
      </c>
      <c r="S184" s="177"/>
      <c r="T184" s="179">
        <f>SUM(T185:T186)</f>
        <v>151.8804</v>
      </c>
      <c r="AR184" s="180" t="s">
        <v>84</v>
      </c>
      <c r="AT184" s="181" t="s">
        <v>73</v>
      </c>
      <c r="AU184" s="181" t="s">
        <v>82</v>
      </c>
      <c r="AY184" s="180" t="s">
        <v>142</v>
      </c>
      <c r="BK184" s="182">
        <f>SUM(BK185:BK186)</f>
        <v>0</v>
      </c>
    </row>
    <row r="185" spans="2:65" s="1" customFormat="1" ht="25.5" customHeight="1">
      <c r="B185" s="38"/>
      <c r="C185" s="185" t="s">
        <v>360</v>
      </c>
      <c r="D185" s="185" t="s">
        <v>144</v>
      </c>
      <c r="E185" s="186" t="s">
        <v>361</v>
      </c>
      <c r="F185" s="187" t="s">
        <v>362</v>
      </c>
      <c r="G185" s="188" t="s">
        <v>147</v>
      </c>
      <c r="H185" s="189">
        <v>1808.1</v>
      </c>
      <c r="I185" s="190"/>
      <c r="J185" s="191">
        <f>ROUND(I185*H185,2)</f>
        <v>0</v>
      </c>
      <c r="K185" s="187" t="s">
        <v>148</v>
      </c>
      <c r="L185" s="58"/>
      <c r="M185" s="192" t="s">
        <v>21</v>
      </c>
      <c r="N185" s="193" t="s">
        <v>45</v>
      </c>
      <c r="O185" s="39"/>
      <c r="P185" s="194">
        <f>O185*H185</f>
        <v>0</v>
      </c>
      <c r="Q185" s="194">
        <v>0</v>
      </c>
      <c r="R185" s="194">
        <f>Q185*H185</f>
        <v>0</v>
      </c>
      <c r="S185" s="194">
        <v>0.084</v>
      </c>
      <c r="T185" s="195">
        <f>S185*H185</f>
        <v>151.8804</v>
      </c>
      <c r="AR185" s="21" t="s">
        <v>220</v>
      </c>
      <c r="AT185" s="21" t="s">
        <v>144</v>
      </c>
      <c r="AU185" s="21" t="s">
        <v>84</v>
      </c>
      <c r="AY185" s="21" t="s">
        <v>142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21" t="s">
        <v>82</v>
      </c>
      <c r="BK185" s="196">
        <f>ROUND(I185*H185,2)</f>
        <v>0</v>
      </c>
      <c r="BL185" s="21" t="s">
        <v>220</v>
      </c>
      <c r="BM185" s="21" t="s">
        <v>363</v>
      </c>
    </row>
    <row r="186" spans="2:51" s="11" customFormat="1" ht="13.5">
      <c r="B186" s="197"/>
      <c r="C186" s="198"/>
      <c r="D186" s="199" t="s">
        <v>154</v>
      </c>
      <c r="E186" s="200" t="s">
        <v>21</v>
      </c>
      <c r="F186" s="201" t="s">
        <v>364</v>
      </c>
      <c r="G186" s="198"/>
      <c r="H186" s="202">
        <v>1808.1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154</v>
      </c>
      <c r="AU186" s="208" t="s">
        <v>84</v>
      </c>
      <c r="AV186" s="11" t="s">
        <v>84</v>
      </c>
      <c r="AW186" s="11" t="s">
        <v>37</v>
      </c>
      <c r="AX186" s="11" t="s">
        <v>82</v>
      </c>
      <c r="AY186" s="208" t="s">
        <v>142</v>
      </c>
    </row>
    <row r="187" spans="2:63" s="10" customFormat="1" ht="29.85" customHeight="1">
      <c r="B187" s="169"/>
      <c r="C187" s="170"/>
      <c r="D187" s="171" t="s">
        <v>73</v>
      </c>
      <c r="E187" s="183" t="s">
        <v>365</v>
      </c>
      <c r="F187" s="183" t="s">
        <v>366</v>
      </c>
      <c r="G187" s="170"/>
      <c r="H187" s="170"/>
      <c r="I187" s="173"/>
      <c r="J187" s="184">
        <f>BK187</f>
        <v>0</v>
      </c>
      <c r="K187" s="170"/>
      <c r="L187" s="175"/>
      <c r="M187" s="176"/>
      <c r="N187" s="177"/>
      <c r="O187" s="177"/>
      <c r="P187" s="178">
        <f>SUM(P188:P189)</f>
        <v>0</v>
      </c>
      <c r="Q187" s="177"/>
      <c r="R187" s="178">
        <f>SUM(R188:R189)</f>
        <v>0</v>
      </c>
      <c r="S187" s="177"/>
      <c r="T187" s="179">
        <f>SUM(T188:T189)</f>
        <v>9.58293</v>
      </c>
      <c r="AR187" s="180" t="s">
        <v>84</v>
      </c>
      <c r="AT187" s="181" t="s">
        <v>73</v>
      </c>
      <c r="AU187" s="181" t="s">
        <v>82</v>
      </c>
      <c r="AY187" s="180" t="s">
        <v>142</v>
      </c>
      <c r="BK187" s="182">
        <f>SUM(BK188:BK189)</f>
        <v>0</v>
      </c>
    </row>
    <row r="188" spans="2:65" s="1" customFormat="1" ht="38.25" customHeight="1">
      <c r="B188" s="38"/>
      <c r="C188" s="185" t="s">
        <v>367</v>
      </c>
      <c r="D188" s="185" t="s">
        <v>144</v>
      </c>
      <c r="E188" s="186" t="s">
        <v>368</v>
      </c>
      <c r="F188" s="187" t="s">
        <v>369</v>
      </c>
      <c r="G188" s="188" t="s">
        <v>147</v>
      </c>
      <c r="H188" s="189">
        <v>1808.1</v>
      </c>
      <c r="I188" s="190"/>
      <c r="J188" s="191">
        <f>ROUND(I188*H188,2)</f>
        <v>0</v>
      </c>
      <c r="K188" s="187" t="s">
        <v>148</v>
      </c>
      <c r="L188" s="58"/>
      <c r="M188" s="192" t="s">
        <v>21</v>
      </c>
      <c r="N188" s="193" t="s">
        <v>45</v>
      </c>
      <c r="O188" s="39"/>
      <c r="P188" s="194">
        <f>O188*H188</f>
        <v>0</v>
      </c>
      <c r="Q188" s="194">
        <v>0</v>
      </c>
      <c r="R188" s="194">
        <f>Q188*H188</f>
        <v>0</v>
      </c>
      <c r="S188" s="194">
        <v>0.0053</v>
      </c>
      <c r="T188" s="195">
        <f>S188*H188</f>
        <v>9.58293</v>
      </c>
      <c r="AR188" s="21" t="s">
        <v>220</v>
      </c>
      <c r="AT188" s="21" t="s">
        <v>144</v>
      </c>
      <c r="AU188" s="21" t="s">
        <v>84</v>
      </c>
      <c r="AY188" s="21" t="s">
        <v>142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1" t="s">
        <v>82</v>
      </c>
      <c r="BK188" s="196">
        <f>ROUND(I188*H188,2)</f>
        <v>0</v>
      </c>
      <c r="BL188" s="21" t="s">
        <v>220</v>
      </c>
      <c r="BM188" s="21" t="s">
        <v>370</v>
      </c>
    </row>
    <row r="189" spans="2:51" s="11" customFormat="1" ht="13.5">
      <c r="B189" s="197"/>
      <c r="C189" s="198"/>
      <c r="D189" s="199" t="s">
        <v>154</v>
      </c>
      <c r="E189" s="200" t="s">
        <v>21</v>
      </c>
      <c r="F189" s="201" t="s">
        <v>364</v>
      </c>
      <c r="G189" s="198"/>
      <c r="H189" s="202">
        <v>1808.1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154</v>
      </c>
      <c r="AU189" s="208" t="s">
        <v>84</v>
      </c>
      <c r="AV189" s="11" t="s">
        <v>84</v>
      </c>
      <c r="AW189" s="11" t="s">
        <v>37</v>
      </c>
      <c r="AX189" s="11" t="s">
        <v>82</v>
      </c>
      <c r="AY189" s="208" t="s">
        <v>142</v>
      </c>
    </row>
    <row r="190" spans="2:63" s="10" customFormat="1" ht="29.85" customHeight="1">
      <c r="B190" s="169"/>
      <c r="C190" s="170"/>
      <c r="D190" s="171" t="s">
        <v>73</v>
      </c>
      <c r="E190" s="183" t="s">
        <v>371</v>
      </c>
      <c r="F190" s="183" t="s">
        <v>372</v>
      </c>
      <c r="G190" s="170"/>
      <c r="H190" s="170"/>
      <c r="I190" s="173"/>
      <c r="J190" s="184">
        <f>BK190</f>
        <v>0</v>
      </c>
      <c r="K190" s="170"/>
      <c r="L190" s="175"/>
      <c r="M190" s="176"/>
      <c r="N190" s="177"/>
      <c r="O190" s="177"/>
      <c r="P190" s="178">
        <f>SUM(P191:P195)</f>
        <v>0</v>
      </c>
      <c r="Q190" s="177"/>
      <c r="R190" s="178">
        <f>SUM(R191:R195)</f>
        <v>0</v>
      </c>
      <c r="S190" s="177"/>
      <c r="T190" s="179">
        <f>SUM(T191:T195)</f>
        <v>1.580775</v>
      </c>
      <c r="AR190" s="180" t="s">
        <v>84</v>
      </c>
      <c r="AT190" s="181" t="s">
        <v>73</v>
      </c>
      <c r="AU190" s="181" t="s">
        <v>82</v>
      </c>
      <c r="AY190" s="180" t="s">
        <v>142</v>
      </c>
      <c r="BK190" s="182">
        <f>SUM(BK191:BK195)</f>
        <v>0</v>
      </c>
    </row>
    <row r="191" spans="2:65" s="1" customFormat="1" ht="16.5" customHeight="1">
      <c r="B191" s="38"/>
      <c r="C191" s="185" t="s">
        <v>373</v>
      </c>
      <c r="D191" s="185" t="s">
        <v>144</v>
      </c>
      <c r="E191" s="186" t="s">
        <v>374</v>
      </c>
      <c r="F191" s="187" t="s">
        <v>375</v>
      </c>
      <c r="G191" s="188" t="s">
        <v>233</v>
      </c>
      <c r="H191" s="189">
        <v>70</v>
      </c>
      <c r="I191" s="190"/>
      <c r="J191" s="191">
        <f>ROUND(I191*H191,2)</f>
        <v>0</v>
      </c>
      <c r="K191" s="187" t="s">
        <v>148</v>
      </c>
      <c r="L191" s="58"/>
      <c r="M191" s="192" t="s">
        <v>21</v>
      </c>
      <c r="N191" s="193" t="s">
        <v>45</v>
      </c>
      <c r="O191" s="39"/>
      <c r="P191" s="194">
        <f>O191*H191</f>
        <v>0</v>
      </c>
      <c r="Q191" s="194">
        <v>0</v>
      </c>
      <c r="R191" s="194">
        <f>Q191*H191</f>
        <v>0</v>
      </c>
      <c r="S191" s="194">
        <v>0.01492</v>
      </c>
      <c r="T191" s="195">
        <f>S191*H191</f>
        <v>1.0444</v>
      </c>
      <c r="AR191" s="21" t="s">
        <v>220</v>
      </c>
      <c r="AT191" s="21" t="s">
        <v>144</v>
      </c>
      <c r="AU191" s="21" t="s">
        <v>84</v>
      </c>
      <c r="AY191" s="21" t="s">
        <v>142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1" t="s">
        <v>82</v>
      </c>
      <c r="BK191" s="196">
        <f>ROUND(I191*H191,2)</f>
        <v>0</v>
      </c>
      <c r="BL191" s="21" t="s">
        <v>220</v>
      </c>
      <c r="BM191" s="21" t="s">
        <v>376</v>
      </c>
    </row>
    <row r="192" spans="2:51" s="11" customFormat="1" ht="13.5">
      <c r="B192" s="197"/>
      <c r="C192" s="198"/>
      <c r="D192" s="199" t="s">
        <v>154</v>
      </c>
      <c r="E192" s="200" t="s">
        <v>21</v>
      </c>
      <c r="F192" s="201" t="s">
        <v>377</v>
      </c>
      <c r="G192" s="198"/>
      <c r="H192" s="202">
        <v>70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154</v>
      </c>
      <c r="AU192" s="208" t="s">
        <v>84</v>
      </c>
      <c r="AV192" s="11" t="s">
        <v>84</v>
      </c>
      <c r="AW192" s="11" t="s">
        <v>37</v>
      </c>
      <c r="AX192" s="11" t="s">
        <v>82</v>
      </c>
      <c r="AY192" s="208" t="s">
        <v>142</v>
      </c>
    </row>
    <row r="193" spans="2:65" s="1" customFormat="1" ht="25.5" customHeight="1">
      <c r="B193" s="38"/>
      <c r="C193" s="185" t="s">
        <v>378</v>
      </c>
      <c r="D193" s="185" t="s">
        <v>144</v>
      </c>
      <c r="E193" s="186" t="s">
        <v>379</v>
      </c>
      <c r="F193" s="187" t="s">
        <v>380</v>
      </c>
      <c r="G193" s="188" t="s">
        <v>233</v>
      </c>
      <c r="H193" s="189">
        <v>17.5</v>
      </c>
      <c r="I193" s="190"/>
      <c r="J193" s="191">
        <f>ROUND(I193*H193,2)</f>
        <v>0</v>
      </c>
      <c r="K193" s="187" t="s">
        <v>148</v>
      </c>
      <c r="L193" s="58"/>
      <c r="M193" s="192" t="s">
        <v>21</v>
      </c>
      <c r="N193" s="193" t="s">
        <v>45</v>
      </c>
      <c r="O193" s="39"/>
      <c r="P193" s="194">
        <f>O193*H193</f>
        <v>0</v>
      </c>
      <c r="Q193" s="194">
        <v>0</v>
      </c>
      <c r="R193" s="194">
        <f>Q193*H193</f>
        <v>0</v>
      </c>
      <c r="S193" s="194">
        <v>0.03065</v>
      </c>
      <c r="T193" s="195">
        <f>S193*H193</f>
        <v>0.536375</v>
      </c>
      <c r="AR193" s="21" t="s">
        <v>220</v>
      </c>
      <c r="AT193" s="21" t="s">
        <v>144</v>
      </c>
      <c r="AU193" s="21" t="s">
        <v>84</v>
      </c>
      <c r="AY193" s="21" t="s">
        <v>142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1" t="s">
        <v>82</v>
      </c>
      <c r="BK193" s="196">
        <f>ROUND(I193*H193,2)</f>
        <v>0</v>
      </c>
      <c r="BL193" s="21" t="s">
        <v>220</v>
      </c>
      <c r="BM193" s="21" t="s">
        <v>381</v>
      </c>
    </row>
    <row r="194" spans="2:51" s="11" customFormat="1" ht="13.5">
      <c r="B194" s="197"/>
      <c r="C194" s="198"/>
      <c r="D194" s="199" t="s">
        <v>154</v>
      </c>
      <c r="E194" s="200" t="s">
        <v>21</v>
      </c>
      <c r="F194" s="201" t="s">
        <v>382</v>
      </c>
      <c r="G194" s="198"/>
      <c r="H194" s="202">
        <v>17.5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154</v>
      </c>
      <c r="AU194" s="208" t="s">
        <v>84</v>
      </c>
      <c r="AV194" s="11" t="s">
        <v>84</v>
      </c>
      <c r="AW194" s="11" t="s">
        <v>37</v>
      </c>
      <c r="AX194" s="11" t="s">
        <v>82</v>
      </c>
      <c r="AY194" s="208" t="s">
        <v>142</v>
      </c>
    </row>
    <row r="195" spans="2:65" s="1" customFormat="1" ht="16.5" customHeight="1">
      <c r="B195" s="38"/>
      <c r="C195" s="185" t="s">
        <v>383</v>
      </c>
      <c r="D195" s="185" t="s">
        <v>144</v>
      </c>
      <c r="E195" s="186" t="s">
        <v>384</v>
      </c>
      <c r="F195" s="187" t="s">
        <v>385</v>
      </c>
      <c r="G195" s="188" t="s">
        <v>203</v>
      </c>
      <c r="H195" s="189">
        <v>4</v>
      </c>
      <c r="I195" s="190"/>
      <c r="J195" s="191">
        <f>ROUND(I195*H195,2)</f>
        <v>0</v>
      </c>
      <c r="K195" s="187" t="s">
        <v>21</v>
      </c>
      <c r="L195" s="58"/>
      <c r="M195" s="192" t="s">
        <v>21</v>
      </c>
      <c r="N195" s="193" t="s">
        <v>45</v>
      </c>
      <c r="O195" s="39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AR195" s="21" t="s">
        <v>220</v>
      </c>
      <c r="AT195" s="21" t="s">
        <v>144</v>
      </c>
      <c r="AU195" s="21" t="s">
        <v>84</v>
      </c>
      <c r="AY195" s="21" t="s">
        <v>142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21" t="s">
        <v>82</v>
      </c>
      <c r="BK195" s="196">
        <f>ROUND(I195*H195,2)</f>
        <v>0</v>
      </c>
      <c r="BL195" s="21" t="s">
        <v>220</v>
      </c>
      <c r="BM195" s="21" t="s">
        <v>386</v>
      </c>
    </row>
    <row r="196" spans="2:63" s="10" customFormat="1" ht="29.85" customHeight="1">
      <c r="B196" s="169"/>
      <c r="C196" s="170"/>
      <c r="D196" s="171" t="s">
        <v>73</v>
      </c>
      <c r="E196" s="183" t="s">
        <v>387</v>
      </c>
      <c r="F196" s="183" t="s">
        <v>388</v>
      </c>
      <c r="G196" s="170"/>
      <c r="H196" s="170"/>
      <c r="I196" s="173"/>
      <c r="J196" s="184">
        <f>BK196</f>
        <v>0</v>
      </c>
      <c r="K196" s="170"/>
      <c r="L196" s="175"/>
      <c r="M196" s="176"/>
      <c r="N196" s="177"/>
      <c r="O196" s="177"/>
      <c r="P196" s="178">
        <f>SUM(P197:P198)</f>
        <v>0</v>
      </c>
      <c r="Q196" s="177"/>
      <c r="R196" s="178">
        <f>SUM(R197:R198)</f>
        <v>0</v>
      </c>
      <c r="S196" s="177"/>
      <c r="T196" s="179">
        <f>SUM(T197:T198)</f>
        <v>0.26092499999999996</v>
      </c>
      <c r="AR196" s="180" t="s">
        <v>84</v>
      </c>
      <c r="AT196" s="181" t="s">
        <v>73</v>
      </c>
      <c r="AU196" s="181" t="s">
        <v>82</v>
      </c>
      <c r="AY196" s="180" t="s">
        <v>142</v>
      </c>
      <c r="BK196" s="182">
        <f>SUM(BK197:BK198)</f>
        <v>0</v>
      </c>
    </row>
    <row r="197" spans="2:65" s="1" customFormat="1" ht="25.5" customHeight="1">
      <c r="B197" s="38"/>
      <c r="C197" s="185" t="s">
        <v>389</v>
      </c>
      <c r="D197" s="185" t="s">
        <v>144</v>
      </c>
      <c r="E197" s="186" t="s">
        <v>390</v>
      </c>
      <c r="F197" s="187" t="s">
        <v>391</v>
      </c>
      <c r="G197" s="188" t="s">
        <v>233</v>
      </c>
      <c r="H197" s="189">
        <v>52.5</v>
      </c>
      <c r="I197" s="190"/>
      <c r="J197" s="191">
        <f>ROUND(I197*H197,2)</f>
        <v>0</v>
      </c>
      <c r="K197" s="187" t="s">
        <v>148</v>
      </c>
      <c r="L197" s="58"/>
      <c r="M197" s="192" t="s">
        <v>21</v>
      </c>
      <c r="N197" s="193" t="s">
        <v>45</v>
      </c>
      <c r="O197" s="39"/>
      <c r="P197" s="194">
        <f>O197*H197</f>
        <v>0</v>
      </c>
      <c r="Q197" s="194">
        <v>0</v>
      </c>
      <c r="R197" s="194">
        <f>Q197*H197</f>
        <v>0</v>
      </c>
      <c r="S197" s="194">
        <v>0.00497</v>
      </c>
      <c r="T197" s="195">
        <f>S197*H197</f>
        <v>0.26092499999999996</v>
      </c>
      <c r="AR197" s="21" t="s">
        <v>220</v>
      </c>
      <c r="AT197" s="21" t="s">
        <v>144</v>
      </c>
      <c r="AU197" s="21" t="s">
        <v>84</v>
      </c>
      <c r="AY197" s="21" t="s">
        <v>142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21" t="s">
        <v>82</v>
      </c>
      <c r="BK197" s="196">
        <f>ROUND(I197*H197,2)</f>
        <v>0</v>
      </c>
      <c r="BL197" s="21" t="s">
        <v>220</v>
      </c>
      <c r="BM197" s="21" t="s">
        <v>392</v>
      </c>
    </row>
    <row r="198" spans="2:51" s="11" customFormat="1" ht="13.5">
      <c r="B198" s="197"/>
      <c r="C198" s="198"/>
      <c r="D198" s="199" t="s">
        <v>154</v>
      </c>
      <c r="E198" s="200" t="s">
        <v>21</v>
      </c>
      <c r="F198" s="201" t="s">
        <v>393</v>
      </c>
      <c r="G198" s="198"/>
      <c r="H198" s="202">
        <v>52.5</v>
      </c>
      <c r="I198" s="203"/>
      <c r="J198" s="198"/>
      <c r="K198" s="198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154</v>
      </c>
      <c r="AU198" s="208" t="s">
        <v>84</v>
      </c>
      <c r="AV198" s="11" t="s">
        <v>84</v>
      </c>
      <c r="AW198" s="11" t="s">
        <v>37</v>
      </c>
      <c r="AX198" s="11" t="s">
        <v>82</v>
      </c>
      <c r="AY198" s="208" t="s">
        <v>142</v>
      </c>
    </row>
    <row r="199" spans="2:63" s="10" customFormat="1" ht="29.85" customHeight="1">
      <c r="B199" s="169"/>
      <c r="C199" s="170"/>
      <c r="D199" s="171" t="s">
        <v>73</v>
      </c>
      <c r="E199" s="183" t="s">
        <v>394</v>
      </c>
      <c r="F199" s="183" t="s">
        <v>395</v>
      </c>
      <c r="G199" s="170"/>
      <c r="H199" s="170"/>
      <c r="I199" s="173"/>
      <c r="J199" s="184">
        <f>BK199</f>
        <v>0</v>
      </c>
      <c r="K199" s="170"/>
      <c r="L199" s="175"/>
      <c r="M199" s="176"/>
      <c r="N199" s="177"/>
      <c r="O199" s="177"/>
      <c r="P199" s="178">
        <f>SUM(P200:P202)</f>
        <v>0</v>
      </c>
      <c r="Q199" s="177"/>
      <c r="R199" s="178">
        <f>SUM(R200:R202)</f>
        <v>1.3018</v>
      </c>
      <c r="S199" s="177"/>
      <c r="T199" s="179">
        <f>SUM(T200:T202)</f>
        <v>0</v>
      </c>
      <c r="AR199" s="180" t="s">
        <v>84</v>
      </c>
      <c r="AT199" s="181" t="s">
        <v>73</v>
      </c>
      <c r="AU199" s="181" t="s">
        <v>82</v>
      </c>
      <c r="AY199" s="180" t="s">
        <v>142</v>
      </c>
      <c r="BK199" s="182">
        <f>SUM(BK200:BK202)</f>
        <v>0</v>
      </c>
    </row>
    <row r="200" spans="2:65" s="1" customFormat="1" ht="38.25" customHeight="1">
      <c r="B200" s="38"/>
      <c r="C200" s="185" t="s">
        <v>396</v>
      </c>
      <c r="D200" s="185" t="s">
        <v>144</v>
      </c>
      <c r="E200" s="186" t="s">
        <v>397</v>
      </c>
      <c r="F200" s="187" t="s">
        <v>398</v>
      </c>
      <c r="G200" s="188" t="s">
        <v>147</v>
      </c>
      <c r="H200" s="189">
        <v>92</v>
      </c>
      <c r="I200" s="190"/>
      <c r="J200" s="191">
        <f>ROUND(I200*H200,2)</f>
        <v>0</v>
      </c>
      <c r="K200" s="187" t="s">
        <v>21</v>
      </c>
      <c r="L200" s="58"/>
      <c r="M200" s="192" t="s">
        <v>21</v>
      </c>
      <c r="N200" s="193" t="s">
        <v>45</v>
      </c>
      <c r="O200" s="39"/>
      <c r="P200" s="194">
        <f>O200*H200</f>
        <v>0</v>
      </c>
      <c r="Q200" s="194">
        <v>7E-05</v>
      </c>
      <c r="R200" s="194">
        <f>Q200*H200</f>
        <v>0.0064399999999999995</v>
      </c>
      <c r="S200" s="194">
        <v>0</v>
      </c>
      <c r="T200" s="195">
        <f>S200*H200</f>
        <v>0</v>
      </c>
      <c r="AR200" s="21" t="s">
        <v>220</v>
      </c>
      <c r="AT200" s="21" t="s">
        <v>144</v>
      </c>
      <c r="AU200" s="21" t="s">
        <v>84</v>
      </c>
      <c r="AY200" s="21" t="s">
        <v>142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1" t="s">
        <v>82</v>
      </c>
      <c r="BK200" s="196">
        <f>ROUND(I200*H200,2)</f>
        <v>0</v>
      </c>
      <c r="BL200" s="21" t="s">
        <v>220</v>
      </c>
      <c r="BM200" s="21" t="s">
        <v>399</v>
      </c>
    </row>
    <row r="201" spans="2:65" s="1" customFormat="1" ht="16.5" customHeight="1">
      <c r="B201" s="38"/>
      <c r="C201" s="209" t="s">
        <v>400</v>
      </c>
      <c r="D201" s="209" t="s">
        <v>236</v>
      </c>
      <c r="E201" s="210" t="s">
        <v>401</v>
      </c>
      <c r="F201" s="211" t="s">
        <v>402</v>
      </c>
      <c r="G201" s="212" t="s">
        <v>147</v>
      </c>
      <c r="H201" s="213">
        <v>101.2</v>
      </c>
      <c r="I201" s="214"/>
      <c r="J201" s="215">
        <f>ROUND(I201*H201,2)</f>
        <v>0</v>
      </c>
      <c r="K201" s="211" t="s">
        <v>148</v>
      </c>
      <c r="L201" s="216"/>
      <c r="M201" s="217" t="s">
        <v>21</v>
      </c>
      <c r="N201" s="218" t="s">
        <v>45</v>
      </c>
      <c r="O201" s="39"/>
      <c r="P201" s="194">
        <f>O201*H201</f>
        <v>0</v>
      </c>
      <c r="Q201" s="194">
        <v>0.0128</v>
      </c>
      <c r="R201" s="194">
        <f>Q201*H201</f>
        <v>1.29536</v>
      </c>
      <c r="S201" s="194">
        <v>0</v>
      </c>
      <c r="T201" s="195">
        <f>S201*H201</f>
        <v>0</v>
      </c>
      <c r="AR201" s="21" t="s">
        <v>294</v>
      </c>
      <c r="AT201" s="21" t="s">
        <v>236</v>
      </c>
      <c r="AU201" s="21" t="s">
        <v>84</v>
      </c>
      <c r="AY201" s="21" t="s">
        <v>142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1" t="s">
        <v>82</v>
      </c>
      <c r="BK201" s="196">
        <f>ROUND(I201*H201,2)</f>
        <v>0</v>
      </c>
      <c r="BL201" s="21" t="s">
        <v>220</v>
      </c>
      <c r="BM201" s="21" t="s">
        <v>403</v>
      </c>
    </row>
    <row r="202" spans="2:51" s="11" customFormat="1" ht="13.5">
      <c r="B202" s="197"/>
      <c r="C202" s="198"/>
      <c r="D202" s="199" t="s">
        <v>154</v>
      </c>
      <c r="E202" s="198"/>
      <c r="F202" s="201" t="s">
        <v>404</v>
      </c>
      <c r="G202" s="198"/>
      <c r="H202" s="202">
        <v>101.2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154</v>
      </c>
      <c r="AU202" s="208" t="s">
        <v>84</v>
      </c>
      <c r="AV202" s="11" t="s">
        <v>84</v>
      </c>
      <c r="AW202" s="11" t="s">
        <v>6</v>
      </c>
      <c r="AX202" s="11" t="s">
        <v>82</v>
      </c>
      <c r="AY202" s="208" t="s">
        <v>142</v>
      </c>
    </row>
    <row r="203" spans="2:63" s="10" customFormat="1" ht="29.85" customHeight="1">
      <c r="B203" s="169"/>
      <c r="C203" s="170"/>
      <c r="D203" s="171" t="s">
        <v>73</v>
      </c>
      <c r="E203" s="183" t="s">
        <v>405</v>
      </c>
      <c r="F203" s="183" t="s">
        <v>406</v>
      </c>
      <c r="G203" s="170"/>
      <c r="H203" s="170"/>
      <c r="I203" s="173"/>
      <c r="J203" s="184">
        <f>BK203</f>
        <v>0</v>
      </c>
      <c r="K203" s="170"/>
      <c r="L203" s="175"/>
      <c r="M203" s="176"/>
      <c r="N203" s="177"/>
      <c r="O203" s="177"/>
      <c r="P203" s="178">
        <v>0</v>
      </c>
      <c r="Q203" s="177"/>
      <c r="R203" s="178">
        <v>0</v>
      </c>
      <c r="S203" s="177"/>
      <c r="T203" s="179">
        <v>0</v>
      </c>
      <c r="AR203" s="180" t="s">
        <v>84</v>
      </c>
      <c r="AT203" s="181" t="s">
        <v>73</v>
      </c>
      <c r="AU203" s="181" t="s">
        <v>82</v>
      </c>
      <c r="AY203" s="180" t="s">
        <v>142</v>
      </c>
      <c r="BK203" s="182">
        <v>0</v>
      </c>
    </row>
    <row r="204" spans="2:63" s="10" customFormat="1" ht="19.9" customHeight="1">
      <c r="B204" s="169"/>
      <c r="C204" s="170"/>
      <c r="D204" s="171" t="s">
        <v>73</v>
      </c>
      <c r="E204" s="183" t="s">
        <v>407</v>
      </c>
      <c r="F204" s="183" t="s">
        <v>408</v>
      </c>
      <c r="G204" s="170"/>
      <c r="H204" s="170"/>
      <c r="I204" s="173"/>
      <c r="J204" s="184">
        <f>BK204</f>
        <v>0</v>
      </c>
      <c r="K204" s="170"/>
      <c r="L204" s="175"/>
      <c r="M204" s="176"/>
      <c r="N204" s="177"/>
      <c r="O204" s="177"/>
      <c r="P204" s="178">
        <f>SUM(P205:P206)</f>
        <v>0</v>
      </c>
      <c r="Q204" s="177"/>
      <c r="R204" s="178">
        <f>SUM(R205:R206)</f>
        <v>0</v>
      </c>
      <c r="S204" s="177"/>
      <c r="T204" s="179">
        <f>SUM(T205:T206)</f>
        <v>22.648500000000002</v>
      </c>
      <c r="AR204" s="180" t="s">
        <v>84</v>
      </c>
      <c r="AT204" s="181" t="s">
        <v>73</v>
      </c>
      <c r="AU204" s="181" t="s">
        <v>82</v>
      </c>
      <c r="AY204" s="180" t="s">
        <v>142</v>
      </c>
      <c r="BK204" s="182">
        <f>SUM(BK205:BK206)</f>
        <v>0</v>
      </c>
    </row>
    <row r="205" spans="2:65" s="1" customFormat="1" ht="25.5" customHeight="1">
      <c r="B205" s="38"/>
      <c r="C205" s="185" t="s">
        <v>409</v>
      </c>
      <c r="D205" s="185" t="s">
        <v>144</v>
      </c>
      <c r="E205" s="186" t="s">
        <v>410</v>
      </c>
      <c r="F205" s="187" t="s">
        <v>411</v>
      </c>
      <c r="G205" s="188" t="s">
        <v>147</v>
      </c>
      <c r="H205" s="189">
        <v>754.95</v>
      </c>
      <c r="I205" s="190"/>
      <c r="J205" s="191">
        <f>ROUND(I205*H205,2)</f>
        <v>0</v>
      </c>
      <c r="K205" s="187" t="s">
        <v>21</v>
      </c>
      <c r="L205" s="58"/>
      <c r="M205" s="192" t="s">
        <v>21</v>
      </c>
      <c r="N205" s="193" t="s">
        <v>45</v>
      </c>
      <c r="O205" s="39"/>
      <c r="P205" s="194">
        <f>O205*H205</f>
        <v>0</v>
      </c>
      <c r="Q205" s="194">
        <v>0</v>
      </c>
      <c r="R205" s="194">
        <f>Q205*H205</f>
        <v>0</v>
      </c>
      <c r="S205" s="194">
        <v>0.03</v>
      </c>
      <c r="T205" s="195">
        <f>S205*H205</f>
        <v>22.648500000000002</v>
      </c>
      <c r="AR205" s="21" t="s">
        <v>220</v>
      </c>
      <c r="AT205" s="21" t="s">
        <v>144</v>
      </c>
      <c r="AU205" s="21" t="s">
        <v>84</v>
      </c>
      <c r="AY205" s="21" t="s">
        <v>142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21" t="s">
        <v>82</v>
      </c>
      <c r="BK205" s="196">
        <f>ROUND(I205*H205,2)</f>
        <v>0</v>
      </c>
      <c r="BL205" s="21" t="s">
        <v>220</v>
      </c>
      <c r="BM205" s="21" t="s">
        <v>412</v>
      </c>
    </row>
    <row r="206" spans="2:51" s="11" customFormat="1" ht="13.5">
      <c r="B206" s="197"/>
      <c r="C206" s="198"/>
      <c r="D206" s="199" t="s">
        <v>154</v>
      </c>
      <c r="E206" s="200" t="s">
        <v>21</v>
      </c>
      <c r="F206" s="201" t="s">
        <v>413</v>
      </c>
      <c r="G206" s="198"/>
      <c r="H206" s="202">
        <v>754.95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154</v>
      </c>
      <c r="AU206" s="208" t="s">
        <v>84</v>
      </c>
      <c r="AV206" s="11" t="s">
        <v>84</v>
      </c>
      <c r="AW206" s="11" t="s">
        <v>37</v>
      </c>
      <c r="AX206" s="11" t="s">
        <v>82</v>
      </c>
      <c r="AY206" s="208" t="s">
        <v>142</v>
      </c>
    </row>
    <row r="207" spans="2:63" s="10" customFormat="1" ht="29.85" customHeight="1">
      <c r="B207" s="169"/>
      <c r="C207" s="170"/>
      <c r="D207" s="171" t="s">
        <v>73</v>
      </c>
      <c r="E207" s="183" t="s">
        <v>414</v>
      </c>
      <c r="F207" s="183" t="s">
        <v>415</v>
      </c>
      <c r="G207" s="170"/>
      <c r="H207" s="170"/>
      <c r="I207" s="173"/>
      <c r="J207" s="184">
        <f>BK207</f>
        <v>0</v>
      </c>
      <c r="K207" s="170"/>
      <c r="L207" s="175"/>
      <c r="M207" s="176"/>
      <c r="N207" s="177"/>
      <c r="O207" s="177"/>
      <c r="P207" s="178">
        <f>SUM(P208:P211)</f>
        <v>0</v>
      </c>
      <c r="Q207" s="177"/>
      <c r="R207" s="178">
        <f>SUM(R208:R211)</f>
        <v>0</v>
      </c>
      <c r="S207" s="177"/>
      <c r="T207" s="179">
        <f>SUM(T208:T211)</f>
        <v>1.573</v>
      </c>
      <c r="AR207" s="180" t="s">
        <v>84</v>
      </c>
      <c r="AT207" s="181" t="s">
        <v>73</v>
      </c>
      <c r="AU207" s="181" t="s">
        <v>82</v>
      </c>
      <c r="AY207" s="180" t="s">
        <v>142</v>
      </c>
      <c r="BK207" s="182">
        <f>SUM(BK208:BK211)</f>
        <v>0</v>
      </c>
    </row>
    <row r="208" spans="2:65" s="1" customFormat="1" ht="16.5" customHeight="1">
      <c r="B208" s="38"/>
      <c r="C208" s="185" t="s">
        <v>416</v>
      </c>
      <c r="D208" s="185" t="s">
        <v>144</v>
      </c>
      <c r="E208" s="186" t="s">
        <v>417</v>
      </c>
      <c r="F208" s="187" t="s">
        <v>418</v>
      </c>
      <c r="G208" s="188" t="s">
        <v>203</v>
      </c>
      <c r="H208" s="189">
        <v>121</v>
      </c>
      <c r="I208" s="190"/>
      <c r="J208" s="191">
        <f>ROUND(I208*H208,2)</f>
        <v>0</v>
      </c>
      <c r="K208" s="187" t="s">
        <v>148</v>
      </c>
      <c r="L208" s="58"/>
      <c r="M208" s="192" t="s">
        <v>21</v>
      </c>
      <c r="N208" s="193" t="s">
        <v>45</v>
      </c>
      <c r="O208" s="39"/>
      <c r="P208" s="194">
        <f>O208*H208</f>
        <v>0</v>
      </c>
      <c r="Q208" s="194">
        <v>0</v>
      </c>
      <c r="R208" s="194">
        <f>Q208*H208</f>
        <v>0</v>
      </c>
      <c r="S208" s="194">
        <v>0.013</v>
      </c>
      <c r="T208" s="195">
        <f>S208*H208</f>
        <v>1.573</v>
      </c>
      <c r="AR208" s="21" t="s">
        <v>220</v>
      </c>
      <c r="AT208" s="21" t="s">
        <v>144</v>
      </c>
      <c r="AU208" s="21" t="s">
        <v>84</v>
      </c>
      <c r="AY208" s="21" t="s">
        <v>142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1" t="s">
        <v>82</v>
      </c>
      <c r="BK208" s="196">
        <f>ROUND(I208*H208,2)</f>
        <v>0</v>
      </c>
      <c r="BL208" s="21" t="s">
        <v>220</v>
      </c>
      <c r="BM208" s="21" t="s">
        <v>419</v>
      </c>
    </row>
    <row r="209" spans="2:51" s="11" customFormat="1" ht="13.5">
      <c r="B209" s="197"/>
      <c r="C209" s="198"/>
      <c r="D209" s="199" t="s">
        <v>154</v>
      </c>
      <c r="E209" s="200" t="s">
        <v>21</v>
      </c>
      <c r="F209" s="201" t="s">
        <v>420</v>
      </c>
      <c r="G209" s="198"/>
      <c r="H209" s="202">
        <v>121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154</v>
      </c>
      <c r="AU209" s="208" t="s">
        <v>84</v>
      </c>
      <c r="AV209" s="11" t="s">
        <v>84</v>
      </c>
      <c r="AW209" s="11" t="s">
        <v>37</v>
      </c>
      <c r="AX209" s="11" t="s">
        <v>82</v>
      </c>
      <c r="AY209" s="208" t="s">
        <v>142</v>
      </c>
    </row>
    <row r="210" spans="2:65" s="1" customFormat="1" ht="25.5" customHeight="1">
      <c r="B210" s="38"/>
      <c r="C210" s="185" t="s">
        <v>421</v>
      </c>
      <c r="D210" s="185" t="s">
        <v>144</v>
      </c>
      <c r="E210" s="186" t="s">
        <v>422</v>
      </c>
      <c r="F210" s="187" t="s">
        <v>423</v>
      </c>
      <c r="G210" s="188" t="s">
        <v>233</v>
      </c>
      <c r="H210" s="189">
        <v>270</v>
      </c>
      <c r="I210" s="190"/>
      <c r="J210" s="191">
        <f>ROUND(I210*H210,2)</f>
        <v>0</v>
      </c>
      <c r="K210" s="187" t="s">
        <v>21</v>
      </c>
      <c r="L210" s="58"/>
      <c r="M210" s="192" t="s">
        <v>21</v>
      </c>
      <c r="N210" s="193" t="s">
        <v>45</v>
      </c>
      <c r="O210" s="39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AR210" s="21" t="s">
        <v>220</v>
      </c>
      <c r="AT210" s="21" t="s">
        <v>144</v>
      </c>
      <c r="AU210" s="21" t="s">
        <v>84</v>
      </c>
      <c r="AY210" s="21" t="s">
        <v>142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1" t="s">
        <v>82</v>
      </c>
      <c r="BK210" s="196">
        <f>ROUND(I210*H210,2)</f>
        <v>0</v>
      </c>
      <c r="BL210" s="21" t="s">
        <v>220</v>
      </c>
      <c r="BM210" s="21" t="s">
        <v>424</v>
      </c>
    </row>
    <row r="211" spans="2:65" s="1" customFormat="1" ht="38.25" customHeight="1">
      <c r="B211" s="38"/>
      <c r="C211" s="185" t="s">
        <v>425</v>
      </c>
      <c r="D211" s="185" t="s">
        <v>144</v>
      </c>
      <c r="E211" s="186" t="s">
        <v>426</v>
      </c>
      <c r="F211" s="187" t="s">
        <v>427</v>
      </c>
      <c r="G211" s="188" t="s">
        <v>233</v>
      </c>
      <c r="H211" s="189">
        <v>98</v>
      </c>
      <c r="I211" s="190"/>
      <c r="J211" s="191">
        <f>ROUND(I211*H211,2)</f>
        <v>0</v>
      </c>
      <c r="K211" s="187" t="s">
        <v>21</v>
      </c>
      <c r="L211" s="58"/>
      <c r="M211" s="192" t="s">
        <v>21</v>
      </c>
      <c r="N211" s="193" t="s">
        <v>45</v>
      </c>
      <c r="O211" s="39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AR211" s="21" t="s">
        <v>220</v>
      </c>
      <c r="AT211" s="21" t="s">
        <v>144</v>
      </c>
      <c r="AU211" s="21" t="s">
        <v>84</v>
      </c>
      <c r="AY211" s="21" t="s">
        <v>142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1" t="s">
        <v>82</v>
      </c>
      <c r="BK211" s="196">
        <f>ROUND(I211*H211,2)</f>
        <v>0</v>
      </c>
      <c r="BL211" s="21" t="s">
        <v>220</v>
      </c>
      <c r="BM211" s="21" t="s">
        <v>428</v>
      </c>
    </row>
    <row r="212" spans="2:63" s="10" customFormat="1" ht="29.85" customHeight="1">
      <c r="B212" s="169"/>
      <c r="C212" s="170"/>
      <c r="D212" s="171" t="s">
        <v>73</v>
      </c>
      <c r="E212" s="183" t="s">
        <v>429</v>
      </c>
      <c r="F212" s="183" t="s">
        <v>430</v>
      </c>
      <c r="G212" s="170"/>
      <c r="H212" s="170"/>
      <c r="I212" s="173"/>
      <c r="J212" s="184">
        <f>BK212</f>
        <v>0</v>
      </c>
      <c r="K212" s="170"/>
      <c r="L212" s="175"/>
      <c r="M212" s="176"/>
      <c r="N212" s="177"/>
      <c r="O212" s="177"/>
      <c r="P212" s="178">
        <f>SUM(P213:P214)</f>
        <v>0</v>
      </c>
      <c r="Q212" s="177"/>
      <c r="R212" s="178">
        <f>SUM(R213:R214)</f>
        <v>0</v>
      </c>
      <c r="S212" s="177"/>
      <c r="T212" s="179">
        <f>SUM(T213:T214)</f>
        <v>48.641974499999996</v>
      </c>
      <c r="AR212" s="180" t="s">
        <v>84</v>
      </c>
      <c r="AT212" s="181" t="s">
        <v>73</v>
      </c>
      <c r="AU212" s="181" t="s">
        <v>82</v>
      </c>
      <c r="AY212" s="180" t="s">
        <v>142</v>
      </c>
      <c r="BK212" s="182">
        <f>SUM(BK213:BK214)</f>
        <v>0</v>
      </c>
    </row>
    <row r="213" spans="2:65" s="1" customFormat="1" ht="16.5" customHeight="1">
      <c r="B213" s="38"/>
      <c r="C213" s="185" t="s">
        <v>431</v>
      </c>
      <c r="D213" s="185" t="s">
        <v>144</v>
      </c>
      <c r="E213" s="186" t="s">
        <v>432</v>
      </c>
      <c r="F213" s="187" t="s">
        <v>433</v>
      </c>
      <c r="G213" s="188" t="s">
        <v>147</v>
      </c>
      <c r="H213" s="189">
        <v>584.85</v>
      </c>
      <c r="I213" s="190"/>
      <c r="J213" s="191">
        <f>ROUND(I213*H213,2)</f>
        <v>0</v>
      </c>
      <c r="K213" s="187" t="s">
        <v>148</v>
      </c>
      <c r="L213" s="58"/>
      <c r="M213" s="192" t="s">
        <v>21</v>
      </c>
      <c r="N213" s="193" t="s">
        <v>45</v>
      </c>
      <c r="O213" s="39"/>
      <c r="P213" s="194">
        <f>O213*H213</f>
        <v>0</v>
      </c>
      <c r="Q213" s="194">
        <v>0</v>
      </c>
      <c r="R213" s="194">
        <f>Q213*H213</f>
        <v>0</v>
      </c>
      <c r="S213" s="194">
        <v>0.08317</v>
      </c>
      <c r="T213" s="195">
        <f>S213*H213</f>
        <v>48.641974499999996</v>
      </c>
      <c r="AR213" s="21" t="s">
        <v>220</v>
      </c>
      <c r="AT213" s="21" t="s">
        <v>144</v>
      </c>
      <c r="AU213" s="21" t="s">
        <v>84</v>
      </c>
      <c r="AY213" s="21" t="s">
        <v>142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21" t="s">
        <v>82</v>
      </c>
      <c r="BK213" s="196">
        <f>ROUND(I213*H213,2)</f>
        <v>0</v>
      </c>
      <c r="BL213" s="21" t="s">
        <v>220</v>
      </c>
      <c r="BM213" s="21" t="s">
        <v>434</v>
      </c>
    </row>
    <row r="214" spans="2:51" s="11" customFormat="1" ht="13.5">
      <c r="B214" s="197"/>
      <c r="C214" s="198"/>
      <c r="D214" s="199" t="s">
        <v>154</v>
      </c>
      <c r="E214" s="200" t="s">
        <v>21</v>
      </c>
      <c r="F214" s="201" t="s">
        <v>435</v>
      </c>
      <c r="G214" s="198"/>
      <c r="H214" s="202">
        <v>584.85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154</v>
      </c>
      <c r="AU214" s="208" t="s">
        <v>84</v>
      </c>
      <c r="AV214" s="11" t="s">
        <v>84</v>
      </c>
      <c r="AW214" s="11" t="s">
        <v>37</v>
      </c>
      <c r="AX214" s="11" t="s">
        <v>82</v>
      </c>
      <c r="AY214" s="208" t="s">
        <v>142</v>
      </c>
    </row>
    <row r="215" spans="2:63" s="10" customFormat="1" ht="29.85" customHeight="1">
      <c r="B215" s="169"/>
      <c r="C215" s="170"/>
      <c r="D215" s="171" t="s">
        <v>73</v>
      </c>
      <c r="E215" s="183" t="s">
        <v>436</v>
      </c>
      <c r="F215" s="183" t="s">
        <v>437</v>
      </c>
      <c r="G215" s="170"/>
      <c r="H215" s="170"/>
      <c r="I215" s="173"/>
      <c r="J215" s="184">
        <f>BK215</f>
        <v>0</v>
      </c>
      <c r="K215" s="170"/>
      <c r="L215" s="175"/>
      <c r="M215" s="176"/>
      <c r="N215" s="177"/>
      <c r="O215" s="177"/>
      <c r="P215" s="178">
        <f>SUM(P216:P217)</f>
        <v>0</v>
      </c>
      <c r="Q215" s="177"/>
      <c r="R215" s="178">
        <f>SUM(R216:R217)</f>
        <v>0</v>
      </c>
      <c r="S215" s="177"/>
      <c r="T215" s="179">
        <f>SUM(T216:T217)</f>
        <v>2.5336499999999997</v>
      </c>
      <c r="AR215" s="180" t="s">
        <v>84</v>
      </c>
      <c r="AT215" s="181" t="s">
        <v>73</v>
      </c>
      <c r="AU215" s="181" t="s">
        <v>82</v>
      </c>
      <c r="AY215" s="180" t="s">
        <v>142</v>
      </c>
      <c r="BK215" s="182">
        <f>SUM(BK216:BK217)</f>
        <v>0</v>
      </c>
    </row>
    <row r="216" spans="2:65" s="1" customFormat="1" ht="16.5" customHeight="1">
      <c r="B216" s="38"/>
      <c r="C216" s="185" t="s">
        <v>438</v>
      </c>
      <c r="D216" s="185" t="s">
        <v>144</v>
      </c>
      <c r="E216" s="186" t="s">
        <v>439</v>
      </c>
      <c r="F216" s="187" t="s">
        <v>440</v>
      </c>
      <c r="G216" s="188" t="s">
        <v>147</v>
      </c>
      <c r="H216" s="189">
        <v>844.55</v>
      </c>
      <c r="I216" s="190"/>
      <c r="J216" s="191">
        <f>ROUND(I216*H216,2)</f>
        <v>0</v>
      </c>
      <c r="K216" s="187" t="s">
        <v>148</v>
      </c>
      <c r="L216" s="58"/>
      <c r="M216" s="192" t="s">
        <v>21</v>
      </c>
      <c r="N216" s="193" t="s">
        <v>45</v>
      </c>
      <c r="O216" s="39"/>
      <c r="P216" s="194">
        <f>O216*H216</f>
        <v>0</v>
      </c>
      <c r="Q216" s="194">
        <v>0</v>
      </c>
      <c r="R216" s="194">
        <f>Q216*H216</f>
        <v>0</v>
      </c>
      <c r="S216" s="194">
        <v>0.003</v>
      </c>
      <c r="T216" s="195">
        <f>S216*H216</f>
        <v>2.5336499999999997</v>
      </c>
      <c r="AR216" s="21" t="s">
        <v>220</v>
      </c>
      <c r="AT216" s="21" t="s">
        <v>144</v>
      </c>
      <c r="AU216" s="21" t="s">
        <v>84</v>
      </c>
      <c r="AY216" s="21" t="s">
        <v>142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21" t="s">
        <v>82</v>
      </c>
      <c r="BK216" s="196">
        <f>ROUND(I216*H216,2)</f>
        <v>0</v>
      </c>
      <c r="BL216" s="21" t="s">
        <v>220</v>
      </c>
      <c r="BM216" s="21" t="s">
        <v>441</v>
      </c>
    </row>
    <row r="217" spans="2:51" s="11" customFormat="1" ht="13.5">
      <c r="B217" s="197"/>
      <c r="C217" s="198"/>
      <c r="D217" s="199" t="s">
        <v>154</v>
      </c>
      <c r="E217" s="200" t="s">
        <v>21</v>
      </c>
      <c r="F217" s="201" t="s">
        <v>442</v>
      </c>
      <c r="G217" s="198"/>
      <c r="H217" s="202">
        <v>844.55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154</v>
      </c>
      <c r="AU217" s="208" t="s">
        <v>84</v>
      </c>
      <c r="AV217" s="11" t="s">
        <v>84</v>
      </c>
      <c r="AW217" s="11" t="s">
        <v>37</v>
      </c>
      <c r="AX217" s="11" t="s">
        <v>82</v>
      </c>
      <c r="AY217" s="208" t="s">
        <v>142</v>
      </c>
    </row>
    <row r="218" spans="2:63" s="10" customFormat="1" ht="29.85" customHeight="1">
      <c r="B218" s="169"/>
      <c r="C218" s="170"/>
      <c r="D218" s="171" t="s">
        <v>73</v>
      </c>
      <c r="E218" s="183" t="s">
        <v>443</v>
      </c>
      <c r="F218" s="183" t="s">
        <v>444</v>
      </c>
      <c r="G218" s="170"/>
      <c r="H218" s="170"/>
      <c r="I218" s="173"/>
      <c r="J218" s="184">
        <f>BK218</f>
        <v>0</v>
      </c>
      <c r="K218" s="170"/>
      <c r="L218" s="175"/>
      <c r="M218" s="176"/>
      <c r="N218" s="177"/>
      <c r="O218" s="177"/>
      <c r="P218" s="178">
        <f>SUM(P219:P220)</f>
        <v>0</v>
      </c>
      <c r="Q218" s="177"/>
      <c r="R218" s="178">
        <f>SUM(R219:R220)</f>
        <v>0</v>
      </c>
      <c r="S218" s="177"/>
      <c r="T218" s="179">
        <f>SUM(T219:T220)</f>
        <v>33.37425</v>
      </c>
      <c r="AR218" s="180" t="s">
        <v>84</v>
      </c>
      <c r="AT218" s="181" t="s">
        <v>73</v>
      </c>
      <c r="AU218" s="181" t="s">
        <v>82</v>
      </c>
      <c r="AY218" s="180" t="s">
        <v>142</v>
      </c>
      <c r="BK218" s="182">
        <f>SUM(BK219:BK220)</f>
        <v>0</v>
      </c>
    </row>
    <row r="219" spans="2:65" s="1" customFormat="1" ht="16.5" customHeight="1">
      <c r="B219" s="38"/>
      <c r="C219" s="185" t="s">
        <v>445</v>
      </c>
      <c r="D219" s="185" t="s">
        <v>144</v>
      </c>
      <c r="E219" s="186" t="s">
        <v>446</v>
      </c>
      <c r="F219" s="187" t="s">
        <v>447</v>
      </c>
      <c r="G219" s="188" t="s">
        <v>147</v>
      </c>
      <c r="H219" s="189">
        <v>409.5</v>
      </c>
      <c r="I219" s="190"/>
      <c r="J219" s="191">
        <f>ROUND(I219*H219,2)</f>
        <v>0</v>
      </c>
      <c r="K219" s="187" t="s">
        <v>148</v>
      </c>
      <c r="L219" s="58"/>
      <c r="M219" s="192" t="s">
        <v>21</v>
      </c>
      <c r="N219" s="193" t="s">
        <v>45</v>
      </c>
      <c r="O219" s="39"/>
      <c r="P219" s="194">
        <f>O219*H219</f>
        <v>0</v>
      </c>
      <c r="Q219" s="194">
        <v>0</v>
      </c>
      <c r="R219" s="194">
        <f>Q219*H219</f>
        <v>0</v>
      </c>
      <c r="S219" s="194">
        <v>0.0815</v>
      </c>
      <c r="T219" s="195">
        <f>S219*H219</f>
        <v>33.37425</v>
      </c>
      <c r="AR219" s="21" t="s">
        <v>220</v>
      </c>
      <c r="AT219" s="21" t="s">
        <v>144</v>
      </c>
      <c r="AU219" s="21" t="s">
        <v>84</v>
      </c>
      <c r="AY219" s="21" t="s">
        <v>142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21" t="s">
        <v>82</v>
      </c>
      <c r="BK219" s="196">
        <f>ROUND(I219*H219,2)</f>
        <v>0</v>
      </c>
      <c r="BL219" s="21" t="s">
        <v>220</v>
      </c>
      <c r="BM219" s="21" t="s">
        <v>448</v>
      </c>
    </row>
    <row r="220" spans="2:51" s="11" customFormat="1" ht="13.5">
      <c r="B220" s="197"/>
      <c r="C220" s="198"/>
      <c r="D220" s="199" t="s">
        <v>154</v>
      </c>
      <c r="E220" s="200" t="s">
        <v>21</v>
      </c>
      <c r="F220" s="201" t="s">
        <v>449</v>
      </c>
      <c r="G220" s="198"/>
      <c r="H220" s="202">
        <v>409.5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154</v>
      </c>
      <c r="AU220" s="208" t="s">
        <v>84</v>
      </c>
      <c r="AV220" s="11" t="s">
        <v>84</v>
      </c>
      <c r="AW220" s="11" t="s">
        <v>37</v>
      </c>
      <c r="AX220" s="11" t="s">
        <v>82</v>
      </c>
      <c r="AY220" s="208" t="s">
        <v>142</v>
      </c>
    </row>
    <row r="221" spans="2:63" s="10" customFormat="1" ht="37.35" customHeight="1">
      <c r="B221" s="169"/>
      <c r="C221" s="170"/>
      <c r="D221" s="171" t="s">
        <v>73</v>
      </c>
      <c r="E221" s="172" t="s">
        <v>450</v>
      </c>
      <c r="F221" s="172" t="s">
        <v>451</v>
      </c>
      <c r="G221" s="170"/>
      <c r="H221" s="170"/>
      <c r="I221" s="173"/>
      <c r="J221" s="174">
        <f>BK221</f>
        <v>0</v>
      </c>
      <c r="K221" s="170"/>
      <c r="L221" s="175"/>
      <c r="M221" s="176"/>
      <c r="N221" s="177"/>
      <c r="O221" s="177"/>
      <c r="P221" s="178">
        <f>P222+P225+P228+P230</f>
        <v>0</v>
      </c>
      <c r="Q221" s="177"/>
      <c r="R221" s="178">
        <f>R222+R225+R228+R230</f>
        <v>0</v>
      </c>
      <c r="S221" s="177"/>
      <c r="T221" s="179">
        <f>T222+T225+T228+T230</f>
        <v>0</v>
      </c>
      <c r="AR221" s="180" t="s">
        <v>165</v>
      </c>
      <c r="AT221" s="181" t="s">
        <v>73</v>
      </c>
      <c r="AU221" s="181" t="s">
        <v>74</v>
      </c>
      <c r="AY221" s="180" t="s">
        <v>142</v>
      </c>
      <c r="BK221" s="182">
        <f>BK222+BK225+BK228+BK230</f>
        <v>0</v>
      </c>
    </row>
    <row r="222" spans="2:63" s="10" customFormat="1" ht="19.9" customHeight="1">
      <c r="B222" s="169"/>
      <c r="C222" s="170"/>
      <c r="D222" s="171" t="s">
        <v>73</v>
      </c>
      <c r="E222" s="183" t="s">
        <v>452</v>
      </c>
      <c r="F222" s="183" t="s">
        <v>453</v>
      </c>
      <c r="G222" s="170"/>
      <c r="H222" s="170"/>
      <c r="I222" s="173"/>
      <c r="J222" s="184">
        <f>BK222</f>
        <v>0</v>
      </c>
      <c r="K222" s="170"/>
      <c r="L222" s="175"/>
      <c r="M222" s="176"/>
      <c r="N222" s="177"/>
      <c r="O222" s="177"/>
      <c r="P222" s="178">
        <f>SUM(P223:P224)</f>
        <v>0</v>
      </c>
      <c r="Q222" s="177"/>
      <c r="R222" s="178">
        <f>SUM(R223:R224)</f>
        <v>0</v>
      </c>
      <c r="S222" s="177"/>
      <c r="T222" s="179">
        <f>SUM(T223:T224)</f>
        <v>0</v>
      </c>
      <c r="AR222" s="180" t="s">
        <v>165</v>
      </c>
      <c r="AT222" s="181" t="s">
        <v>73</v>
      </c>
      <c r="AU222" s="181" t="s">
        <v>82</v>
      </c>
      <c r="AY222" s="180" t="s">
        <v>142</v>
      </c>
      <c r="BK222" s="182">
        <f>SUM(BK223:BK224)</f>
        <v>0</v>
      </c>
    </row>
    <row r="223" spans="2:65" s="1" customFormat="1" ht="16.5" customHeight="1">
      <c r="B223" s="38"/>
      <c r="C223" s="185" t="s">
        <v>454</v>
      </c>
      <c r="D223" s="185" t="s">
        <v>144</v>
      </c>
      <c r="E223" s="186" t="s">
        <v>455</v>
      </c>
      <c r="F223" s="187" t="s">
        <v>456</v>
      </c>
      <c r="G223" s="188" t="s">
        <v>254</v>
      </c>
      <c r="H223" s="189">
        <v>1</v>
      </c>
      <c r="I223" s="190"/>
      <c r="J223" s="191">
        <f>ROUND(I223*H223,2)</f>
        <v>0</v>
      </c>
      <c r="K223" s="187" t="s">
        <v>457</v>
      </c>
      <c r="L223" s="58"/>
      <c r="M223" s="192" t="s">
        <v>21</v>
      </c>
      <c r="N223" s="193" t="s">
        <v>45</v>
      </c>
      <c r="O223" s="39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AR223" s="21" t="s">
        <v>458</v>
      </c>
      <c r="AT223" s="21" t="s">
        <v>144</v>
      </c>
      <c r="AU223" s="21" t="s">
        <v>84</v>
      </c>
      <c r="AY223" s="21" t="s">
        <v>142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1" t="s">
        <v>82</v>
      </c>
      <c r="BK223" s="196">
        <f>ROUND(I223*H223,2)</f>
        <v>0</v>
      </c>
      <c r="BL223" s="21" t="s">
        <v>458</v>
      </c>
      <c r="BM223" s="21" t="s">
        <v>459</v>
      </c>
    </row>
    <row r="224" spans="2:65" s="1" customFormat="1" ht="25.5" customHeight="1">
      <c r="B224" s="38"/>
      <c r="C224" s="185" t="s">
        <v>460</v>
      </c>
      <c r="D224" s="185" t="s">
        <v>144</v>
      </c>
      <c r="E224" s="186" t="s">
        <v>461</v>
      </c>
      <c r="F224" s="187" t="s">
        <v>462</v>
      </c>
      <c r="G224" s="188" t="s">
        <v>254</v>
      </c>
      <c r="H224" s="189">
        <v>1</v>
      </c>
      <c r="I224" s="190"/>
      <c r="J224" s="191">
        <f>ROUND(I224*H224,2)</f>
        <v>0</v>
      </c>
      <c r="K224" s="187" t="s">
        <v>457</v>
      </c>
      <c r="L224" s="58"/>
      <c r="M224" s="192" t="s">
        <v>21</v>
      </c>
      <c r="N224" s="193" t="s">
        <v>45</v>
      </c>
      <c r="O224" s="39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AR224" s="21" t="s">
        <v>458</v>
      </c>
      <c r="AT224" s="21" t="s">
        <v>144</v>
      </c>
      <c r="AU224" s="21" t="s">
        <v>84</v>
      </c>
      <c r="AY224" s="21" t="s">
        <v>142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21" t="s">
        <v>82</v>
      </c>
      <c r="BK224" s="196">
        <f>ROUND(I224*H224,2)</f>
        <v>0</v>
      </c>
      <c r="BL224" s="21" t="s">
        <v>458</v>
      </c>
      <c r="BM224" s="21" t="s">
        <v>463</v>
      </c>
    </row>
    <row r="225" spans="2:63" s="10" customFormat="1" ht="29.85" customHeight="1">
      <c r="B225" s="169"/>
      <c r="C225" s="170"/>
      <c r="D225" s="171" t="s">
        <v>73</v>
      </c>
      <c r="E225" s="183" t="s">
        <v>464</v>
      </c>
      <c r="F225" s="183" t="s">
        <v>465</v>
      </c>
      <c r="G225" s="170"/>
      <c r="H225" s="170"/>
      <c r="I225" s="173"/>
      <c r="J225" s="184">
        <f>BK225</f>
        <v>0</v>
      </c>
      <c r="K225" s="170"/>
      <c r="L225" s="175"/>
      <c r="M225" s="176"/>
      <c r="N225" s="177"/>
      <c r="O225" s="177"/>
      <c r="P225" s="178">
        <f>SUM(P226:P227)</f>
        <v>0</v>
      </c>
      <c r="Q225" s="177"/>
      <c r="R225" s="178">
        <f>SUM(R226:R227)</f>
        <v>0</v>
      </c>
      <c r="S225" s="177"/>
      <c r="T225" s="179">
        <f>SUM(T226:T227)</f>
        <v>0</v>
      </c>
      <c r="AR225" s="180" t="s">
        <v>165</v>
      </c>
      <c r="AT225" s="181" t="s">
        <v>73</v>
      </c>
      <c r="AU225" s="181" t="s">
        <v>82</v>
      </c>
      <c r="AY225" s="180" t="s">
        <v>142</v>
      </c>
      <c r="BK225" s="182">
        <f>SUM(BK226:BK227)</f>
        <v>0</v>
      </c>
    </row>
    <row r="226" spans="2:65" s="1" customFormat="1" ht="51" customHeight="1">
      <c r="B226" s="38"/>
      <c r="C226" s="185" t="s">
        <v>466</v>
      </c>
      <c r="D226" s="185" t="s">
        <v>144</v>
      </c>
      <c r="E226" s="186" t="s">
        <v>467</v>
      </c>
      <c r="F226" s="187" t="s">
        <v>468</v>
      </c>
      <c r="G226" s="188" t="s">
        <v>254</v>
      </c>
      <c r="H226" s="189">
        <v>1</v>
      </c>
      <c r="I226" s="190"/>
      <c r="J226" s="191">
        <f>ROUND(I226*H226,2)</f>
        <v>0</v>
      </c>
      <c r="K226" s="187" t="s">
        <v>457</v>
      </c>
      <c r="L226" s="58"/>
      <c r="M226" s="192" t="s">
        <v>21</v>
      </c>
      <c r="N226" s="193" t="s">
        <v>45</v>
      </c>
      <c r="O226" s="39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AR226" s="21" t="s">
        <v>458</v>
      </c>
      <c r="AT226" s="21" t="s">
        <v>144</v>
      </c>
      <c r="AU226" s="21" t="s">
        <v>84</v>
      </c>
      <c r="AY226" s="21" t="s">
        <v>142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21" t="s">
        <v>82</v>
      </c>
      <c r="BK226" s="196">
        <f>ROUND(I226*H226,2)</f>
        <v>0</v>
      </c>
      <c r="BL226" s="21" t="s">
        <v>458</v>
      </c>
      <c r="BM226" s="21" t="s">
        <v>469</v>
      </c>
    </row>
    <row r="227" spans="2:65" s="1" customFormat="1" ht="16.5" customHeight="1">
      <c r="B227" s="38"/>
      <c r="C227" s="185" t="s">
        <v>470</v>
      </c>
      <c r="D227" s="185" t="s">
        <v>144</v>
      </c>
      <c r="E227" s="186" t="s">
        <v>471</v>
      </c>
      <c r="F227" s="187" t="s">
        <v>472</v>
      </c>
      <c r="G227" s="188" t="s">
        <v>254</v>
      </c>
      <c r="H227" s="189">
        <v>1</v>
      </c>
      <c r="I227" s="190"/>
      <c r="J227" s="191">
        <f>ROUND(I227*H227,2)</f>
        <v>0</v>
      </c>
      <c r="K227" s="187" t="s">
        <v>148</v>
      </c>
      <c r="L227" s="58"/>
      <c r="M227" s="192" t="s">
        <v>21</v>
      </c>
      <c r="N227" s="193" t="s">
        <v>45</v>
      </c>
      <c r="O227" s="39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AR227" s="21" t="s">
        <v>458</v>
      </c>
      <c r="AT227" s="21" t="s">
        <v>144</v>
      </c>
      <c r="AU227" s="21" t="s">
        <v>84</v>
      </c>
      <c r="AY227" s="21" t="s">
        <v>142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21" t="s">
        <v>82</v>
      </c>
      <c r="BK227" s="196">
        <f>ROUND(I227*H227,2)</f>
        <v>0</v>
      </c>
      <c r="BL227" s="21" t="s">
        <v>458</v>
      </c>
      <c r="BM227" s="21" t="s">
        <v>473</v>
      </c>
    </row>
    <row r="228" spans="2:63" s="10" customFormat="1" ht="29.85" customHeight="1">
      <c r="B228" s="169"/>
      <c r="C228" s="170"/>
      <c r="D228" s="171" t="s">
        <v>73</v>
      </c>
      <c r="E228" s="183" t="s">
        <v>474</v>
      </c>
      <c r="F228" s="183" t="s">
        <v>475</v>
      </c>
      <c r="G228" s="170"/>
      <c r="H228" s="170"/>
      <c r="I228" s="173"/>
      <c r="J228" s="184">
        <f>BK228</f>
        <v>0</v>
      </c>
      <c r="K228" s="170"/>
      <c r="L228" s="175"/>
      <c r="M228" s="176"/>
      <c r="N228" s="177"/>
      <c r="O228" s="177"/>
      <c r="P228" s="178">
        <f>P229</f>
        <v>0</v>
      </c>
      <c r="Q228" s="177"/>
      <c r="R228" s="178">
        <f>R229</f>
        <v>0</v>
      </c>
      <c r="S228" s="177"/>
      <c r="T228" s="179">
        <f>T229</f>
        <v>0</v>
      </c>
      <c r="AR228" s="180" t="s">
        <v>165</v>
      </c>
      <c r="AT228" s="181" t="s">
        <v>73</v>
      </c>
      <c r="AU228" s="181" t="s">
        <v>82</v>
      </c>
      <c r="AY228" s="180" t="s">
        <v>142</v>
      </c>
      <c r="BK228" s="182">
        <f>BK229</f>
        <v>0</v>
      </c>
    </row>
    <row r="229" spans="2:65" s="1" customFormat="1" ht="25.5" customHeight="1">
      <c r="B229" s="38"/>
      <c r="C229" s="185" t="s">
        <v>476</v>
      </c>
      <c r="D229" s="185" t="s">
        <v>144</v>
      </c>
      <c r="E229" s="186" t="s">
        <v>477</v>
      </c>
      <c r="F229" s="187" t="s">
        <v>478</v>
      </c>
      <c r="G229" s="188" t="s">
        <v>254</v>
      </c>
      <c r="H229" s="189">
        <v>1</v>
      </c>
      <c r="I229" s="190"/>
      <c r="J229" s="191">
        <f>ROUND(I229*H229,2)</f>
        <v>0</v>
      </c>
      <c r="K229" s="187" t="s">
        <v>148</v>
      </c>
      <c r="L229" s="58"/>
      <c r="M229" s="192" t="s">
        <v>21</v>
      </c>
      <c r="N229" s="193" t="s">
        <v>45</v>
      </c>
      <c r="O229" s="39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AR229" s="21" t="s">
        <v>458</v>
      </c>
      <c r="AT229" s="21" t="s">
        <v>144</v>
      </c>
      <c r="AU229" s="21" t="s">
        <v>84</v>
      </c>
      <c r="AY229" s="21" t="s">
        <v>142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21" t="s">
        <v>82</v>
      </c>
      <c r="BK229" s="196">
        <f>ROUND(I229*H229,2)</f>
        <v>0</v>
      </c>
      <c r="BL229" s="21" t="s">
        <v>458</v>
      </c>
      <c r="BM229" s="21" t="s">
        <v>479</v>
      </c>
    </row>
    <row r="230" spans="2:63" s="10" customFormat="1" ht="29.85" customHeight="1">
      <c r="B230" s="169"/>
      <c r="C230" s="170"/>
      <c r="D230" s="171" t="s">
        <v>73</v>
      </c>
      <c r="E230" s="183" t="s">
        <v>480</v>
      </c>
      <c r="F230" s="183" t="s">
        <v>481</v>
      </c>
      <c r="G230" s="170"/>
      <c r="H230" s="170"/>
      <c r="I230" s="173"/>
      <c r="J230" s="184">
        <f>BK230</f>
        <v>0</v>
      </c>
      <c r="K230" s="170"/>
      <c r="L230" s="175"/>
      <c r="M230" s="219"/>
      <c r="N230" s="220"/>
      <c r="O230" s="220"/>
      <c r="P230" s="221">
        <v>0</v>
      </c>
      <c r="Q230" s="220"/>
      <c r="R230" s="221">
        <v>0</v>
      </c>
      <c r="S230" s="220"/>
      <c r="T230" s="222">
        <v>0</v>
      </c>
      <c r="AR230" s="180" t="s">
        <v>165</v>
      </c>
      <c r="AT230" s="181" t="s">
        <v>73</v>
      </c>
      <c r="AU230" s="181" t="s">
        <v>82</v>
      </c>
      <c r="AY230" s="180" t="s">
        <v>142</v>
      </c>
      <c r="BK230" s="182">
        <v>0</v>
      </c>
    </row>
    <row r="231" spans="2:12" s="1" customFormat="1" ht="6.95" customHeight="1">
      <c r="B231" s="53"/>
      <c r="C231" s="54"/>
      <c r="D231" s="54"/>
      <c r="E231" s="54"/>
      <c r="F231" s="54"/>
      <c r="G231" s="54"/>
      <c r="H231" s="54"/>
      <c r="I231" s="132"/>
      <c r="J231" s="54"/>
      <c r="K231" s="54"/>
      <c r="L231" s="58"/>
    </row>
  </sheetData>
  <sheetProtection algorithmName="SHA-512" hashValue="mqFuyAcOdlcZX3WVExtvOuYkt6/vLvVqZQ55FoT4DzplSN0zbGMwn00Ib3T9Rjdnnf5FdLSMxev1fZ7K/vu1kQ==" saltValue="vS8k67SS1PASvOmBPFh+3JZVbK8iGJRgDN201FcyEzNHKxSupEmT/4L23Nc0AVLqbVO6mCXPTJt9yjXbZHi0TA==" spinCount="100000" sheet="1" objects="1" scenarios="1" formatColumns="0" formatRows="0" autoFilter="0"/>
  <autoFilter ref="C103:K230"/>
  <mergeCells count="10">
    <mergeCell ref="J51:J52"/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51" t="s">
        <v>482</v>
      </c>
      <c r="D3" s="351"/>
      <c r="E3" s="351"/>
      <c r="F3" s="351"/>
      <c r="G3" s="351"/>
      <c r="H3" s="351"/>
      <c r="I3" s="351"/>
      <c r="J3" s="351"/>
      <c r="K3" s="228"/>
    </row>
    <row r="4" spans="2:11" ht="25.5" customHeight="1">
      <c r="B4" s="229"/>
      <c r="C4" s="355" t="s">
        <v>483</v>
      </c>
      <c r="D4" s="355"/>
      <c r="E4" s="355"/>
      <c r="F4" s="355"/>
      <c r="G4" s="355"/>
      <c r="H4" s="355"/>
      <c r="I4" s="355"/>
      <c r="J4" s="355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54" t="s">
        <v>484</v>
      </c>
      <c r="D6" s="354"/>
      <c r="E6" s="354"/>
      <c r="F6" s="354"/>
      <c r="G6" s="354"/>
      <c r="H6" s="354"/>
      <c r="I6" s="354"/>
      <c r="J6" s="354"/>
      <c r="K6" s="230"/>
    </row>
    <row r="7" spans="2:11" ht="15" customHeight="1">
      <c r="B7" s="233"/>
      <c r="C7" s="354" t="s">
        <v>485</v>
      </c>
      <c r="D7" s="354"/>
      <c r="E7" s="354"/>
      <c r="F7" s="354"/>
      <c r="G7" s="354"/>
      <c r="H7" s="354"/>
      <c r="I7" s="354"/>
      <c r="J7" s="354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54" t="s">
        <v>486</v>
      </c>
      <c r="D9" s="354"/>
      <c r="E9" s="354"/>
      <c r="F9" s="354"/>
      <c r="G9" s="354"/>
      <c r="H9" s="354"/>
      <c r="I9" s="354"/>
      <c r="J9" s="354"/>
      <c r="K9" s="230"/>
    </row>
    <row r="10" spans="2:11" ht="15" customHeight="1">
      <c r="B10" s="233"/>
      <c r="C10" s="232"/>
      <c r="D10" s="354" t="s">
        <v>487</v>
      </c>
      <c r="E10" s="354"/>
      <c r="F10" s="354"/>
      <c r="G10" s="354"/>
      <c r="H10" s="354"/>
      <c r="I10" s="354"/>
      <c r="J10" s="354"/>
      <c r="K10" s="230"/>
    </row>
    <row r="11" spans="2:11" ht="15" customHeight="1">
      <c r="B11" s="233"/>
      <c r="C11" s="234"/>
      <c r="D11" s="354" t="s">
        <v>488</v>
      </c>
      <c r="E11" s="354"/>
      <c r="F11" s="354"/>
      <c r="G11" s="354"/>
      <c r="H11" s="354"/>
      <c r="I11" s="354"/>
      <c r="J11" s="354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54" t="s">
        <v>489</v>
      </c>
      <c r="E13" s="354"/>
      <c r="F13" s="354"/>
      <c r="G13" s="354"/>
      <c r="H13" s="354"/>
      <c r="I13" s="354"/>
      <c r="J13" s="354"/>
      <c r="K13" s="230"/>
    </row>
    <row r="14" spans="2:11" ht="15" customHeight="1">
      <c r="B14" s="233"/>
      <c r="C14" s="234"/>
      <c r="D14" s="354" t="s">
        <v>490</v>
      </c>
      <c r="E14" s="354"/>
      <c r="F14" s="354"/>
      <c r="G14" s="354"/>
      <c r="H14" s="354"/>
      <c r="I14" s="354"/>
      <c r="J14" s="354"/>
      <c r="K14" s="230"/>
    </row>
    <row r="15" spans="2:11" ht="15" customHeight="1">
      <c r="B15" s="233"/>
      <c r="C15" s="234"/>
      <c r="D15" s="354" t="s">
        <v>491</v>
      </c>
      <c r="E15" s="354"/>
      <c r="F15" s="354"/>
      <c r="G15" s="354"/>
      <c r="H15" s="354"/>
      <c r="I15" s="354"/>
      <c r="J15" s="354"/>
      <c r="K15" s="230"/>
    </row>
    <row r="16" spans="2:11" ht="15" customHeight="1">
      <c r="B16" s="233"/>
      <c r="C16" s="234"/>
      <c r="D16" s="234"/>
      <c r="E16" s="235" t="s">
        <v>81</v>
      </c>
      <c r="F16" s="354" t="s">
        <v>492</v>
      </c>
      <c r="G16" s="354"/>
      <c r="H16" s="354"/>
      <c r="I16" s="354"/>
      <c r="J16" s="354"/>
      <c r="K16" s="230"/>
    </row>
    <row r="17" spans="2:11" ht="15" customHeight="1">
      <c r="B17" s="233"/>
      <c r="C17" s="234"/>
      <c r="D17" s="234"/>
      <c r="E17" s="235" t="s">
        <v>493</v>
      </c>
      <c r="F17" s="354" t="s">
        <v>494</v>
      </c>
      <c r="G17" s="354"/>
      <c r="H17" s="354"/>
      <c r="I17" s="354"/>
      <c r="J17" s="354"/>
      <c r="K17" s="230"/>
    </row>
    <row r="18" spans="2:11" ht="15" customHeight="1">
      <c r="B18" s="233"/>
      <c r="C18" s="234"/>
      <c r="D18" s="234"/>
      <c r="E18" s="235" t="s">
        <v>495</v>
      </c>
      <c r="F18" s="354" t="s">
        <v>496</v>
      </c>
      <c r="G18" s="354"/>
      <c r="H18" s="354"/>
      <c r="I18" s="354"/>
      <c r="J18" s="354"/>
      <c r="K18" s="230"/>
    </row>
    <row r="19" spans="2:11" ht="15" customHeight="1">
      <c r="B19" s="233"/>
      <c r="C19" s="234"/>
      <c r="D19" s="234"/>
      <c r="E19" s="235" t="s">
        <v>497</v>
      </c>
      <c r="F19" s="354" t="s">
        <v>498</v>
      </c>
      <c r="G19" s="354"/>
      <c r="H19" s="354"/>
      <c r="I19" s="354"/>
      <c r="J19" s="354"/>
      <c r="K19" s="230"/>
    </row>
    <row r="20" spans="2:11" ht="15" customHeight="1">
      <c r="B20" s="233"/>
      <c r="C20" s="234"/>
      <c r="D20" s="234"/>
      <c r="E20" s="235" t="s">
        <v>499</v>
      </c>
      <c r="F20" s="354" t="s">
        <v>500</v>
      </c>
      <c r="G20" s="354"/>
      <c r="H20" s="354"/>
      <c r="I20" s="354"/>
      <c r="J20" s="354"/>
      <c r="K20" s="230"/>
    </row>
    <row r="21" spans="2:11" ht="15" customHeight="1">
      <c r="B21" s="233"/>
      <c r="C21" s="234"/>
      <c r="D21" s="234"/>
      <c r="E21" s="235" t="s">
        <v>501</v>
      </c>
      <c r="F21" s="354" t="s">
        <v>502</v>
      </c>
      <c r="G21" s="354"/>
      <c r="H21" s="354"/>
      <c r="I21" s="354"/>
      <c r="J21" s="354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54" t="s">
        <v>503</v>
      </c>
      <c r="D23" s="354"/>
      <c r="E23" s="354"/>
      <c r="F23" s="354"/>
      <c r="G23" s="354"/>
      <c r="H23" s="354"/>
      <c r="I23" s="354"/>
      <c r="J23" s="354"/>
      <c r="K23" s="230"/>
    </row>
    <row r="24" spans="2:11" ht="15" customHeight="1">
      <c r="B24" s="233"/>
      <c r="C24" s="354" t="s">
        <v>504</v>
      </c>
      <c r="D24" s="354"/>
      <c r="E24" s="354"/>
      <c r="F24" s="354"/>
      <c r="G24" s="354"/>
      <c r="H24" s="354"/>
      <c r="I24" s="354"/>
      <c r="J24" s="354"/>
      <c r="K24" s="230"/>
    </row>
    <row r="25" spans="2:11" ht="15" customHeight="1">
      <c r="B25" s="233"/>
      <c r="C25" s="232"/>
      <c r="D25" s="354" t="s">
        <v>505</v>
      </c>
      <c r="E25" s="354"/>
      <c r="F25" s="354"/>
      <c r="G25" s="354"/>
      <c r="H25" s="354"/>
      <c r="I25" s="354"/>
      <c r="J25" s="354"/>
      <c r="K25" s="230"/>
    </row>
    <row r="26" spans="2:11" ht="15" customHeight="1">
      <c r="B26" s="233"/>
      <c r="C26" s="234"/>
      <c r="D26" s="354" t="s">
        <v>506</v>
      </c>
      <c r="E26" s="354"/>
      <c r="F26" s="354"/>
      <c r="G26" s="354"/>
      <c r="H26" s="354"/>
      <c r="I26" s="354"/>
      <c r="J26" s="354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54" t="s">
        <v>507</v>
      </c>
      <c r="E28" s="354"/>
      <c r="F28" s="354"/>
      <c r="G28" s="354"/>
      <c r="H28" s="354"/>
      <c r="I28" s="354"/>
      <c r="J28" s="354"/>
      <c r="K28" s="230"/>
    </row>
    <row r="29" spans="2:11" ht="15" customHeight="1">
      <c r="B29" s="233"/>
      <c r="C29" s="234"/>
      <c r="D29" s="354" t="s">
        <v>508</v>
      </c>
      <c r="E29" s="354"/>
      <c r="F29" s="354"/>
      <c r="G29" s="354"/>
      <c r="H29" s="354"/>
      <c r="I29" s="354"/>
      <c r="J29" s="354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54" t="s">
        <v>509</v>
      </c>
      <c r="E31" s="354"/>
      <c r="F31" s="354"/>
      <c r="G31" s="354"/>
      <c r="H31" s="354"/>
      <c r="I31" s="354"/>
      <c r="J31" s="354"/>
      <c r="K31" s="230"/>
    </row>
    <row r="32" spans="2:11" ht="15" customHeight="1">
      <c r="B32" s="233"/>
      <c r="C32" s="234"/>
      <c r="D32" s="354" t="s">
        <v>510</v>
      </c>
      <c r="E32" s="354"/>
      <c r="F32" s="354"/>
      <c r="G32" s="354"/>
      <c r="H32" s="354"/>
      <c r="I32" s="354"/>
      <c r="J32" s="354"/>
      <c r="K32" s="230"/>
    </row>
    <row r="33" spans="2:11" ht="15" customHeight="1">
      <c r="B33" s="233"/>
      <c r="C33" s="234"/>
      <c r="D33" s="354" t="s">
        <v>511</v>
      </c>
      <c r="E33" s="354"/>
      <c r="F33" s="354"/>
      <c r="G33" s="354"/>
      <c r="H33" s="354"/>
      <c r="I33" s="354"/>
      <c r="J33" s="354"/>
      <c r="K33" s="230"/>
    </row>
    <row r="34" spans="2:11" ht="15" customHeight="1">
      <c r="B34" s="233"/>
      <c r="C34" s="234"/>
      <c r="D34" s="232"/>
      <c r="E34" s="236" t="s">
        <v>127</v>
      </c>
      <c r="F34" s="232"/>
      <c r="G34" s="354" t="s">
        <v>512</v>
      </c>
      <c r="H34" s="354"/>
      <c r="I34" s="354"/>
      <c r="J34" s="354"/>
      <c r="K34" s="230"/>
    </row>
    <row r="35" spans="2:11" ht="30.75" customHeight="1">
      <c r="B35" s="233"/>
      <c r="C35" s="234"/>
      <c r="D35" s="232"/>
      <c r="E35" s="236" t="s">
        <v>513</v>
      </c>
      <c r="F35" s="232"/>
      <c r="G35" s="354" t="s">
        <v>514</v>
      </c>
      <c r="H35" s="354"/>
      <c r="I35" s="354"/>
      <c r="J35" s="354"/>
      <c r="K35" s="230"/>
    </row>
    <row r="36" spans="2:11" ht="15" customHeight="1">
      <c r="B36" s="233"/>
      <c r="C36" s="234"/>
      <c r="D36" s="232"/>
      <c r="E36" s="236" t="s">
        <v>55</v>
      </c>
      <c r="F36" s="232"/>
      <c r="G36" s="354" t="s">
        <v>515</v>
      </c>
      <c r="H36" s="354"/>
      <c r="I36" s="354"/>
      <c r="J36" s="354"/>
      <c r="K36" s="230"/>
    </row>
    <row r="37" spans="2:11" ht="15" customHeight="1">
      <c r="B37" s="233"/>
      <c r="C37" s="234"/>
      <c r="D37" s="232"/>
      <c r="E37" s="236" t="s">
        <v>128</v>
      </c>
      <c r="F37" s="232"/>
      <c r="G37" s="354" t="s">
        <v>516</v>
      </c>
      <c r="H37" s="354"/>
      <c r="I37" s="354"/>
      <c r="J37" s="354"/>
      <c r="K37" s="230"/>
    </row>
    <row r="38" spans="2:11" ht="15" customHeight="1">
      <c r="B38" s="233"/>
      <c r="C38" s="234"/>
      <c r="D38" s="232"/>
      <c r="E38" s="236" t="s">
        <v>129</v>
      </c>
      <c r="F38" s="232"/>
      <c r="G38" s="354" t="s">
        <v>517</v>
      </c>
      <c r="H38" s="354"/>
      <c r="I38" s="354"/>
      <c r="J38" s="354"/>
      <c r="K38" s="230"/>
    </row>
    <row r="39" spans="2:11" ht="15" customHeight="1">
      <c r="B39" s="233"/>
      <c r="C39" s="234"/>
      <c r="D39" s="232"/>
      <c r="E39" s="236" t="s">
        <v>130</v>
      </c>
      <c r="F39" s="232"/>
      <c r="G39" s="354" t="s">
        <v>518</v>
      </c>
      <c r="H39" s="354"/>
      <c r="I39" s="354"/>
      <c r="J39" s="354"/>
      <c r="K39" s="230"/>
    </row>
    <row r="40" spans="2:11" ht="15" customHeight="1">
      <c r="B40" s="233"/>
      <c r="C40" s="234"/>
      <c r="D40" s="232"/>
      <c r="E40" s="236" t="s">
        <v>519</v>
      </c>
      <c r="F40" s="232"/>
      <c r="G40" s="354" t="s">
        <v>520</v>
      </c>
      <c r="H40" s="354"/>
      <c r="I40" s="354"/>
      <c r="J40" s="354"/>
      <c r="K40" s="230"/>
    </row>
    <row r="41" spans="2:11" ht="15" customHeight="1">
      <c r="B41" s="233"/>
      <c r="C41" s="234"/>
      <c r="D41" s="232"/>
      <c r="E41" s="236"/>
      <c r="F41" s="232"/>
      <c r="G41" s="354" t="s">
        <v>521</v>
      </c>
      <c r="H41" s="354"/>
      <c r="I41" s="354"/>
      <c r="J41" s="354"/>
      <c r="K41" s="230"/>
    </row>
    <row r="42" spans="2:11" ht="15" customHeight="1">
      <c r="B42" s="233"/>
      <c r="C42" s="234"/>
      <c r="D42" s="232"/>
      <c r="E42" s="236" t="s">
        <v>522</v>
      </c>
      <c r="F42" s="232"/>
      <c r="G42" s="354" t="s">
        <v>523</v>
      </c>
      <c r="H42" s="354"/>
      <c r="I42" s="354"/>
      <c r="J42" s="354"/>
      <c r="K42" s="230"/>
    </row>
    <row r="43" spans="2:11" ht="15" customHeight="1">
      <c r="B43" s="233"/>
      <c r="C43" s="234"/>
      <c r="D43" s="232"/>
      <c r="E43" s="236" t="s">
        <v>132</v>
      </c>
      <c r="F43" s="232"/>
      <c r="G43" s="354" t="s">
        <v>524</v>
      </c>
      <c r="H43" s="354"/>
      <c r="I43" s="354"/>
      <c r="J43" s="354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54" t="s">
        <v>525</v>
      </c>
      <c r="E45" s="354"/>
      <c r="F45" s="354"/>
      <c r="G45" s="354"/>
      <c r="H45" s="354"/>
      <c r="I45" s="354"/>
      <c r="J45" s="354"/>
      <c r="K45" s="230"/>
    </row>
    <row r="46" spans="2:11" ht="15" customHeight="1">
      <c r="B46" s="233"/>
      <c r="C46" s="234"/>
      <c r="D46" s="234"/>
      <c r="E46" s="354" t="s">
        <v>526</v>
      </c>
      <c r="F46" s="354"/>
      <c r="G46" s="354"/>
      <c r="H46" s="354"/>
      <c r="I46" s="354"/>
      <c r="J46" s="354"/>
      <c r="K46" s="230"/>
    </row>
    <row r="47" spans="2:11" ht="15" customHeight="1">
      <c r="B47" s="233"/>
      <c r="C47" s="234"/>
      <c r="D47" s="234"/>
      <c r="E47" s="354" t="s">
        <v>527</v>
      </c>
      <c r="F47" s="354"/>
      <c r="G47" s="354"/>
      <c r="H47" s="354"/>
      <c r="I47" s="354"/>
      <c r="J47" s="354"/>
      <c r="K47" s="230"/>
    </row>
    <row r="48" spans="2:11" ht="15" customHeight="1">
      <c r="B48" s="233"/>
      <c r="C48" s="234"/>
      <c r="D48" s="234"/>
      <c r="E48" s="354" t="s">
        <v>528</v>
      </c>
      <c r="F48" s="354"/>
      <c r="G48" s="354"/>
      <c r="H48" s="354"/>
      <c r="I48" s="354"/>
      <c r="J48" s="354"/>
      <c r="K48" s="230"/>
    </row>
    <row r="49" spans="2:11" ht="15" customHeight="1">
      <c r="B49" s="233"/>
      <c r="C49" s="234"/>
      <c r="D49" s="354" t="s">
        <v>529</v>
      </c>
      <c r="E49" s="354"/>
      <c r="F49" s="354"/>
      <c r="G49" s="354"/>
      <c r="H49" s="354"/>
      <c r="I49" s="354"/>
      <c r="J49" s="354"/>
      <c r="K49" s="230"/>
    </row>
    <row r="50" spans="2:11" ht="25.5" customHeight="1">
      <c r="B50" s="229"/>
      <c r="C50" s="355" t="s">
        <v>530</v>
      </c>
      <c r="D50" s="355"/>
      <c r="E50" s="355"/>
      <c r="F50" s="355"/>
      <c r="G50" s="355"/>
      <c r="H50" s="355"/>
      <c r="I50" s="355"/>
      <c r="J50" s="355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54" t="s">
        <v>531</v>
      </c>
      <c r="D52" s="354"/>
      <c r="E52" s="354"/>
      <c r="F52" s="354"/>
      <c r="G52" s="354"/>
      <c r="H52" s="354"/>
      <c r="I52" s="354"/>
      <c r="J52" s="354"/>
      <c r="K52" s="230"/>
    </row>
    <row r="53" spans="2:11" ht="15" customHeight="1">
      <c r="B53" s="229"/>
      <c r="C53" s="354" t="s">
        <v>532</v>
      </c>
      <c r="D53" s="354"/>
      <c r="E53" s="354"/>
      <c r="F53" s="354"/>
      <c r="G53" s="354"/>
      <c r="H53" s="354"/>
      <c r="I53" s="354"/>
      <c r="J53" s="354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54" t="s">
        <v>533</v>
      </c>
      <c r="D55" s="354"/>
      <c r="E55" s="354"/>
      <c r="F55" s="354"/>
      <c r="G55" s="354"/>
      <c r="H55" s="354"/>
      <c r="I55" s="354"/>
      <c r="J55" s="354"/>
      <c r="K55" s="230"/>
    </row>
    <row r="56" spans="2:11" ht="15" customHeight="1">
      <c r="B56" s="229"/>
      <c r="C56" s="234"/>
      <c r="D56" s="354" t="s">
        <v>534</v>
      </c>
      <c r="E56" s="354"/>
      <c r="F56" s="354"/>
      <c r="G56" s="354"/>
      <c r="H56" s="354"/>
      <c r="I56" s="354"/>
      <c r="J56" s="354"/>
      <c r="K56" s="230"/>
    </row>
    <row r="57" spans="2:11" ht="15" customHeight="1">
      <c r="B57" s="229"/>
      <c r="C57" s="234"/>
      <c r="D57" s="354" t="s">
        <v>535</v>
      </c>
      <c r="E57" s="354"/>
      <c r="F57" s="354"/>
      <c r="G57" s="354"/>
      <c r="H57" s="354"/>
      <c r="I57" s="354"/>
      <c r="J57" s="354"/>
      <c r="K57" s="230"/>
    </row>
    <row r="58" spans="2:11" ht="15" customHeight="1">
      <c r="B58" s="229"/>
      <c r="C58" s="234"/>
      <c r="D58" s="354" t="s">
        <v>536</v>
      </c>
      <c r="E58" s="354"/>
      <c r="F58" s="354"/>
      <c r="G58" s="354"/>
      <c r="H58" s="354"/>
      <c r="I58" s="354"/>
      <c r="J58" s="354"/>
      <c r="K58" s="230"/>
    </row>
    <row r="59" spans="2:11" ht="15" customHeight="1">
      <c r="B59" s="229"/>
      <c r="C59" s="234"/>
      <c r="D59" s="354" t="s">
        <v>537</v>
      </c>
      <c r="E59" s="354"/>
      <c r="F59" s="354"/>
      <c r="G59" s="354"/>
      <c r="H59" s="354"/>
      <c r="I59" s="354"/>
      <c r="J59" s="354"/>
      <c r="K59" s="230"/>
    </row>
    <row r="60" spans="2:11" ht="15" customHeight="1">
      <c r="B60" s="229"/>
      <c r="C60" s="234"/>
      <c r="D60" s="353" t="s">
        <v>538</v>
      </c>
      <c r="E60" s="353"/>
      <c r="F60" s="353"/>
      <c r="G60" s="353"/>
      <c r="H60" s="353"/>
      <c r="I60" s="353"/>
      <c r="J60" s="353"/>
      <c r="K60" s="230"/>
    </row>
    <row r="61" spans="2:11" ht="15" customHeight="1">
      <c r="B61" s="229"/>
      <c r="C61" s="234"/>
      <c r="D61" s="354" t="s">
        <v>539</v>
      </c>
      <c r="E61" s="354"/>
      <c r="F61" s="354"/>
      <c r="G61" s="354"/>
      <c r="H61" s="354"/>
      <c r="I61" s="354"/>
      <c r="J61" s="354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54" t="s">
        <v>540</v>
      </c>
      <c r="E63" s="354"/>
      <c r="F63" s="354"/>
      <c r="G63" s="354"/>
      <c r="H63" s="354"/>
      <c r="I63" s="354"/>
      <c r="J63" s="354"/>
      <c r="K63" s="230"/>
    </row>
    <row r="64" spans="2:11" ht="15" customHeight="1">
      <c r="B64" s="229"/>
      <c r="C64" s="234"/>
      <c r="D64" s="353" t="s">
        <v>541</v>
      </c>
      <c r="E64" s="353"/>
      <c r="F64" s="353"/>
      <c r="G64" s="353"/>
      <c r="H64" s="353"/>
      <c r="I64" s="353"/>
      <c r="J64" s="353"/>
      <c r="K64" s="230"/>
    </row>
    <row r="65" spans="2:11" ht="15" customHeight="1">
      <c r="B65" s="229"/>
      <c r="C65" s="234"/>
      <c r="D65" s="354" t="s">
        <v>542</v>
      </c>
      <c r="E65" s="354"/>
      <c r="F65" s="354"/>
      <c r="G65" s="354"/>
      <c r="H65" s="354"/>
      <c r="I65" s="354"/>
      <c r="J65" s="354"/>
      <c r="K65" s="230"/>
    </row>
    <row r="66" spans="2:11" ht="15" customHeight="1">
      <c r="B66" s="229"/>
      <c r="C66" s="234"/>
      <c r="D66" s="354" t="s">
        <v>543</v>
      </c>
      <c r="E66" s="354"/>
      <c r="F66" s="354"/>
      <c r="G66" s="354"/>
      <c r="H66" s="354"/>
      <c r="I66" s="354"/>
      <c r="J66" s="354"/>
      <c r="K66" s="230"/>
    </row>
    <row r="67" spans="2:11" ht="15" customHeight="1">
      <c r="B67" s="229"/>
      <c r="C67" s="234"/>
      <c r="D67" s="354" t="s">
        <v>544</v>
      </c>
      <c r="E67" s="354"/>
      <c r="F67" s="354"/>
      <c r="G67" s="354"/>
      <c r="H67" s="354"/>
      <c r="I67" s="354"/>
      <c r="J67" s="354"/>
      <c r="K67" s="230"/>
    </row>
    <row r="68" spans="2:11" ht="15" customHeight="1">
      <c r="B68" s="229"/>
      <c r="C68" s="234"/>
      <c r="D68" s="354" t="s">
        <v>545</v>
      </c>
      <c r="E68" s="354"/>
      <c r="F68" s="354"/>
      <c r="G68" s="354"/>
      <c r="H68" s="354"/>
      <c r="I68" s="354"/>
      <c r="J68" s="354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52" t="s">
        <v>89</v>
      </c>
      <c r="D73" s="352"/>
      <c r="E73" s="352"/>
      <c r="F73" s="352"/>
      <c r="G73" s="352"/>
      <c r="H73" s="352"/>
      <c r="I73" s="352"/>
      <c r="J73" s="352"/>
      <c r="K73" s="247"/>
    </row>
    <row r="74" spans="2:11" ht="17.25" customHeight="1">
      <c r="B74" s="246"/>
      <c r="C74" s="248" t="s">
        <v>546</v>
      </c>
      <c r="D74" s="248"/>
      <c r="E74" s="248"/>
      <c r="F74" s="248" t="s">
        <v>547</v>
      </c>
      <c r="G74" s="249"/>
      <c r="H74" s="248" t="s">
        <v>128</v>
      </c>
      <c r="I74" s="248" t="s">
        <v>59</v>
      </c>
      <c r="J74" s="248" t="s">
        <v>548</v>
      </c>
      <c r="K74" s="247"/>
    </row>
    <row r="75" spans="2:11" ht="17.25" customHeight="1">
      <c r="B75" s="246"/>
      <c r="C75" s="250" t="s">
        <v>549</v>
      </c>
      <c r="D75" s="250"/>
      <c r="E75" s="250"/>
      <c r="F75" s="251" t="s">
        <v>550</v>
      </c>
      <c r="G75" s="252"/>
      <c r="H75" s="250"/>
      <c r="I75" s="250"/>
      <c r="J75" s="250" t="s">
        <v>551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55</v>
      </c>
      <c r="D77" s="253"/>
      <c r="E77" s="253"/>
      <c r="F77" s="255" t="s">
        <v>552</v>
      </c>
      <c r="G77" s="254"/>
      <c r="H77" s="236" t="s">
        <v>553</v>
      </c>
      <c r="I77" s="236" t="s">
        <v>554</v>
      </c>
      <c r="J77" s="236">
        <v>20</v>
      </c>
      <c r="K77" s="247"/>
    </row>
    <row r="78" spans="2:11" ht="15" customHeight="1">
      <c r="B78" s="246"/>
      <c r="C78" s="236" t="s">
        <v>555</v>
      </c>
      <c r="D78" s="236"/>
      <c r="E78" s="236"/>
      <c r="F78" s="255" t="s">
        <v>552</v>
      </c>
      <c r="G78" s="254"/>
      <c r="H78" s="236" t="s">
        <v>556</v>
      </c>
      <c r="I78" s="236" t="s">
        <v>554</v>
      </c>
      <c r="J78" s="236">
        <v>120</v>
      </c>
      <c r="K78" s="247"/>
    </row>
    <row r="79" spans="2:11" ht="15" customHeight="1">
      <c r="B79" s="256"/>
      <c r="C79" s="236" t="s">
        <v>557</v>
      </c>
      <c r="D79" s="236"/>
      <c r="E79" s="236"/>
      <c r="F79" s="255" t="s">
        <v>558</v>
      </c>
      <c r="G79" s="254"/>
      <c r="H79" s="236" t="s">
        <v>559</v>
      </c>
      <c r="I79" s="236" t="s">
        <v>554</v>
      </c>
      <c r="J79" s="236">
        <v>50</v>
      </c>
      <c r="K79" s="247"/>
    </row>
    <row r="80" spans="2:11" ht="15" customHeight="1">
      <c r="B80" s="256"/>
      <c r="C80" s="236" t="s">
        <v>560</v>
      </c>
      <c r="D80" s="236"/>
      <c r="E80" s="236"/>
      <c r="F80" s="255" t="s">
        <v>552</v>
      </c>
      <c r="G80" s="254"/>
      <c r="H80" s="236" t="s">
        <v>561</v>
      </c>
      <c r="I80" s="236" t="s">
        <v>562</v>
      </c>
      <c r="J80" s="236"/>
      <c r="K80" s="247"/>
    </row>
    <row r="81" spans="2:11" ht="15" customHeight="1">
      <c r="B81" s="256"/>
      <c r="C81" s="257" t="s">
        <v>563</v>
      </c>
      <c r="D81" s="257"/>
      <c r="E81" s="257"/>
      <c r="F81" s="258" t="s">
        <v>558</v>
      </c>
      <c r="G81" s="257"/>
      <c r="H81" s="257" t="s">
        <v>564</v>
      </c>
      <c r="I81" s="257" t="s">
        <v>554</v>
      </c>
      <c r="J81" s="257">
        <v>15</v>
      </c>
      <c r="K81" s="247"/>
    </row>
    <row r="82" spans="2:11" ht="15" customHeight="1">
      <c r="B82" s="256"/>
      <c r="C82" s="257" t="s">
        <v>565</v>
      </c>
      <c r="D82" s="257"/>
      <c r="E82" s="257"/>
      <c r="F82" s="258" t="s">
        <v>558</v>
      </c>
      <c r="G82" s="257"/>
      <c r="H82" s="257" t="s">
        <v>566</v>
      </c>
      <c r="I82" s="257" t="s">
        <v>554</v>
      </c>
      <c r="J82" s="257">
        <v>15</v>
      </c>
      <c r="K82" s="247"/>
    </row>
    <row r="83" spans="2:11" ht="15" customHeight="1">
      <c r="B83" s="256"/>
      <c r="C83" s="257" t="s">
        <v>567</v>
      </c>
      <c r="D83" s="257"/>
      <c r="E83" s="257"/>
      <c r="F83" s="258" t="s">
        <v>558</v>
      </c>
      <c r="G83" s="257"/>
      <c r="H83" s="257" t="s">
        <v>568</v>
      </c>
      <c r="I83" s="257" t="s">
        <v>554</v>
      </c>
      <c r="J83" s="257">
        <v>20</v>
      </c>
      <c r="K83" s="247"/>
    </row>
    <row r="84" spans="2:11" ht="15" customHeight="1">
      <c r="B84" s="256"/>
      <c r="C84" s="257" t="s">
        <v>569</v>
      </c>
      <c r="D84" s="257"/>
      <c r="E84" s="257"/>
      <c r="F84" s="258" t="s">
        <v>558</v>
      </c>
      <c r="G84" s="257"/>
      <c r="H84" s="257" t="s">
        <v>570</v>
      </c>
      <c r="I84" s="257" t="s">
        <v>554</v>
      </c>
      <c r="J84" s="257">
        <v>20</v>
      </c>
      <c r="K84" s="247"/>
    </row>
    <row r="85" spans="2:11" ht="15" customHeight="1">
      <c r="B85" s="256"/>
      <c r="C85" s="236" t="s">
        <v>571</v>
      </c>
      <c r="D85" s="236"/>
      <c r="E85" s="236"/>
      <c r="F85" s="255" t="s">
        <v>558</v>
      </c>
      <c r="G85" s="254"/>
      <c r="H85" s="236" t="s">
        <v>572</v>
      </c>
      <c r="I85" s="236" t="s">
        <v>554</v>
      </c>
      <c r="J85" s="236">
        <v>50</v>
      </c>
      <c r="K85" s="247"/>
    </row>
    <row r="86" spans="2:11" ht="15" customHeight="1">
      <c r="B86" s="256"/>
      <c r="C86" s="236" t="s">
        <v>573</v>
      </c>
      <c r="D86" s="236"/>
      <c r="E86" s="236"/>
      <c r="F86" s="255" t="s">
        <v>558</v>
      </c>
      <c r="G86" s="254"/>
      <c r="H86" s="236" t="s">
        <v>574</v>
      </c>
      <c r="I86" s="236" t="s">
        <v>554</v>
      </c>
      <c r="J86" s="236">
        <v>20</v>
      </c>
      <c r="K86" s="247"/>
    </row>
    <row r="87" spans="2:11" ht="15" customHeight="1">
      <c r="B87" s="256"/>
      <c r="C87" s="236" t="s">
        <v>575</v>
      </c>
      <c r="D87" s="236"/>
      <c r="E87" s="236"/>
      <c r="F87" s="255" t="s">
        <v>558</v>
      </c>
      <c r="G87" s="254"/>
      <c r="H87" s="236" t="s">
        <v>576</v>
      </c>
      <c r="I87" s="236" t="s">
        <v>554</v>
      </c>
      <c r="J87" s="236">
        <v>20</v>
      </c>
      <c r="K87" s="247"/>
    </row>
    <row r="88" spans="2:11" ht="15" customHeight="1">
      <c r="B88" s="256"/>
      <c r="C88" s="236" t="s">
        <v>577</v>
      </c>
      <c r="D88" s="236"/>
      <c r="E88" s="236"/>
      <c r="F88" s="255" t="s">
        <v>558</v>
      </c>
      <c r="G88" s="254"/>
      <c r="H88" s="236" t="s">
        <v>578</v>
      </c>
      <c r="I88" s="236" t="s">
        <v>554</v>
      </c>
      <c r="J88" s="236">
        <v>50</v>
      </c>
      <c r="K88" s="247"/>
    </row>
    <row r="89" spans="2:11" ht="15" customHeight="1">
      <c r="B89" s="256"/>
      <c r="C89" s="236" t="s">
        <v>579</v>
      </c>
      <c r="D89" s="236"/>
      <c r="E89" s="236"/>
      <c r="F89" s="255" t="s">
        <v>558</v>
      </c>
      <c r="G89" s="254"/>
      <c r="H89" s="236" t="s">
        <v>579</v>
      </c>
      <c r="I89" s="236" t="s">
        <v>554</v>
      </c>
      <c r="J89" s="236">
        <v>50</v>
      </c>
      <c r="K89" s="247"/>
    </row>
    <row r="90" spans="2:11" ht="15" customHeight="1">
      <c r="B90" s="256"/>
      <c r="C90" s="236" t="s">
        <v>133</v>
      </c>
      <c r="D90" s="236"/>
      <c r="E90" s="236"/>
      <c r="F90" s="255" t="s">
        <v>558</v>
      </c>
      <c r="G90" s="254"/>
      <c r="H90" s="236" t="s">
        <v>580</v>
      </c>
      <c r="I90" s="236" t="s">
        <v>554</v>
      </c>
      <c r="J90" s="236">
        <v>255</v>
      </c>
      <c r="K90" s="247"/>
    </row>
    <row r="91" spans="2:11" ht="15" customHeight="1">
      <c r="B91" s="256"/>
      <c r="C91" s="236" t="s">
        <v>581</v>
      </c>
      <c r="D91" s="236"/>
      <c r="E91" s="236"/>
      <c r="F91" s="255" t="s">
        <v>552</v>
      </c>
      <c r="G91" s="254"/>
      <c r="H91" s="236" t="s">
        <v>582</v>
      </c>
      <c r="I91" s="236" t="s">
        <v>583</v>
      </c>
      <c r="J91" s="236"/>
      <c r="K91" s="247"/>
    </row>
    <row r="92" spans="2:11" ht="15" customHeight="1">
      <c r="B92" s="256"/>
      <c r="C92" s="236" t="s">
        <v>584</v>
      </c>
      <c r="D92" s="236"/>
      <c r="E92" s="236"/>
      <c r="F92" s="255" t="s">
        <v>552</v>
      </c>
      <c r="G92" s="254"/>
      <c r="H92" s="236" t="s">
        <v>585</v>
      </c>
      <c r="I92" s="236" t="s">
        <v>586</v>
      </c>
      <c r="J92" s="236"/>
      <c r="K92" s="247"/>
    </row>
    <row r="93" spans="2:11" ht="15" customHeight="1">
      <c r="B93" s="256"/>
      <c r="C93" s="236" t="s">
        <v>587</v>
      </c>
      <c r="D93" s="236"/>
      <c r="E93" s="236"/>
      <c r="F93" s="255" t="s">
        <v>552</v>
      </c>
      <c r="G93" s="254"/>
      <c r="H93" s="236" t="s">
        <v>587</v>
      </c>
      <c r="I93" s="236" t="s">
        <v>586</v>
      </c>
      <c r="J93" s="236"/>
      <c r="K93" s="247"/>
    </row>
    <row r="94" spans="2:11" ht="15" customHeight="1">
      <c r="B94" s="256"/>
      <c r="C94" s="236" t="s">
        <v>40</v>
      </c>
      <c r="D94" s="236"/>
      <c r="E94" s="236"/>
      <c r="F94" s="255" t="s">
        <v>552</v>
      </c>
      <c r="G94" s="254"/>
      <c r="H94" s="236" t="s">
        <v>588</v>
      </c>
      <c r="I94" s="236" t="s">
        <v>586</v>
      </c>
      <c r="J94" s="236"/>
      <c r="K94" s="247"/>
    </row>
    <row r="95" spans="2:11" ht="15" customHeight="1">
      <c r="B95" s="256"/>
      <c r="C95" s="236" t="s">
        <v>50</v>
      </c>
      <c r="D95" s="236"/>
      <c r="E95" s="236"/>
      <c r="F95" s="255" t="s">
        <v>552</v>
      </c>
      <c r="G95" s="254"/>
      <c r="H95" s="236" t="s">
        <v>589</v>
      </c>
      <c r="I95" s="236" t="s">
        <v>586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52" t="s">
        <v>590</v>
      </c>
      <c r="D100" s="352"/>
      <c r="E100" s="352"/>
      <c r="F100" s="352"/>
      <c r="G100" s="352"/>
      <c r="H100" s="352"/>
      <c r="I100" s="352"/>
      <c r="J100" s="352"/>
      <c r="K100" s="247"/>
    </row>
    <row r="101" spans="2:11" ht="17.25" customHeight="1">
      <c r="B101" s="246"/>
      <c r="C101" s="248" t="s">
        <v>546</v>
      </c>
      <c r="D101" s="248"/>
      <c r="E101" s="248"/>
      <c r="F101" s="248" t="s">
        <v>547</v>
      </c>
      <c r="G101" s="249"/>
      <c r="H101" s="248" t="s">
        <v>128</v>
      </c>
      <c r="I101" s="248" t="s">
        <v>59</v>
      </c>
      <c r="J101" s="248" t="s">
        <v>548</v>
      </c>
      <c r="K101" s="247"/>
    </row>
    <row r="102" spans="2:11" ht="17.25" customHeight="1">
      <c r="B102" s="246"/>
      <c r="C102" s="250" t="s">
        <v>549</v>
      </c>
      <c r="D102" s="250"/>
      <c r="E102" s="250"/>
      <c r="F102" s="251" t="s">
        <v>550</v>
      </c>
      <c r="G102" s="252"/>
      <c r="H102" s="250"/>
      <c r="I102" s="250"/>
      <c r="J102" s="250" t="s">
        <v>551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55</v>
      </c>
      <c r="D104" s="253"/>
      <c r="E104" s="253"/>
      <c r="F104" s="255" t="s">
        <v>552</v>
      </c>
      <c r="G104" s="264"/>
      <c r="H104" s="236" t="s">
        <v>591</v>
      </c>
      <c r="I104" s="236" t="s">
        <v>554</v>
      </c>
      <c r="J104" s="236">
        <v>20</v>
      </c>
      <c r="K104" s="247"/>
    </row>
    <row r="105" spans="2:11" ht="15" customHeight="1">
      <c r="B105" s="246"/>
      <c r="C105" s="236" t="s">
        <v>555</v>
      </c>
      <c r="D105" s="236"/>
      <c r="E105" s="236"/>
      <c r="F105" s="255" t="s">
        <v>552</v>
      </c>
      <c r="G105" s="236"/>
      <c r="H105" s="236" t="s">
        <v>591</v>
      </c>
      <c r="I105" s="236" t="s">
        <v>554</v>
      </c>
      <c r="J105" s="236">
        <v>120</v>
      </c>
      <c r="K105" s="247"/>
    </row>
    <row r="106" spans="2:11" ht="15" customHeight="1">
      <c r="B106" s="256"/>
      <c r="C106" s="236" t="s">
        <v>557</v>
      </c>
      <c r="D106" s="236"/>
      <c r="E106" s="236"/>
      <c r="F106" s="255" t="s">
        <v>558</v>
      </c>
      <c r="G106" s="236"/>
      <c r="H106" s="236" t="s">
        <v>591</v>
      </c>
      <c r="I106" s="236" t="s">
        <v>554</v>
      </c>
      <c r="J106" s="236">
        <v>50</v>
      </c>
      <c r="K106" s="247"/>
    </row>
    <row r="107" spans="2:11" ht="15" customHeight="1">
      <c r="B107" s="256"/>
      <c r="C107" s="236" t="s">
        <v>560</v>
      </c>
      <c r="D107" s="236"/>
      <c r="E107" s="236"/>
      <c r="F107" s="255" t="s">
        <v>552</v>
      </c>
      <c r="G107" s="236"/>
      <c r="H107" s="236" t="s">
        <v>591</v>
      </c>
      <c r="I107" s="236" t="s">
        <v>562</v>
      </c>
      <c r="J107" s="236"/>
      <c r="K107" s="247"/>
    </row>
    <row r="108" spans="2:11" ht="15" customHeight="1">
      <c r="B108" s="256"/>
      <c r="C108" s="236" t="s">
        <v>571</v>
      </c>
      <c r="D108" s="236"/>
      <c r="E108" s="236"/>
      <c r="F108" s="255" t="s">
        <v>558</v>
      </c>
      <c r="G108" s="236"/>
      <c r="H108" s="236" t="s">
        <v>591</v>
      </c>
      <c r="I108" s="236" t="s">
        <v>554</v>
      </c>
      <c r="J108" s="236">
        <v>50</v>
      </c>
      <c r="K108" s="247"/>
    </row>
    <row r="109" spans="2:11" ht="15" customHeight="1">
      <c r="B109" s="256"/>
      <c r="C109" s="236" t="s">
        <v>579</v>
      </c>
      <c r="D109" s="236"/>
      <c r="E109" s="236"/>
      <c r="F109" s="255" t="s">
        <v>558</v>
      </c>
      <c r="G109" s="236"/>
      <c r="H109" s="236" t="s">
        <v>591</v>
      </c>
      <c r="I109" s="236" t="s">
        <v>554</v>
      </c>
      <c r="J109" s="236">
        <v>50</v>
      </c>
      <c r="K109" s="247"/>
    </row>
    <row r="110" spans="2:11" ht="15" customHeight="1">
      <c r="B110" s="256"/>
      <c r="C110" s="236" t="s">
        <v>577</v>
      </c>
      <c r="D110" s="236"/>
      <c r="E110" s="236"/>
      <c r="F110" s="255" t="s">
        <v>558</v>
      </c>
      <c r="G110" s="236"/>
      <c r="H110" s="236" t="s">
        <v>591</v>
      </c>
      <c r="I110" s="236" t="s">
        <v>554</v>
      </c>
      <c r="J110" s="236">
        <v>50</v>
      </c>
      <c r="K110" s="247"/>
    </row>
    <row r="111" spans="2:11" ht="15" customHeight="1">
      <c r="B111" s="256"/>
      <c r="C111" s="236" t="s">
        <v>55</v>
      </c>
      <c r="D111" s="236"/>
      <c r="E111" s="236"/>
      <c r="F111" s="255" t="s">
        <v>552</v>
      </c>
      <c r="G111" s="236"/>
      <c r="H111" s="236" t="s">
        <v>592</v>
      </c>
      <c r="I111" s="236" t="s">
        <v>554</v>
      </c>
      <c r="J111" s="236">
        <v>20</v>
      </c>
      <c r="K111" s="247"/>
    </row>
    <row r="112" spans="2:11" ht="15" customHeight="1">
      <c r="B112" s="256"/>
      <c r="C112" s="236" t="s">
        <v>593</v>
      </c>
      <c r="D112" s="236"/>
      <c r="E112" s="236"/>
      <c r="F112" s="255" t="s">
        <v>552</v>
      </c>
      <c r="G112" s="236"/>
      <c r="H112" s="236" t="s">
        <v>594</v>
      </c>
      <c r="I112" s="236" t="s">
        <v>554</v>
      </c>
      <c r="J112" s="236">
        <v>120</v>
      </c>
      <c r="K112" s="247"/>
    </row>
    <row r="113" spans="2:11" ht="15" customHeight="1">
      <c r="B113" s="256"/>
      <c r="C113" s="236" t="s">
        <v>40</v>
      </c>
      <c r="D113" s="236"/>
      <c r="E113" s="236"/>
      <c r="F113" s="255" t="s">
        <v>552</v>
      </c>
      <c r="G113" s="236"/>
      <c r="H113" s="236" t="s">
        <v>595</v>
      </c>
      <c r="I113" s="236" t="s">
        <v>586</v>
      </c>
      <c r="J113" s="236"/>
      <c r="K113" s="247"/>
    </row>
    <row r="114" spans="2:11" ht="15" customHeight="1">
      <c r="B114" s="256"/>
      <c r="C114" s="236" t="s">
        <v>50</v>
      </c>
      <c r="D114" s="236"/>
      <c r="E114" s="236"/>
      <c r="F114" s="255" t="s">
        <v>552</v>
      </c>
      <c r="G114" s="236"/>
      <c r="H114" s="236" t="s">
        <v>596</v>
      </c>
      <c r="I114" s="236" t="s">
        <v>586</v>
      </c>
      <c r="J114" s="236"/>
      <c r="K114" s="247"/>
    </row>
    <row r="115" spans="2:11" ht="15" customHeight="1">
      <c r="B115" s="256"/>
      <c r="C115" s="236" t="s">
        <v>59</v>
      </c>
      <c r="D115" s="236"/>
      <c r="E115" s="236"/>
      <c r="F115" s="255" t="s">
        <v>552</v>
      </c>
      <c r="G115" s="236"/>
      <c r="H115" s="236" t="s">
        <v>597</v>
      </c>
      <c r="I115" s="236" t="s">
        <v>598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51" t="s">
        <v>599</v>
      </c>
      <c r="D120" s="351"/>
      <c r="E120" s="351"/>
      <c r="F120" s="351"/>
      <c r="G120" s="351"/>
      <c r="H120" s="351"/>
      <c r="I120" s="351"/>
      <c r="J120" s="351"/>
      <c r="K120" s="272"/>
    </row>
    <row r="121" spans="2:11" ht="17.25" customHeight="1">
      <c r="B121" s="273"/>
      <c r="C121" s="248" t="s">
        <v>546</v>
      </c>
      <c r="D121" s="248"/>
      <c r="E121" s="248"/>
      <c r="F121" s="248" t="s">
        <v>547</v>
      </c>
      <c r="G121" s="249"/>
      <c r="H121" s="248" t="s">
        <v>128</v>
      </c>
      <c r="I121" s="248" t="s">
        <v>59</v>
      </c>
      <c r="J121" s="248" t="s">
        <v>548</v>
      </c>
      <c r="K121" s="274"/>
    </row>
    <row r="122" spans="2:11" ht="17.25" customHeight="1">
      <c r="B122" s="273"/>
      <c r="C122" s="250" t="s">
        <v>549</v>
      </c>
      <c r="D122" s="250"/>
      <c r="E122" s="250"/>
      <c r="F122" s="251" t="s">
        <v>550</v>
      </c>
      <c r="G122" s="252"/>
      <c r="H122" s="250"/>
      <c r="I122" s="250"/>
      <c r="J122" s="250" t="s">
        <v>551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555</v>
      </c>
      <c r="D124" s="253"/>
      <c r="E124" s="253"/>
      <c r="F124" s="255" t="s">
        <v>552</v>
      </c>
      <c r="G124" s="236"/>
      <c r="H124" s="236" t="s">
        <v>591</v>
      </c>
      <c r="I124" s="236" t="s">
        <v>554</v>
      </c>
      <c r="J124" s="236">
        <v>120</v>
      </c>
      <c r="K124" s="277"/>
    </row>
    <row r="125" spans="2:11" ht="15" customHeight="1">
      <c r="B125" s="275"/>
      <c r="C125" s="236" t="s">
        <v>600</v>
      </c>
      <c r="D125" s="236"/>
      <c r="E125" s="236"/>
      <c r="F125" s="255" t="s">
        <v>552</v>
      </c>
      <c r="G125" s="236"/>
      <c r="H125" s="236" t="s">
        <v>601</v>
      </c>
      <c r="I125" s="236" t="s">
        <v>554</v>
      </c>
      <c r="J125" s="236" t="s">
        <v>602</v>
      </c>
      <c r="K125" s="277"/>
    </row>
    <row r="126" spans="2:11" ht="15" customHeight="1">
      <c r="B126" s="275"/>
      <c r="C126" s="236" t="s">
        <v>501</v>
      </c>
      <c r="D126" s="236"/>
      <c r="E126" s="236"/>
      <c r="F126" s="255" t="s">
        <v>552</v>
      </c>
      <c r="G126" s="236"/>
      <c r="H126" s="236" t="s">
        <v>603</v>
      </c>
      <c r="I126" s="236" t="s">
        <v>554</v>
      </c>
      <c r="J126" s="236" t="s">
        <v>602</v>
      </c>
      <c r="K126" s="277"/>
    </row>
    <row r="127" spans="2:11" ht="15" customHeight="1">
      <c r="B127" s="275"/>
      <c r="C127" s="236" t="s">
        <v>563</v>
      </c>
      <c r="D127" s="236"/>
      <c r="E127" s="236"/>
      <c r="F127" s="255" t="s">
        <v>558</v>
      </c>
      <c r="G127" s="236"/>
      <c r="H127" s="236" t="s">
        <v>564</v>
      </c>
      <c r="I127" s="236" t="s">
        <v>554</v>
      </c>
      <c r="J127" s="236">
        <v>15</v>
      </c>
      <c r="K127" s="277"/>
    </row>
    <row r="128" spans="2:11" ht="15" customHeight="1">
      <c r="B128" s="275"/>
      <c r="C128" s="257" t="s">
        <v>565</v>
      </c>
      <c r="D128" s="257"/>
      <c r="E128" s="257"/>
      <c r="F128" s="258" t="s">
        <v>558</v>
      </c>
      <c r="G128" s="257"/>
      <c r="H128" s="257" t="s">
        <v>566</v>
      </c>
      <c r="I128" s="257" t="s">
        <v>554</v>
      </c>
      <c r="J128" s="257">
        <v>15</v>
      </c>
      <c r="K128" s="277"/>
    </row>
    <row r="129" spans="2:11" ht="15" customHeight="1">
      <c r="B129" s="275"/>
      <c r="C129" s="257" t="s">
        <v>567</v>
      </c>
      <c r="D129" s="257"/>
      <c r="E129" s="257"/>
      <c r="F129" s="258" t="s">
        <v>558</v>
      </c>
      <c r="G129" s="257"/>
      <c r="H129" s="257" t="s">
        <v>568</v>
      </c>
      <c r="I129" s="257" t="s">
        <v>554</v>
      </c>
      <c r="J129" s="257">
        <v>20</v>
      </c>
      <c r="K129" s="277"/>
    </row>
    <row r="130" spans="2:11" ht="15" customHeight="1">
      <c r="B130" s="275"/>
      <c r="C130" s="257" t="s">
        <v>569</v>
      </c>
      <c r="D130" s="257"/>
      <c r="E130" s="257"/>
      <c r="F130" s="258" t="s">
        <v>558</v>
      </c>
      <c r="G130" s="257"/>
      <c r="H130" s="257" t="s">
        <v>570</v>
      </c>
      <c r="I130" s="257" t="s">
        <v>554</v>
      </c>
      <c r="J130" s="257">
        <v>20</v>
      </c>
      <c r="K130" s="277"/>
    </row>
    <row r="131" spans="2:11" ht="15" customHeight="1">
      <c r="B131" s="275"/>
      <c r="C131" s="236" t="s">
        <v>557</v>
      </c>
      <c r="D131" s="236"/>
      <c r="E131" s="236"/>
      <c r="F131" s="255" t="s">
        <v>558</v>
      </c>
      <c r="G131" s="236"/>
      <c r="H131" s="236" t="s">
        <v>591</v>
      </c>
      <c r="I131" s="236" t="s">
        <v>554</v>
      </c>
      <c r="J131" s="236">
        <v>50</v>
      </c>
      <c r="K131" s="277"/>
    </row>
    <row r="132" spans="2:11" ht="15" customHeight="1">
      <c r="B132" s="275"/>
      <c r="C132" s="236" t="s">
        <v>571</v>
      </c>
      <c r="D132" s="236"/>
      <c r="E132" s="236"/>
      <c r="F132" s="255" t="s">
        <v>558</v>
      </c>
      <c r="G132" s="236"/>
      <c r="H132" s="236" t="s">
        <v>591</v>
      </c>
      <c r="I132" s="236" t="s">
        <v>554</v>
      </c>
      <c r="J132" s="236">
        <v>50</v>
      </c>
      <c r="K132" s="277"/>
    </row>
    <row r="133" spans="2:11" ht="15" customHeight="1">
      <c r="B133" s="275"/>
      <c r="C133" s="236" t="s">
        <v>577</v>
      </c>
      <c r="D133" s="236"/>
      <c r="E133" s="236"/>
      <c r="F133" s="255" t="s">
        <v>558</v>
      </c>
      <c r="G133" s="236"/>
      <c r="H133" s="236" t="s">
        <v>591</v>
      </c>
      <c r="I133" s="236" t="s">
        <v>554</v>
      </c>
      <c r="J133" s="236">
        <v>50</v>
      </c>
      <c r="K133" s="277"/>
    </row>
    <row r="134" spans="2:11" ht="15" customHeight="1">
      <c r="B134" s="275"/>
      <c r="C134" s="236" t="s">
        <v>579</v>
      </c>
      <c r="D134" s="236"/>
      <c r="E134" s="236"/>
      <c r="F134" s="255" t="s">
        <v>558</v>
      </c>
      <c r="G134" s="236"/>
      <c r="H134" s="236" t="s">
        <v>591</v>
      </c>
      <c r="I134" s="236" t="s">
        <v>554</v>
      </c>
      <c r="J134" s="236">
        <v>50</v>
      </c>
      <c r="K134" s="277"/>
    </row>
    <row r="135" spans="2:11" ht="15" customHeight="1">
      <c r="B135" s="275"/>
      <c r="C135" s="236" t="s">
        <v>133</v>
      </c>
      <c r="D135" s="236"/>
      <c r="E135" s="236"/>
      <c r="F135" s="255" t="s">
        <v>558</v>
      </c>
      <c r="G135" s="236"/>
      <c r="H135" s="236" t="s">
        <v>604</v>
      </c>
      <c r="I135" s="236" t="s">
        <v>554</v>
      </c>
      <c r="J135" s="236">
        <v>255</v>
      </c>
      <c r="K135" s="277"/>
    </row>
    <row r="136" spans="2:11" ht="15" customHeight="1">
      <c r="B136" s="275"/>
      <c r="C136" s="236" t="s">
        <v>581</v>
      </c>
      <c r="D136" s="236"/>
      <c r="E136" s="236"/>
      <c r="F136" s="255" t="s">
        <v>552</v>
      </c>
      <c r="G136" s="236"/>
      <c r="H136" s="236" t="s">
        <v>605</v>
      </c>
      <c r="I136" s="236" t="s">
        <v>583</v>
      </c>
      <c r="J136" s="236"/>
      <c r="K136" s="277"/>
    </row>
    <row r="137" spans="2:11" ht="15" customHeight="1">
      <c r="B137" s="275"/>
      <c r="C137" s="236" t="s">
        <v>584</v>
      </c>
      <c r="D137" s="236"/>
      <c r="E137" s="236"/>
      <c r="F137" s="255" t="s">
        <v>552</v>
      </c>
      <c r="G137" s="236"/>
      <c r="H137" s="236" t="s">
        <v>606</v>
      </c>
      <c r="I137" s="236" t="s">
        <v>586</v>
      </c>
      <c r="J137" s="236"/>
      <c r="K137" s="277"/>
    </row>
    <row r="138" spans="2:11" ht="15" customHeight="1">
      <c r="B138" s="275"/>
      <c r="C138" s="236" t="s">
        <v>587</v>
      </c>
      <c r="D138" s="236"/>
      <c r="E138" s="236"/>
      <c r="F138" s="255" t="s">
        <v>552</v>
      </c>
      <c r="G138" s="236"/>
      <c r="H138" s="236" t="s">
        <v>587</v>
      </c>
      <c r="I138" s="236" t="s">
        <v>586</v>
      </c>
      <c r="J138" s="236"/>
      <c r="K138" s="277"/>
    </row>
    <row r="139" spans="2:11" ht="15" customHeight="1">
      <c r="B139" s="275"/>
      <c r="C139" s="236" t="s">
        <v>40</v>
      </c>
      <c r="D139" s="236"/>
      <c r="E139" s="236"/>
      <c r="F139" s="255" t="s">
        <v>552</v>
      </c>
      <c r="G139" s="236"/>
      <c r="H139" s="236" t="s">
        <v>607</v>
      </c>
      <c r="I139" s="236" t="s">
        <v>586</v>
      </c>
      <c r="J139" s="236"/>
      <c r="K139" s="277"/>
    </row>
    <row r="140" spans="2:11" ht="15" customHeight="1">
      <c r="B140" s="275"/>
      <c r="C140" s="236" t="s">
        <v>608</v>
      </c>
      <c r="D140" s="236"/>
      <c r="E140" s="236"/>
      <c r="F140" s="255" t="s">
        <v>552</v>
      </c>
      <c r="G140" s="236"/>
      <c r="H140" s="236" t="s">
        <v>609</v>
      </c>
      <c r="I140" s="236" t="s">
        <v>586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52" t="s">
        <v>610</v>
      </c>
      <c r="D145" s="352"/>
      <c r="E145" s="352"/>
      <c r="F145" s="352"/>
      <c r="G145" s="352"/>
      <c r="H145" s="352"/>
      <c r="I145" s="352"/>
      <c r="J145" s="352"/>
      <c r="K145" s="247"/>
    </row>
    <row r="146" spans="2:11" ht="17.25" customHeight="1">
      <c r="B146" s="246"/>
      <c r="C146" s="248" t="s">
        <v>546</v>
      </c>
      <c r="D146" s="248"/>
      <c r="E146" s="248"/>
      <c r="F146" s="248" t="s">
        <v>547</v>
      </c>
      <c r="G146" s="249"/>
      <c r="H146" s="248" t="s">
        <v>128</v>
      </c>
      <c r="I146" s="248" t="s">
        <v>59</v>
      </c>
      <c r="J146" s="248" t="s">
        <v>548</v>
      </c>
      <c r="K146" s="247"/>
    </row>
    <row r="147" spans="2:11" ht="17.25" customHeight="1">
      <c r="B147" s="246"/>
      <c r="C147" s="250" t="s">
        <v>549</v>
      </c>
      <c r="D147" s="250"/>
      <c r="E147" s="250"/>
      <c r="F147" s="251" t="s">
        <v>550</v>
      </c>
      <c r="G147" s="252"/>
      <c r="H147" s="250"/>
      <c r="I147" s="250"/>
      <c r="J147" s="250" t="s">
        <v>551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555</v>
      </c>
      <c r="D149" s="236"/>
      <c r="E149" s="236"/>
      <c r="F149" s="282" t="s">
        <v>552</v>
      </c>
      <c r="G149" s="236"/>
      <c r="H149" s="281" t="s">
        <v>591</v>
      </c>
      <c r="I149" s="281" t="s">
        <v>554</v>
      </c>
      <c r="J149" s="281">
        <v>120</v>
      </c>
      <c r="K149" s="277"/>
    </row>
    <row r="150" spans="2:11" ht="15" customHeight="1">
      <c r="B150" s="256"/>
      <c r="C150" s="281" t="s">
        <v>600</v>
      </c>
      <c r="D150" s="236"/>
      <c r="E150" s="236"/>
      <c r="F150" s="282" t="s">
        <v>552</v>
      </c>
      <c r="G150" s="236"/>
      <c r="H150" s="281" t="s">
        <v>611</v>
      </c>
      <c r="I150" s="281" t="s">
        <v>554</v>
      </c>
      <c r="J150" s="281" t="s">
        <v>602</v>
      </c>
      <c r="K150" s="277"/>
    </row>
    <row r="151" spans="2:11" ht="15" customHeight="1">
      <c r="B151" s="256"/>
      <c r="C151" s="281" t="s">
        <v>501</v>
      </c>
      <c r="D151" s="236"/>
      <c r="E151" s="236"/>
      <c r="F151" s="282" t="s">
        <v>552</v>
      </c>
      <c r="G151" s="236"/>
      <c r="H151" s="281" t="s">
        <v>612</v>
      </c>
      <c r="I151" s="281" t="s">
        <v>554</v>
      </c>
      <c r="J151" s="281" t="s">
        <v>602</v>
      </c>
      <c r="K151" s="277"/>
    </row>
    <row r="152" spans="2:11" ht="15" customHeight="1">
      <c r="B152" s="256"/>
      <c r="C152" s="281" t="s">
        <v>557</v>
      </c>
      <c r="D152" s="236"/>
      <c r="E152" s="236"/>
      <c r="F152" s="282" t="s">
        <v>558</v>
      </c>
      <c r="G152" s="236"/>
      <c r="H152" s="281" t="s">
        <v>591</v>
      </c>
      <c r="I152" s="281" t="s">
        <v>554</v>
      </c>
      <c r="J152" s="281">
        <v>50</v>
      </c>
      <c r="K152" s="277"/>
    </row>
    <row r="153" spans="2:11" ht="15" customHeight="1">
      <c r="B153" s="256"/>
      <c r="C153" s="281" t="s">
        <v>560</v>
      </c>
      <c r="D153" s="236"/>
      <c r="E153" s="236"/>
      <c r="F153" s="282" t="s">
        <v>552</v>
      </c>
      <c r="G153" s="236"/>
      <c r="H153" s="281" t="s">
        <v>591</v>
      </c>
      <c r="I153" s="281" t="s">
        <v>562</v>
      </c>
      <c r="J153" s="281"/>
      <c r="K153" s="277"/>
    </row>
    <row r="154" spans="2:11" ht="15" customHeight="1">
      <c r="B154" s="256"/>
      <c r="C154" s="281" t="s">
        <v>571</v>
      </c>
      <c r="D154" s="236"/>
      <c r="E154" s="236"/>
      <c r="F154" s="282" t="s">
        <v>558</v>
      </c>
      <c r="G154" s="236"/>
      <c r="H154" s="281" t="s">
        <v>591</v>
      </c>
      <c r="I154" s="281" t="s">
        <v>554</v>
      </c>
      <c r="J154" s="281">
        <v>50</v>
      </c>
      <c r="K154" s="277"/>
    </row>
    <row r="155" spans="2:11" ht="15" customHeight="1">
      <c r="B155" s="256"/>
      <c r="C155" s="281" t="s">
        <v>579</v>
      </c>
      <c r="D155" s="236"/>
      <c r="E155" s="236"/>
      <c r="F155" s="282" t="s">
        <v>558</v>
      </c>
      <c r="G155" s="236"/>
      <c r="H155" s="281" t="s">
        <v>591</v>
      </c>
      <c r="I155" s="281" t="s">
        <v>554</v>
      </c>
      <c r="J155" s="281">
        <v>50</v>
      </c>
      <c r="K155" s="277"/>
    </row>
    <row r="156" spans="2:11" ht="15" customHeight="1">
      <c r="B156" s="256"/>
      <c r="C156" s="281" t="s">
        <v>577</v>
      </c>
      <c r="D156" s="236"/>
      <c r="E156" s="236"/>
      <c r="F156" s="282" t="s">
        <v>558</v>
      </c>
      <c r="G156" s="236"/>
      <c r="H156" s="281" t="s">
        <v>591</v>
      </c>
      <c r="I156" s="281" t="s">
        <v>554</v>
      </c>
      <c r="J156" s="281">
        <v>50</v>
      </c>
      <c r="K156" s="277"/>
    </row>
    <row r="157" spans="2:11" ht="15" customHeight="1">
      <c r="B157" s="256"/>
      <c r="C157" s="281" t="s">
        <v>94</v>
      </c>
      <c r="D157" s="236"/>
      <c r="E157" s="236"/>
      <c r="F157" s="282" t="s">
        <v>552</v>
      </c>
      <c r="G157" s="236"/>
      <c r="H157" s="281" t="s">
        <v>613</v>
      </c>
      <c r="I157" s="281" t="s">
        <v>554</v>
      </c>
      <c r="J157" s="281" t="s">
        <v>614</v>
      </c>
      <c r="K157" s="277"/>
    </row>
    <row r="158" spans="2:11" ht="15" customHeight="1">
      <c r="B158" s="256"/>
      <c r="C158" s="281" t="s">
        <v>615</v>
      </c>
      <c r="D158" s="236"/>
      <c r="E158" s="236"/>
      <c r="F158" s="282" t="s">
        <v>552</v>
      </c>
      <c r="G158" s="236"/>
      <c r="H158" s="281" t="s">
        <v>616</v>
      </c>
      <c r="I158" s="281" t="s">
        <v>586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51" t="s">
        <v>617</v>
      </c>
      <c r="D163" s="351"/>
      <c r="E163" s="351"/>
      <c r="F163" s="351"/>
      <c r="G163" s="351"/>
      <c r="H163" s="351"/>
      <c r="I163" s="351"/>
      <c r="J163" s="351"/>
      <c r="K163" s="228"/>
    </row>
    <row r="164" spans="2:11" ht="17.25" customHeight="1">
      <c r="B164" s="227"/>
      <c r="C164" s="248" t="s">
        <v>546</v>
      </c>
      <c r="D164" s="248"/>
      <c r="E164" s="248"/>
      <c r="F164" s="248" t="s">
        <v>547</v>
      </c>
      <c r="G164" s="285"/>
      <c r="H164" s="286" t="s">
        <v>128</v>
      </c>
      <c r="I164" s="286" t="s">
        <v>59</v>
      </c>
      <c r="J164" s="248" t="s">
        <v>548</v>
      </c>
      <c r="K164" s="228"/>
    </row>
    <row r="165" spans="2:11" ht="17.25" customHeight="1">
      <c r="B165" s="229"/>
      <c r="C165" s="250" t="s">
        <v>549</v>
      </c>
      <c r="D165" s="250"/>
      <c r="E165" s="250"/>
      <c r="F165" s="251" t="s">
        <v>550</v>
      </c>
      <c r="G165" s="287"/>
      <c r="H165" s="288"/>
      <c r="I165" s="288"/>
      <c r="J165" s="250" t="s">
        <v>551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555</v>
      </c>
      <c r="D167" s="236"/>
      <c r="E167" s="236"/>
      <c r="F167" s="255" t="s">
        <v>552</v>
      </c>
      <c r="G167" s="236"/>
      <c r="H167" s="236" t="s">
        <v>591</v>
      </c>
      <c r="I167" s="236" t="s">
        <v>554</v>
      </c>
      <c r="J167" s="236">
        <v>120</v>
      </c>
      <c r="K167" s="277"/>
    </row>
    <row r="168" spans="2:11" ht="15" customHeight="1">
      <c r="B168" s="256"/>
      <c r="C168" s="236" t="s">
        <v>600</v>
      </c>
      <c r="D168" s="236"/>
      <c r="E168" s="236"/>
      <c r="F168" s="255" t="s">
        <v>552</v>
      </c>
      <c r="G168" s="236"/>
      <c r="H168" s="236" t="s">
        <v>601</v>
      </c>
      <c r="I168" s="236" t="s">
        <v>554</v>
      </c>
      <c r="J168" s="236" t="s">
        <v>602</v>
      </c>
      <c r="K168" s="277"/>
    </row>
    <row r="169" spans="2:11" ht="15" customHeight="1">
      <c r="B169" s="256"/>
      <c r="C169" s="236" t="s">
        <v>501</v>
      </c>
      <c r="D169" s="236"/>
      <c r="E169" s="236"/>
      <c r="F169" s="255" t="s">
        <v>552</v>
      </c>
      <c r="G169" s="236"/>
      <c r="H169" s="236" t="s">
        <v>618</v>
      </c>
      <c r="I169" s="236" t="s">
        <v>554</v>
      </c>
      <c r="J169" s="236" t="s">
        <v>602</v>
      </c>
      <c r="K169" s="277"/>
    </row>
    <row r="170" spans="2:11" ht="15" customHeight="1">
      <c r="B170" s="256"/>
      <c r="C170" s="236" t="s">
        <v>557</v>
      </c>
      <c r="D170" s="236"/>
      <c r="E170" s="236"/>
      <c r="F170" s="255" t="s">
        <v>558</v>
      </c>
      <c r="G170" s="236"/>
      <c r="H170" s="236" t="s">
        <v>618</v>
      </c>
      <c r="I170" s="236" t="s">
        <v>554</v>
      </c>
      <c r="J170" s="236">
        <v>50</v>
      </c>
      <c r="K170" s="277"/>
    </row>
    <row r="171" spans="2:11" ht="15" customHeight="1">
      <c r="B171" s="256"/>
      <c r="C171" s="236" t="s">
        <v>560</v>
      </c>
      <c r="D171" s="236"/>
      <c r="E171" s="236"/>
      <c r="F171" s="255" t="s">
        <v>552</v>
      </c>
      <c r="G171" s="236"/>
      <c r="H171" s="236" t="s">
        <v>618</v>
      </c>
      <c r="I171" s="236" t="s">
        <v>562</v>
      </c>
      <c r="J171" s="236"/>
      <c r="K171" s="277"/>
    </row>
    <row r="172" spans="2:11" ht="15" customHeight="1">
      <c r="B172" s="256"/>
      <c r="C172" s="236" t="s">
        <v>571</v>
      </c>
      <c r="D172" s="236"/>
      <c r="E172" s="236"/>
      <c r="F172" s="255" t="s">
        <v>558</v>
      </c>
      <c r="G172" s="236"/>
      <c r="H172" s="236" t="s">
        <v>618</v>
      </c>
      <c r="I172" s="236" t="s">
        <v>554</v>
      </c>
      <c r="J172" s="236">
        <v>50</v>
      </c>
      <c r="K172" s="277"/>
    </row>
    <row r="173" spans="2:11" ht="15" customHeight="1">
      <c r="B173" s="256"/>
      <c r="C173" s="236" t="s">
        <v>579</v>
      </c>
      <c r="D173" s="236"/>
      <c r="E173" s="236"/>
      <c r="F173" s="255" t="s">
        <v>558</v>
      </c>
      <c r="G173" s="236"/>
      <c r="H173" s="236" t="s">
        <v>618</v>
      </c>
      <c r="I173" s="236" t="s">
        <v>554</v>
      </c>
      <c r="J173" s="236">
        <v>50</v>
      </c>
      <c r="K173" s="277"/>
    </row>
    <row r="174" spans="2:11" ht="15" customHeight="1">
      <c r="B174" s="256"/>
      <c r="C174" s="236" t="s">
        <v>577</v>
      </c>
      <c r="D174" s="236"/>
      <c r="E174" s="236"/>
      <c r="F174" s="255" t="s">
        <v>558</v>
      </c>
      <c r="G174" s="236"/>
      <c r="H174" s="236" t="s">
        <v>618</v>
      </c>
      <c r="I174" s="236" t="s">
        <v>554</v>
      </c>
      <c r="J174" s="236">
        <v>50</v>
      </c>
      <c r="K174" s="277"/>
    </row>
    <row r="175" spans="2:11" ht="15" customHeight="1">
      <c r="B175" s="256"/>
      <c r="C175" s="236" t="s">
        <v>127</v>
      </c>
      <c r="D175" s="236"/>
      <c r="E175" s="236"/>
      <c r="F175" s="255" t="s">
        <v>552</v>
      </c>
      <c r="G175" s="236"/>
      <c r="H175" s="236" t="s">
        <v>619</v>
      </c>
      <c r="I175" s="236" t="s">
        <v>620</v>
      </c>
      <c r="J175" s="236"/>
      <c r="K175" s="277"/>
    </row>
    <row r="176" spans="2:11" ht="15" customHeight="1">
      <c r="B176" s="256"/>
      <c r="C176" s="236" t="s">
        <v>59</v>
      </c>
      <c r="D176" s="236"/>
      <c r="E176" s="236"/>
      <c r="F176" s="255" t="s">
        <v>552</v>
      </c>
      <c r="G176" s="236"/>
      <c r="H176" s="236" t="s">
        <v>621</v>
      </c>
      <c r="I176" s="236" t="s">
        <v>622</v>
      </c>
      <c r="J176" s="236">
        <v>1</v>
      </c>
      <c r="K176" s="277"/>
    </row>
    <row r="177" spans="2:11" ht="15" customHeight="1">
      <c r="B177" s="256"/>
      <c r="C177" s="236" t="s">
        <v>55</v>
      </c>
      <c r="D177" s="236"/>
      <c r="E177" s="236"/>
      <c r="F177" s="255" t="s">
        <v>552</v>
      </c>
      <c r="G177" s="236"/>
      <c r="H177" s="236" t="s">
        <v>623</v>
      </c>
      <c r="I177" s="236" t="s">
        <v>554</v>
      </c>
      <c r="J177" s="236">
        <v>20</v>
      </c>
      <c r="K177" s="277"/>
    </row>
    <row r="178" spans="2:11" ht="15" customHeight="1">
      <c r="B178" s="256"/>
      <c r="C178" s="236" t="s">
        <v>128</v>
      </c>
      <c r="D178" s="236"/>
      <c r="E178" s="236"/>
      <c r="F178" s="255" t="s">
        <v>552</v>
      </c>
      <c r="G178" s="236"/>
      <c r="H178" s="236" t="s">
        <v>624</v>
      </c>
      <c r="I178" s="236" t="s">
        <v>554</v>
      </c>
      <c r="J178" s="236">
        <v>255</v>
      </c>
      <c r="K178" s="277"/>
    </row>
    <row r="179" spans="2:11" ht="15" customHeight="1">
      <c r="B179" s="256"/>
      <c r="C179" s="236" t="s">
        <v>129</v>
      </c>
      <c r="D179" s="236"/>
      <c r="E179" s="236"/>
      <c r="F179" s="255" t="s">
        <v>552</v>
      </c>
      <c r="G179" s="236"/>
      <c r="H179" s="236" t="s">
        <v>517</v>
      </c>
      <c r="I179" s="236" t="s">
        <v>554</v>
      </c>
      <c r="J179" s="236">
        <v>10</v>
      </c>
      <c r="K179" s="277"/>
    </row>
    <row r="180" spans="2:11" ht="15" customHeight="1">
      <c r="B180" s="256"/>
      <c r="C180" s="236" t="s">
        <v>130</v>
      </c>
      <c r="D180" s="236"/>
      <c r="E180" s="236"/>
      <c r="F180" s="255" t="s">
        <v>552</v>
      </c>
      <c r="G180" s="236"/>
      <c r="H180" s="236" t="s">
        <v>625</v>
      </c>
      <c r="I180" s="236" t="s">
        <v>586</v>
      </c>
      <c r="J180" s="236"/>
      <c r="K180" s="277"/>
    </row>
    <row r="181" spans="2:11" ht="15" customHeight="1">
      <c r="B181" s="256"/>
      <c r="C181" s="236" t="s">
        <v>626</v>
      </c>
      <c r="D181" s="236"/>
      <c r="E181" s="236"/>
      <c r="F181" s="255" t="s">
        <v>552</v>
      </c>
      <c r="G181" s="236"/>
      <c r="H181" s="236" t="s">
        <v>627</v>
      </c>
      <c r="I181" s="236" t="s">
        <v>586</v>
      </c>
      <c r="J181" s="236"/>
      <c r="K181" s="277"/>
    </row>
    <row r="182" spans="2:11" ht="15" customHeight="1">
      <c r="B182" s="256"/>
      <c r="C182" s="236" t="s">
        <v>615</v>
      </c>
      <c r="D182" s="236"/>
      <c r="E182" s="236"/>
      <c r="F182" s="255" t="s">
        <v>552</v>
      </c>
      <c r="G182" s="236"/>
      <c r="H182" s="236" t="s">
        <v>628</v>
      </c>
      <c r="I182" s="236" t="s">
        <v>586</v>
      </c>
      <c r="J182" s="236"/>
      <c r="K182" s="277"/>
    </row>
    <row r="183" spans="2:11" ht="15" customHeight="1">
      <c r="B183" s="256"/>
      <c r="C183" s="236" t="s">
        <v>132</v>
      </c>
      <c r="D183" s="236"/>
      <c r="E183" s="236"/>
      <c r="F183" s="255" t="s">
        <v>558</v>
      </c>
      <c r="G183" s="236"/>
      <c r="H183" s="236" t="s">
        <v>629</v>
      </c>
      <c r="I183" s="236" t="s">
        <v>554</v>
      </c>
      <c r="J183" s="236">
        <v>50</v>
      </c>
      <c r="K183" s="277"/>
    </row>
    <row r="184" spans="2:11" ht="15" customHeight="1">
      <c r="B184" s="256"/>
      <c r="C184" s="236" t="s">
        <v>630</v>
      </c>
      <c r="D184" s="236"/>
      <c r="E184" s="236"/>
      <c r="F184" s="255" t="s">
        <v>558</v>
      </c>
      <c r="G184" s="236"/>
      <c r="H184" s="236" t="s">
        <v>631</v>
      </c>
      <c r="I184" s="236" t="s">
        <v>632</v>
      </c>
      <c r="J184" s="236"/>
      <c r="K184" s="277"/>
    </row>
    <row r="185" spans="2:11" ht="15" customHeight="1">
      <c r="B185" s="256"/>
      <c r="C185" s="236" t="s">
        <v>633</v>
      </c>
      <c r="D185" s="236"/>
      <c r="E185" s="236"/>
      <c r="F185" s="255" t="s">
        <v>558</v>
      </c>
      <c r="G185" s="236"/>
      <c r="H185" s="236" t="s">
        <v>634</v>
      </c>
      <c r="I185" s="236" t="s">
        <v>632</v>
      </c>
      <c r="J185" s="236"/>
      <c r="K185" s="277"/>
    </row>
    <row r="186" spans="2:11" ht="15" customHeight="1">
      <c r="B186" s="256"/>
      <c r="C186" s="236" t="s">
        <v>635</v>
      </c>
      <c r="D186" s="236"/>
      <c r="E186" s="236"/>
      <c r="F186" s="255" t="s">
        <v>558</v>
      </c>
      <c r="G186" s="236"/>
      <c r="H186" s="236" t="s">
        <v>636</v>
      </c>
      <c r="I186" s="236" t="s">
        <v>632</v>
      </c>
      <c r="J186" s="236"/>
      <c r="K186" s="277"/>
    </row>
    <row r="187" spans="2:11" ht="15" customHeight="1">
      <c r="B187" s="256"/>
      <c r="C187" s="289" t="s">
        <v>637</v>
      </c>
      <c r="D187" s="236"/>
      <c r="E187" s="236"/>
      <c r="F187" s="255" t="s">
        <v>558</v>
      </c>
      <c r="G187" s="236"/>
      <c r="H187" s="236" t="s">
        <v>638</v>
      </c>
      <c r="I187" s="236" t="s">
        <v>639</v>
      </c>
      <c r="J187" s="290" t="s">
        <v>640</v>
      </c>
      <c r="K187" s="277"/>
    </row>
    <row r="188" spans="2:11" ht="15" customHeight="1">
      <c r="B188" s="256"/>
      <c r="C188" s="241" t="s">
        <v>44</v>
      </c>
      <c r="D188" s="236"/>
      <c r="E188" s="236"/>
      <c r="F188" s="255" t="s">
        <v>552</v>
      </c>
      <c r="G188" s="236"/>
      <c r="H188" s="232" t="s">
        <v>641</v>
      </c>
      <c r="I188" s="236" t="s">
        <v>642</v>
      </c>
      <c r="J188" s="236"/>
      <c r="K188" s="277"/>
    </row>
    <row r="189" spans="2:11" ht="15" customHeight="1">
      <c r="B189" s="256"/>
      <c r="C189" s="241" t="s">
        <v>643</v>
      </c>
      <c r="D189" s="236"/>
      <c r="E189" s="236"/>
      <c r="F189" s="255" t="s">
        <v>552</v>
      </c>
      <c r="G189" s="236"/>
      <c r="H189" s="236" t="s">
        <v>644</v>
      </c>
      <c r="I189" s="236" t="s">
        <v>586</v>
      </c>
      <c r="J189" s="236"/>
      <c r="K189" s="277"/>
    </row>
    <row r="190" spans="2:11" ht="15" customHeight="1">
      <c r="B190" s="256"/>
      <c r="C190" s="241" t="s">
        <v>645</v>
      </c>
      <c r="D190" s="236"/>
      <c r="E190" s="236"/>
      <c r="F190" s="255" t="s">
        <v>552</v>
      </c>
      <c r="G190" s="236"/>
      <c r="H190" s="236" t="s">
        <v>646</v>
      </c>
      <c r="I190" s="236" t="s">
        <v>586</v>
      </c>
      <c r="J190" s="236"/>
      <c r="K190" s="277"/>
    </row>
    <row r="191" spans="2:11" ht="15" customHeight="1">
      <c r="B191" s="256"/>
      <c r="C191" s="241" t="s">
        <v>647</v>
      </c>
      <c r="D191" s="236"/>
      <c r="E191" s="236"/>
      <c r="F191" s="255" t="s">
        <v>558</v>
      </c>
      <c r="G191" s="236"/>
      <c r="H191" s="236" t="s">
        <v>648</v>
      </c>
      <c r="I191" s="236" t="s">
        <v>586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51" t="s">
        <v>649</v>
      </c>
      <c r="D197" s="351"/>
      <c r="E197" s="351"/>
      <c r="F197" s="351"/>
      <c r="G197" s="351"/>
      <c r="H197" s="351"/>
      <c r="I197" s="351"/>
      <c r="J197" s="351"/>
      <c r="K197" s="228"/>
    </row>
    <row r="198" spans="2:11" ht="25.5" customHeight="1">
      <c r="B198" s="227"/>
      <c r="C198" s="292" t="s">
        <v>650</v>
      </c>
      <c r="D198" s="292"/>
      <c r="E198" s="292"/>
      <c r="F198" s="292" t="s">
        <v>651</v>
      </c>
      <c r="G198" s="293"/>
      <c r="H198" s="350" t="s">
        <v>652</v>
      </c>
      <c r="I198" s="350"/>
      <c r="J198" s="350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642</v>
      </c>
      <c r="D200" s="236"/>
      <c r="E200" s="236"/>
      <c r="F200" s="255" t="s">
        <v>45</v>
      </c>
      <c r="G200" s="236"/>
      <c r="H200" s="348" t="s">
        <v>653</v>
      </c>
      <c r="I200" s="348"/>
      <c r="J200" s="348"/>
      <c r="K200" s="277"/>
    </row>
    <row r="201" spans="2:11" ht="15" customHeight="1">
      <c r="B201" s="256"/>
      <c r="C201" s="262"/>
      <c r="D201" s="236"/>
      <c r="E201" s="236"/>
      <c r="F201" s="255" t="s">
        <v>46</v>
      </c>
      <c r="G201" s="236"/>
      <c r="H201" s="348" t="s">
        <v>654</v>
      </c>
      <c r="I201" s="348"/>
      <c r="J201" s="348"/>
      <c r="K201" s="277"/>
    </row>
    <row r="202" spans="2:11" ht="15" customHeight="1">
      <c r="B202" s="256"/>
      <c r="C202" s="262"/>
      <c r="D202" s="236"/>
      <c r="E202" s="236"/>
      <c r="F202" s="255" t="s">
        <v>49</v>
      </c>
      <c r="G202" s="236"/>
      <c r="H202" s="348" t="s">
        <v>655</v>
      </c>
      <c r="I202" s="348"/>
      <c r="J202" s="348"/>
      <c r="K202" s="277"/>
    </row>
    <row r="203" spans="2:11" ht="15" customHeight="1">
      <c r="B203" s="256"/>
      <c r="C203" s="236"/>
      <c r="D203" s="236"/>
      <c r="E203" s="236"/>
      <c r="F203" s="255" t="s">
        <v>47</v>
      </c>
      <c r="G203" s="236"/>
      <c r="H203" s="348" t="s">
        <v>656</v>
      </c>
      <c r="I203" s="348"/>
      <c r="J203" s="348"/>
      <c r="K203" s="277"/>
    </row>
    <row r="204" spans="2:11" ht="15" customHeight="1">
      <c r="B204" s="256"/>
      <c r="C204" s="236"/>
      <c r="D204" s="236"/>
      <c r="E204" s="236"/>
      <c r="F204" s="255" t="s">
        <v>48</v>
      </c>
      <c r="G204" s="236"/>
      <c r="H204" s="348" t="s">
        <v>657</v>
      </c>
      <c r="I204" s="348"/>
      <c r="J204" s="348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598</v>
      </c>
      <c r="D206" s="236"/>
      <c r="E206" s="236"/>
      <c r="F206" s="255" t="s">
        <v>81</v>
      </c>
      <c r="G206" s="236"/>
      <c r="H206" s="348" t="s">
        <v>658</v>
      </c>
      <c r="I206" s="348"/>
      <c r="J206" s="348"/>
      <c r="K206" s="277"/>
    </row>
    <row r="207" spans="2:11" ht="15" customHeight="1">
      <c r="B207" s="256"/>
      <c r="C207" s="262"/>
      <c r="D207" s="236"/>
      <c r="E207" s="236"/>
      <c r="F207" s="255" t="s">
        <v>495</v>
      </c>
      <c r="G207" s="236"/>
      <c r="H207" s="348" t="s">
        <v>496</v>
      </c>
      <c r="I207" s="348"/>
      <c r="J207" s="348"/>
      <c r="K207" s="277"/>
    </row>
    <row r="208" spans="2:11" ht="15" customHeight="1">
      <c r="B208" s="256"/>
      <c r="C208" s="236"/>
      <c r="D208" s="236"/>
      <c r="E208" s="236"/>
      <c r="F208" s="255" t="s">
        <v>493</v>
      </c>
      <c r="G208" s="236"/>
      <c r="H208" s="348" t="s">
        <v>659</v>
      </c>
      <c r="I208" s="348"/>
      <c r="J208" s="348"/>
      <c r="K208" s="277"/>
    </row>
    <row r="209" spans="2:11" ht="15" customHeight="1">
      <c r="B209" s="294"/>
      <c r="C209" s="262"/>
      <c r="D209" s="262"/>
      <c r="E209" s="262"/>
      <c r="F209" s="255" t="s">
        <v>497</v>
      </c>
      <c r="G209" s="241"/>
      <c r="H209" s="349" t="s">
        <v>498</v>
      </c>
      <c r="I209" s="349"/>
      <c r="J209" s="349"/>
      <c r="K209" s="295"/>
    </row>
    <row r="210" spans="2:11" ht="15" customHeight="1">
      <c r="B210" s="294"/>
      <c r="C210" s="262"/>
      <c r="D210" s="262"/>
      <c r="E210" s="262"/>
      <c r="F210" s="255" t="s">
        <v>499</v>
      </c>
      <c r="G210" s="241"/>
      <c r="H210" s="349" t="s">
        <v>481</v>
      </c>
      <c r="I210" s="349"/>
      <c r="J210" s="349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622</v>
      </c>
      <c r="D212" s="262"/>
      <c r="E212" s="262"/>
      <c r="F212" s="255">
        <v>1</v>
      </c>
      <c r="G212" s="241"/>
      <c r="H212" s="349" t="s">
        <v>660</v>
      </c>
      <c r="I212" s="349"/>
      <c r="J212" s="349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49" t="s">
        <v>661</v>
      </c>
      <c r="I213" s="349"/>
      <c r="J213" s="349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49" t="s">
        <v>662</v>
      </c>
      <c r="I214" s="349"/>
      <c r="J214" s="349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49" t="s">
        <v>663</v>
      </c>
      <c r="I215" s="349"/>
      <c r="J215" s="349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Kozáková Iveta</cp:lastModifiedBy>
  <dcterms:created xsi:type="dcterms:W3CDTF">2018-09-10T08:05:48Z</dcterms:created>
  <dcterms:modified xsi:type="dcterms:W3CDTF">2018-09-10T11:40:41Z</dcterms:modified>
  <cp:category/>
  <cp:version/>
  <cp:contentType/>
  <cp:contentStatus/>
</cp:coreProperties>
</file>