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activeTab="1"/>
  </bookViews>
  <sheets>
    <sheet name="Rekapitulace stavby" sheetId="1" r:id="rId1"/>
    <sheet name="783 - Oprava oplocení are..." sheetId="2" r:id="rId2"/>
    <sheet name="Pokyny pro vyplnění" sheetId="3" r:id="rId3"/>
  </sheets>
  <definedNames>
    <definedName name="_xlnm._FilterDatabase" localSheetId="1" hidden="1">'783 - Oprava oplocení are...'!$C$85:$K$261</definedName>
    <definedName name="_xlnm.Print_Area" localSheetId="1">'783 - Oprava oplocení are...'!$C$4:$J$34,'783 - Oprava oplocení are...'!$C$40:$J$69,'783 - Oprava oplocení are...'!$C$75:$K$261</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'783 - Oprava oplocení are...'!$85:$85</definedName>
  </definedNames>
  <calcPr calcId="145621"/>
</workbook>
</file>

<file path=xl/sharedStrings.xml><?xml version="1.0" encoding="utf-8"?>
<sst xmlns="http://schemas.openxmlformats.org/spreadsheetml/2006/main" count="2482" uniqueCount="674">
  <si>
    <t>Export VZ</t>
  </si>
  <si>
    <t>List obsahuje:</t>
  </si>
  <si>
    <t>1) Rekapitulace stavby</t>
  </si>
  <si>
    <t>2) Rekapitulace objektů stavby a soupisů prací</t>
  </si>
  <si>
    <t>3.0</t>
  </si>
  <si>
    <t>ZAMOK</t>
  </si>
  <si>
    <t>False</t>
  </si>
  <si>
    <t>{dd8758b0-b4bb-4248-b81d-38eff7168801}</t>
  </si>
  <si>
    <t>0,01</t>
  </si>
  <si>
    <t>21</t>
  </si>
  <si>
    <t>15</t>
  </si>
  <si>
    <t>REKAPITULACE STAVBY</t>
  </si>
  <si>
    <t>v ---  níže se nacházejí doplnkové a pomocné údaje k sestavám  --- v</t>
  </si>
  <si>
    <t>Návod na vyplnění</t>
  </si>
  <si>
    <t>0,001</t>
  </si>
  <si>
    <t>Kód:</t>
  </si>
  <si>
    <t>783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</si>
  <si>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</si>
  <si>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</si>
  <si>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oplocení areálu MŠ, ul. Zahradní</t>
  </si>
  <si>
    <t>KSO:</t>
  </si>
  <si>
    <t>801 31 1</t>
  </si>
  <si>
    <t>CC-CZ:</t>
  </si>
  <si>
    <t/>
  </si>
  <si>
    <t>Místo:</t>
  </si>
  <si>
    <t>Chomutov</t>
  </si>
  <si>
    <t>Datum:</t>
  </si>
  <si>
    <t>05.04.2018</t>
  </si>
  <si>
    <t>Zadavatel:</t>
  </si>
  <si>
    <t>IČ:</t>
  </si>
  <si>
    <t>00261891</t>
  </si>
  <si>
    <t>Statutární město Chomutov</t>
  </si>
  <si>
    <t>DIČ:</t>
  </si>
  <si>
    <t>CZ00261891</t>
  </si>
  <si>
    <t>Uchazeč:</t>
  </si>
  <si>
    <t>Vyplň údaj</t>
  </si>
  <si>
    <t>Projektant:</t>
  </si>
  <si>
    <t>86831658</t>
  </si>
  <si>
    <t>JKPO - Ing. Alena Kůrková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</si>
  <si>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</si>
  <si>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</si>
  <si>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</si>
  <si>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</si>
  <si>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</si>
  <si>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</si>
  <si>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</si>
  <si>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</si>
  <si>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</si>
  <si>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</si>
  <si>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</si>
  <si>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</si>
  <si>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</si>
  <si>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</si>
  <si>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</si>
  <si>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</si>
  <si>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</si>
  <si>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</si>
  <si>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</si>
  <si>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</si>
  <si>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</si>
  <si>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</si>
  <si>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</si>
  <si>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</si>
  <si>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</si>
  <si>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</si>
  <si>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</si>
  <si>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</si>
  <si>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</si>
  <si>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</si>
  <si>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</si>
  <si>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</si>
  <si>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</si>
  <si>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</si>
  <si>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</si>
  <si>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</si>
  <si>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</si>
  <si>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</si>
  <si>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</si>
  <si>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</si>
  <si>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</si>
  <si>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</si>
  <si>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</si>
  <si>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</si>
  <si>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</si>
  <si>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</si>
  <si>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</si>
  <si>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</si>
  <si>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</si>
  <si>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</si>
  <si>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</si>
  <si>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</si>
  <si>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</si>
  <si>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</si>
  <si>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</si>
  <si>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</si>
  <si>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</si>
  <si>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</si>
  <si>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</si>
  <si>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</si>
  <si>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</si>
  <si>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</si>
  <si>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</si>
  <si>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</si>
  <si>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</si>
  <si>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</si>
  <si>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</si>
  <si>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</si>
  <si>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</si>
  <si>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</si>
  <si>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</si>
  <si>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 xml:space="preserve">    VRN8 - Přesun stavebních kapacit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</si>
  <si>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</si>
  <si>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</si>
  <si>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</si>
  <si>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</si>
  <si>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</si>
  <si>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</si>
  <si>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</si>
  <si>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</si>
  <si>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</si>
  <si>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</si>
  <si>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</si>
  <si>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</si>
  <si>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</si>
  <si>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</si>
  <si>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</si>
  <si>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</si>
  <si>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</si>
  <si>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</si>
  <si>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</si>
  <si>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</si>
  <si>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</si>
  <si>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</si>
  <si>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2016 01</t>
  </si>
  <si>
    <t>4</t>
  </si>
  <si>
    <t>1483456517</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</si>
  <si>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</si>
  <si>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</si>
  <si>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</si>
  <si>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odstraněných křovin a stromů na hromadách průměru kmene do 100 mm pro jakoukoliv plochu</t>
  </si>
  <si>
    <t>-1150746867</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</si>
  <si>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</si>
  <si>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</si>
  <si>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131203101</t>
  </si>
  <si>
    <t>Hloubení zapažených i nezapažených jam ručním nebo pneumatickým nářadím s urovnáním dna do předepsaného profilu a spádu v horninách tř. 3 soudržných</t>
  </si>
  <si>
    <t>m3</t>
  </si>
  <si>
    <t>-2030204892</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</si>
  <si>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</si>
  <si>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</si>
  <si>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12*(0,3*0,3*0,9) "viz. situace oz. zeleně"</t>
  </si>
  <si>
    <t>Součet</t>
  </si>
  <si>
    <t>131203109</t>
  </si>
  <si>
    <t>Hloubení zapažených i nezapažených jam ručním nebo pneumatickým nářadím s urovnáním dna do předepsaného profilu a spádu v horninách tř. 3 Příplatek k cenám za lepivost horniny tř. 3</t>
  </si>
  <si>
    <t>-762360293</t>
  </si>
  <si>
    <t>5</t>
  </si>
  <si>
    <t>132212101</t>
  </si>
  <si>
    <t>Hloubení zapažených i nezapažených rýh šířky do 600 mm ručním nebo pneumatickým nářadím s urovnáním dna do předepsaného profilu a spádu v horninách tř. 3 soudržných</t>
  </si>
  <si>
    <t>1541836254</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</si>
  <si>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</si>
  <si>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(13,1+40,2+2,7+44,3+87+11,8)*1*0,4 "viz. situace ozn. červeně"</t>
  </si>
  <si>
    <t>6</t>
  </si>
  <si>
    <t>132212109</t>
  </si>
  <si>
    <t>Hloubení zapažených i nezapažených rýh šířky do 600 mm ručním nebo pneumatickým nářadím s urovnáním dna do předepsaného profilu a spádu v horninách tř. 3 Příplatek k cenám za lepivost horniny tř. 3</t>
  </si>
  <si>
    <t>371294549</t>
  </si>
  <si>
    <t>7</t>
  </si>
  <si>
    <t>162701105</t>
  </si>
  <si>
    <t>Vodorovné přemístění výkopku nebo sypaniny po suchu na obvyklém dopravním prostředku, bez naložení výkopku, avšak se složením bez rozhrnutí z horniny tř. 1 až 4 na vzdálenost přes 9 000 do 10 000 m</t>
  </si>
  <si>
    <t>1097974027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</si>
  <si>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</si>
  <si>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0,972+79,64</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</si>
  <si>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</si>
  <si>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</si>
  <si>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</si>
  <si>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708315275</t>
  </si>
  <si>
    <t>80,612*16 'Přepočtené koeficientem množství</t>
  </si>
  <si>
    <t>9</t>
  </si>
  <si>
    <t>167101101</t>
  </si>
  <si>
    <t>Nakládání, skládání a překládání neulehlého výkopku nebo sypaniny nakládání, množství do 100 m3, z hornin tř. 1 až 4</t>
  </si>
  <si>
    <t>-330023810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</si>
  <si>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</si>
  <si>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</si>
  <si>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171201201</t>
  </si>
  <si>
    <t>Uložení sypaniny na skládky</t>
  </si>
  <si>
    <t>902798088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</si>
  <si>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</si>
  <si>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t>
  </si>
  <si>
    <t>171201211</t>
  </si>
  <si>
    <t>Uložení sypaniny poplatek za uložení sypaniny na skládce (skládkovné)</t>
  </si>
  <si>
    <t>t</t>
  </si>
  <si>
    <t>-587602415</t>
  </si>
  <si>
    <t>80,612*1,8</t>
  </si>
  <si>
    <t>Zakládání</t>
  </si>
  <si>
    <t>12</t>
  </si>
  <si>
    <t>271532212</t>
  </si>
  <si>
    <t>Podsyp pod základové konstrukce se zhutněním a urovnáním povrchu z kameniva hrubého, frakce 16 - 32 mm</t>
  </si>
  <si>
    <t>428810915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</si>
  <si>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</si>
  <si>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(13,1+40,2+2,7+44,3+87+11,8)*0,2*0,4 "viz. situace ozn. červeně"</t>
  </si>
  <si>
    <t>12*(0,3*0,3*0,1) "viz. situace oz. zeleně"</t>
  </si>
  <si>
    <t>13</t>
  </si>
  <si>
    <t>275321411</t>
  </si>
  <si>
    <t>Základy z betonu železového (bez výztuže) patky z betonu bez zvýšených nároků na prostředí tř. C 20/25</t>
  </si>
  <si>
    <t>647162284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</si>
  <si>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</si>
  <si>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12*(0,3*0,3*0,8) "viz. situace oz. zeleně"</t>
  </si>
  <si>
    <t>14</t>
  </si>
  <si>
    <t>275351215</t>
  </si>
  <si>
    <t>Bednění základových stěn patek svislé nebo šikmé (odkloněné), půdorysně přímé nebo zalomené ve volných nebo zapažených jámách, rýhách, šachtách, včetně případných vzpěr zřízení</t>
  </si>
  <si>
    <t>-1615069334</t>
  </si>
  <si>
    <t>12*(1,2*0,3)</t>
  </si>
  <si>
    <t>275351216</t>
  </si>
  <si>
    <t>Bednění základových stěn patek svislé nebo šikmé (odkloněné), půdorysně přímé nebo zalomené ve volných nebo zapažených jámách, rýhách, šachtách, včetně případných vzpěr odstranění</t>
  </si>
  <si>
    <t>-283539758</t>
  </si>
  <si>
    <t>16</t>
  </si>
  <si>
    <t>279113135</t>
  </si>
  <si>
    <t>Základové zdi z tvárnic ztraceného bednění včetně výplně z betonu bez zvláštních nároků na vliv prostředí (X0, XC) třídy C 16/20, tloušťky zdiva přes 300 do 400 mm</t>
  </si>
  <si>
    <t>1284146489</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</si>
  <si>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</si>
  <si>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(13,1+40,2+2,7+44,3+87+11,8)*0,4 "viz. situace ozn. červeně"</t>
  </si>
  <si>
    <t>17</t>
  </si>
  <si>
    <t>279361821</t>
  </si>
  <si>
    <t>Výztuž základových zdí nosných svislých nebo odkloněných od svislice, rovinných nebo oblých, deskových nebo žebrových, včetně výztuže jejich žeber z betonářské oceli 10 505 (R) nebo BSt 500</t>
  </si>
  <si>
    <t>326503909</t>
  </si>
  <si>
    <t>(79,64*0,4)*0,012</t>
  </si>
  <si>
    <t>Svislé a kompletní konstrukce</t>
  </si>
  <si>
    <t>18</t>
  </si>
  <si>
    <t>338171111</t>
  </si>
  <si>
    <t>Osazování sloupků a vzpěr plotových ocelových trubkových nebo profilovaných výšky do 2,00 m se zalitím cementovou maltou do vynechaných otvorů</t>
  </si>
  <si>
    <t>kus</t>
  </si>
  <si>
    <t>1625825371</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</si>
  <si>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</si>
  <si>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19</t>
  </si>
  <si>
    <t>M</t>
  </si>
  <si>
    <t>55342260R</t>
  </si>
  <si>
    <t>Příslušenství stavební kovové sloupky plotové pozinkované a komaxitové  48x1,5 mm včetně čepičky, úchytek 2000 mm</t>
  </si>
  <si>
    <t>-1648260343</t>
  </si>
  <si>
    <t>20</t>
  </si>
  <si>
    <t>338171113</t>
  </si>
  <si>
    <t>Osazování sloupků a vzpěr plotových ocelových trubkových nebo profilovaných výšky do 2,00 m se zabetonováním (tř. C 25/30) do 0,08 m3 do připravených jamek</t>
  </si>
  <si>
    <t>2051293464</t>
  </si>
  <si>
    <t>926507036</t>
  </si>
  <si>
    <t>22</t>
  </si>
  <si>
    <t>348101210</t>
  </si>
  <si>
    <t>Montáž vrat a vrátek k oplocení na sloupky ocelové, plochy jednotlivě do 2 m2</t>
  </si>
  <si>
    <t>1048463432</t>
  </si>
  <si>
    <t xml:space="preserve">Poznámka k souboru cen:
1. V cenách nejsou započteny náklady na dodávku dílců, tyto se oceňují ve specifikaci. </t>
  </si>
  <si>
    <t>1 "č.v. 4"</t>
  </si>
  <si>
    <t>23</t>
  </si>
  <si>
    <t>5534232R</t>
  </si>
  <si>
    <t>branka vchodová kovová 2000 x 1000 mm pozink</t>
  </si>
  <si>
    <t>835461070</t>
  </si>
  <si>
    <t>24</t>
  </si>
  <si>
    <t>348101220</t>
  </si>
  <si>
    <t>Montáž vrat a vrátek k oplocení na sloupky ocelové, plochy jednotlivě přes 2 do 4 m2</t>
  </si>
  <si>
    <t>1244252988</t>
  </si>
  <si>
    <t>2 "vratová křídla, č.v. 4"</t>
  </si>
  <si>
    <t>25</t>
  </si>
  <si>
    <t>5534234R</t>
  </si>
  <si>
    <t>brána kovová pozink 4300 x 2000 mm</t>
  </si>
  <si>
    <t>824181957</t>
  </si>
  <si>
    <t>26</t>
  </si>
  <si>
    <t>348101260</t>
  </si>
  <si>
    <t>Montáž vrat a vrátek k oplocení na sloupky ocelové, plochy jednotlivě přes 10 do 15 m2</t>
  </si>
  <si>
    <t>1550568028</t>
  </si>
  <si>
    <t>27</t>
  </si>
  <si>
    <t>5534234R1</t>
  </si>
  <si>
    <t>Dvoukřídlá vrata s vnitřní brankou 5600 x 1900 mm, pozink</t>
  </si>
  <si>
    <t>-1224649872</t>
  </si>
  <si>
    <t>28</t>
  </si>
  <si>
    <t>348171130</t>
  </si>
  <si>
    <t>Osazení oplocení z dílců kovových rámových, na ocelové sloupky do 15 st. sklonu svahu, výšky přes 1,5 do 2,0 m</t>
  </si>
  <si>
    <t>m</t>
  </si>
  <si>
    <t>252546444</t>
  </si>
  <si>
    <t>70,91+13,1+17,53+40,2+2,7+44,3+87+11,8+0,22+3,520</t>
  </si>
  <si>
    <t>29</t>
  </si>
  <si>
    <t>5534231R</t>
  </si>
  <si>
    <t>plotové pole kovové - pozink dle PD</t>
  </si>
  <si>
    <t>166094511</t>
  </si>
  <si>
    <t>30</t>
  </si>
  <si>
    <t>155244R</t>
  </si>
  <si>
    <t>Plotové pole 2500 x 2000 mm - atyp, č.v. 2</t>
  </si>
  <si>
    <t>ks</t>
  </si>
  <si>
    <t>-2063564279</t>
  </si>
  <si>
    <t>31</t>
  </si>
  <si>
    <t>348262041</t>
  </si>
  <si>
    <t>Ploty z betonových bloků-systém suchého zdění (Stavoblock) plotová zeď šířky do 200 mm jednořadá ze samostatných bloků (nekombinovaná), pohledové plochy přes 0,04 do 0,08 m2(blok JUMBO) přírodních (šedých) štípaných</t>
  </si>
  <si>
    <t>1020443559</t>
  </si>
  <si>
    <t xml:space="preserve">Poznámka k souboru cen:
1. Plotová zeď dvouřadá má konstrukční výšku jedné vrstvy 400 mm a je kombinovaná z: 14 ks bloků JUMBO, 14 ks bloků FLAT, 4 ks bloků STANDART a 14 ks bloků PONY. 2. Plotová zeď třířadá má konstrukční výšku jedné vrstvy 600 mm a je kombinovaná z: 12 ks bloků JUMBO, 12 ks bloků FLAT, 12 ks bloků STANDART a 8 ks bloků PONY.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</si>
  <si>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(13,1+40,2+2,7+44,3+87+11,8)*0,8 "viz. situace ozn. červeně"</t>
  </si>
  <si>
    <t>32</t>
  </si>
  <si>
    <t>348272513</t>
  </si>
  <si>
    <t>Ploty z tvárnic betonových plotová stříška lepená mrazuvzdorným lepidlem z tvarovek hladkých nebo štípaných, sedlového tvaru přírodních, tloušťka zdiva 195 mm</t>
  </si>
  <si>
    <t>108182849</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</si>
  <si>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</si>
  <si>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(13,1+40,2+2,7+44,3+87+11,8)"viz. situace ozn. červeně"</t>
  </si>
  <si>
    <t>33</t>
  </si>
  <si>
    <t>348361216</t>
  </si>
  <si>
    <t>Výztuž zábradelních zídek a podezdívek z oceli 10 505 (R) nebo BSt 500</t>
  </si>
  <si>
    <t>717678656</t>
  </si>
  <si>
    <t>P</t>
  </si>
  <si>
    <t>Poznámka k položce:
Podezdívka</t>
  </si>
  <si>
    <t>(159,28*0,2)*0,012</t>
  </si>
  <si>
    <t>Ostatní konstrukce a práce, bourání</t>
  </si>
  <si>
    <t>34</t>
  </si>
  <si>
    <t>961055111</t>
  </si>
  <si>
    <t>Bourání základů z betonu železového</t>
  </si>
  <si>
    <t>-1553052853</t>
  </si>
  <si>
    <t>(13,1+40,2+2,7+44,3+87+11,8)*0,4*0,2 "viz. situace ozn. červeně"</t>
  </si>
  <si>
    <t>35</t>
  </si>
  <si>
    <t>962052210</t>
  </si>
  <si>
    <t>Bourání zdiva železobetonového nadzákladového, objemu do 1 m3</t>
  </si>
  <si>
    <t>-249757234</t>
  </si>
  <si>
    <t xml:space="preserve">Poznámka k souboru cen:
1. Bourání pilířů o průřezu přes 0,36 m2 se oceňuje cenami - 2210 a -2211 jako bourání zdiva nadzákladového železobetonového. </t>
  </si>
  <si>
    <t>(13,1+40,2+2,7+44,3+87+11,8)*0,6*0,2 "viz. situace ozn. červeně"</t>
  </si>
  <si>
    <t>36</t>
  </si>
  <si>
    <t>966071711</t>
  </si>
  <si>
    <t>Bourání plotových sloupků a vzpěr ocelových trubkových nebo profilovaných výšky do 2,50 m zabetonovaných</t>
  </si>
  <si>
    <t>-1499901975</t>
  </si>
  <si>
    <t>37</t>
  </si>
  <si>
    <t>966071721</t>
  </si>
  <si>
    <t>Bourání plotových sloupků a vzpěr ocelových trubkových nebo profilovaných výšky do 2,50 m odřezáním</t>
  </si>
  <si>
    <t>-765050818</t>
  </si>
  <si>
    <t>72</t>
  </si>
  <si>
    <t>38</t>
  </si>
  <si>
    <t>966072811</t>
  </si>
  <si>
    <t>Rozebrání oplocení z dílců rámových na ocelové sloupky, výšky přes 1 do 2 m</t>
  </si>
  <si>
    <t>-398290798</t>
  </si>
  <si>
    <t xml:space="preserve">Poznámka k souboru cen:
1. V cenách nejsou započteny náklady na demontáž sloupků. </t>
  </si>
  <si>
    <t>70,91+13,1+17,53+40,2+2,7+44,3+87+11,8+4,592+4,3+5,52-3*1,2-4</t>
  </si>
  <si>
    <t>39</t>
  </si>
  <si>
    <t>966073810</t>
  </si>
  <si>
    <t>Rozebrání vrat a vrátek k oplocení plochy jednotlivě do 2 m2</t>
  </si>
  <si>
    <t>1850878649</t>
  </si>
  <si>
    <t>40</t>
  </si>
  <si>
    <t>966073811</t>
  </si>
  <si>
    <t>Rozebrání vrat a vrátek k oplocení plochy jednotlivě přes 2 do 6 m2</t>
  </si>
  <si>
    <t>-1517644818</t>
  </si>
  <si>
    <t>997</t>
  </si>
  <si>
    <t>Přesun sutě</t>
  </si>
  <si>
    <t>41</t>
  </si>
  <si>
    <t>997013211</t>
  </si>
  <si>
    <t>Vnitrostaveništní doprava suti a vybouraných hmot vodorovně do 50 m svisle ručně (nošením po schodech) pro budovy a haly výšky do 6 m</t>
  </si>
  <si>
    <t>-333690072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</si>
  <si>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</si>
  <si>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42</t>
  </si>
  <si>
    <t>997013501</t>
  </si>
  <si>
    <t>Odvoz suti a vybouraných hmot na skládku nebo meziskládku se složením, na vzdálenost do 1 km</t>
  </si>
  <si>
    <t>1295654791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</si>
  <si>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</si>
  <si>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43</t>
  </si>
  <si>
    <t>997013509</t>
  </si>
  <si>
    <t>Odvoz suti a vybouraných hmot na skládku nebo meziskládku se složením, na vzdálenost Příplatek k ceně za každý další i započatý 1 km přes 1 km</t>
  </si>
  <si>
    <t>669363997</t>
  </si>
  <si>
    <t>100,244*25 'Přepočtené koeficientem množství</t>
  </si>
  <si>
    <t>44</t>
  </si>
  <si>
    <t>997013802</t>
  </si>
  <si>
    <t>Poplatek za uložení stavebního odpadu na skládce (skládkovné) železobetonového</t>
  </si>
  <si>
    <t>-140834060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</si>
  <si>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</si>
  <si>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38,227+57,341</t>
  </si>
  <si>
    <t>45</t>
  </si>
  <si>
    <t>997013831</t>
  </si>
  <si>
    <t>Poplatek za uložení stavebního odpadu na skládce (skládkovné) směsného</t>
  </si>
  <si>
    <t>689618033</t>
  </si>
  <si>
    <t>100,244-95,568</t>
  </si>
  <si>
    <t>998</t>
  </si>
  <si>
    <t>Přesun hmot</t>
  </si>
  <si>
    <t>46</t>
  </si>
  <si>
    <t>998232111</t>
  </si>
  <si>
    <t>Přesun hmot pro oplocení se svislou nosnou konstrukcí zděnou z cihel, tvárnic, bloků, popř. kovovou nebo dřevěnou vodorovná dopravní vzdálenost do 50 m, pro oplocení výšky do 10 m</t>
  </si>
  <si>
    <t>-485239560</t>
  </si>
  <si>
    <t xml:space="preserve">Poznámka k souboru cen:
1. Cenu -2111 lze použít i pro oplocení ze sloupků a dílců prefabrikovaných dřevěných, kovových nebo železobetonových </t>
  </si>
  <si>
    <t>PSV</t>
  </si>
  <si>
    <t>Práce a dodávky PSV</t>
  </si>
  <si>
    <t>711</t>
  </si>
  <si>
    <t>Izolace proti vodě, vlhkosti a plynům</t>
  </si>
  <si>
    <t>47</t>
  </si>
  <si>
    <t>711111001</t>
  </si>
  <si>
    <t>Provedení izolace proti zemní vlhkosti natěradly a tmely za studena na ploše vodorovné V nátěrem penetračním</t>
  </si>
  <si>
    <t>1507232266</t>
  </si>
  <si>
    <t xml:space="preserve">Poznámka k souboru cen:
1. Izolace plochy jednotlivě do 10 m2 se oceňují skladebně cenou příslušné izolace a cenou 711 19-9095 Příplatek za plochu do 10 m2. </t>
  </si>
  <si>
    <t>48</t>
  </si>
  <si>
    <t>111631500</t>
  </si>
  <si>
    <t>Výrobky asfaltové izolační a zálivkové hmoty asfalty oxidované stavebně-izolační k penetraci suchých a očištěných podkladů pod asfaltové izolační krytiny a izolace ALP/9 bal 9 kg</t>
  </si>
  <si>
    <t>2110511953</t>
  </si>
  <si>
    <t>79,64*0,0003 'Přepočtené koeficientem množství</t>
  </si>
  <si>
    <t>49</t>
  </si>
  <si>
    <t>711141559</t>
  </si>
  <si>
    <t>Provedení izolace proti zemní vlhkosti pásy přitavením NAIP na ploše vodorovné V</t>
  </si>
  <si>
    <t>-1798989848</t>
  </si>
  <si>
    <t xml:space="preserve">Poznámka k souboru cen:
1. Izolace plochy jednotlivě do 10 m2 se oceňují skladebně cenou příslušné izolace a cenou 711 19-9097 Příplatek za plochu do 10 m2. </t>
  </si>
  <si>
    <t>50</t>
  </si>
  <si>
    <t>628526740</t>
  </si>
  <si>
    <t>Pásy s modifikovaným asfaltem vložka skleněná rohož asfaltové hydroizolační pásy modifikované SBS (styren - butadien - styren) BITUELAST</t>
  </si>
  <si>
    <t>1553131164</t>
  </si>
  <si>
    <t>79,64*1,15 'Přepočtené koeficientem množství</t>
  </si>
  <si>
    <t>51</t>
  </si>
  <si>
    <t>998711101</t>
  </si>
  <si>
    <t>Přesun hmot pro izolace proti vodě, vlhkosti a plynům stanovený z hmotnosti přesunovaného materiálu vodorovná dopravní vzdálenost do 50 m v objektech výšky do 6 m</t>
  </si>
  <si>
    <t>-1921132429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</si>
  <si>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</si>
  <si>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</si>
  <si>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</si>
  <si>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52</t>
  </si>
  <si>
    <t>721173401</t>
  </si>
  <si>
    <t>Potrubí z plastových trub KG Systém (SN4) svodné (ležaté) DN 100</t>
  </si>
  <si>
    <t>-2139664303</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</si>
  <si>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</si>
  <si>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53</t>
  </si>
  <si>
    <t>998721101</t>
  </si>
  <si>
    <t>Přesun hmot pro vnitřní kanalizace stanovený z hmotnosti přesunovaného materiálu vodorovná dopravní vzdálenost do 50 m v objektech výšky do 6 m</t>
  </si>
  <si>
    <t>498893178</t>
  </si>
  <si>
    <t>Dokončovací práce - nátěry</t>
  </si>
  <si>
    <t>54</t>
  </si>
  <si>
    <t>783301303</t>
  </si>
  <si>
    <t>Příprava podkladu zámečnických konstrukcí před provedením nátěru odrezivění odrezovačem bezoplachovým</t>
  </si>
  <si>
    <t>-2041060740</t>
  </si>
  <si>
    <t>55</t>
  </si>
  <si>
    <t>783301311</t>
  </si>
  <si>
    <t>Příprava podkladu zámečnických konstrukcí před provedením nátěru odmaštění odmašťovačem vodou ředitelným</t>
  </si>
  <si>
    <t>-702831242</t>
  </si>
  <si>
    <t>56</t>
  </si>
  <si>
    <t>783306801</t>
  </si>
  <si>
    <t>Odstranění nátěrů ze zámečnických konstrukcí obroušením</t>
  </si>
  <si>
    <t>1529021857</t>
  </si>
  <si>
    <t>20 "stávají sloupky"</t>
  </si>
  <si>
    <t>57</t>
  </si>
  <si>
    <t>783314201</t>
  </si>
  <si>
    <t>Základní antikorozní nátěr zámečnických konstrukcí jednonásobný syntetický standardní</t>
  </si>
  <si>
    <t>-2105581268</t>
  </si>
  <si>
    <t>58</t>
  </si>
  <si>
    <t>783315101</t>
  </si>
  <si>
    <t>Mezinátěr zámečnických konstrukcí jednonásobný syntetický standardní</t>
  </si>
  <si>
    <t>646654672</t>
  </si>
  <si>
    <t>59</t>
  </si>
  <si>
    <t>783317101</t>
  </si>
  <si>
    <t>Krycí nátěr (email) zámečnických konstrukcí jednonásobný syntetický standardní</t>
  </si>
  <si>
    <t>-821429711</t>
  </si>
  <si>
    <t>VRN</t>
  </si>
  <si>
    <t>Vedlejší rozpočtové náklady</t>
  </si>
  <si>
    <t>VRN1</t>
  </si>
  <si>
    <t>Průzkumné, geodetické a projektové práce</t>
  </si>
  <si>
    <t>60</t>
  </si>
  <si>
    <t>012103000</t>
  </si>
  <si>
    <t>Průzkumné, geodetické a projektové práce geodetické práce před výstavbou</t>
  </si>
  <si>
    <t>…</t>
  </si>
  <si>
    <t>1024</t>
  </si>
  <si>
    <t>1542089716</t>
  </si>
  <si>
    <t>61</t>
  </si>
  <si>
    <t>012303000</t>
  </si>
  <si>
    <t>Průzkumné, geodetické a projektové práce geodetické práce po výstavbě</t>
  </si>
  <si>
    <t>-1433504765</t>
  </si>
  <si>
    <t>VRN3</t>
  </si>
  <si>
    <t>Zařízení staveniště</t>
  </si>
  <si>
    <t>62</t>
  </si>
  <si>
    <t>032103000</t>
  </si>
  <si>
    <t>Zařízení staveniště vybavení staveniště náklady na stavební buňky</t>
  </si>
  <si>
    <t>1002259663</t>
  </si>
  <si>
    <t>63</t>
  </si>
  <si>
    <t>034103000</t>
  </si>
  <si>
    <t>Zařízení staveniště zabezpečení staveniště energie pro zařízení staveniště</t>
  </si>
  <si>
    <t>-9221483</t>
  </si>
  <si>
    <t>64</t>
  </si>
  <si>
    <t>034203000</t>
  </si>
  <si>
    <t>Zařízení staveniště zabezpečení staveniště oplocení staveniště</t>
  </si>
  <si>
    <t>467029484</t>
  </si>
  <si>
    <t>65</t>
  </si>
  <si>
    <t>034503000</t>
  </si>
  <si>
    <t>Zařízení staveniště zabezpečení staveniště informační tabule</t>
  </si>
  <si>
    <t>-1445528186</t>
  </si>
  <si>
    <t>66</t>
  </si>
  <si>
    <t>039103000</t>
  </si>
  <si>
    <t>Zařízení staveniště zrušení zařízení staveniště rozebrání, bourání a odvoz</t>
  </si>
  <si>
    <t>1574225413</t>
  </si>
  <si>
    <t>67</t>
  </si>
  <si>
    <t>039203000</t>
  </si>
  <si>
    <t>Zařízení staveniště zrušení zařízení staveniště úprava terénu</t>
  </si>
  <si>
    <t>-1151378375</t>
  </si>
  <si>
    <t>VRN4</t>
  </si>
  <si>
    <t>Inženýrská činnost</t>
  </si>
  <si>
    <t>68</t>
  </si>
  <si>
    <t>043103000</t>
  </si>
  <si>
    <t>Inženýrská činnost zkoušky a ostatní měření zkoušky bez rozlišení</t>
  </si>
  <si>
    <t>-444932538</t>
  </si>
  <si>
    <t xml:space="preserve">Poznámka k položce:
kanalizace
</t>
  </si>
  <si>
    <t>VRN8</t>
  </si>
  <si>
    <t>Přesun stavebních kapacit</t>
  </si>
  <si>
    <t>69</t>
  </si>
  <si>
    <t>081103000</t>
  </si>
  <si>
    <t>Další náklady na pracovníky doprava denní doprava pracovníků na pracoviště</t>
  </si>
  <si>
    <t>-591640370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</si>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</sst>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7"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8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51"/>
      <c r="AS2" s="351"/>
      <c r="AT2" s="351"/>
      <c r="AU2" s="351"/>
      <c r="AV2" s="351"/>
      <c r="AW2" s="351"/>
      <c r="AX2" s="351"/>
      <c r="AY2" s="351"/>
      <c r="AZ2" s="351"/>
      <c r="BA2" s="351"/>
      <c r="BB2" s="351"/>
      <c r="BC2" s="351"/>
      <c r="BD2" s="351"/>
      <c r="BE2" s="35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16" t="s">
        <v>16</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7"/>
      <c r="AQ5" s="29"/>
      <c r="BE5" s="314" t="s">
        <v>17</v>
      </c>
      <c r="BS5" s="22" t="s">
        <v>8</v>
      </c>
    </row>
    <row r="6" spans="2:71" ht="36.95" customHeight="1">
      <c r="B6" s="26"/>
      <c r="C6" s="27"/>
      <c r="D6" s="34" t="s">
        <v>18</v>
      </c>
      <c r="E6" s="27"/>
      <c r="F6" s="27"/>
      <c r="G6" s="27"/>
      <c r="H6" s="27"/>
      <c r="I6" s="27"/>
      <c r="J6" s="27"/>
      <c r="K6" s="318" t="s">
        <v>19</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7"/>
      <c r="AQ6" s="29"/>
      <c r="BE6" s="315"/>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15"/>
      <c r="BS7" s="22" t="s">
        <v>8</v>
      </c>
    </row>
    <row r="8" spans="2:71"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15"/>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5"/>
      <c r="BS9" s="22" t="s">
        <v>8</v>
      </c>
    </row>
    <row r="10" spans="2:71" ht="14.45" customHeight="1">
      <c r="B10" s="26"/>
      <c r="C10" s="27"/>
      <c r="D10" s="35"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29</v>
      </c>
      <c r="AL10" s="27"/>
      <c r="AM10" s="27"/>
      <c r="AN10" s="33" t="s">
        <v>30</v>
      </c>
      <c r="AO10" s="27"/>
      <c r="AP10" s="27"/>
      <c r="AQ10" s="29"/>
      <c r="BE10" s="315"/>
      <c r="BS10" s="22" t="s">
        <v>8</v>
      </c>
    </row>
    <row r="11" spans="2:71" ht="18.4" customHeight="1">
      <c r="B11" s="26"/>
      <c r="C11" s="27"/>
      <c r="D11" s="27"/>
      <c r="E11" s="33"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32</v>
      </c>
      <c r="AL11" s="27"/>
      <c r="AM11" s="27"/>
      <c r="AN11" s="33" t="s">
        <v>33</v>
      </c>
      <c r="AO11" s="27"/>
      <c r="AP11" s="27"/>
      <c r="AQ11" s="29"/>
      <c r="BE11" s="315"/>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5"/>
      <c r="BS12" s="22" t="s">
        <v>8</v>
      </c>
    </row>
    <row r="13" spans="2:71" ht="14.45" customHeight="1">
      <c r="B13" s="26"/>
      <c r="C13" s="27"/>
      <c r="D13" s="35" t="s">
        <v>34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29</v>
      </c>
      <c r="AL13" s="27"/>
      <c r="AM13" s="27"/>
      <c r="AN13" s="37" t="s">
        <v>35</v>
      </c>
      <c r="AO13" s="27"/>
      <c r="AP13" s="27"/>
      <c r="AQ13" s="29"/>
      <c r="BE13" s="315"/>
      <c r="BS13" s="22" t="s">
        <v>8</v>
      </c>
    </row>
    <row r="14" spans="2:71" ht="13.5">
      <c r="B14" s="26"/>
      <c r="C14" s="27"/>
      <c r="D14" s="27"/>
      <c r="E14" s="319" t="s">
        <v>35</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5" t="s">
        <v>32</v>
      </c>
      <c r="AL14" s="27"/>
      <c r="AM14" s="27"/>
      <c r="AN14" s="37" t="s">
        <v>35</v>
      </c>
      <c r="AO14" s="27"/>
      <c r="AP14" s="27"/>
      <c r="AQ14" s="29"/>
      <c r="BE14" s="315"/>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5"/>
      <c r="BS15" s="22" t="s">
        <v>6</v>
      </c>
    </row>
    <row r="16" spans="2:71" ht="14.45" customHeight="1">
      <c r="B16" s="26"/>
      <c r="C16" s="27"/>
      <c r="D16" s="35" t="s">
        <v>36</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29</v>
      </c>
      <c r="AL16" s="27"/>
      <c r="AM16" s="27"/>
      <c r="AN16" s="33" t="s">
        <v>37</v>
      </c>
      <c r="AO16" s="27"/>
      <c r="AP16" s="27"/>
      <c r="AQ16" s="29"/>
      <c r="BE16" s="315"/>
      <c r="BS16" s="22" t="s">
        <v>6</v>
      </c>
    </row>
    <row r="17" spans="2:71" ht="18.4" customHeight="1">
      <c r="B17" s="26"/>
      <c r="C17" s="27"/>
      <c r="D17" s="27"/>
      <c r="E17" s="33" t="s">
        <v>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32</v>
      </c>
      <c r="AL17" s="27"/>
      <c r="AM17" s="27"/>
      <c r="AN17" s="33" t="s">
        <v>23</v>
      </c>
      <c r="AO17" s="27"/>
      <c r="AP17" s="27"/>
      <c r="AQ17" s="29"/>
      <c r="BE17" s="315"/>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5"/>
      <c r="BS18" s="22" t="s">
        <v>8</v>
      </c>
    </row>
    <row r="19" spans="2:71" ht="14.45" customHeight="1">
      <c r="B19" s="26"/>
      <c r="C19" s="27"/>
      <c r="D19" s="35"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5"/>
      <c r="BS19" s="22" t="s">
        <v>8</v>
      </c>
    </row>
    <row r="20" spans="2:71" ht="57" customHeight="1">
      <c r="B20" s="26"/>
      <c r="C20" s="27"/>
      <c r="D20" s="27"/>
      <c r="E20" s="321" t="s">
        <v>41</v>
      </c>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27"/>
      <c r="AP20" s="27"/>
      <c r="AQ20" s="29"/>
      <c r="BE20" s="315"/>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5"/>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15"/>
    </row>
    <row r="23" spans="2:57" s="1" customFormat="1" ht="25.9" customHeight="1">
      <c r="B23" s="39"/>
      <c r="C23" s="40"/>
      <c r="D23" s="41" t="s">
        <v>42</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2">
        <f>ROUND(AG51,2)</f>
        <v>0</v>
      </c>
      <c r="AL23" s="323"/>
      <c r="AM23" s="323"/>
      <c r="AN23" s="323"/>
      <c r="AO23" s="323"/>
      <c r="AP23" s="40"/>
      <c r="AQ23" s="43"/>
      <c r="BE23" s="315"/>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15"/>
    </row>
    <row r="25" spans="2:57" s="1" customFormat="1" ht="13.5">
      <c r="B25" s="39"/>
      <c r="C25" s="40"/>
      <c r="D25" s="40"/>
      <c r="E25" s="40"/>
      <c r="F25" s="40"/>
      <c r="G25" s="40"/>
      <c r="H25" s="40"/>
      <c r="I25" s="40"/>
      <c r="J25" s="40"/>
      <c r="K25" s="40"/>
      <c r="L25" s="324" t="s">
        <v>43</v>
      </c>
      <c r="M25" s="324"/>
      <c r="N25" s="324"/>
      <c r="O25" s="324"/>
      <c r="P25" s="40"/>
      <c r="Q25" s="40"/>
      <c r="R25" s="40"/>
      <c r="S25" s="40"/>
      <c r="T25" s="40"/>
      <c r="U25" s="40"/>
      <c r="V25" s="40"/>
      <c r="W25" s="324" t="s">
        <v>44</v>
      </c>
      <c r="X25" s="324"/>
      <c r="Y25" s="324"/>
      <c r="Z25" s="324"/>
      <c r="AA25" s="324"/>
      <c r="AB25" s="324"/>
      <c r="AC25" s="324"/>
      <c r="AD25" s="324"/>
      <c r="AE25" s="324"/>
      <c r="AF25" s="40"/>
      <c r="AG25" s="40"/>
      <c r="AH25" s="40"/>
      <c r="AI25" s="40"/>
      <c r="AJ25" s="40"/>
      <c r="AK25" s="324" t="s">
        <v>45</v>
      </c>
      <c r="AL25" s="324"/>
      <c r="AM25" s="324"/>
      <c r="AN25" s="324"/>
      <c r="AO25" s="324"/>
      <c r="AP25" s="40"/>
      <c r="AQ25" s="43"/>
      <c r="BE25" s="315"/>
    </row>
    <row r="26" spans="2:57" s="2" customFormat="1" ht="14.45" customHeight="1">
      <c r="B26" s="45"/>
      <c r="C26" s="46"/>
      <c r="D26" s="47" t="s">
        <v>46</v>
      </c>
      <c r="E26" s="46"/>
      <c r="F26" s="47" t="s">
        <v>47</v>
      </c>
      <c r="G26" s="46"/>
      <c r="H26" s="46"/>
      <c r="I26" s="46"/>
      <c r="J26" s="46"/>
      <c r="K26" s="46"/>
      <c r="L26" s="325">
        <v>0.21</v>
      </c>
      <c r="M26" s="326"/>
      <c r="N26" s="326"/>
      <c r="O26" s="326"/>
      <c r="P26" s="46"/>
      <c r="Q26" s="46"/>
      <c r="R26" s="46"/>
      <c r="S26" s="46"/>
      <c r="T26" s="46"/>
      <c r="U26" s="46"/>
      <c r="V26" s="46"/>
      <c r="W26" s="327">
        <f>ROUND(AZ51,2)</f>
        <v>0</v>
      </c>
      <c r="X26" s="326"/>
      <c r="Y26" s="326"/>
      <c r="Z26" s="326"/>
      <c r="AA26" s="326"/>
      <c r="AB26" s="326"/>
      <c r="AC26" s="326"/>
      <c r="AD26" s="326"/>
      <c r="AE26" s="326"/>
      <c r="AF26" s="46"/>
      <c r="AG26" s="46"/>
      <c r="AH26" s="46"/>
      <c r="AI26" s="46"/>
      <c r="AJ26" s="46"/>
      <c r="AK26" s="327">
        <f>ROUND(AV51,2)</f>
        <v>0</v>
      </c>
      <c r="AL26" s="326"/>
      <c r="AM26" s="326"/>
      <c r="AN26" s="326"/>
      <c r="AO26" s="326"/>
      <c r="AP26" s="46"/>
      <c r="AQ26" s="48"/>
      <c r="BE26" s="315"/>
    </row>
    <row r="27" spans="2:57" s="2" customFormat="1" ht="14.45" customHeight="1">
      <c r="B27" s="45"/>
      <c r="C27" s="46"/>
      <c r="D27" s="46"/>
      <c r="E27" s="46"/>
      <c r="F27" s="47" t="s">
        <v>48</v>
      </c>
      <c r="G27" s="46"/>
      <c r="H27" s="46"/>
      <c r="I27" s="46"/>
      <c r="J27" s="46"/>
      <c r="K27" s="46"/>
      <c r="L27" s="325">
        <v>0.15</v>
      </c>
      <c r="M27" s="326"/>
      <c r="N27" s="326"/>
      <c r="O27" s="326"/>
      <c r="P27" s="46"/>
      <c r="Q27" s="46"/>
      <c r="R27" s="46"/>
      <c r="S27" s="46"/>
      <c r="T27" s="46"/>
      <c r="U27" s="46"/>
      <c r="V27" s="46"/>
      <c r="W27" s="327">
        <f>ROUND(BA51,2)</f>
        <v>0</v>
      </c>
      <c r="X27" s="326"/>
      <c r="Y27" s="326"/>
      <c r="Z27" s="326"/>
      <c r="AA27" s="326"/>
      <c r="AB27" s="326"/>
      <c r="AC27" s="326"/>
      <c r="AD27" s="326"/>
      <c r="AE27" s="326"/>
      <c r="AF27" s="46"/>
      <c r="AG27" s="46"/>
      <c r="AH27" s="46"/>
      <c r="AI27" s="46"/>
      <c r="AJ27" s="46"/>
      <c r="AK27" s="327">
        <f>ROUND(AW51,2)</f>
        <v>0</v>
      </c>
      <c r="AL27" s="326"/>
      <c r="AM27" s="326"/>
      <c r="AN27" s="326"/>
      <c r="AO27" s="326"/>
      <c r="AP27" s="46"/>
      <c r="AQ27" s="48"/>
      <c r="BE27" s="315"/>
    </row>
    <row r="28" spans="2:57" s="2" customFormat="1" ht="14.45" customHeight="1" hidden="1">
      <c r="B28" s="45"/>
      <c r="C28" s="46"/>
      <c r="D28" s="46"/>
      <c r="E28" s="46"/>
      <c r="F28" s="47" t="s">
        <v>49</v>
      </c>
      <c r="G28" s="46"/>
      <c r="H28" s="46"/>
      <c r="I28" s="46"/>
      <c r="J28" s="46"/>
      <c r="K28" s="46"/>
      <c r="L28" s="325">
        <v>0.21</v>
      </c>
      <c r="M28" s="326"/>
      <c r="N28" s="326"/>
      <c r="O28" s="326"/>
      <c r="P28" s="46"/>
      <c r="Q28" s="46"/>
      <c r="R28" s="46"/>
      <c r="S28" s="46"/>
      <c r="T28" s="46"/>
      <c r="U28" s="46"/>
      <c r="V28" s="46"/>
      <c r="W28" s="327">
        <f>ROUND(BB51,2)</f>
        <v>0</v>
      </c>
      <c r="X28" s="326"/>
      <c r="Y28" s="326"/>
      <c r="Z28" s="326"/>
      <c r="AA28" s="326"/>
      <c r="AB28" s="326"/>
      <c r="AC28" s="326"/>
      <c r="AD28" s="326"/>
      <c r="AE28" s="326"/>
      <c r="AF28" s="46"/>
      <c r="AG28" s="46"/>
      <c r="AH28" s="46"/>
      <c r="AI28" s="46"/>
      <c r="AJ28" s="46"/>
      <c r="AK28" s="327">
        <v>0</v>
      </c>
      <c r="AL28" s="326"/>
      <c r="AM28" s="326"/>
      <c r="AN28" s="326"/>
      <c r="AO28" s="326"/>
      <c r="AP28" s="46"/>
      <c r="AQ28" s="48"/>
      <c r="BE28" s="315"/>
    </row>
    <row r="29" spans="2:57" s="2" customFormat="1" ht="14.45" customHeight="1" hidden="1">
      <c r="B29" s="45"/>
      <c r="C29" s="46"/>
      <c r="D29" s="46"/>
      <c r="E29" s="46"/>
      <c r="F29" s="47" t="s">
        <v>50</v>
      </c>
      <c r="G29" s="46"/>
      <c r="H29" s="46"/>
      <c r="I29" s="46"/>
      <c r="J29" s="46"/>
      <c r="K29" s="46"/>
      <c r="L29" s="325">
        <v>0.15</v>
      </c>
      <c r="M29" s="326"/>
      <c r="N29" s="326"/>
      <c r="O29" s="326"/>
      <c r="P29" s="46"/>
      <c r="Q29" s="46"/>
      <c r="R29" s="46"/>
      <c r="S29" s="46"/>
      <c r="T29" s="46"/>
      <c r="U29" s="46"/>
      <c r="V29" s="46"/>
      <c r="W29" s="327">
        <f>ROUND(BC51,2)</f>
        <v>0</v>
      </c>
      <c r="X29" s="326"/>
      <c r="Y29" s="326"/>
      <c r="Z29" s="326"/>
      <c r="AA29" s="326"/>
      <c r="AB29" s="326"/>
      <c r="AC29" s="326"/>
      <c r="AD29" s="326"/>
      <c r="AE29" s="326"/>
      <c r="AF29" s="46"/>
      <c r="AG29" s="46"/>
      <c r="AH29" s="46"/>
      <c r="AI29" s="46"/>
      <c r="AJ29" s="46"/>
      <c r="AK29" s="327">
        <v>0</v>
      </c>
      <c r="AL29" s="326"/>
      <c r="AM29" s="326"/>
      <c r="AN29" s="326"/>
      <c r="AO29" s="326"/>
      <c r="AP29" s="46"/>
      <c r="AQ29" s="48"/>
      <c r="BE29" s="315"/>
    </row>
    <row r="30" spans="2:57" s="2" customFormat="1" ht="14.45" customHeight="1" hidden="1">
      <c r="B30" s="45"/>
      <c r="C30" s="46"/>
      <c r="D30" s="46"/>
      <c r="E30" s="46"/>
      <c r="F30" s="47" t="s">
        <v>51</v>
      </c>
      <c r="G30" s="46"/>
      <c r="H30" s="46"/>
      <c r="I30" s="46"/>
      <c r="J30" s="46"/>
      <c r="K30" s="46"/>
      <c r="L30" s="325">
        <v>0</v>
      </c>
      <c r="M30" s="326"/>
      <c r="N30" s="326"/>
      <c r="O30" s="326"/>
      <c r="P30" s="46"/>
      <c r="Q30" s="46"/>
      <c r="R30" s="46"/>
      <c r="S30" s="46"/>
      <c r="T30" s="46"/>
      <c r="U30" s="46"/>
      <c r="V30" s="46"/>
      <c r="W30" s="327">
        <f>ROUND(BD51,2)</f>
        <v>0</v>
      </c>
      <c r="X30" s="326"/>
      <c r="Y30" s="326"/>
      <c r="Z30" s="326"/>
      <c r="AA30" s="326"/>
      <c r="AB30" s="326"/>
      <c r="AC30" s="326"/>
      <c r="AD30" s="326"/>
      <c r="AE30" s="326"/>
      <c r="AF30" s="46"/>
      <c r="AG30" s="46"/>
      <c r="AH30" s="46"/>
      <c r="AI30" s="46"/>
      <c r="AJ30" s="46"/>
      <c r="AK30" s="327">
        <v>0</v>
      </c>
      <c r="AL30" s="326"/>
      <c r="AM30" s="326"/>
      <c r="AN30" s="326"/>
      <c r="AO30" s="326"/>
      <c r="AP30" s="46"/>
      <c r="AQ30" s="48"/>
      <c r="BE30" s="315"/>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15"/>
    </row>
    <row r="32" spans="2:57" s="1" customFormat="1" ht="25.9" customHeight="1">
      <c r="B32" s="39"/>
      <c r="C32" s="49"/>
      <c r="D32" s="50" t="s">
        <v>52</v>
      </c>
      <c r="E32" s="51"/>
      <c r="F32" s="51"/>
      <c r="G32" s="51"/>
      <c r="H32" s="51"/>
      <c r="I32" s="51"/>
      <c r="J32" s="51"/>
      <c r="K32" s="51"/>
      <c r="L32" s="51"/>
      <c r="M32" s="51"/>
      <c r="N32" s="51"/>
      <c r="O32" s="51"/>
      <c r="P32" s="51"/>
      <c r="Q32" s="51"/>
      <c r="R32" s="51"/>
      <c r="S32" s="51"/>
      <c r="T32" s="52" t="s">
        <v>53</v>
      </c>
      <c r="U32" s="51"/>
      <c r="V32" s="51"/>
      <c r="W32" s="51"/>
      <c r="X32" s="328" t="s">
        <v>54</v>
      </c>
      <c r="Y32" s="329"/>
      <c r="Z32" s="329"/>
      <c r="AA32" s="329"/>
      <c r="AB32" s="329"/>
      <c r="AC32" s="51"/>
      <c r="AD32" s="51"/>
      <c r="AE32" s="51"/>
      <c r="AF32" s="51"/>
      <c r="AG32" s="51"/>
      <c r="AH32" s="51"/>
      <c r="AI32" s="51"/>
      <c r="AJ32" s="51"/>
      <c r="AK32" s="330">
        <f>SUM(AK23:AK30)</f>
        <v>0</v>
      </c>
      <c r="AL32" s="329"/>
      <c r="AM32" s="329"/>
      <c r="AN32" s="329"/>
      <c r="AO32" s="331"/>
      <c r="AP32" s="49"/>
      <c r="AQ32" s="53"/>
      <c r="BE32" s="315"/>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55</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783</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32" t="str">
        <f>K6</f>
        <v>Oprava oplocení areálu MŠ, ul. Zahradní</v>
      </c>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24</v>
      </c>
      <c r="D44" s="61"/>
      <c r="E44" s="61"/>
      <c r="F44" s="61"/>
      <c r="G44" s="61"/>
      <c r="H44" s="61"/>
      <c r="I44" s="61"/>
      <c r="J44" s="61"/>
      <c r="K44" s="61"/>
      <c r="L44" s="70" t="str">
        <f>IF(K8="","",K8)</f>
        <v>Chomutov</v>
      </c>
      <c r="M44" s="61"/>
      <c r="N44" s="61"/>
      <c r="O44" s="61"/>
      <c r="P44" s="61"/>
      <c r="Q44" s="61"/>
      <c r="R44" s="61"/>
      <c r="S44" s="61"/>
      <c r="T44" s="61"/>
      <c r="U44" s="61"/>
      <c r="V44" s="61"/>
      <c r="W44" s="61"/>
      <c r="X44" s="61"/>
      <c r="Y44" s="61"/>
      <c r="Z44" s="61"/>
      <c r="AA44" s="61"/>
      <c r="AB44" s="61"/>
      <c r="AC44" s="61"/>
      <c r="AD44" s="61"/>
      <c r="AE44" s="61"/>
      <c r="AF44" s="61"/>
      <c r="AG44" s="61"/>
      <c r="AH44" s="61"/>
      <c r="AI44" s="63" t="s">
        <v>26</v>
      </c>
      <c r="AJ44" s="61"/>
      <c r="AK44" s="61"/>
      <c r="AL44" s="61"/>
      <c r="AM44" s="334" t="str">
        <f>IF(AN8="","",AN8)</f>
        <v>05.04.2018</v>
      </c>
      <c r="AN44" s="334"/>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28</v>
      </c>
      <c r="D46" s="61"/>
      <c r="E46" s="61"/>
      <c r="F46" s="61"/>
      <c r="G46" s="61"/>
      <c r="H46" s="61"/>
      <c r="I46" s="61"/>
      <c r="J46" s="61"/>
      <c r="K46" s="61"/>
      <c r="L46" s="64" t="str">
        <f>IF(E11="","",E11)</f>
        <v>Statutární město Chomutov</v>
      </c>
      <c r="M46" s="61"/>
      <c r="N46" s="61"/>
      <c r="O46" s="61"/>
      <c r="P46" s="61"/>
      <c r="Q46" s="61"/>
      <c r="R46" s="61"/>
      <c r="S46" s="61"/>
      <c r="T46" s="61"/>
      <c r="U46" s="61"/>
      <c r="V46" s="61"/>
      <c r="W46" s="61"/>
      <c r="X46" s="61"/>
      <c r="Y46" s="61"/>
      <c r="Z46" s="61"/>
      <c r="AA46" s="61"/>
      <c r="AB46" s="61"/>
      <c r="AC46" s="61"/>
      <c r="AD46" s="61"/>
      <c r="AE46" s="61"/>
      <c r="AF46" s="61"/>
      <c r="AG46" s="61"/>
      <c r="AH46" s="61"/>
      <c r="AI46" s="63" t="s">
        <v>36</v>
      </c>
      <c r="AJ46" s="61"/>
      <c r="AK46" s="61"/>
      <c r="AL46" s="61"/>
      <c r="AM46" s="335" t="str">
        <f>IF(E17="","",E17)</f>
        <v>JKPO - Ing. Alena Kůrková</v>
      </c>
      <c r="AN46" s="335"/>
      <c r="AO46" s="335"/>
      <c r="AP46" s="335"/>
      <c r="AQ46" s="61"/>
      <c r="AR46" s="59"/>
      <c r="AS46" s="336" t="s">
        <v>56</v>
      </c>
      <c r="AT46" s="337"/>
      <c r="AU46" s="72"/>
      <c r="AV46" s="72"/>
      <c r="AW46" s="72"/>
      <c r="AX46" s="72"/>
      <c r="AY46" s="72"/>
      <c r="AZ46" s="72"/>
      <c r="BA46" s="72"/>
      <c r="BB46" s="72"/>
      <c r="BC46" s="72"/>
      <c r="BD46" s="73"/>
    </row>
    <row r="47" spans="2:56" s="1" customFormat="1" ht="13.5">
      <c r="B47" s="39"/>
      <c r="C47" s="63" t="s">
        <v>34</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8"/>
      <c r="AT47" s="339"/>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0"/>
      <c r="AT48" s="341"/>
      <c r="AU48" s="40"/>
      <c r="AV48" s="40"/>
      <c r="AW48" s="40"/>
      <c r="AX48" s="40"/>
      <c r="AY48" s="40"/>
      <c r="AZ48" s="40"/>
      <c r="BA48" s="40"/>
      <c r="BB48" s="40"/>
      <c r="BC48" s="40"/>
      <c r="BD48" s="76"/>
    </row>
    <row r="49" spans="2:56" s="1" customFormat="1" ht="29.25" customHeight="1">
      <c r="B49" s="39"/>
      <c r="C49" s="342" t="s">
        <v>57</v>
      </c>
      <c r="D49" s="343"/>
      <c r="E49" s="343"/>
      <c r="F49" s="343"/>
      <c r="G49" s="343"/>
      <c r="H49" s="77"/>
      <c r="I49" s="344" t="s">
        <v>58</v>
      </c>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5" t="s">
        <v>59</v>
      </c>
      <c r="AH49" s="343"/>
      <c r="AI49" s="343"/>
      <c r="AJ49" s="343"/>
      <c r="AK49" s="343"/>
      <c r="AL49" s="343"/>
      <c r="AM49" s="343"/>
      <c r="AN49" s="344" t="s">
        <v>60</v>
      </c>
      <c r="AO49" s="343"/>
      <c r="AP49" s="343"/>
      <c r="AQ49" s="78" t="s">
        <v>61</v>
      </c>
      <c r="AR49" s="59"/>
      <c r="AS49" s="79" t="s">
        <v>62</v>
      </c>
      <c r="AT49" s="80" t="s">
        <v>63</v>
      </c>
      <c r="AU49" s="80" t="s">
        <v>64</v>
      </c>
      <c r="AV49" s="80" t="s">
        <v>65</v>
      </c>
      <c r="AW49" s="80" t="s">
        <v>66</v>
      </c>
      <c r="AX49" s="80" t="s">
        <v>67</v>
      </c>
      <c r="AY49" s="80" t="s">
        <v>68</v>
      </c>
      <c r="AZ49" s="80" t="s">
        <v>69</v>
      </c>
      <c r="BA49" s="80" t="s">
        <v>70</v>
      </c>
      <c r="BB49" s="80" t="s">
        <v>71</v>
      </c>
      <c r="BC49" s="80" t="s">
        <v>72</v>
      </c>
      <c r="BD49" s="81" t="s">
        <v>73</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74</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49">
        <f>ROUND(AG52,2)</f>
        <v>0</v>
      </c>
      <c r="AH51" s="349"/>
      <c r="AI51" s="349"/>
      <c r="AJ51" s="349"/>
      <c r="AK51" s="349"/>
      <c r="AL51" s="349"/>
      <c r="AM51" s="349"/>
      <c r="AN51" s="350">
        <f>SUM(AG51,AT51)</f>
        <v>0</v>
      </c>
      <c r="AO51" s="350"/>
      <c r="AP51" s="350"/>
      <c r="AQ51" s="87" t="s">
        <v>23</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75</v>
      </c>
      <c r="BT51" s="92" t="s">
        <v>76</v>
      </c>
      <c r="BV51" s="92" t="s">
        <v>77</v>
      </c>
      <c r="BW51" s="92" t="s">
        <v>7</v>
      </c>
      <c r="BX51" s="92" t="s">
        <v>78</v>
      </c>
      <c r="CL51" s="92" t="s">
        <v>21</v>
      </c>
    </row>
    <row r="52" spans="1:90" s="5" customFormat="1" ht="31.5" customHeight="1">
      <c r="A52" s="93" t="s">
        <v>79</v>
      </c>
      <c r="B52" s="94"/>
      <c r="C52" s="95"/>
      <c r="D52" s="348" t="s">
        <v>16</v>
      </c>
      <c r="E52" s="348"/>
      <c r="F52" s="348"/>
      <c r="G52" s="348"/>
      <c r="H52" s="348"/>
      <c r="I52" s="96"/>
      <c r="J52" s="348" t="s">
        <v>19</v>
      </c>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6">
        <f>'783 - Oprava oplocení are...'!J25</f>
        <v>0</v>
      </c>
      <c r="AH52" s="347"/>
      <c r="AI52" s="347"/>
      <c r="AJ52" s="347"/>
      <c r="AK52" s="347"/>
      <c r="AL52" s="347"/>
      <c r="AM52" s="347"/>
      <c r="AN52" s="346">
        <f>SUM(AG52,AT52)</f>
        <v>0</v>
      </c>
      <c r="AO52" s="347"/>
      <c r="AP52" s="347"/>
      <c r="AQ52" s="97" t="s">
        <v>80</v>
      </c>
      <c r="AR52" s="98"/>
      <c r="AS52" s="99">
        <v>0</v>
      </c>
      <c r="AT52" s="100">
        <f>ROUND(SUM(AV52:AW52),2)</f>
        <v>0</v>
      </c>
      <c r="AU52" s="101">
        <f>'783 - Oprava oplocení are...'!P86</f>
        <v>0</v>
      </c>
      <c r="AV52" s="100">
        <f>'783 - Oprava oplocení are...'!J28</f>
        <v>0</v>
      </c>
      <c r="AW52" s="100">
        <f>'783 - Oprava oplocení are...'!J29</f>
        <v>0</v>
      </c>
      <c r="AX52" s="100">
        <f>'783 - Oprava oplocení are...'!J30</f>
        <v>0</v>
      </c>
      <c r="AY52" s="100">
        <f>'783 - Oprava oplocení are...'!J31</f>
        <v>0</v>
      </c>
      <c r="AZ52" s="100">
        <f>'783 - Oprava oplocení are...'!F28</f>
        <v>0</v>
      </c>
      <c r="BA52" s="100">
        <f>'783 - Oprava oplocení are...'!F29</f>
        <v>0</v>
      </c>
      <c r="BB52" s="100">
        <f>'783 - Oprava oplocení are...'!F30</f>
        <v>0</v>
      </c>
      <c r="BC52" s="100">
        <f>'783 - Oprava oplocení are...'!F31</f>
        <v>0</v>
      </c>
      <c r="BD52" s="102">
        <f>'783 - Oprava oplocení are...'!F32</f>
        <v>0</v>
      </c>
      <c r="BT52" s="103" t="s">
        <v>81</v>
      </c>
      <c r="BU52" s="103" t="s">
        <v>82</v>
      </c>
      <c r="BV52" s="103" t="s">
        <v>77</v>
      </c>
      <c r="BW52" s="103" t="s">
        <v>7</v>
      </c>
      <c r="BX52" s="103" t="s">
        <v>78</v>
      </c>
      <c r="CL52" s="103" t="s">
        <v>21</v>
      </c>
    </row>
    <row r="53" spans="2:44"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2:44"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algorithmName="SHA-512" hashValue="OMTHNt3RlpT4WyDxP2uM9Yn3UiMoHrZ/VToblCFB547aPNk/ZWf+0gATsus55Ec49ZrcyWhvm8eUCkgXsydjxQ==" saltValue="icjeXRd6bRsr/hoUB5T6pa9GL4CRBxCBBFqYbB0liZzG2A49Q33MWIjV9N9SyNJbBZ/iN6nf1ZxW7kOvtDrl9w=="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783 - Oprava oplocení ar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2"/>
  <sheetViews>
    <sheetView showGridLines="0" tabSelected="1" workbookViewId="0" topLeftCell="A1">
      <pane ySplit="1" topLeftCell="A14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5"/>
      <c r="C1" s="105"/>
      <c r="D1" s="106" t="s">
        <v>1</v>
      </c>
      <c r="E1" s="105"/>
      <c r="F1" s="107" t="s">
        <v>83</v>
      </c>
      <c r="G1" s="356" t="s">
        <v>84</v>
      </c>
      <c r="H1" s="356"/>
      <c r="I1" s="108"/>
      <c r="J1" s="107" t="s">
        <v>85</v>
      </c>
      <c r="K1" s="106" t="s">
        <v>86</v>
      </c>
      <c r="L1" s="107" t="s">
        <v>87</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1"/>
      <c r="M2" s="351"/>
      <c r="N2" s="351"/>
      <c r="O2" s="351"/>
      <c r="P2" s="351"/>
      <c r="Q2" s="351"/>
      <c r="R2" s="351"/>
      <c r="S2" s="351"/>
      <c r="T2" s="351"/>
      <c r="U2" s="351"/>
      <c r="V2" s="351"/>
      <c r="AT2" s="22" t="s">
        <v>7</v>
      </c>
    </row>
    <row r="3" spans="2:46" ht="6.95" customHeight="1">
      <c r="B3" s="23"/>
      <c r="C3" s="24"/>
      <c r="D3" s="24"/>
      <c r="E3" s="24"/>
      <c r="F3" s="24"/>
      <c r="G3" s="24"/>
      <c r="H3" s="24"/>
      <c r="I3" s="109"/>
      <c r="J3" s="24"/>
      <c r="K3" s="25"/>
      <c r="AT3" s="22" t="s">
        <v>88</v>
      </c>
    </row>
    <row r="4" spans="2:46" ht="36.95" customHeight="1">
      <c r="B4" s="26"/>
      <c r="C4" s="27"/>
      <c r="D4" s="28" t="s">
        <v>89</v>
      </c>
      <c r="E4" s="27"/>
      <c r="F4" s="27"/>
      <c r="G4" s="27"/>
      <c r="H4" s="27"/>
      <c r="I4" s="110"/>
      <c r="J4" s="27"/>
      <c r="K4" s="29"/>
      <c r="M4" s="30" t="s">
        <v>12</v>
      </c>
      <c r="AT4" s="22" t="s">
        <v>6</v>
      </c>
    </row>
    <row r="5" spans="2:11" ht="6.95" customHeight="1">
      <c r="B5" s="26"/>
      <c r="C5" s="27"/>
      <c r="D5" s="27"/>
      <c r="E5" s="27"/>
      <c r="F5" s="27"/>
      <c r="G5" s="27"/>
      <c r="H5" s="27"/>
      <c r="I5" s="110"/>
      <c r="J5" s="27"/>
      <c r="K5" s="29"/>
    </row>
    <row r="6" spans="2:11" s="1" customFormat="1" ht="13.5">
      <c r="B6" s="39"/>
      <c r="C6" s="40"/>
      <c r="D6" s="35" t="s">
        <v>18</v>
      </c>
      <c r="E6" s="40"/>
      <c r="F6" s="40"/>
      <c r="G6" s="40"/>
      <c r="H6" s="40"/>
      <c r="I6" s="111"/>
      <c r="J6" s="40"/>
      <c r="K6" s="43"/>
    </row>
    <row r="7" spans="2:11" s="1" customFormat="1" ht="36.95" customHeight="1">
      <c r="B7" s="39"/>
      <c r="C7" s="40"/>
      <c r="D7" s="40"/>
      <c r="E7" s="352" t="s">
        <v>19</v>
      </c>
      <c r="F7" s="353"/>
      <c r="G7" s="353"/>
      <c r="H7" s="353"/>
      <c r="I7" s="111"/>
      <c r="J7" s="40"/>
      <c r="K7" s="43"/>
    </row>
    <row r="8" spans="2:11" s="1" customFormat="1" ht="13.5">
      <c r="B8" s="39"/>
      <c r="C8" s="40"/>
      <c r="D8" s="40"/>
      <c r="E8" s="40"/>
      <c r="F8" s="40"/>
      <c r="G8" s="40"/>
      <c r="H8" s="40"/>
      <c r="I8" s="111"/>
      <c r="J8" s="40"/>
      <c r="K8" s="43"/>
    </row>
    <row r="9" spans="2:11" s="1" customFormat="1" ht="14.45" customHeight="1">
      <c r="B9" s="39"/>
      <c r="C9" s="40"/>
      <c r="D9" s="35" t="s">
        <v>20</v>
      </c>
      <c r="E9" s="40"/>
      <c r="F9" s="33" t="s">
        <v>21</v>
      </c>
      <c r="G9" s="40"/>
      <c r="H9" s="40"/>
      <c r="I9" s="112" t="s">
        <v>22</v>
      </c>
      <c r="J9" s="33" t="s">
        <v>23</v>
      </c>
      <c r="K9" s="43"/>
    </row>
    <row r="10" spans="2:11" s="1" customFormat="1" ht="14.45" customHeight="1">
      <c r="B10" s="39"/>
      <c r="C10" s="40"/>
      <c r="D10" s="35" t="s">
        <v>24</v>
      </c>
      <c r="E10" s="40"/>
      <c r="F10" s="33" t="s">
        <v>25</v>
      </c>
      <c r="G10" s="40"/>
      <c r="H10" s="40"/>
      <c r="I10" s="112" t="s">
        <v>26</v>
      </c>
      <c r="J10" s="113" t="str">
        <f>'Rekapitulace stavby'!AN8</f>
        <v>05.04.2018</v>
      </c>
      <c r="K10" s="43"/>
    </row>
    <row r="11" spans="2:11" s="1" customFormat="1" ht="10.9" customHeight="1">
      <c r="B11" s="39"/>
      <c r="C11" s="40"/>
      <c r="D11" s="40"/>
      <c r="E11" s="40"/>
      <c r="F11" s="40"/>
      <c r="G11" s="40"/>
      <c r="H11" s="40"/>
      <c r="I11" s="111"/>
      <c r="J11" s="40"/>
      <c r="K11" s="43"/>
    </row>
    <row r="12" spans="2:11" s="1" customFormat="1" ht="14.45" customHeight="1">
      <c r="B12" s="39"/>
      <c r="C12" s="40"/>
      <c r="D12" s="35" t="s">
        <v>28</v>
      </c>
      <c r="E12" s="40"/>
      <c r="F12" s="40"/>
      <c r="G12" s="40"/>
      <c r="H12" s="40"/>
      <c r="I12" s="112" t="s">
        <v>29</v>
      </c>
      <c r="J12" s="33" t="s">
        <v>30</v>
      </c>
      <c r="K12" s="43"/>
    </row>
    <row r="13" spans="2:11" s="1" customFormat="1" ht="18" customHeight="1">
      <c r="B13" s="39"/>
      <c r="C13" s="40"/>
      <c r="D13" s="40"/>
      <c r="E13" s="33" t="s">
        <v>31</v>
      </c>
      <c r="F13" s="40"/>
      <c r="G13" s="40"/>
      <c r="H13" s="40"/>
      <c r="I13" s="112" t="s">
        <v>32</v>
      </c>
      <c r="J13" s="33" t="s">
        <v>33</v>
      </c>
      <c r="K13" s="43"/>
    </row>
    <row r="14" spans="2:11" s="1" customFormat="1" ht="6.95" customHeight="1">
      <c r="B14" s="39"/>
      <c r="C14" s="40"/>
      <c r="D14" s="40"/>
      <c r="E14" s="40"/>
      <c r="F14" s="40"/>
      <c r="G14" s="40"/>
      <c r="H14" s="40"/>
      <c r="I14" s="111"/>
      <c r="J14" s="40"/>
      <c r="K14" s="43"/>
    </row>
    <row r="15" spans="2:11" s="1" customFormat="1" ht="14.45" customHeight="1">
      <c r="B15" s="39"/>
      <c r="C15" s="40"/>
      <c r="D15" s="35" t="s">
        <v>34</v>
      </c>
      <c r="E15" s="40"/>
      <c r="F15" s="40"/>
      <c r="G15" s="40"/>
      <c r="H15" s="40"/>
      <c r="I15" s="112" t="s">
        <v>29</v>
      </c>
      <c r="J15" s="33" t="str">
        <f>IF('Rekapitulace stavby'!AN13="Vyplň údaj","",IF('Rekapitulace stavby'!AN13="","",'Rekapitulace stavby'!AN13))</f>
        <v/>
      </c>
      <c r="K15" s="43"/>
    </row>
    <row r="16" spans="2:11" s="1" customFormat="1" ht="18" customHeight="1">
      <c r="B16" s="39"/>
      <c r="C16" s="40"/>
      <c r="D16" s="40"/>
      <c r="E16" s="33" t="str">
        <f>IF('Rekapitulace stavby'!E14="Vyplň údaj","",IF('Rekapitulace stavby'!E14="","",'Rekapitulace stavby'!E14))</f>
        <v/>
      </c>
      <c r="F16" s="40"/>
      <c r="G16" s="40"/>
      <c r="H16" s="40"/>
      <c r="I16" s="112" t="s">
        <v>32</v>
      </c>
      <c r="J16" s="33" t="str">
        <f>IF('Rekapitulace stavby'!AN14="Vyplň údaj","",IF('Rekapitulace stavby'!AN14="","",'Rekapitulace stavby'!AN14))</f>
        <v/>
      </c>
      <c r="K16" s="43"/>
    </row>
    <row r="17" spans="2:11" s="1" customFormat="1" ht="6.95" customHeight="1">
      <c r="B17" s="39"/>
      <c r="C17" s="40"/>
      <c r="D17" s="40"/>
      <c r="E17" s="40"/>
      <c r="F17" s="40"/>
      <c r="G17" s="40"/>
      <c r="H17" s="40"/>
      <c r="I17" s="111"/>
      <c r="J17" s="40"/>
      <c r="K17" s="43"/>
    </row>
    <row r="18" spans="2:11" s="1" customFormat="1" ht="14.45" customHeight="1">
      <c r="B18" s="39"/>
      <c r="C18" s="40"/>
      <c r="D18" s="35" t="s">
        <v>36</v>
      </c>
      <c r="E18" s="40"/>
      <c r="F18" s="40"/>
      <c r="G18" s="40"/>
      <c r="H18" s="40"/>
      <c r="I18" s="112" t="s">
        <v>29</v>
      </c>
      <c r="J18" s="33" t="s">
        <v>37</v>
      </c>
      <c r="K18" s="43"/>
    </row>
    <row r="19" spans="2:11" s="1" customFormat="1" ht="18" customHeight="1">
      <c r="B19" s="39"/>
      <c r="C19" s="40"/>
      <c r="D19" s="40"/>
      <c r="E19" s="33" t="s">
        <v>38</v>
      </c>
      <c r="F19" s="40"/>
      <c r="G19" s="40"/>
      <c r="H19" s="40"/>
      <c r="I19" s="112" t="s">
        <v>32</v>
      </c>
      <c r="J19" s="33" t="s">
        <v>23</v>
      </c>
      <c r="K19" s="43"/>
    </row>
    <row r="20" spans="2:11" s="1" customFormat="1" ht="6.95" customHeight="1">
      <c r="B20" s="39"/>
      <c r="C20" s="40"/>
      <c r="D20" s="40"/>
      <c r="E20" s="40"/>
      <c r="F20" s="40"/>
      <c r="G20" s="40"/>
      <c r="H20" s="40"/>
      <c r="I20" s="111"/>
      <c r="J20" s="40"/>
      <c r="K20" s="43"/>
    </row>
    <row r="21" spans="2:11" s="1" customFormat="1" ht="14.45" customHeight="1">
      <c r="B21" s="39"/>
      <c r="C21" s="40"/>
      <c r="D21" s="35" t="s">
        <v>40</v>
      </c>
      <c r="E21" s="40"/>
      <c r="F21" s="40"/>
      <c r="G21" s="40"/>
      <c r="H21" s="40"/>
      <c r="I21" s="111"/>
      <c r="J21" s="40"/>
      <c r="K21" s="43"/>
    </row>
    <row r="22" spans="2:11" s="6" customFormat="1" ht="71.25" customHeight="1">
      <c r="B22" s="114"/>
      <c r="C22" s="115"/>
      <c r="D22" s="115"/>
      <c r="E22" s="321" t="s">
        <v>41</v>
      </c>
      <c r="F22" s="321"/>
      <c r="G22" s="321"/>
      <c r="H22" s="321"/>
      <c r="I22" s="116"/>
      <c r="J22" s="115"/>
      <c r="K22" s="117"/>
    </row>
    <row r="23" spans="2:11" s="1" customFormat="1" ht="6.95" customHeight="1">
      <c r="B23" s="39"/>
      <c r="C23" s="40"/>
      <c r="D23" s="40"/>
      <c r="E23" s="40"/>
      <c r="F23" s="40"/>
      <c r="G23" s="40"/>
      <c r="H23" s="40"/>
      <c r="I23" s="111"/>
      <c r="J23" s="40"/>
      <c r="K23" s="43"/>
    </row>
    <row r="24" spans="2:11" s="1" customFormat="1" ht="6.95" customHeight="1">
      <c r="B24" s="39"/>
      <c r="C24" s="40"/>
      <c r="D24" s="83"/>
      <c r="E24" s="83"/>
      <c r="F24" s="83"/>
      <c r="G24" s="83"/>
      <c r="H24" s="83"/>
      <c r="I24" s="118"/>
      <c r="J24" s="83"/>
      <c r="K24" s="119"/>
    </row>
    <row r="25" spans="2:11" s="1" customFormat="1" ht="25.35" customHeight="1">
      <c r="B25" s="39"/>
      <c r="C25" s="40"/>
      <c r="D25" s="120" t="s">
        <v>42</v>
      </c>
      <c r="E25" s="40"/>
      <c r="F25" s="40"/>
      <c r="G25" s="40"/>
      <c r="H25" s="40"/>
      <c r="I25" s="111"/>
      <c r="J25" s="121">
        <f>ROUND(J86,2)</f>
        <v>0</v>
      </c>
      <c r="K25" s="43"/>
    </row>
    <row r="26" spans="2:11" s="1" customFormat="1" ht="6.95" customHeight="1">
      <c r="B26" s="39"/>
      <c r="C26" s="40"/>
      <c r="D26" s="83"/>
      <c r="E26" s="83"/>
      <c r="F26" s="83"/>
      <c r="G26" s="83"/>
      <c r="H26" s="83"/>
      <c r="I26" s="118"/>
      <c r="J26" s="83"/>
      <c r="K26" s="119"/>
    </row>
    <row r="27" spans="2:11" s="1" customFormat="1" ht="14.45" customHeight="1">
      <c r="B27" s="39"/>
      <c r="C27" s="40"/>
      <c r="D27" s="40"/>
      <c r="E27" s="40"/>
      <c r="F27" s="44" t="s">
        <v>44</v>
      </c>
      <c r="G27" s="40"/>
      <c r="H27" s="40"/>
      <c r="I27" s="122" t="s">
        <v>43</v>
      </c>
      <c r="J27" s="44" t="s">
        <v>45</v>
      </c>
      <c r="K27" s="43"/>
    </row>
    <row r="28" spans="2:11" s="1" customFormat="1" ht="14.45" customHeight="1">
      <c r="B28" s="39"/>
      <c r="C28" s="40"/>
      <c r="D28" s="47" t="s">
        <v>46</v>
      </c>
      <c r="E28" s="47" t="s">
        <v>47</v>
      </c>
      <c r="F28" s="123">
        <f>ROUND(SUM(BE86:BE261),2)</f>
        <v>0</v>
      </c>
      <c r="G28" s="40"/>
      <c r="H28" s="40"/>
      <c r="I28" s="124">
        <v>0.21</v>
      </c>
      <c r="J28" s="123">
        <f>ROUND(ROUND((SUM(BE86:BE261)),2)*I28,2)</f>
        <v>0</v>
      </c>
      <c r="K28" s="43"/>
    </row>
    <row r="29" spans="2:11" s="1" customFormat="1" ht="14.45" customHeight="1">
      <c r="B29" s="39"/>
      <c r="C29" s="40"/>
      <c r="D29" s="40"/>
      <c r="E29" s="47" t="s">
        <v>48</v>
      </c>
      <c r="F29" s="123">
        <f>ROUND(SUM(BF86:BF261),2)</f>
        <v>0</v>
      </c>
      <c r="G29" s="40"/>
      <c r="H29" s="40"/>
      <c r="I29" s="124">
        <v>0.15</v>
      </c>
      <c r="J29" s="123">
        <f>ROUND(ROUND((SUM(BF86:BF261)),2)*I29,2)</f>
        <v>0</v>
      </c>
      <c r="K29" s="43"/>
    </row>
    <row r="30" spans="2:11" s="1" customFormat="1" ht="14.45" customHeight="1" hidden="1">
      <c r="B30" s="39"/>
      <c r="C30" s="40"/>
      <c r="D30" s="40"/>
      <c r="E30" s="47" t="s">
        <v>49</v>
      </c>
      <c r="F30" s="123">
        <f>ROUND(SUM(BG86:BG261),2)</f>
        <v>0</v>
      </c>
      <c r="G30" s="40"/>
      <c r="H30" s="40"/>
      <c r="I30" s="124">
        <v>0.21</v>
      </c>
      <c r="J30" s="123">
        <v>0</v>
      </c>
      <c r="K30" s="43"/>
    </row>
    <row r="31" spans="2:11" s="1" customFormat="1" ht="14.45" customHeight="1" hidden="1">
      <c r="B31" s="39"/>
      <c r="C31" s="40"/>
      <c r="D31" s="40"/>
      <c r="E31" s="47" t="s">
        <v>50</v>
      </c>
      <c r="F31" s="123">
        <f>ROUND(SUM(BH86:BH261),2)</f>
        <v>0</v>
      </c>
      <c r="G31" s="40"/>
      <c r="H31" s="40"/>
      <c r="I31" s="124">
        <v>0.15</v>
      </c>
      <c r="J31" s="123">
        <v>0</v>
      </c>
      <c r="K31" s="43"/>
    </row>
    <row r="32" spans="2:11" s="1" customFormat="1" ht="14.45" customHeight="1" hidden="1">
      <c r="B32" s="39"/>
      <c r="C32" s="40"/>
      <c r="D32" s="40"/>
      <c r="E32" s="47" t="s">
        <v>51</v>
      </c>
      <c r="F32" s="123">
        <f>ROUND(SUM(BI86:BI261),2)</f>
        <v>0</v>
      </c>
      <c r="G32" s="40"/>
      <c r="H32" s="40"/>
      <c r="I32" s="124">
        <v>0</v>
      </c>
      <c r="J32" s="123">
        <v>0</v>
      </c>
      <c r="K32" s="43"/>
    </row>
    <row r="33" spans="2:11" s="1" customFormat="1" ht="6.95" customHeight="1">
      <c r="B33" s="39"/>
      <c r="C33" s="40"/>
      <c r="D33" s="40"/>
      <c r="E33" s="40"/>
      <c r="F33" s="40"/>
      <c r="G33" s="40"/>
      <c r="H33" s="40"/>
      <c r="I33" s="111"/>
      <c r="J33" s="40"/>
      <c r="K33" s="43"/>
    </row>
    <row r="34" spans="2:11" s="1" customFormat="1" ht="25.35" customHeight="1">
      <c r="B34" s="39"/>
      <c r="C34" s="125"/>
      <c r="D34" s="126" t="s">
        <v>52</v>
      </c>
      <c r="E34" s="77"/>
      <c r="F34" s="77"/>
      <c r="G34" s="127" t="s">
        <v>53</v>
      </c>
      <c r="H34" s="128" t="s">
        <v>54</v>
      </c>
      <c r="I34" s="129"/>
      <c r="J34" s="130">
        <f>SUM(J25:J32)</f>
        <v>0</v>
      </c>
      <c r="K34" s="131"/>
    </row>
    <row r="35" spans="2:11" s="1" customFormat="1" ht="14.45" customHeight="1">
      <c r="B35" s="54"/>
      <c r="C35" s="55"/>
      <c r="D35" s="55"/>
      <c r="E35" s="55"/>
      <c r="F35" s="55"/>
      <c r="G35" s="55"/>
      <c r="H35" s="55"/>
      <c r="I35" s="132"/>
      <c r="J35" s="55"/>
      <c r="K35" s="56"/>
    </row>
    <row r="39" spans="2:11" s="1" customFormat="1" ht="6.95" customHeight="1">
      <c r="B39" s="133"/>
      <c r="C39" s="134"/>
      <c r="D39" s="134"/>
      <c r="E39" s="134"/>
      <c r="F39" s="134"/>
      <c r="G39" s="134"/>
      <c r="H39" s="134"/>
      <c r="I39" s="135"/>
      <c r="J39" s="134"/>
      <c r="K39" s="136"/>
    </row>
    <row r="40" spans="2:11" s="1" customFormat="1" ht="36.95" customHeight="1">
      <c r="B40" s="39"/>
      <c r="C40" s="28" t="s">
        <v>90</v>
      </c>
      <c r="D40" s="40"/>
      <c r="E40" s="40"/>
      <c r="F40" s="40"/>
      <c r="G40" s="40"/>
      <c r="H40" s="40"/>
      <c r="I40" s="111"/>
      <c r="J40" s="40"/>
      <c r="K40" s="43"/>
    </row>
    <row r="41" spans="2:11" s="1" customFormat="1" ht="6.95" customHeight="1">
      <c r="B41" s="39"/>
      <c r="C41" s="40"/>
      <c r="D41" s="40"/>
      <c r="E41" s="40"/>
      <c r="F41" s="40"/>
      <c r="G41" s="40"/>
      <c r="H41" s="40"/>
      <c r="I41" s="111"/>
      <c r="J41" s="40"/>
      <c r="K41" s="43"/>
    </row>
    <row r="42" spans="2:11" s="1" customFormat="1" ht="14.45" customHeight="1">
      <c r="B42" s="39"/>
      <c r="C42" s="35" t="s">
        <v>18</v>
      </c>
      <c r="D42" s="40"/>
      <c r="E42" s="40"/>
      <c r="F42" s="40"/>
      <c r="G42" s="40"/>
      <c r="H42" s="40"/>
      <c r="I42" s="111"/>
      <c r="J42" s="40"/>
      <c r="K42" s="43"/>
    </row>
    <row r="43" spans="2:11" s="1" customFormat="1" ht="17.25" customHeight="1">
      <c r="B43" s="39"/>
      <c r="C43" s="40"/>
      <c r="D43" s="40"/>
      <c r="E43" s="352" t="str">
        <f>E7</f>
        <v>Oprava oplocení areálu MŠ, ul. Zahradní</v>
      </c>
      <c r="F43" s="353"/>
      <c r="G43" s="353"/>
      <c r="H43" s="353"/>
      <c r="I43" s="111"/>
      <c r="J43" s="40"/>
      <c r="K43" s="43"/>
    </row>
    <row r="44" spans="2:11" s="1" customFormat="1" ht="6.95" customHeight="1">
      <c r="B44" s="39"/>
      <c r="C44" s="40"/>
      <c r="D44" s="40"/>
      <c r="E44" s="40"/>
      <c r="F44" s="40"/>
      <c r="G44" s="40"/>
      <c r="H44" s="40"/>
      <c r="I44" s="111"/>
      <c r="J44" s="40"/>
      <c r="K44" s="43"/>
    </row>
    <row r="45" spans="2:11" s="1" customFormat="1" ht="18" customHeight="1">
      <c r="B45" s="39"/>
      <c r="C45" s="35" t="s">
        <v>24</v>
      </c>
      <c r="D45" s="40"/>
      <c r="E45" s="40"/>
      <c r="F45" s="33" t="str">
        <f>F10</f>
        <v>Chomutov</v>
      </c>
      <c r="G45" s="40"/>
      <c r="H45" s="40"/>
      <c r="I45" s="112" t="s">
        <v>26</v>
      </c>
      <c r="J45" s="113" t="str">
        <f>IF(J10="","",J10)</f>
        <v>05.04.2018</v>
      </c>
      <c r="K45" s="43"/>
    </row>
    <row r="46" spans="2:11" s="1" customFormat="1" ht="6.95" customHeight="1">
      <c r="B46" s="39"/>
      <c r="C46" s="40"/>
      <c r="D46" s="40"/>
      <c r="E46" s="40"/>
      <c r="F46" s="40"/>
      <c r="G46" s="40"/>
      <c r="H46" s="40"/>
      <c r="I46" s="111"/>
      <c r="J46" s="40"/>
      <c r="K46" s="43"/>
    </row>
    <row r="47" spans="2:11" s="1" customFormat="1" ht="13.5">
      <c r="B47" s="39"/>
      <c r="C47" s="35" t="s">
        <v>28</v>
      </c>
      <c r="D47" s="40"/>
      <c r="E47" s="40"/>
      <c r="F47" s="33" t="str">
        <f>E13</f>
        <v>Statutární město Chomutov</v>
      </c>
      <c r="G47" s="40"/>
      <c r="H47" s="40"/>
      <c r="I47" s="112" t="s">
        <v>36</v>
      </c>
      <c r="J47" s="321" t="str">
        <f>E19</f>
        <v>JKPO - Ing. Alena Kůrková</v>
      </c>
      <c r="K47" s="43"/>
    </row>
    <row r="48" spans="2:11" s="1" customFormat="1" ht="14.45" customHeight="1">
      <c r="B48" s="39"/>
      <c r="C48" s="35" t="s">
        <v>34</v>
      </c>
      <c r="D48" s="40"/>
      <c r="E48" s="40"/>
      <c r="F48" s="33" t="str">
        <f>IF(E16="","",E16)</f>
        <v/>
      </c>
      <c r="G48" s="40"/>
      <c r="H48" s="40"/>
      <c r="I48" s="111"/>
      <c r="J48" s="354"/>
      <c r="K48" s="43"/>
    </row>
    <row r="49" spans="2:11" s="1" customFormat="1" ht="10.35" customHeight="1">
      <c r="B49" s="39"/>
      <c r="C49" s="40"/>
      <c r="D49" s="40"/>
      <c r="E49" s="40"/>
      <c r="F49" s="40"/>
      <c r="G49" s="40"/>
      <c r="H49" s="40"/>
      <c r="I49" s="111"/>
      <c r="J49" s="40"/>
      <c r="K49" s="43"/>
    </row>
    <row r="50" spans="2:11" s="1" customFormat="1" ht="29.25" customHeight="1">
      <c r="B50" s="39"/>
      <c r="C50" s="137" t="s">
        <v>91</v>
      </c>
      <c r="D50" s="125"/>
      <c r="E50" s="125"/>
      <c r="F50" s="125"/>
      <c r="G50" s="125"/>
      <c r="H50" s="125"/>
      <c r="I50" s="138"/>
      <c r="J50" s="139" t="s">
        <v>92</v>
      </c>
      <c r="K50" s="140"/>
    </row>
    <row r="51" spans="2:11" s="1" customFormat="1" ht="10.35" customHeight="1">
      <c r="B51" s="39"/>
      <c r="C51" s="40"/>
      <c r="D51" s="40"/>
      <c r="E51" s="40"/>
      <c r="F51" s="40"/>
      <c r="G51" s="40"/>
      <c r="H51" s="40"/>
      <c r="I51" s="111"/>
      <c r="J51" s="40"/>
      <c r="K51" s="43"/>
    </row>
    <row r="52" spans="2:47" s="1" customFormat="1" ht="29.25" customHeight="1">
      <c r="B52" s="39"/>
      <c r="C52" s="141" t="s">
        <v>93</v>
      </c>
      <c r="D52" s="40"/>
      <c r="E52" s="40"/>
      <c r="F52" s="40"/>
      <c r="G52" s="40"/>
      <c r="H52" s="40"/>
      <c r="I52" s="111"/>
      <c r="J52" s="121">
        <f>J86</f>
        <v>0</v>
      </c>
      <c r="K52" s="43"/>
      <c r="AU52" s="22" t="s">
        <v>94</v>
      </c>
    </row>
    <row r="53" spans="2:11" s="7" customFormat="1" ht="24.95" customHeight="1">
      <c r="B53" s="142"/>
      <c r="C53" s="143"/>
      <c r="D53" s="144" t="s">
        <v>95</v>
      </c>
      <c r="E53" s="145"/>
      <c r="F53" s="145"/>
      <c r="G53" s="145"/>
      <c r="H53" s="145"/>
      <c r="I53" s="146"/>
      <c r="J53" s="147">
        <f>J87</f>
        <v>0</v>
      </c>
      <c r="K53" s="148"/>
    </row>
    <row r="54" spans="2:11" s="8" customFormat="1" ht="19.9" customHeight="1">
      <c r="B54" s="149"/>
      <c r="C54" s="150"/>
      <c r="D54" s="151" t="s">
        <v>96</v>
      </c>
      <c r="E54" s="152"/>
      <c r="F54" s="152"/>
      <c r="G54" s="152"/>
      <c r="H54" s="152"/>
      <c r="I54" s="153"/>
      <c r="J54" s="154">
        <f>J88</f>
        <v>0</v>
      </c>
      <c r="K54" s="155"/>
    </row>
    <row r="55" spans="2:11" s="8" customFormat="1" ht="19.9" customHeight="1">
      <c r="B55" s="149"/>
      <c r="C55" s="150"/>
      <c r="D55" s="151" t="s">
        <v>97</v>
      </c>
      <c r="E55" s="152"/>
      <c r="F55" s="152"/>
      <c r="G55" s="152"/>
      <c r="H55" s="152"/>
      <c r="I55" s="153"/>
      <c r="J55" s="154">
        <f>J120</f>
        <v>0</v>
      </c>
      <c r="K55" s="155"/>
    </row>
    <row r="56" spans="2:11" s="8" customFormat="1" ht="19.9" customHeight="1">
      <c r="B56" s="149"/>
      <c r="C56" s="150"/>
      <c r="D56" s="151" t="s">
        <v>98</v>
      </c>
      <c r="E56" s="152"/>
      <c r="F56" s="152"/>
      <c r="G56" s="152"/>
      <c r="H56" s="152"/>
      <c r="I56" s="153"/>
      <c r="J56" s="154">
        <f>J141</f>
        <v>0</v>
      </c>
      <c r="K56" s="155"/>
    </row>
    <row r="57" spans="2:11" s="8" customFormat="1" ht="19.9" customHeight="1">
      <c r="B57" s="149"/>
      <c r="C57" s="150"/>
      <c r="D57" s="151" t="s">
        <v>99</v>
      </c>
      <c r="E57" s="152"/>
      <c r="F57" s="152"/>
      <c r="G57" s="152"/>
      <c r="H57" s="152"/>
      <c r="I57" s="153"/>
      <c r="J57" s="154">
        <f>J179</f>
        <v>0</v>
      </c>
      <c r="K57" s="155"/>
    </row>
    <row r="58" spans="2:11" s="8" customFormat="1" ht="19.9" customHeight="1">
      <c r="B58" s="149"/>
      <c r="C58" s="150"/>
      <c r="D58" s="151" t="s">
        <v>100</v>
      </c>
      <c r="E58" s="152"/>
      <c r="F58" s="152"/>
      <c r="G58" s="152"/>
      <c r="H58" s="152"/>
      <c r="I58" s="153"/>
      <c r="J58" s="154">
        <f>J199</f>
        <v>0</v>
      </c>
      <c r="K58" s="155"/>
    </row>
    <row r="59" spans="2:11" s="8" customFormat="1" ht="19.9" customHeight="1">
      <c r="B59" s="149"/>
      <c r="C59" s="150"/>
      <c r="D59" s="151" t="s">
        <v>101</v>
      </c>
      <c r="E59" s="152"/>
      <c r="F59" s="152"/>
      <c r="G59" s="152"/>
      <c r="H59" s="152"/>
      <c r="I59" s="153"/>
      <c r="J59" s="154">
        <f>J215</f>
        <v>0</v>
      </c>
      <c r="K59" s="155"/>
    </row>
    <row r="60" spans="2:11" s="7" customFormat="1" ht="24.95" customHeight="1">
      <c r="B60" s="142"/>
      <c r="C60" s="143"/>
      <c r="D60" s="144" t="s">
        <v>102</v>
      </c>
      <c r="E60" s="145"/>
      <c r="F60" s="145"/>
      <c r="G60" s="145"/>
      <c r="H60" s="145"/>
      <c r="I60" s="146"/>
      <c r="J60" s="147">
        <f>J218</f>
        <v>0</v>
      </c>
      <c r="K60" s="148"/>
    </row>
    <row r="61" spans="2:11" s="8" customFormat="1" ht="19.9" customHeight="1">
      <c r="B61" s="149"/>
      <c r="C61" s="150"/>
      <c r="D61" s="151" t="s">
        <v>103</v>
      </c>
      <c r="E61" s="152"/>
      <c r="F61" s="152"/>
      <c r="G61" s="152"/>
      <c r="H61" s="152"/>
      <c r="I61" s="153"/>
      <c r="J61" s="154">
        <f>J219</f>
        <v>0</v>
      </c>
      <c r="K61" s="155"/>
    </row>
    <row r="62" spans="2:11" s="8" customFormat="1" ht="19.9" customHeight="1">
      <c r="B62" s="149"/>
      <c r="C62" s="150"/>
      <c r="D62" s="151" t="s">
        <v>104</v>
      </c>
      <c r="E62" s="152"/>
      <c r="F62" s="152"/>
      <c r="G62" s="152"/>
      <c r="H62" s="152"/>
      <c r="I62" s="153"/>
      <c r="J62" s="154">
        <f>J232</f>
        <v>0</v>
      </c>
      <c r="K62" s="155"/>
    </row>
    <row r="63" spans="2:11" s="8" customFormat="1" ht="19.9" customHeight="1">
      <c r="B63" s="149"/>
      <c r="C63" s="150"/>
      <c r="D63" s="151" t="s">
        <v>105</v>
      </c>
      <c r="E63" s="152"/>
      <c r="F63" s="152"/>
      <c r="G63" s="152"/>
      <c r="H63" s="152"/>
      <c r="I63" s="153"/>
      <c r="J63" s="154">
        <f>J237</f>
        <v>0</v>
      </c>
      <c r="K63" s="155"/>
    </row>
    <row r="64" spans="2:11" s="7" customFormat="1" ht="24.95" customHeight="1">
      <c r="B64" s="142"/>
      <c r="C64" s="143"/>
      <c r="D64" s="144" t="s">
        <v>106</v>
      </c>
      <c r="E64" s="145"/>
      <c r="F64" s="145"/>
      <c r="G64" s="145"/>
      <c r="H64" s="145"/>
      <c r="I64" s="146"/>
      <c r="J64" s="147">
        <f>J246</f>
        <v>0</v>
      </c>
      <c r="K64" s="148"/>
    </row>
    <row r="65" spans="2:11" s="8" customFormat="1" ht="19.9" customHeight="1">
      <c r="B65" s="149"/>
      <c r="C65" s="150"/>
      <c r="D65" s="151" t="s">
        <v>107</v>
      </c>
      <c r="E65" s="152"/>
      <c r="F65" s="152"/>
      <c r="G65" s="152"/>
      <c r="H65" s="152"/>
      <c r="I65" s="153"/>
      <c r="J65" s="154">
        <f>J247</f>
        <v>0</v>
      </c>
      <c r="K65" s="155"/>
    </row>
    <row r="66" spans="2:11" s="8" customFormat="1" ht="19.9" customHeight="1">
      <c r="B66" s="149"/>
      <c r="C66" s="150"/>
      <c r="D66" s="151" t="s">
        <v>108</v>
      </c>
      <c r="E66" s="152"/>
      <c r="F66" s="152"/>
      <c r="G66" s="152"/>
      <c r="H66" s="152"/>
      <c r="I66" s="153"/>
      <c r="J66" s="154">
        <f>J250</f>
        <v>0</v>
      </c>
      <c r="K66" s="155"/>
    </row>
    <row r="67" spans="2:11" s="8" customFormat="1" ht="19.9" customHeight="1">
      <c r="B67" s="149"/>
      <c r="C67" s="150"/>
      <c r="D67" s="151" t="s">
        <v>109</v>
      </c>
      <c r="E67" s="152"/>
      <c r="F67" s="152"/>
      <c r="G67" s="152"/>
      <c r="H67" s="152"/>
      <c r="I67" s="153"/>
      <c r="J67" s="154">
        <f>J257</f>
        <v>0</v>
      </c>
      <c r="K67" s="155"/>
    </row>
    <row r="68" spans="2:11" s="8" customFormat="1" ht="19.9" customHeight="1">
      <c r="B68" s="149"/>
      <c r="C68" s="150"/>
      <c r="D68" s="151" t="s">
        <v>110</v>
      </c>
      <c r="E68" s="152"/>
      <c r="F68" s="152"/>
      <c r="G68" s="152"/>
      <c r="H68" s="152"/>
      <c r="I68" s="153"/>
      <c r="J68" s="154">
        <f>J260</f>
        <v>0</v>
      </c>
      <c r="K68" s="155"/>
    </row>
    <row r="69" spans="2:11" s="1" customFormat="1" ht="21.75" customHeight="1">
      <c r="B69" s="39"/>
      <c r="C69" s="40"/>
      <c r="D69" s="40"/>
      <c r="E69" s="40"/>
      <c r="F69" s="40"/>
      <c r="G69" s="40"/>
      <c r="H69" s="40"/>
      <c r="I69" s="111"/>
      <c r="J69" s="40"/>
      <c r="K69" s="43"/>
    </row>
    <row r="70" spans="2:11" s="1" customFormat="1" ht="6.95" customHeight="1">
      <c r="B70" s="54"/>
      <c r="C70" s="55"/>
      <c r="D70" s="55"/>
      <c r="E70" s="55"/>
      <c r="F70" s="55"/>
      <c r="G70" s="55"/>
      <c r="H70" s="55"/>
      <c r="I70" s="132"/>
      <c r="J70" s="55"/>
      <c r="K70" s="56"/>
    </row>
    <row r="74" spans="2:12" s="1" customFormat="1" ht="6.95" customHeight="1">
      <c r="B74" s="57"/>
      <c r="C74" s="58"/>
      <c r="D74" s="58"/>
      <c r="E74" s="58"/>
      <c r="F74" s="58"/>
      <c r="G74" s="58"/>
      <c r="H74" s="58"/>
      <c r="I74" s="135"/>
      <c r="J74" s="58"/>
      <c r="K74" s="58"/>
      <c r="L74" s="59"/>
    </row>
    <row r="75" spans="2:12" s="1" customFormat="1" ht="36.95" customHeight="1">
      <c r="B75" s="39"/>
      <c r="C75" s="60" t="s">
        <v>111</v>
      </c>
      <c r="D75" s="61"/>
      <c r="E75" s="61"/>
      <c r="F75" s="61"/>
      <c r="G75" s="61"/>
      <c r="H75" s="61"/>
      <c r="I75" s="156"/>
      <c r="J75" s="61"/>
      <c r="K75" s="61"/>
      <c r="L75" s="59"/>
    </row>
    <row r="76" spans="2:12" s="1" customFormat="1" ht="6.95" customHeight="1">
      <c r="B76" s="39"/>
      <c r="C76" s="61"/>
      <c r="D76" s="61"/>
      <c r="E76" s="61"/>
      <c r="F76" s="61"/>
      <c r="G76" s="61"/>
      <c r="H76" s="61"/>
      <c r="I76" s="156"/>
      <c r="J76" s="61"/>
      <c r="K76" s="61"/>
      <c r="L76" s="59"/>
    </row>
    <row r="77" spans="2:12" s="1" customFormat="1" ht="14.45" customHeight="1">
      <c r="B77" s="39"/>
      <c r="C77" s="63" t="s">
        <v>18</v>
      </c>
      <c r="D77" s="61"/>
      <c r="E77" s="61"/>
      <c r="F77" s="61"/>
      <c r="G77" s="61"/>
      <c r="H77" s="61"/>
      <c r="I77" s="156"/>
      <c r="J77" s="61"/>
      <c r="K77" s="61"/>
      <c r="L77" s="59"/>
    </row>
    <row r="78" spans="2:12" s="1" customFormat="1" ht="17.25" customHeight="1">
      <c r="B78" s="39"/>
      <c r="C78" s="61"/>
      <c r="D78" s="61"/>
      <c r="E78" s="332" t="str">
        <f>E7</f>
        <v>Oprava oplocení areálu MŠ, ul. Zahradní</v>
      </c>
      <c r="F78" s="355"/>
      <c r="G78" s="355"/>
      <c r="H78" s="355"/>
      <c r="I78" s="156"/>
      <c r="J78" s="61"/>
      <c r="K78" s="61"/>
      <c r="L78" s="59"/>
    </row>
    <row r="79" spans="2:12" s="1" customFormat="1" ht="6.95" customHeight="1">
      <c r="B79" s="39"/>
      <c r="C79" s="61"/>
      <c r="D79" s="61"/>
      <c r="E79" s="61"/>
      <c r="F79" s="61"/>
      <c r="G79" s="61"/>
      <c r="H79" s="61"/>
      <c r="I79" s="156"/>
      <c r="J79" s="61"/>
      <c r="K79" s="61"/>
      <c r="L79" s="59"/>
    </row>
    <row r="80" spans="2:12" s="1" customFormat="1" ht="18" customHeight="1">
      <c r="B80" s="39"/>
      <c r="C80" s="63" t="s">
        <v>24</v>
      </c>
      <c r="D80" s="61"/>
      <c r="E80" s="61"/>
      <c r="F80" s="157" t="str">
        <f>F10</f>
        <v>Chomutov</v>
      </c>
      <c r="G80" s="61"/>
      <c r="H80" s="61"/>
      <c r="I80" s="158" t="s">
        <v>26</v>
      </c>
      <c r="J80" s="71" t="str">
        <f>IF(J10="","",J10)</f>
        <v>05.04.2018</v>
      </c>
      <c r="K80" s="61"/>
      <c r="L80" s="59"/>
    </row>
    <row r="81" spans="2:12" s="1" customFormat="1" ht="6.95" customHeight="1">
      <c r="B81" s="39"/>
      <c r="C81" s="61"/>
      <c r="D81" s="61"/>
      <c r="E81" s="61"/>
      <c r="F81" s="61"/>
      <c r="G81" s="61"/>
      <c r="H81" s="61"/>
      <c r="I81" s="156"/>
      <c r="J81" s="61"/>
      <c r="K81" s="61"/>
      <c r="L81" s="59"/>
    </row>
    <row r="82" spans="2:12" s="1" customFormat="1" ht="13.5">
      <c r="B82" s="39"/>
      <c r="C82" s="63" t="s">
        <v>28</v>
      </c>
      <c r="D82" s="61"/>
      <c r="E82" s="61"/>
      <c r="F82" s="157" t="str">
        <f>E13</f>
        <v>Statutární město Chomutov</v>
      </c>
      <c r="G82" s="61"/>
      <c r="H82" s="61"/>
      <c r="I82" s="158" t="s">
        <v>36</v>
      </c>
      <c r="J82" s="157" t="str">
        <f>E19</f>
        <v>JKPO - Ing. Alena Kůrková</v>
      </c>
      <c r="K82" s="61"/>
      <c r="L82" s="59"/>
    </row>
    <row r="83" spans="2:12" s="1" customFormat="1" ht="14.45" customHeight="1">
      <c r="B83" s="39"/>
      <c r="C83" s="63" t="s">
        <v>34</v>
      </c>
      <c r="D83" s="61"/>
      <c r="E83" s="61"/>
      <c r="F83" s="157" t="str">
        <f>IF(E16="","",E16)</f>
        <v/>
      </c>
      <c r="G83" s="61"/>
      <c r="H83" s="61"/>
      <c r="I83" s="156"/>
      <c r="J83" s="61"/>
      <c r="K83" s="61"/>
      <c r="L83" s="59"/>
    </row>
    <row r="84" spans="2:12" s="1" customFormat="1" ht="10.35" customHeight="1">
      <c r="B84" s="39"/>
      <c r="C84" s="61"/>
      <c r="D84" s="61"/>
      <c r="E84" s="61"/>
      <c r="F84" s="61"/>
      <c r="G84" s="61"/>
      <c r="H84" s="61"/>
      <c r="I84" s="156"/>
      <c r="J84" s="61"/>
      <c r="K84" s="61"/>
      <c r="L84" s="59"/>
    </row>
    <row r="85" spans="2:20" s="9" customFormat="1" ht="29.25" customHeight="1">
      <c r="B85" s="159"/>
      <c r="C85" s="160" t="s">
        <v>112</v>
      </c>
      <c r="D85" s="161" t="s">
        <v>61</v>
      </c>
      <c r="E85" s="161" t="s">
        <v>57</v>
      </c>
      <c r="F85" s="161" t="s">
        <v>113</v>
      </c>
      <c r="G85" s="161" t="s">
        <v>114</v>
      </c>
      <c r="H85" s="161" t="s">
        <v>115</v>
      </c>
      <c r="I85" s="162" t="s">
        <v>116</v>
      </c>
      <c r="J85" s="161" t="s">
        <v>92</v>
      </c>
      <c r="K85" s="163" t="s">
        <v>117</v>
      </c>
      <c r="L85" s="164"/>
      <c r="M85" s="79" t="s">
        <v>118</v>
      </c>
      <c r="N85" s="80" t="s">
        <v>46</v>
      </c>
      <c r="O85" s="80" t="s">
        <v>119</v>
      </c>
      <c r="P85" s="80" t="s">
        <v>120</v>
      </c>
      <c r="Q85" s="80" t="s">
        <v>121</v>
      </c>
      <c r="R85" s="80" t="s">
        <v>122</v>
      </c>
      <c r="S85" s="80" t="s">
        <v>123</v>
      </c>
      <c r="T85" s="81" t="s">
        <v>124</v>
      </c>
    </row>
    <row r="86" spans="2:63" s="1" customFormat="1" ht="29.25" customHeight="1">
      <c r="B86" s="39"/>
      <c r="C86" s="85" t="s">
        <v>93</v>
      </c>
      <c r="D86" s="61"/>
      <c r="E86" s="61"/>
      <c r="F86" s="61"/>
      <c r="G86" s="61"/>
      <c r="H86" s="61"/>
      <c r="I86" s="156"/>
      <c r="J86" s="165">
        <f>BK86</f>
        <v>0</v>
      </c>
      <c r="K86" s="61"/>
      <c r="L86" s="59"/>
      <c r="M86" s="82"/>
      <c r="N86" s="83"/>
      <c r="O86" s="83"/>
      <c r="P86" s="166">
        <f>P87+P218+P246</f>
        <v>0</v>
      </c>
      <c r="Q86" s="83"/>
      <c r="R86" s="166">
        <f>R87+R218+R246</f>
        <v>198.31172526</v>
      </c>
      <c r="S86" s="83"/>
      <c r="T86" s="167">
        <f>T87+T218+T246</f>
        <v>100.244356</v>
      </c>
      <c r="AT86" s="22" t="s">
        <v>75</v>
      </c>
      <c r="AU86" s="22" t="s">
        <v>94</v>
      </c>
      <c r="BK86" s="168">
        <f>BK87+BK218+BK246</f>
        <v>0</v>
      </c>
    </row>
    <row r="87" spans="2:63" s="10" customFormat="1" ht="37.35" customHeight="1">
      <c r="B87" s="169"/>
      <c r="C87" s="170"/>
      <c r="D87" s="171" t="s">
        <v>75</v>
      </c>
      <c r="E87" s="172" t="s">
        <v>125</v>
      </c>
      <c r="F87" s="172" t="s">
        <v>126</v>
      </c>
      <c r="G87" s="170"/>
      <c r="H87" s="170"/>
      <c r="I87" s="173"/>
      <c r="J87" s="174">
        <f>BK87</f>
        <v>0</v>
      </c>
      <c r="K87" s="170"/>
      <c r="L87" s="175"/>
      <c r="M87" s="176"/>
      <c r="N87" s="177"/>
      <c r="O87" s="177"/>
      <c r="P87" s="178">
        <f>P88+P120+P141+P179+P199+P215</f>
        <v>0</v>
      </c>
      <c r="Q87" s="177"/>
      <c r="R87" s="178">
        <f>R88+R120+R141+R179+R199+R215</f>
        <v>197.88376386000002</v>
      </c>
      <c r="S87" s="177"/>
      <c r="T87" s="179">
        <f>T88+T120+T141+T179+T199+T215</f>
        <v>100.244356</v>
      </c>
      <c r="AR87" s="180" t="s">
        <v>81</v>
      </c>
      <c r="AT87" s="181" t="s">
        <v>75</v>
      </c>
      <c r="AU87" s="181" t="s">
        <v>76</v>
      </c>
      <c r="AY87" s="180" t="s">
        <v>127</v>
      </c>
      <c r="BK87" s="182">
        <f>BK88+BK120+BK141+BK179+BK199+BK215</f>
        <v>0</v>
      </c>
    </row>
    <row r="88" spans="2:63" s="10" customFormat="1" ht="19.9" customHeight="1">
      <c r="B88" s="169"/>
      <c r="C88" s="170"/>
      <c r="D88" s="171" t="s">
        <v>75</v>
      </c>
      <c r="E88" s="183" t="s">
        <v>81</v>
      </c>
      <c r="F88" s="183" t="s">
        <v>128</v>
      </c>
      <c r="G88" s="170"/>
      <c r="H88" s="170"/>
      <c r="I88" s="173"/>
      <c r="J88" s="184">
        <f>BK88</f>
        <v>0</v>
      </c>
      <c r="K88" s="170"/>
      <c r="L88" s="175"/>
      <c r="M88" s="176"/>
      <c r="N88" s="177"/>
      <c r="O88" s="177"/>
      <c r="P88" s="178">
        <f>SUM(P89:P119)</f>
        <v>0</v>
      </c>
      <c r="Q88" s="177"/>
      <c r="R88" s="178">
        <f>SUM(R89:R119)</f>
        <v>0.054000000000000006</v>
      </c>
      <c r="S88" s="177"/>
      <c r="T88" s="179">
        <f>SUM(T89:T119)</f>
        <v>0</v>
      </c>
      <c r="AR88" s="180" t="s">
        <v>81</v>
      </c>
      <c r="AT88" s="181" t="s">
        <v>75</v>
      </c>
      <c r="AU88" s="181" t="s">
        <v>81</v>
      </c>
      <c r="AY88" s="180" t="s">
        <v>127</v>
      </c>
      <c r="BK88" s="182">
        <f>SUM(BK89:BK119)</f>
        <v>0</v>
      </c>
    </row>
    <row r="89" spans="2:65" s="1" customFormat="1" ht="25.5" customHeight="1">
      <c r="B89" s="39"/>
      <c r="C89" s="185" t="s">
        <v>81</v>
      </c>
      <c r="D89" s="185" t="s">
        <v>129</v>
      </c>
      <c r="E89" s="186" t="s">
        <v>130</v>
      </c>
      <c r="F89" s="187" t="s">
        <v>131</v>
      </c>
      <c r="G89" s="188" t="s">
        <v>132</v>
      </c>
      <c r="H89" s="189">
        <v>300</v>
      </c>
      <c r="I89" s="190"/>
      <c r="J89" s="191">
        <f>ROUND(I89*H89,2)</f>
        <v>0</v>
      </c>
      <c r="K89" s="187" t="s">
        <v>133</v>
      </c>
      <c r="L89" s="59"/>
      <c r="M89" s="192" t="s">
        <v>23</v>
      </c>
      <c r="N89" s="193" t="s">
        <v>47</v>
      </c>
      <c r="O89" s="40"/>
      <c r="P89" s="194">
        <f>O89*H89</f>
        <v>0</v>
      </c>
      <c r="Q89" s="194">
        <v>0</v>
      </c>
      <c r="R89" s="194">
        <f>Q89*H89</f>
        <v>0</v>
      </c>
      <c r="S89" s="194">
        <v>0</v>
      </c>
      <c r="T89" s="195">
        <f>S89*H89</f>
        <v>0</v>
      </c>
      <c r="AR89" s="22" t="s">
        <v>134</v>
      </c>
      <c r="AT89" s="22" t="s">
        <v>129</v>
      </c>
      <c r="AU89" s="22" t="s">
        <v>88</v>
      </c>
      <c r="AY89" s="22" t="s">
        <v>127</v>
      </c>
      <c r="BE89" s="196">
        <f>IF(N89="základní",J89,0)</f>
        <v>0</v>
      </c>
      <c r="BF89" s="196">
        <f>IF(N89="snížená",J89,0)</f>
        <v>0</v>
      </c>
      <c r="BG89" s="196">
        <f>IF(N89="zákl. přenesená",J89,0)</f>
        <v>0</v>
      </c>
      <c r="BH89" s="196">
        <f>IF(N89="sníž. přenesená",J89,0)</f>
        <v>0</v>
      </c>
      <c r="BI89" s="196">
        <f>IF(N89="nulová",J89,0)</f>
        <v>0</v>
      </c>
      <c r="BJ89" s="22" t="s">
        <v>81</v>
      </c>
      <c r="BK89" s="196">
        <f>ROUND(I89*H89,2)</f>
        <v>0</v>
      </c>
      <c r="BL89" s="22" t="s">
        <v>134</v>
      </c>
      <c r="BM89" s="22" t="s">
        <v>135</v>
      </c>
    </row>
    <row r="90" spans="2:47" s="1" customFormat="1" ht="148.5">
      <c r="B90" s="39"/>
      <c r="C90" s="61"/>
      <c r="D90" s="197" t="s">
        <v>136</v>
      </c>
      <c r="E90" s="61"/>
      <c r="F90" s="198" t="s">
        <v>137</v>
      </c>
      <c r="G90" s="61"/>
      <c r="H90" s="61"/>
      <c r="I90" s="156"/>
      <c r="J90" s="61"/>
      <c r="K90" s="61"/>
      <c r="L90" s="59"/>
      <c r="M90" s="199"/>
      <c r="N90" s="40"/>
      <c r="O90" s="40"/>
      <c r="P90" s="40"/>
      <c r="Q90" s="40"/>
      <c r="R90" s="40"/>
      <c r="S90" s="40"/>
      <c r="T90" s="76"/>
      <c r="AT90" s="22" t="s">
        <v>136</v>
      </c>
      <c r="AU90" s="22" t="s">
        <v>88</v>
      </c>
    </row>
    <row r="91" spans="2:65" s="1" customFormat="1" ht="25.5" customHeight="1">
      <c r="B91" s="39"/>
      <c r="C91" s="185" t="s">
        <v>88</v>
      </c>
      <c r="D91" s="185" t="s">
        <v>129</v>
      </c>
      <c r="E91" s="186" t="s">
        <v>138</v>
      </c>
      <c r="F91" s="187" t="s">
        <v>139</v>
      </c>
      <c r="G91" s="188" t="s">
        <v>132</v>
      </c>
      <c r="H91" s="189">
        <v>300</v>
      </c>
      <c r="I91" s="190"/>
      <c r="J91" s="191">
        <f>ROUND(I91*H91,2)</f>
        <v>0</v>
      </c>
      <c r="K91" s="187" t="s">
        <v>133</v>
      </c>
      <c r="L91" s="59"/>
      <c r="M91" s="192" t="s">
        <v>23</v>
      </c>
      <c r="N91" s="193" t="s">
        <v>47</v>
      </c>
      <c r="O91" s="40"/>
      <c r="P91" s="194">
        <f>O91*H91</f>
        <v>0</v>
      </c>
      <c r="Q91" s="194">
        <v>0.00018</v>
      </c>
      <c r="R91" s="194">
        <f>Q91*H91</f>
        <v>0.054000000000000006</v>
      </c>
      <c r="S91" s="194">
        <v>0</v>
      </c>
      <c r="T91" s="195">
        <f>S91*H91</f>
        <v>0</v>
      </c>
      <c r="AR91" s="22" t="s">
        <v>134</v>
      </c>
      <c r="AT91" s="22" t="s">
        <v>129</v>
      </c>
      <c r="AU91" s="22" t="s">
        <v>88</v>
      </c>
      <c r="AY91" s="22" t="s">
        <v>127</v>
      </c>
      <c r="BE91" s="196">
        <f>IF(N91="základní",J91,0)</f>
        <v>0</v>
      </c>
      <c r="BF91" s="196">
        <f>IF(N91="snížená",J91,0)</f>
        <v>0</v>
      </c>
      <c r="BG91" s="196">
        <f>IF(N91="zákl. přenesená",J91,0)</f>
        <v>0</v>
      </c>
      <c r="BH91" s="196">
        <f>IF(N91="sníž. přenesená",J91,0)</f>
        <v>0</v>
      </c>
      <c r="BI91" s="196">
        <f>IF(N91="nulová",J91,0)</f>
        <v>0</v>
      </c>
      <c r="BJ91" s="22" t="s">
        <v>81</v>
      </c>
      <c r="BK91" s="196">
        <f>ROUND(I91*H91,2)</f>
        <v>0</v>
      </c>
      <c r="BL91" s="22" t="s">
        <v>134</v>
      </c>
      <c r="BM91" s="22" t="s">
        <v>140</v>
      </c>
    </row>
    <row r="92" spans="2:47" s="1" customFormat="1" ht="67.5">
      <c r="B92" s="39"/>
      <c r="C92" s="61"/>
      <c r="D92" s="197" t="s">
        <v>136</v>
      </c>
      <c r="E92" s="61"/>
      <c r="F92" s="198" t="s">
        <v>141</v>
      </c>
      <c r="G92" s="61"/>
      <c r="H92" s="61"/>
      <c r="I92" s="156"/>
      <c r="J92" s="61"/>
      <c r="K92" s="61"/>
      <c r="L92" s="59"/>
      <c r="M92" s="199"/>
      <c r="N92" s="40"/>
      <c r="O92" s="40"/>
      <c r="P92" s="40"/>
      <c r="Q92" s="40"/>
      <c r="R92" s="40"/>
      <c r="S92" s="40"/>
      <c r="T92" s="76"/>
      <c r="AT92" s="22" t="s">
        <v>136</v>
      </c>
      <c r="AU92" s="22" t="s">
        <v>88</v>
      </c>
    </row>
    <row r="93" spans="2:65" s="1" customFormat="1" ht="38.25" customHeight="1">
      <c r="B93" s="39"/>
      <c r="C93" s="185" t="s">
        <v>142</v>
      </c>
      <c r="D93" s="185" t="s">
        <v>129</v>
      </c>
      <c r="E93" s="186" t="s">
        <v>143</v>
      </c>
      <c r="F93" s="187" t="s">
        <v>144</v>
      </c>
      <c r="G93" s="188" t="s">
        <v>145</v>
      </c>
      <c r="H93" s="189">
        <v>0.972</v>
      </c>
      <c r="I93" s="190"/>
      <c r="J93" s="191">
        <f>ROUND(I93*H93,2)</f>
        <v>0</v>
      </c>
      <c r="K93" s="187" t="s">
        <v>133</v>
      </c>
      <c r="L93" s="59"/>
      <c r="M93" s="192" t="s">
        <v>23</v>
      </c>
      <c r="N93" s="193" t="s">
        <v>47</v>
      </c>
      <c r="O93" s="40"/>
      <c r="P93" s="194">
        <f>O93*H93</f>
        <v>0</v>
      </c>
      <c r="Q93" s="194">
        <v>0</v>
      </c>
      <c r="R93" s="194">
        <f>Q93*H93</f>
        <v>0</v>
      </c>
      <c r="S93" s="194">
        <v>0</v>
      </c>
      <c r="T93" s="195">
        <f>S93*H93</f>
        <v>0</v>
      </c>
      <c r="AR93" s="22" t="s">
        <v>134</v>
      </c>
      <c r="AT93" s="22" t="s">
        <v>129</v>
      </c>
      <c r="AU93" s="22" t="s">
        <v>88</v>
      </c>
      <c r="AY93" s="22" t="s">
        <v>127</v>
      </c>
      <c r="BE93" s="196">
        <f>IF(N93="základní",J93,0)</f>
        <v>0</v>
      </c>
      <c r="BF93" s="196">
        <f>IF(N93="snížená",J93,0)</f>
        <v>0</v>
      </c>
      <c r="BG93" s="196">
        <f>IF(N93="zákl. přenesená",J93,0)</f>
        <v>0</v>
      </c>
      <c r="BH93" s="196">
        <f>IF(N93="sníž. přenesená",J93,0)</f>
        <v>0</v>
      </c>
      <c r="BI93" s="196">
        <f>IF(N93="nulová",J93,0)</f>
        <v>0</v>
      </c>
      <c r="BJ93" s="22" t="s">
        <v>81</v>
      </c>
      <c r="BK93" s="196">
        <f>ROUND(I93*H93,2)</f>
        <v>0</v>
      </c>
      <c r="BL93" s="22" t="s">
        <v>134</v>
      </c>
      <c r="BM93" s="22" t="s">
        <v>146</v>
      </c>
    </row>
    <row r="94" spans="2:47" s="1" customFormat="1" ht="54">
      <c r="B94" s="39"/>
      <c r="C94" s="61"/>
      <c r="D94" s="197" t="s">
        <v>136</v>
      </c>
      <c r="E94" s="61"/>
      <c r="F94" s="198" t="s">
        <v>147</v>
      </c>
      <c r="G94" s="61"/>
      <c r="H94" s="61"/>
      <c r="I94" s="156"/>
      <c r="J94" s="61"/>
      <c r="K94" s="61"/>
      <c r="L94" s="59"/>
      <c r="M94" s="199"/>
      <c r="N94" s="40"/>
      <c r="O94" s="40"/>
      <c r="P94" s="40"/>
      <c r="Q94" s="40"/>
      <c r="R94" s="40"/>
      <c r="S94" s="40"/>
      <c r="T94" s="76"/>
      <c r="AT94" s="22" t="s">
        <v>136</v>
      </c>
      <c r="AU94" s="22" t="s">
        <v>88</v>
      </c>
    </row>
    <row r="95" spans="2:51" s="11" customFormat="1" ht="13.5">
      <c r="B95" s="200"/>
      <c r="C95" s="201"/>
      <c r="D95" s="197" t="s">
        <v>148</v>
      </c>
      <c r="E95" s="202" t="s">
        <v>23</v>
      </c>
      <c r="F95" s="203" t="s">
        <v>149</v>
      </c>
      <c r="G95" s="201"/>
      <c r="H95" s="204">
        <v>0.972</v>
      </c>
      <c r="I95" s="205"/>
      <c r="J95" s="201"/>
      <c r="K95" s="201"/>
      <c r="L95" s="206"/>
      <c r="M95" s="207"/>
      <c r="N95" s="208"/>
      <c r="O95" s="208"/>
      <c r="P95" s="208"/>
      <c r="Q95" s="208"/>
      <c r="R95" s="208"/>
      <c r="S95" s="208"/>
      <c r="T95" s="209"/>
      <c r="AT95" s="210" t="s">
        <v>148</v>
      </c>
      <c r="AU95" s="210" t="s">
        <v>88</v>
      </c>
      <c r="AV95" s="11" t="s">
        <v>88</v>
      </c>
      <c r="AW95" s="11" t="s">
        <v>39</v>
      </c>
      <c r="AX95" s="11" t="s">
        <v>76</v>
      </c>
      <c r="AY95" s="210" t="s">
        <v>127</v>
      </c>
    </row>
    <row r="96" spans="2:51" s="12" customFormat="1" ht="13.5">
      <c r="B96" s="211"/>
      <c r="C96" s="212"/>
      <c r="D96" s="197" t="s">
        <v>148</v>
      </c>
      <c r="E96" s="213" t="s">
        <v>23</v>
      </c>
      <c r="F96" s="214" t="s">
        <v>150</v>
      </c>
      <c r="G96" s="212"/>
      <c r="H96" s="215">
        <v>0.972</v>
      </c>
      <c r="I96" s="216"/>
      <c r="J96" s="212"/>
      <c r="K96" s="212"/>
      <c r="L96" s="217"/>
      <c r="M96" s="218"/>
      <c r="N96" s="219"/>
      <c r="O96" s="219"/>
      <c r="P96" s="219"/>
      <c r="Q96" s="219"/>
      <c r="R96" s="219"/>
      <c r="S96" s="219"/>
      <c r="T96" s="220"/>
      <c r="AT96" s="221" t="s">
        <v>148</v>
      </c>
      <c r="AU96" s="221" t="s">
        <v>88</v>
      </c>
      <c r="AV96" s="12" t="s">
        <v>134</v>
      </c>
      <c r="AW96" s="12" t="s">
        <v>39</v>
      </c>
      <c r="AX96" s="12" t="s">
        <v>81</v>
      </c>
      <c r="AY96" s="221" t="s">
        <v>127</v>
      </c>
    </row>
    <row r="97" spans="2:65" s="1" customFormat="1" ht="38.25" customHeight="1">
      <c r="B97" s="39"/>
      <c r="C97" s="185" t="s">
        <v>134</v>
      </c>
      <c r="D97" s="185" t="s">
        <v>129</v>
      </c>
      <c r="E97" s="186" t="s">
        <v>151</v>
      </c>
      <c r="F97" s="187" t="s">
        <v>152</v>
      </c>
      <c r="G97" s="188" t="s">
        <v>145</v>
      </c>
      <c r="H97" s="189">
        <v>0.972</v>
      </c>
      <c r="I97" s="190"/>
      <c r="J97" s="191">
        <f>ROUND(I97*H97,2)</f>
        <v>0</v>
      </c>
      <c r="K97" s="187" t="s">
        <v>133</v>
      </c>
      <c r="L97" s="59"/>
      <c r="M97" s="192" t="s">
        <v>23</v>
      </c>
      <c r="N97" s="193" t="s">
        <v>47</v>
      </c>
      <c r="O97" s="40"/>
      <c r="P97" s="194">
        <f>O97*H97</f>
        <v>0</v>
      </c>
      <c r="Q97" s="194">
        <v>0</v>
      </c>
      <c r="R97" s="194">
        <f>Q97*H97</f>
        <v>0</v>
      </c>
      <c r="S97" s="194">
        <v>0</v>
      </c>
      <c r="T97" s="195">
        <f>S97*H97</f>
        <v>0</v>
      </c>
      <c r="AR97" s="22" t="s">
        <v>134</v>
      </c>
      <c r="AT97" s="22" t="s">
        <v>129</v>
      </c>
      <c r="AU97" s="22" t="s">
        <v>88</v>
      </c>
      <c r="AY97" s="22" t="s">
        <v>127</v>
      </c>
      <c r="BE97" s="196">
        <f>IF(N97="základní",J97,0)</f>
        <v>0</v>
      </c>
      <c r="BF97" s="196">
        <f>IF(N97="snížená",J97,0)</f>
        <v>0</v>
      </c>
      <c r="BG97" s="196">
        <f>IF(N97="zákl. přenesená",J97,0)</f>
        <v>0</v>
      </c>
      <c r="BH97" s="196">
        <f>IF(N97="sníž. přenesená",J97,0)</f>
        <v>0</v>
      </c>
      <c r="BI97" s="196">
        <f>IF(N97="nulová",J97,0)</f>
        <v>0</v>
      </c>
      <c r="BJ97" s="22" t="s">
        <v>81</v>
      </c>
      <c r="BK97" s="196">
        <f>ROUND(I97*H97,2)</f>
        <v>0</v>
      </c>
      <c r="BL97" s="22" t="s">
        <v>134</v>
      </c>
      <c r="BM97" s="22" t="s">
        <v>153</v>
      </c>
    </row>
    <row r="98" spans="2:47" s="1" customFormat="1" ht="54">
      <c r="B98" s="39"/>
      <c r="C98" s="61"/>
      <c r="D98" s="197" t="s">
        <v>136</v>
      </c>
      <c r="E98" s="61"/>
      <c r="F98" s="198" t="s">
        <v>147</v>
      </c>
      <c r="G98" s="61"/>
      <c r="H98" s="61"/>
      <c r="I98" s="156"/>
      <c r="J98" s="61"/>
      <c r="K98" s="61"/>
      <c r="L98" s="59"/>
      <c r="M98" s="199"/>
      <c r="N98" s="40"/>
      <c r="O98" s="40"/>
      <c r="P98" s="40"/>
      <c r="Q98" s="40"/>
      <c r="R98" s="40"/>
      <c r="S98" s="40"/>
      <c r="T98" s="76"/>
      <c r="AT98" s="22" t="s">
        <v>136</v>
      </c>
      <c r="AU98" s="22" t="s">
        <v>88</v>
      </c>
    </row>
    <row r="99" spans="2:65" s="1" customFormat="1" ht="38.25" customHeight="1">
      <c r="B99" s="39"/>
      <c r="C99" s="185" t="s">
        <v>154</v>
      </c>
      <c r="D99" s="185" t="s">
        <v>129</v>
      </c>
      <c r="E99" s="186" t="s">
        <v>155</v>
      </c>
      <c r="F99" s="187" t="s">
        <v>156</v>
      </c>
      <c r="G99" s="188" t="s">
        <v>145</v>
      </c>
      <c r="H99" s="189">
        <v>79.64</v>
      </c>
      <c r="I99" s="190"/>
      <c r="J99" s="191">
        <f>ROUND(I99*H99,2)</f>
        <v>0</v>
      </c>
      <c r="K99" s="187" t="s">
        <v>133</v>
      </c>
      <c r="L99" s="59"/>
      <c r="M99" s="192" t="s">
        <v>23</v>
      </c>
      <c r="N99" s="193" t="s">
        <v>47</v>
      </c>
      <c r="O99" s="40"/>
      <c r="P99" s="194">
        <f>O99*H99</f>
        <v>0</v>
      </c>
      <c r="Q99" s="194">
        <v>0</v>
      </c>
      <c r="R99" s="194">
        <f>Q99*H99</f>
        <v>0</v>
      </c>
      <c r="S99" s="194">
        <v>0</v>
      </c>
      <c r="T99" s="195">
        <f>S99*H99</f>
        <v>0</v>
      </c>
      <c r="AR99" s="22" t="s">
        <v>134</v>
      </c>
      <c r="AT99" s="22" t="s">
        <v>129</v>
      </c>
      <c r="AU99" s="22" t="s">
        <v>88</v>
      </c>
      <c r="AY99" s="22" t="s">
        <v>127</v>
      </c>
      <c r="BE99" s="196">
        <f>IF(N99="základní",J99,0)</f>
        <v>0</v>
      </c>
      <c r="BF99" s="196">
        <f>IF(N99="snížená",J99,0)</f>
        <v>0</v>
      </c>
      <c r="BG99" s="196">
        <f>IF(N99="zákl. přenesená",J99,0)</f>
        <v>0</v>
      </c>
      <c r="BH99" s="196">
        <f>IF(N99="sníž. přenesená",J99,0)</f>
        <v>0</v>
      </c>
      <c r="BI99" s="196">
        <f>IF(N99="nulová",J99,0)</f>
        <v>0</v>
      </c>
      <c r="BJ99" s="22" t="s">
        <v>81</v>
      </c>
      <c r="BK99" s="196">
        <f>ROUND(I99*H99,2)</f>
        <v>0</v>
      </c>
      <c r="BL99" s="22" t="s">
        <v>134</v>
      </c>
      <c r="BM99" s="22" t="s">
        <v>157</v>
      </c>
    </row>
    <row r="100" spans="2:47" s="1" customFormat="1" ht="54">
      <c r="B100" s="39"/>
      <c r="C100" s="61"/>
      <c r="D100" s="197" t="s">
        <v>136</v>
      </c>
      <c r="E100" s="61"/>
      <c r="F100" s="198" t="s">
        <v>158</v>
      </c>
      <c r="G100" s="61"/>
      <c r="H100" s="61"/>
      <c r="I100" s="156"/>
      <c r="J100" s="61"/>
      <c r="K100" s="61"/>
      <c r="L100" s="59"/>
      <c r="M100" s="199"/>
      <c r="N100" s="40"/>
      <c r="O100" s="40"/>
      <c r="P100" s="40"/>
      <c r="Q100" s="40"/>
      <c r="R100" s="40"/>
      <c r="S100" s="40"/>
      <c r="T100" s="76"/>
      <c r="AT100" s="22" t="s">
        <v>136</v>
      </c>
      <c r="AU100" s="22" t="s">
        <v>88</v>
      </c>
    </row>
    <row r="101" spans="2:51" s="11" customFormat="1" ht="13.5">
      <c r="B101" s="200"/>
      <c r="C101" s="201"/>
      <c r="D101" s="197" t="s">
        <v>148</v>
      </c>
      <c r="E101" s="202" t="s">
        <v>23</v>
      </c>
      <c r="F101" s="203" t="s">
        <v>159</v>
      </c>
      <c r="G101" s="201"/>
      <c r="H101" s="204">
        <v>79.64</v>
      </c>
      <c r="I101" s="205"/>
      <c r="J101" s="201"/>
      <c r="K101" s="201"/>
      <c r="L101" s="206"/>
      <c r="M101" s="207"/>
      <c r="N101" s="208"/>
      <c r="O101" s="208"/>
      <c r="P101" s="208"/>
      <c r="Q101" s="208"/>
      <c r="R101" s="208"/>
      <c r="S101" s="208"/>
      <c r="T101" s="209"/>
      <c r="AT101" s="210" t="s">
        <v>148</v>
      </c>
      <c r="AU101" s="210" t="s">
        <v>88</v>
      </c>
      <c r="AV101" s="11" t="s">
        <v>88</v>
      </c>
      <c r="AW101" s="11" t="s">
        <v>39</v>
      </c>
      <c r="AX101" s="11" t="s">
        <v>76</v>
      </c>
      <c r="AY101" s="210" t="s">
        <v>127</v>
      </c>
    </row>
    <row r="102" spans="2:51" s="12" customFormat="1" ht="13.5">
      <c r="B102" s="211"/>
      <c r="C102" s="212"/>
      <c r="D102" s="197" t="s">
        <v>148</v>
      </c>
      <c r="E102" s="213" t="s">
        <v>23</v>
      </c>
      <c r="F102" s="214" t="s">
        <v>150</v>
      </c>
      <c r="G102" s="212"/>
      <c r="H102" s="215">
        <v>79.64</v>
      </c>
      <c r="I102" s="216"/>
      <c r="J102" s="212"/>
      <c r="K102" s="212"/>
      <c r="L102" s="217"/>
      <c r="M102" s="218"/>
      <c r="N102" s="219"/>
      <c r="O102" s="219"/>
      <c r="P102" s="219"/>
      <c r="Q102" s="219"/>
      <c r="R102" s="219"/>
      <c r="S102" s="219"/>
      <c r="T102" s="220"/>
      <c r="AT102" s="221" t="s">
        <v>148</v>
      </c>
      <c r="AU102" s="221" t="s">
        <v>88</v>
      </c>
      <c r="AV102" s="12" t="s">
        <v>134</v>
      </c>
      <c r="AW102" s="12" t="s">
        <v>39</v>
      </c>
      <c r="AX102" s="12" t="s">
        <v>81</v>
      </c>
      <c r="AY102" s="221" t="s">
        <v>127</v>
      </c>
    </row>
    <row r="103" spans="2:65" s="1" customFormat="1" ht="38.25" customHeight="1">
      <c r="B103" s="39"/>
      <c r="C103" s="185" t="s">
        <v>160</v>
      </c>
      <c r="D103" s="185" t="s">
        <v>129</v>
      </c>
      <c r="E103" s="186" t="s">
        <v>161</v>
      </c>
      <c r="F103" s="187" t="s">
        <v>162</v>
      </c>
      <c r="G103" s="188" t="s">
        <v>145</v>
      </c>
      <c r="H103" s="189">
        <v>79.64</v>
      </c>
      <c r="I103" s="190"/>
      <c r="J103" s="191">
        <f>ROUND(I103*H103,2)</f>
        <v>0</v>
      </c>
      <c r="K103" s="187" t="s">
        <v>133</v>
      </c>
      <c r="L103" s="59"/>
      <c r="M103" s="192" t="s">
        <v>23</v>
      </c>
      <c r="N103" s="193" t="s">
        <v>47</v>
      </c>
      <c r="O103" s="40"/>
      <c r="P103" s="194">
        <f>O103*H103</f>
        <v>0</v>
      </c>
      <c r="Q103" s="194">
        <v>0</v>
      </c>
      <c r="R103" s="194">
        <f>Q103*H103</f>
        <v>0</v>
      </c>
      <c r="S103" s="194">
        <v>0</v>
      </c>
      <c r="T103" s="195">
        <f>S103*H103</f>
        <v>0</v>
      </c>
      <c r="AR103" s="22" t="s">
        <v>134</v>
      </c>
      <c r="AT103" s="22" t="s">
        <v>129</v>
      </c>
      <c r="AU103" s="22" t="s">
        <v>88</v>
      </c>
      <c r="AY103" s="22" t="s">
        <v>127</v>
      </c>
      <c r="BE103" s="196">
        <f>IF(N103="základní",J103,0)</f>
        <v>0</v>
      </c>
      <c r="BF103" s="196">
        <f>IF(N103="snížená",J103,0)</f>
        <v>0</v>
      </c>
      <c r="BG103" s="196">
        <f>IF(N103="zákl. přenesená",J103,0)</f>
        <v>0</v>
      </c>
      <c r="BH103" s="196">
        <f>IF(N103="sníž. přenesená",J103,0)</f>
        <v>0</v>
      </c>
      <c r="BI103" s="196">
        <f>IF(N103="nulová",J103,0)</f>
        <v>0</v>
      </c>
      <c r="BJ103" s="22" t="s">
        <v>81</v>
      </c>
      <c r="BK103" s="196">
        <f>ROUND(I103*H103,2)</f>
        <v>0</v>
      </c>
      <c r="BL103" s="22" t="s">
        <v>134</v>
      </c>
      <c r="BM103" s="22" t="s">
        <v>163</v>
      </c>
    </row>
    <row r="104" spans="2:47" s="1" customFormat="1" ht="54">
      <c r="B104" s="39"/>
      <c r="C104" s="61"/>
      <c r="D104" s="197" t="s">
        <v>136</v>
      </c>
      <c r="E104" s="61"/>
      <c r="F104" s="198" t="s">
        <v>158</v>
      </c>
      <c r="G104" s="61"/>
      <c r="H104" s="61"/>
      <c r="I104" s="156"/>
      <c r="J104" s="61"/>
      <c r="K104" s="61"/>
      <c r="L104" s="59"/>
      <c r="M104" s="199"/>
      <c r="N104" s="40"/>
      <c r="O104" s="40"/>
      <c r="P104" s="40"/>
      <c r="Q104" s="40"/>
      <c r="R104" s="40"/>
      <c r="S104" s="40"/>
      <c r="T104" s="76"/>
      <c r="AT104" s="22" t="s">
        <v>136</v>
      </c>
      <c r="AU104" s="22" t="s">
        <v>88</v>
      </c>
    </row>
    <row r="105" spans="2:65" s="1" customFormat="1" ht="38.25" customHeight="1">
      <c r="B105" s="39"/>
      <c r="C105" s="185" t="s">
        <v>164</v>
      </c>
      <c r="D105" s="185" t="s">
        <v>129</v>
      </c>
      <c r="E105" s="186" t="s">
        <v>165</v>
      </c>
      <c r="F105" s="187" t="s">
        <v>166</v>
      </c>
      <c r="G105" s="188" t="s">
        <v>145</v>
      </c>
      <c r="H105" s="189">
        <v>80.612</v>
      </c>
      <c r="I105" s="190"/>
      <c r="J105" s="191">
        <f>ROUND(I105*H105,2)</f>
        <v>0</v>
      </c>
      <c r="K105" s="187" t="s">
        <v>133</v>
      </c>
      <c r="L105" s="59"/>
      <c r="M105" s="192" t="s">
        <v>23</v>
      </c>
      <c r="N105" s="193" t="s">
        <v>47</v>
      </c>
      <c r="O105" s="40"/>
      <c r="P105" s="194">
        <f>O105*H105</f>
        <v>0</v>
      </c>
      <c r="Q105" s="194">
        <v>0</v>
      </c>
      <c r="R105" s="194">
        <f>Q105*H105</f>
        <v>0</v>
      </c>
      <c r="S105" s="194">
        <v>0</v>
      </c>
      <c r="T105" s="195">
        <f>S105*H105</f>
        <v>0</v>
      </c>
      <c r="AR105" s="22" t="s">
        <v>134</v>
      </c>
      <c r="AT105" s="22" t="s">
        <v>129</v>
      </c>
      <c r="AU105" s="22" t="s">
        <v>88</v>
      </c>
      <c r="AY105" s="22" t="s">
        <v>127</v>
      </c>
      <c r="BE105" s="196">
        <f>IF(N105="základní",J105,0)</f>
        <v>0</v>
      </c>
      <c r="BF105" s="196">
        <f>IF(N105="snížená",J105,0)</f>
        <v>0</v>
      </c>
      <c r="BG105" s="196">
        <f>IF(N105="zákl. přenesená",J105,0)</f>
        <v>0</v>
      </c>
      <c r="BH105" s="196">
        <f>IF(N105="sníž. přenesená",J105,0)</f>
        <v>0</v>
      </c>
      <c r="BI105" s="196">
        <f>IF(N105="nulová",J105,0)</f>
        <v>0</v>
      </c>
      <c r="BJ105" s="22" t="s">
        <v>81</v>
      </c>
      <c r="BK105" s="196">
        <f>ROUND(I105*H105,2)</f>
        <v>0</v>
      </c>
      <c r="BL105" s="22" t="s">
        <v>134</v>
      </c>
      <c r="BM105" s="22" t="s">
        <v>167</v>
      </c>
    </row>
    <row r="106" spans="2:47" s="1" customFormat="1" ht="189">
      <c r="B106" s="39"/>
      <c r="C106" s="61"/>
      <c r="D106" s="197" t="s">
        <v>136</v>
      </c>
      <c r="E106" s="61"/>
      <c r="F106" s="198" t="s">
        <v>168</v>
      </c>
      <c r="G106" s="61"/>
      <c r="H106" s="61"/>
      <c r="I106" s="156"/>
      <c r="J106" s="61"/>
      <c r="K106" s="61"/>
      <c r="L106" s="59"/>
      <c r="M106" s="199"/>
      <c r="N106" s="40"/>
      <c r="O106" s="40"/>
      <c r="P106" s="40"/>
      <c r="Q106" s="40"/>
      <c r="R106" s="40"/>
      <c r="S106" s="40"/>
      <c r="T106" s="76"/>
      <c r="AT106" s="22" t="s">
        <v>136</v>
      </c>
      <c r="AU106" s="22" t="s">
        <v>88</v>
      </c>
    </row>
    <row r="107" spans="2:51" s="11" customFormat="1" ht="13.5">
      <c r="B107" s="200"/>
      <c r="C107" s="201"/>
      <c r="D107" s="197" t="s">
        <v>148</v>
      </c>
      <c r="E107" s="202" t="s">
        <v>23</v>
      </c>
      <c r="F107" s="203" t="s">
        <v>169</v>
      </c>
      <c r="G107" s="201"/>
      <c r="H107" s="204">
        <v>80.612</v>
      </c>
      <c r="I107" s="205"/>
      <c r="J107" s="201"/>
      <c r="K107" s="201"/>
      <c r="L107" s="206"/>
      <c r="M107" s="207"/>
      <c r="N107" s="208"/>
      <c r="O107" s="208"/>
      <c r="P107" s="208"/>
      <c r="Q107" s="208"/>
      <c r="R107" s="208"/>
      <c r="S107" s="208"/>
      <c r="T107" s="209"/>
      <c r="AT107" s="210" t="s">
        <v>148</v>
      </c>
      <c r="AU107" s="210" t="s">
        <v>88</v>
      </c>
      <c r="AV107" s="11" t="s">
        <v>88</v>
      </c>
      <c r="AW107" s="11" t="s">
        <v>39</v>
      </c>
      <c r="AX107" s="11" t="s">
        <v>76</v>
      </c>
      <c r="AY107" s="210" t="s">
        <v>127</v>
      </c>
    </row>
    <row r="108" spans="2:51" s="12" customFormat="1" ht="13.5">
      <c r="B108" s="211"/>
      <c r="C108" s="212"/>
      <c r="D108" s="197" t="s">
        <v>148</v>
      </c>
      <c r="E108" s="213" t="s">
        <v>23</v>
      </c>
      <c r="F108" s="214" t="s">
        <v>150</v>
      </c>
      <c r="G108" s="212"/>
      <c r="H108" s="215">
        <v>80.612</v>
      </c>
      <c r="I108" s="216"/>
      <c r="J108" s="212"/>
      <c r="K108" s="212"/>
      <c r="L108" s="217"/>
      <c r="M108" s="218"/>
      <c r="N108" s="219"/>
      <c r="O108" s="219"/>
      <c r="P108" s="219"/>
      <c r="Q108" s="219"/>
      <c r="R108" s="219"/>
      <c r="S108" s="219"/>
      <c r="T108" s="220"/>
      <c r="AT108" s="221" t="s">
        <v>148</v>
      </c>
      <c r="AU108" s="221" t="s">
        <v>88</v>
      </c>
      <c r="AV108" s="12" t="s">
        <v>134</v>
      </c>
      <c r="AW108" s="12" t="s">
        <v>39</v>
      </c>
      <c r="AX108" s="12" t="s">
        <v>81</v>
      </c>
      <c r="AY108" s="221" t="s">
        <v>127</v>
      </c>
    </row>
    <row r="109" spans="2:65" s="1" customFormat="1" ht="51" customHeight="1">
      <c r="B109" s="39"/>
      <c r="C109" s="185" t="s">
        <v>170</v>
      </c>
      <c r="D109" s="185" t="s">
        <v>129</v>
      </c>
      <c r="E109" s="186" t="s">
        <v>171</v>
      </c>
      <c r="F109" s="187" t="s">
        <v>172</v>
      </c>
      <c r="G109" s="188" t="s">
        <v>145</v>
      </c>
      <c r="H109" s="189">
        <v>1289.792</v>
      </c>
      <c r="I109" s="190"/>
      <c r="J109" s="191">
        <f>ROUND(I109*H109,2)</f>
        <v>0</v>
      </c>
      <c r="K109" s="187" t="s">
        <v>133</v>
      </c>
      <c r="L109" s="59"/>
      <c r="M109" s="192" t="s">
        <v>23</v>
      </c>
      <c r="N109" s="193" t="s">
        <v>47</v>
      </c>
      <c r="O109" s="40"/>
      <c r="P109" s="194">
        <f>O109*H109</f>
        <v>0</v>
      </c>
      <c r="Q109" s="194">
        <v>0</v>
      </c>
      <c r="R109" s="194">
        <f>Q109*H109</f>
        <v>0</v>
      </c>
      <c r="S109" s="194">
        <v>0</v>
      </c>
      <c r="T109" s="195">
        <f>S109*H109</f>
        <v>0</v>
      </c>
      <c r="AR109" s="22" t="s">
        <v>134</v>
      </c>
      <c r="AT109" s="22" t="s">
        <v>129</v>
      </c>
      <c r="AU109" s="22" t="s">
        <v>88</v>
      </c>
      <c r="AY109" s="22" t="s">
        <v>127</v>
      </c>
      <c r="BE109" s="196">
        <f>IF(N109="základní",J109,0)</f>
        <v>0</v>
      </c>
      <c r="BF109" s="196">
        <f>IF(N109="snížená",J109,0)</f>
        <v>0</v>
      </c>
      <c r="BG109" s="196">
        <f>IF(N109="zákl. přenesená",J109,0)</f>
        <v>0</v>
      </c>
      <c r="BH109" s="196">
        <f>IF(N109="sníž. přenesená",J109,0)</f>
        <v>0</v>
      </c>
      <c r="BI109" s="196">
        <f>IF(N109="nulová",J109,0)</f>
        <v>0</v>
      </c>
      <c r="BJ109" s="22" t="s">
        <v>81</v>
      </c>
      <c r="BK109" s="196">
        <f>ROUND(I109*H109,2)</f>
        <v>0</v>
      </c>
      <c r="BL109" s="22" t="s">
        <v>134</v>
      </c>
      <c r="BM109" s="22" t="s">
        <v>173</v>
      </c>
    </row>
    <row r="110" spans="2:47" s="1" customFormat="1" ht="189">
      <c r="B110" s="39"/>
      <c r="C110" s="61"/>
      <c r="D110" s="197" t="s">
        <v>136</v>
      </c>
      <c r="E110" s="61"/>
      <c r="F110" s="198" t="s">
        <v>168</v>
      </c>
      <c r="G110" s="61"/>
      <c r="H110" s="61"/>
      <c r="I110" s="156"/>
      <c r="J110" s="61"/>
      <c r="K110" s="61"/>
      <c r="L110" s="59"/>
      <c r="M110" s="199"/>
      <c r="N110" s="40"/>
      <c r="O110" s="40"/>
      <c r="P110" s="40"/>
      <c r="Q110" s="40"/>
      <c r="R110" s="40"/>
      <c r="S110" s="40"/>
      <c r="T110" s="76"/>
      <c r="AT110" s="22" t="s">
        <v>136</v>
      </c>
      <c r="AU110" s="22" t="s">
        <v>88</v>
      </c>
    </row>
    <row r="111" spans="2:51" s="11" customFormat="1" ht="13.5">
      <c r="B111" s="200"/>
      <c r="C111" s="201"/>
      <c r="D111" s="197" t="s">
        <v>148</v>
      </c>
      <c r="E111" s="201"/>
      <c r="F111" s="203" t="s">
        <v>174</v>
      </c>
      <c r="G111" s="201"/>
      <c r="H111" s="204">
        <v>1289.792</v>
      </c>
      <c r="I111" s="205"/>
      <c r="J111" s="201"/>
      <c r="K111" s="201"/>
      <c r="L111" s="206"/>
      <c r="M111" s="207"/>
      <c r="N111" s="208"/>
      <c r="O111" s="208"/>
      <c r="P111" s="208"/>
      <c r="Q111" s="208"/>
      <c r="R111" s="208"/>
      <c r="S111" s="208"/>
      <c r="T111" s="209"/>
      <c r="AT111" s="210" t="s">
        <v>148</v>
      </c>
      <c r="AU111" s="210" t="s">
        <v>88</v>
      </c>
      <c r="AV111" s="11" t="s">
        <v>88</v>
      </c>
      <c r="AW111" s="11" t="s">
        <v>6</v>
      </c>
      <c r="AX111" s="11" t="s">
        <v>81</v>
      </c>
      <c r="AY111" s="210" t="s">
        <v>127</v>
      </c>
    </row>
    <row r="112" spans="2:65" s="1" customFormat="1" ht="25.5" customHeight="1">
      <c r="B112" s="39"/>
      <c r="C112" s="185" t="s">
        <v>175</v>
      </c>
      <c r="D112" s="185" t="s">
        <v>129</v>
      </c>
      <c r="E112" s="186" t="s">
        <v>176</v>
      </c>
      <c r="F112" s="187" t="s">
        <v>177</v>
      </c>
      <c r="G112" s="188" t="s">
        <v>145</v>
      </c>
      <c r="H112" s="189">
        <v>80.612</v>
      </c>
      <c r="I112" s="190"/>
      <c r="J112" s="191">
        <f>ROUND(I112*H112,2)</f>
        <v>0</v>
      </c>
      <c r="K112" s="187" t="s">
        <v>133</v>
      </c>
      <c r="L112" s="59"/>
      <c r="M112" s="192" t="s">
        <v>23</v>
      </c>
      <c r="N112" s="193" t="s">
        <v>47</v>
      </c>
      <c r="O112" s="40"/>
      <c r="P112" s="194">
        <f>O112*H112</f>
        <v>0</v>
      </c>
      <c r="Q112" s="194">
        <v>0</v>
      </c>
      <c r="R112" s="194">
        <f>Q112*H112</f>
        <v>0</v>
      </c>
      <c r="S112" s="194">
        <v>0</v>
      </c>
      <c r="T112" s="195">
        <f>S112*H112</f>
        <v>0</v>
      </c>
      <c r="AR112" s="22" t="s">
        <v>134</v>
      </c>
      <c r="AT112" s="22" t="s">
        <v>129</v>
      </c>
      <c r="AU112" s="22" t="s">
        <v>88</v>
      </c>
      <c r="AY112" s="22" t="s">
        <v>127</v>
      </c>
      <c r="BE112" s="196">
        <f>IF(N112="základní",J112,0)</f>
        <v>0</v>
      </c>
      <c r="BF112" s="196">
        <f>IF(N112="snížená",J112,0)</f>
        <v>0</v>
      </c>
      <c r="BG112" s="196">
        <f>IF(N112="zákl. přenesená",J112,0)</f>
        <v>0</v>
      </c>
      <c r="BH112" s="196">
        <f>IF(N112="sníž. přenesená",J112,0)</f>
        <v>0</v>
      </c>
      <c r="BI112" s="196">
        <f>IF(N112="nulová",J112,0)</f>
        <v>0</v>
      </c>
      <c r="BJ112" s="22" t="s">
        <v>81</v>
      </c>
      <c r="BK112" s="196">
        <f>ROUND(I112*H112,2)</f>
        <v>0</v>
      </c>
      <c r="BL112" s="22" t="s">
        <v>134</v>
      </c>
      <c r="BM112" s="22" t="s">
        <v>178</v>
      </c>
    </row>
    <row r="113" spans="2:47" s="1" customFormat="1" ht="148.5">
      <c r="B113" s="39"/>
      <c r="C113" s="61"/>
      <c r="D113" s="197" t="s">
        <v>136</v>
      </c>
      <c r="E113" s="61"/>
      <c r="F113" s="198" t="s">
        <v>179</v>
      </c>
      <c r="G113" s="61"/>
      <c r="H113" s="61"/>
      <c r="I113" s="156"/>
      <c r="J113" s="61"/>
      <c r="K113" s="61"/>
      <c r="L113" s="59"/>
      <c r="M113" s="199"/>
      <c r="N113" s="40"/>
      <c r="O113" s="40"/>
      <c r="P113" s="40"/>
      <c r="Q113" s="40"/>
      <c r="R113" s="40"/>
      <c r="S113" s="40"/>
      <c r="T113" s="76"/>
      <c r="AT113" s="22" t="s">
        <v>136</v>
      </c>
      <c r="AU113" s="22" t="s">
        <v>88</v>
      </c>
    </row>
    <row r="114" spans="2:65" s="1" customFormat="1" ht="16.5" customHeight="1">
      <c r="B114" s="39"/>
      <c r="C114" s="185" t="s">
        <v>180</v>
      </c>
      <c r="D114" s="185" t="s">
        <v>129</v>
      </c>
      <c r="E114" s="186" t="s">
        <v>181</v>
      </c>
      <c r="F114" s="187" t="s">
        <v>182</v>
      </c>
      <c r="G114" s="188" t="s">
        <v>145</v>
      </c>
      <c r="H114" s="189">
        <v>80.612</v>
      </c>
      <c r="I114" s="190"/>
      <c r="J114" s="191">
        <f>ROUND(I114*H114,2)</f>
        <v>0</v>
      </c>
      <c r="K114" s="187" t="s">
        <v>133</v>
      </c>
      <c r="L114" s="59"/>
      <c r="M114" s="192" t="s">
        <v>23</v>
      </c>
      <c r="N114" s="193" t="s">
        <v>47</v>
      </c>
      <c r="O114" s="40"/>
      <c r="P114" s="194">
        <f>O114*H114</f>
        <v>0</v>
      </c>
      <c r="Q114" s="194">
        <v>0</v>
      </c>
      <c r="R114" s="194">
        <f>Q114*H114</f>
        <v>0</v>
      </c>
      <c r="S114" s="194">
        <v>0</v>
      </c>
      <c r="T114" s="195">
        <f>S114*H114</f>
        <v>0</v>
      </c>
      <c r="AR114" s="22" t="s">
        <v>134</v>
      </c>
      <c r="AT114" s="22" t="s">
        <v>129</v>
      </c>
      <c r="AU114" s="22" t="s">
        <v>88</v>
      </c>
      <c r="AY114" s="22" t="s">
        <v>127</v>
      </c>
      <c r="BE114" s="196">
        <f>IF(N114="základní",J114,0)</f>
        <v>0</v>
      </c>
      <c r="BF114" s="196">
        <f>IF(N114="snížená",J114,0)</f>
        <v>0</v>
      </c>
      <c r="BG114" s="196">
        <f>IF(N114="zákl. přenesená",J114,0)</f>
        <v>0</v>
      </c>
      <c r="BH114" s="196">
        <f>IF(N114="sníž. přenesená",J114,0)</f>
        <v>0</v>
      </c>
      <c r="BI114" s="196">
        <f>IF(N114="nulová",J114,0)</f>
        <v>0</v>
      </c>
      <c r="BJ114" s="22" t="s">
        <v>81</v>
      </c>
      <c r="BK114" s="196">
        <f>ROUND(I114*H114,2)</f>
        <v>0</v>
      </c>
      <c r="BL114" s="22" t="s">
        <v>134</v>
      </c>
      <c r="BM114" s="22" t="s">
        <v>183</v>
      </c>
    </row>
    <row r="115" spans="2:47" s="1" customFormat="1" ht="297">
      <c r="B115" s="39"/>
      <c r="C115" s="61"/>
      <c r="D115" s="197" t="s">
        <v>136</v>
      </c>
      <c r="E115" s="61"/>
      <c r="F115" s="198" t="s">
        <v>184</v>
      </c>
      <c r="G115" s="61"/>
      <c r="H115" s="61"/>
      <c r="I115" s="156"/>
      <c r="J115" s="61"/>
      <c r="K115" s="61"/>
      <c r="L115" s="59"/>
      <c r="M115" s="199"/>
      <c r="N115" s="40"/>
      <c r="O115" s="40"/>
      <c r="P115" s="40"/>
      <c r="Q115" s="40"/>
      <c r="R115" s="40"/>
      <c r="S115" s="40"/>
      <c r="T115" s="76"/>
      <c r="AT115" s="22" t="s">
        <v>136</v>
      </c>
      <c r="AU115" s="22" t="s">
        <v>88</v>
      </c>
    </row>
    <row r="116" spans="2:65" s="1" customFormat="1" ht="16.5" customHeight="1">
      <c r="B116" s="39"/>
      <c r="C116" s="185" t="s">
        <v>185</v>
      </c>
      <c r="D116" s="185" t="s">
        <v>129</v>
      </c>
      <c r="E116" s="186" t="s">
        <v>186</v>
      </c>
      <c r="F116" s="187" t="s">
        <v>187</v>
      </c>
      <c r="G116" s="188" t="s">
        <v>188</v>
      </c>
      <c r="H116" s="189">
        <v>145.102</v>
      </c>
      <c r="I116" s="190"/>
      <c r="J116" s="191">
        <f>ROUND(I116*H116,2)</f>
        <v>0</v>
      </c>
      <c r="K116" s="187" t="s">
        <v>133</v>
      </c>
      <c r="L116" s="59"/>
      <c r="M116" s="192" t="s">
        <v>23</v>
      </c>
      <c r="N116" s="193" t="s">
        <v>47</v>
      </c>
      <c r="O116" s="40"/>
      <c r="P116" s="194">
        <f>O116*H116</f>
        <v>0</v>
      </c>
      <c r="Q116" s="194">
        <v>0</v>
      </c>
      <c r="R116" s="194">
        <f>Q116*H116</f>
        <v>0</v>
      </c>
      <c r="S116" s="194">
        <v>0</v>
      </c>
      <c r="T116" s="195">
        <f>S116*H116</f>
        <v>0</v>
      </c>
      <c r="AR116" s="22" t="s">
        <v>134</v>
      </c>
      <c r="AT116" s="22" t="s">
        <v>129</v>
      </c>
      <c r="AU116" s="22" t="s">
        <v>88</v>
      </c>
      <c r="AY116" s="22" t="s">
        <v>127</v>
      </c>
      <c r="BE116" s="196">
        <f>IF(N116="základní",J116,0)</f>
        <v>0</v>
      </c>
      <c r="BF116" s="196">
        <f>IF(N116="snížená",J116,0)</f>
        <v>0</v>
      </c>
      <c r="BG116" s="196">
        <f>IF(N116="zákl. přenesená",J116,0)</f>
        <v>0</v>
      </c>
      <c r="BH116" s="196">
        <f>IF(N116="sníž. přenesená",J116,0)</f>
        <v>0</v>
      </c>
      <c r="BI116" s="196">
        <f>IF(N116="nulová",J116,0)</f>
        <v>0</v>
      </c>
      <c r="BJ116" s="22" t="s">
        <v>81</v>
      </c>
      <c r="BK116" s="196">
        <f>ROUND(I116*H116,2)</f>
        <v>0</v>
      </c>
      <c r="BL116" s="22" t="s">
        <v>134</v>
      </c>
      <c r="BM116" s="22" t="s">
        <v>189</v>
      </c>
    </row>
    <row r="117" spans="2:47" s="1" customFormat="1" ht="297">
      <c r="B117" s="39"/>
      <c r="C117" s="61"/>
      <c r="D117" s="197" t="s">
        <v>136</v>
      </c>
      <c r="E117" s="61"/>
      <c r="F117" s="198" t="s">
        <v>184</v>
      </c>
      <c r="G117" s="61"/>
      <c r="H117" s="61"/>
      <c r="I117" s="156"/>
      <c r="J117" s="61"/>
      <c r="K117" s="61"/>
      <c r="L117" s="59"/>
      <c r="M117" s="199"/>
      <c r="N117" s="40"/>
      <c r="O117" s="40"/>
      <c r="P117" s="40"/>
      <c r="Q117" s="40"/>
      <c r="R117" s="40"/>
      <c r="S117" s="40"/>
      <c r="T117" s="76"/>
      <c r="AT117" s="22" t="s">
        <v>136</v>
      </c>
      <c r="AU117" s="22" t="s">
        <v>88</v>
      </c>
    </row>
    <row r="118" spans="2:51" s="11" customFormat="1" ht="13.5">
      <c r="B118" s="200"/>
      <c r="C118" s="201"/>
      <c r="D118" s="197" t="s">
        <v>148</v>
      </c>
      <c r="E118" s="202" t="s">
        <v>23</v>
      </c>
      <c r="F118" s="203" t="s">
        <v>190</v>
      </c>
      <c r="G118" s="201"/>
      <c r="H118" s="204">
        <v>145.102</v>
      </c>
      <c r="I118" s="205"/>
      <c r="J118" s="201"/>
      <c r="K118" s="201"/>
      <c r="L118" s="206"/>
      <c r="M118" s="207"/>
      <c r="N118" s="208"/>
      <c r="O118" s="208"/>
      <c r="P118" s="208"/>
      <c r="Q118" s="208"/>
      <c r="R118" s="208"/>
      <c r="S118" s="208"/>
      <c r="T118" s="209"/>
      <c r="AT118" s="210" t="s">
        <v>148</v>
      </c>
      <c r="AU118" s="210" t="s">
        <v>88</v>
      </c>
      <c r="AV118" s="11" t="s">
        <v>88</v>
      </c>
      <c r="AW118" s="11" t="s">
        <v>39</v>
      </c>
      <c r="AX118" s="11" t="s">
        <v>76</v>
      </c>
      <c r="AY118" s="210" t="s">
        <v>127</v>
      </c>
    </row>
    <row r="119" spans="2:51" s="12" customFormat="1" ht="13.5">
      <c r="B119" s="211"/>
      <c r="C119" s="212"/>
      <c r="D119" s="197" t="s">
        <v>148</v>
      </c>
      <c r="E119" s="213" t="s">
        <v>23</v>
      </c>
      <c r="F119" s="214" t="s">
        <v>150</v>
      </c>
      <c r="G119" s="212"/>
      <c r="H119" s="215">
        <v>145.102</v>
      </c>
      <c r="I119" s="216"/>
      <c r="J119" s="212"/>
      <c r="K119" s="212"/>
      <c r="L119" s="217"/>
      <c r="M119" s="218"/>
      <c r="N119" s="219"/>
      <c r="O119" s="219"/>
      <c r="P119" s="219"/>
      <c r="Q119" s="219"/>
      <c r="R119" s="219"/>
      <c r="S119" s="219"/>
      <c r="T119" s="220"/>
      <c r="AT119" s="221" t="s">
        <v>148</v>
      </c>
      <c r="AU119" s="221" t="s">
        <v>88</v>
      </c>
      <c r="AV119" s="12" t="s">
        <v>134</v>
      </c>
      <c r="AW119" s="12" t="s">
        <v>39</v>
      </c>
      <c r="AX119" s="12" t="s">
        <v>81</v>
      </c>
      <c r="AY119" s="221" t="s">
        <v>127</v>
      </c>
    </row>
    <row r="120" spans="2:63" s="10" customFormat="1" ht="29.85" customHeight="1">
      <c r="B120" s="169"/>
      <c r="C120" s="170"/>
      <c r="D120" s="171" t="s">
        <v>75</v>
      </c>
      <c r="E120" s="183" t="s">
        <v>88</v>
      </c>
      <c r="F120" s="183" t="s">
        <v>191</v>
      </c>
      <c r="G120" s="170"/>
      <c r="H120" s="170"/>
      <c r="I120" s="173"/>
      <c r="J120" s="184">
        <f>BK120</f>
        <v>0</v>
      </c>
      <c r="K120" s="170"/>
      <c r="L120" s="175"/>
      <c r="M120" s="176"/>
      <c r="N120" s="177"/>
      <c r="O120" s="177"/>
      <c r="P120" s="178">
        <f>SUM(P121:P140)</f>
        <v>0</v>
      </c>
      <c r="Q120" s="177"/>
      <c r="R120" s="178">
        <f>SUM(R121:R140)</f>
        <v>109.48099218000002</v>
      </c>
      <c r="S120" s="177"/>
      <c r="T120" s="179">
        <f>SUM(T121:T140)</f>
        <v>0</v>
      </c>
      <c r="AR120" s="180" t="s">
        <v>81</v>
      </c>
      <c r="AT120" s="181" t="s">
        <v>75</v>
      </c>
      <c r="AU120" s="181" t="s">
        <v>81</v>
      </c>
      <c r="AY120" s="180" t="s">
        <v>127</v>
      </c>
      <c r="BK120" s="182">
        <f>SUM(BK121:BK140)</f>
        <v>0</v>
      </c>
    </row>
    <row r="121" spans="2:65" s="1" customFormat="1" ht="25.5" customHeight="1">
      <c r="B121" s="39"/>
      <c r="C121" s="185" t="s">
        <v>192</v>
      </c>
      <c r="D121" s="185" t="s">
        <v>129</v>
      </c>
      <c r="E121" s="186" t="s">
        <v>193</v>
      </c>
      <c r="F121" s="187" t="s">
        <v>194</v>
      </c>
      <c r="G121" s="188" t="s">
        <v>145</v>
      </c>
      <c r="H121" s="189">
        <v>16.036</v>
      </c>
      <c r="I121" s="190"/>
      <c r="J121" s="191">
        <f>ROUND(I121*H121,2)</f>
        <v>0</v>
      </c>
      <c r="K121" s="187" t="s">
        <v>133</v>
      </c>
      <c r="L121" s="59"/>
      <c r="M121" s="192" t="s">
        <v>23</v>
      </c>
      <c r="N121" s="193" t="s">
        <v>47</v>
      </c>
      <c r="O121" s="40"/>
      <c r="P121" s="194">
        <f>O121*H121</f>
        <v>0</v>
      </c>
      <c r="Q121" s="194">
        <v>2.16</v>
      </c>
      <c r="R121" s="194">
        <f>Q121*H121</f>
        <v>34.63776000000001</v>
      </c>
      <c r="S121" s="194">
        <v>0</v>
      </c>
      <c r="T121" s="195">
        <f>S121*H121</f>
        <v>0</v>
      </c>
      <c r="AR121" s="22" t="s">
        <v>134</v>
      </c>
      <c r="AT121" s="22" t="s">
        <v>129</v>
      </c>
      <c r="AU121" s="22" t="s">
        <v>88</v>
      </c>
      <c r="AY121" s="22" t="s">
        <v>127</v>
      </c>
      <c r="BE121" s="196">
        <f>IF(N121="základní",J121,0)</f>
        <v>0</v>
      </c>
      <c r="BF121" s="196">
        <f>IF(N121="snížená",J121,0)</f>
        <v>0</v>
      </c>
      <c r="BG121" s="196">
        <f>IF(N121="zákl. přenesená",J121,0)</f>
        <v>0</v>
      </c>
      <c r="BH121" s="196">
        <f>IF(N121="sníž. přenesená",J121,0)</f>
        <v>0</v>
      </c>
      <c r="BI121" s="196">
        <f>IF(N121="nulová",J121,0)</f>
        <v>0</v>
      </c>
      <c r="BJ121" s="22" t="s">
        <v>81</v>
      </c>
      <c r="BK121" s="196">
        <f>ROUND(I121*H121,2)</f>
        <v>0</v>
      </c>
      <c r="BL121" s="22" t="s">
        <v>134</v>
      </c>
      <c r="BM121" s="22" t="s">
        <v>195</v>
      </c>
    </row>
    <row r="122" spans="2:47" s="1" customFormat="1" ht="54">
      <c r="B122" s="39"/>
      <c r="C122" s="61"/>
      <c r="D122" s="197" t="s">
        <v>136</v>
      </c>
      <c r="E122" s="61"/>
      <c r="F122" s="198" t="s">
        <v>196</v>
      </c>
      <c r="G122" s="61"/>
      <c r="H122" s="61"/>
      <c r="I122" s="156"/>
      <c r="J122" s="61"/>
      <c r="K122" s="61"/>
      <c r="L122" s="59"/>
      <c r="M122" s="199"/>
      <c r="N122" s="40"/>
      <c r="O122" s="40"/>
      <c r="P122" s="40"/>
      <c r="Q122" s="40"/>
      <c r="R122" s="40"/>
      <c r="S122" s="40"/>
      <c r="T122" s="76"/>
      <c r="AT122" s="22" t="s">
        <v>136</v>
      </c>
      <c r="AU122" s="22" t="s">
        <v>88</v>
      </c>
    </row>
    <row r="123" spans="2:51" s="11" customFormat="1" ht="13.5">
      <c r="B123" s="200"/>
      <c r="C123" s="201"/>
      <c r="D123" s="197" t="s">
        <v>148</v>
      </c>
      <c r="E123" s="202" t="s">
        <v>23</v>
      </c>
      <c r="F123" s="203" t="s">
        <v>197</v>
      </c>
      <c r="G123" s="201"/>
      <c r="H123" s="204">
        <v>15.928</v>
      </c>
      <c r="I123" s="205"/>
      <c r="J123" s="201"/>
      <c r="K123" s="201"/>
      <c r="L123" s="206"/>
      <c r="M123" s="207"/>
      <c r="N123" s="208"/>
      <c r="O123" s="208"/>
      <c r="P123" s="208"/>
      <c r="Q123" s="208"/>
      <c r="R123" s="208"/>
      <c r="S123" s="208"/>
      <c r="T123" s="209"/>
      <c r="AT123" s="210" t="s">
        <v>148</v>
      </c>
      <c r="AU123" s="210" t="s">
        <v>88</v>
      </c>
      <c r="AV123" s="11" t="s">
        <v>88</v>
      </c>
      <c r="AW123" s="11" t="s">
        <v>39</v>
      </c>
      <c r="AX123" s="11" t="s">
        <v>76</v>
      </c>
      <c r="AY123" s="210" t="s">
        <v>127</v>
      </c>
    </row>
    <row r="124" spans="2:51" s="11" customFormat="1" ht="13.5">
      <c r="B124" s="200"/>
      <c r="C124" s="201"/>
      <c r="D124" s="197" t="s">
        <v>148</v>
      </c>
      <c r="E124" s="202" t="s">
        <v>23</v>
      </c>
      <c r="F124" s="203" t="s">
        <v>198</v>
      </c>
      <c r="G124" s="201"/>
      <c r="H124" s="204">
        <v>0.108</v>
      </c>
      <c r="I124" s="205"/>
      <c r="J124" s="201"/>
      <c r="K124" s="201"/>
      <c r="L124" s="206"/>
      <c r="M124" s="207"/>
      <c r="N124" s="208"/>
      <c r="O124" s="208"/>
      <c r="P124" s="208"/>
      <c r="Q124" s="208"/>
      <c r="R124" s="208"/>
      <c r="S124" s="208"/>
      <c r="T124" s="209"/>
      <c r="AT124" s="210" t="s">
        <v>148</v>
      </c>
      <c r="AU124" s="210" t="s">
        <v>88</v>
      </c>
      <c r="AV124" s="11" t="s">
        <v>88</v>
      </c>
      <c r="AW124" s="11" t="s">
        <v>39</v>
      </c>
      <c r="AX124" s="11" t="s">
        <v>76</v>
      </c>
      <c r="AY124" s="210" t="s">
        <v>127</v>
      </c>
    </row>
    <row r="125" spans="2:51" s="12" customFormat="1" ht="13.5">
      <c r="B125" s="211"/>
      <c r="C125" s="212"/>
      <c r="D125" s="197" t="s">
        <v>148</v>
      </c>
      <c r="E125" s="213" t="s">
        <v>23</v>
      </c>
      <c r="F125" s="214" t="s">
        <v>150</v>
      </c>
      <c r="G125" s="212"/>
      <c r="H125" s="215">
        <v>16.036</v>
      </c>
      <c r="I125" s="216"/>
      <c r="J125" s="212"/>
      <c r="K125" s="212"/>
      <c r="L125" s="217"/>
      <c r="M125" s="218"/>
      <c r="N125" s="219"/>
      <c r="O125" s="219"/>
      <c r="P125" s="219"/>
      <c r="Q125" s="219"/>
      <c r="R125" s="219"/>
      <c r="S125" s="219"/>
      <c r="T125" s="220"/>
      <c r="AT125" s="221" t="s">
        <v>148</v>
      </c>
      <c r="AU125" s="221" t="s">
        <v>88</v>
      </c>
      <c r="AV125" s="12" t="s">
        <v>134</v>
      </c>
      <c r="AW125" s="12" t="s">
        <v>39</v>
      </c>
      <c r="AX125" s="12" t="s">
        <v>81</v>
      </c>
      <c r="AY125" s="221" t="s">
        <v>127</v>
      </c>
    </row>
    <row r="126" spans="2:65" s="1" customFormat="1" ht="25.5" customHeight="1">
      <c r="B126" s="39"/>
      <c r="C126" s="185" t="s">
        <v>199</v>
      </c>
      <c r="D126" s="185" t="s">
        <v>129</v>
      </c>
      <c r="E126" s="186" t="s">
        <v>200</v>
      </c>
      <c r="F126" s="187" t="s">
        <v>201</v>
      </c>
      <c r="G126" s="188" t="s">
        <v>145</v>
      </c>
      <c r="H126" s="189">
        <v>0.864</v>
      </c>
      <c r="I126" s="190"/>
      <c r="J126" s="191">
        <f>ROUND(I126*H126,2)</f>
        <v>0</v>
      </c>
      <c r="K126" s="187" t="s">
        <v>133</v>
      </c>
      <c r="L126" s="59"/>
      <c r="M126" s="192" t="s">
        <v>23</v>
      </c>
      <c r="N126" s="193" t="s">
        <v>47</v>
      </c>
      <c r="O126" s="40"/>
      <c r="P126" s="194">
        <f>O126*H126</f>
        <v>0</v>
      </c>
      <c r="Q126" s="194">
        <v>2.45329</v>
      </c>
      <c r="R126" s="194">
        <f>Q126*H126</f>
        <v>2.11964256</v>
      </c>
      <c r="S126" s="194">
        <v>0</v>
      </c>
      <c r="T126" s="195">
        <f>S126*H126</f>
        <v>0</v>
      </c>
      <c r="AR126" s="22" t="s">
        <v>134</v>
      </c>
      <c r="AT126" s="22" t="s">
        <v>129</v>
      </c>
      <c r="AU126" s="22" t="s">
        <v>88</v>
      </c>
      <c r="AY126" s="22" t="s">
        <v>127</v>
      </c>
      <c r="BE126" s="196">
        <f>IF(N126="základní",J126,0)</f>
        <v>0</v>
      </c>
      <c r="BF126" s="196">
        <f>IF(N126="snížená",J126,0)</f>
        <v>0</v>
      </c>
      <c r="BG126" s="196">
        <f>IF(N126="zákl. přenesená",J126,0)</f>
        <v>0</v>
      </c>
      <c r="BH126" s="196">
        <f>IF(N126="sníž. přenesená",J126,0)</f>
        <v>0</v>
      </c>
      <c r="BI126" s="196">
        <f>IF(N126="nulová",J126,0)</f>
        <v>0</v>
      </c>
      <c r="BJ126" s="22" t="s">
        <v>81</v>
      </c>
      <c r="BK126" s="196">
        <f>ROUND(I126*H126,2)</f>
        <v>0</v>
      </c>
      <c r="BL126" s="22" t="s">
        <v>134</v>
      </c>
      <c r="BM126" s="22" t="s">
        <v>202</v>
      </c>
    </row>
    <row r="127" spans="2:47" s="1" customFormat="1" ht="94.5">
      <c r="B127" s="39"/>
      <c r="C127" s="61"/>
      <c r="D127" s="197" t="s">
        <v>136</v>
      </c>
      <c r="E127" s="61"/>
      <c r="F127" s="198" t="s">
        <v>203</v>
      </c>
      <c r="G127" s="61"/>
      <c r="H127" s="61"/>
      <c r="I127" s="156"/>
      <c r="J127" s="61"/>
      <c r="K127" s="61"/>
      <c r="L127" s="59"/>
      <c r="M127" s="199"/>
      <c r="N127" s="40"/>
      <c r="O127" s="40"/>
      <c r="P127" s="40"/>
      <c r="Q127" s="40"/>
      <c r="R127" s="40"/>
      <c r="S127" s="40"/>
      <c r="T127" s="76"/>
      <c r="AT127" s="22" t="s">
        <v>136</v>
      </c>
      <c r="AU127" s="22" t="s">
        <v>88</v>
      </c>
    </row>
    <row r="128" spans="2:51" s="11" customFormat="1" ht="13.5">
      <c r="B128" s="200"/>
      <c r="C128" s="201"/>
      <c r="D128" s="197" t="s">
        <v>148</v>
      </c>
      <c r="E128" s="202" t="s">
        <v>23</v>
      </c>
      <c r="F128" s="203" t="s">
        <v>204</v>
      </c>
      <c r="G128" s="201"/>
      <c r="H128" s="204">
        <v>0.864</v>
      </c>
      <c r="I128" s="205"/>
      <c r="J128" s="201"/>
      <c r="K128" s="201"/>
      <c r="L128" s="206"/>
      <c r="M128" s="207"/>
      <c r="N128" s="208"/>
      <c r="O128" s="208"/>
      <c r="P128" s="208"/>
      <c r="Q128" s="208"/>
      <c r="R128" s="208"/>
      <c r="S128" s="208"/>
      <c r="T128" s="209"/>
      <c r="AT128" s="210" t="s">
        <v>148</v>
      </c>
      <c r="AU128" s="210" t="s">
        <v>88</v>
      </c>
      <c r="AV128" s="11" t="s">
        <v>88</v>
      </c>
      <c r="AW128" s="11" t="s">
        <v>39</v>
      </c>
      <c r="AX128" s="11" t="s">
        <v>76</v>
      </c>
      <c r="AY128" s="210" t="s">
        <v>127</v>
      </c>
    </row>
    <row r="129" spans="2:51" s="12" customFormat="1" ht="13.5">
      <c r="B129" s="211"/>
      <c r="C129" s="212"/>
      <c r="D129" s="197" t="s">
        <v>148</v>
      </c>
      <c r="E129" s="213" t="s">
        <v>23</v>
      </c>
      <c r="F129" s="214" t="s">
        <v>150</v>
      </c>
      <c r="G129" s="212"/>
      <c r="H129" s="215">
        <v>0.864</v>
      </c>
      <c r="I129" s="216"/>
      <c r="J129" s="212"/>
      <c r="K129" s="212"/>
      <c r="L129" s="217"/>
      <c r="M129" s="218"/>
      <c r="N129" s="219"/>
      <c r="O129" s="219"/>
      <c r="P129" s="219"/>
      <c r="Q129" s="219"/>
      <c r="R129" s="219"/>
      <c r="S129" s="219"/>
      <c r="T129" s="220"/>
      <c r="AT129" s="221" t="s">
        <v>148</v>
      </c>
      <c r="AU129" s="221" t="s">
        <v>88</v>
      </c>
      <c r="AV129" s="12" t="s">
        <v>134</v>
      </c>
      <c r="AW129" s="12" t="s">
        <v>39</v>
      </c>
      <c r="AX129" s="12" t="s">
        <v>81</v>
      </c>
      <c r="AY129" s="221" t="s">
        <v>127</v>
      </c>
    </row>
    <row r="130" spans="2:65" s="1" customFormat="1" ht="38.25" customHeight="1">
      <c r="B130" s="39"/>
      <c r="C130" s="185" t="s">
        <v>205</v>
      </c>
      <c r="D130" s="185" t="s">
        <v>129</v>
      </c>
      <c r="E130" s="186" t="s">
        <v>206</v>
      </c>
      <c r="F130" s="187" t="s">
        <v>207</v>
      </c>
      <c r="G130" s="188" t="s">
        <v>132</v>
      </c>
      <c r="H130" s="189">
        <v>4.32</v>
      </c>
      <c r="I130" s="190"/>
      <c r="J130" s="191">
        <f>ROUND(I130*H130,2)</f>
        <v>0</v>
      </c>
      <c r="K130" s="187" t="s">
        <v>133</v>
      </c>
      <c r="L130" s="59"/>
      <c r="M130" s="192" t="s">
        <v>23</v>
      </c>
      <c r="N130" s="193" t="s">
        <v>47</v>
      </c>
      <c r="O130" s="40"/>
      <c r="P130" s="194">
        <f>O130*H130</f>
        <v>0</v>
      </c>
      <c r="Q130" s="194">
        <v>0.00103</v>
      </c>
      <c r="R130" s="194">
        <f>Q130*H130</f>
        <v>0.004449600000000001</v>
      </c>
      <c r="S130" s="194">
        <v>0</v>
      </c>
      <c r="T130" s="195">
        <f>S130*H130</f>
        <v>0</v>
      </c>
      <c r="AR130" s="22" t="s">
        <v>134</v>
      </c>
      <c r="AT130" s="22" t="s">
        <v>129</v>
      </c>
      <c r="AU130" s="22" t="s">
        <v>88</v>
      </c>
      <c r="AY130" s="22" t="s">
        <v>127</v>
      </c>
      <c r="BE130" s="196">
        <f>IF(N130="základní",J130,0)</f>
        <v>0</v>
      </c>
      <c r="BF130" s="196">
        <f>IF(N130="snížená",J130,0)</f>
        <v>0</v>
      </c>
      <c r="BG130" s="196">
        <f>IF(N130="zákl. přenesená",J130,0)</f>
        <v>0</v>
      </c>
      <c r="BH130" s="196">
        <f>IF(N130="sníž. přenesená",J130,0)</f>
        <v>0</v>
      </c>
      <c r="BI130" s="196">
        <f>IF(N130="nulová",J130,0)</f>
        <v>0</v>
      </c>
      <c r="BJ130" s="22" t="s">
        <v>81</v>
      </c>
      <c r="BK130" s="196">
        <f>ROUND(I130*H130,2)</f>
        <v>0</v>
      </c>
      <c r="BL130" s="22" t="s">
        <v>134</v>
      </c>
      <c r="BM130" s="22" t="s">
        <v>208</v>
      </c>
    </row>
    <row r="131" spans="2:51" s="11" customFormat="1" ht="13.5">
      <c r="B131" s="200"/>
      <c r="C131" s="201"/>
      <c r="D131" s="197" t="s">
        <v>148</v>
      </c>
      <c r="E131" s="202" t="s">
        <v>23</v>
      </c>
      <c r="F131" s="203" t="s">
        <v>209</v>
      </c>
      <c r="G131" s="201"/>
      <c r="H131" s="204">
        <v>4.32</v>
      </c>
      <c r="I131" s="205"/>
      <c r="J131" s="201"/>
      <c r="K131" s="201"/>
      <c r="L131" s="206"/>
      <c r="M131" s="207"/>
      <c r="N131" s="208"/>
      <c r="O131" s="208"/>
      <c r="P131" s="208"/>
      <c r="Q131" s="208"/>
      <c r="R131" s="208"/>
      <c r="S131" s="208"/>
      <c r="T131" s="209"/>
      <c r="AT131" s="210" t="s">
        <v>148</v>
      </c>
      <c r="AU131" s="210" t="s">
        <v>88</v>
      </c>
      <c r="AV131" s="11" t="s">
        <v>88</v>
      </c>
      <c r="AW131" s="11" t="s">
        <v>39</v>
      </c>
      <c r="AX131" s="11" t="s">
        <v>76</v>
      </c>
      <c r="AY131" s="210" t="s">
        <v>127</v>
      </c>
    </row>
    <row r="132" spans="2:51" s="12" customFormat="1" ht="13.5">
      <c r="B132" s="211"/>
      <c r="C132" s="212"/>
      <c r="D132" s="197" t="s">
        <v>148</v>
      </c>
      <c r="E132" s="213" t="s">
        <v>23</v>
      </c>
      <c r="F132" s="214" t="s">
        <v>150</v>
      </c>
      <c r="G132" s="212"/>
      <c r="H132" s="215">
        <v>4.32</v>
      </c>
      <c r="I132" s="216"/>
      <c r="J132" s="212"/>
      <c r="K132" s="212"/>
      <c r="L132" s="217"/>
      <c r="M132" s="218"/>
      <c r="N132" s="219"/>
      <c r="O132" s="219"/>
      <c r="P132" s="219"/>
      <c r="Q132" s="219"/>
      <c r="R132" s="219"/>
      <c r="S132" s="219"/>
      <c r="T132" s="220"/>
      <c r="AT132" s="221" t="s">
        <v>148</v>
      </c>
      <c r="AU132" s="221" t="s">
        <v>88</v>
      </c>
      <c r="AV132" s="12" t="s">
        <v>134</v>
      </c>
      <c r="AW132" s="12" t="s">
        <v>39</v>
      </c>
      <c r="AX132" s="12" t="s">
        <v>81</v>
      </c>
      <c r="AY132" s="221" t="s">
        <v>127</v>
      </c>
    </row>
    <row r="133" spans="2:65" s="1" customFormat="1" ht="38.25" customHeight="1">
      <c r="B133" s="39"/>
      <c r="C133" s="185" t="s">
        <v>10</v>
      </c>
      <c r="D133" s="185" t="s">
        <v>129</v>
      </c>
      <c r="E133" s="186" t="s">
        <v>210</v>
      </c>
      <c r="F133" s="187" t="s">
        <v>211</v>
      </c>
      <c r="G133" s="188" t="s">
        <v>132</v>
      </c>
      <c r="H133" s="189">
        <v>4.32</v>
      </c>
      <c r="I133" s="190"/>
      <c r="J133" s="191">
        <f>ROUND(I133*H133,2)</f>
        <v>0</v>
      </c>
      <c r="K133" s="187" t="s">
        <v>133</v>
      </c>
      <c r="L133" s="59"/>
      <c r="M133" s="192" t="s">
        <v>23</v>
      </c>
      <c r="N133" s="193" t="s">
        <v>47</v>
      </c>
      <c r="O133" s="40"/>
      <c r="P133" s="194">
        <f>O133*H133</f>
        <v>0</v>
      </c>
      <c r="Q133" s="194">
        <v>0</v>
      </c>
      <c r="R133" s="194">
        <f>Q133*H133</f>
        <v>0</v>
      </c>
      <c r="S133" s="194">
        <v>0</v>
      </c>
      <c r="T133" s="195">
        <f>S133*H133</f>
        <v>0</v>
      </c>
      <c r="AR133" s="22" t="s">
        <v>134</v>
      </c>
      <c r="AT133" s="22" t="s">
        <v>129</v>
      </c>
      <c r="AU133" s="22" t="s">
        <v>88</v>
      </c>
      <c r="AY133" s="22" t="s">
        <v>127</v>
      </c>
      <c r="BE133" s="196">
        <f>IF(N133="základní",J133,0)</f>
        <v>0</v>
      </c>
      <c r="BF133" s="196">
        <f>IF(N133="snížená",J133,0)</f>
        <v>0</v>
      </c>
      <c r="BG133" s="196">
        <f>IF(N133="zákl. přenesená",J133,0)</f>
        <v>0</v>
      </c>
      <c r="BH133" s="196">
        <f>IF(N133="sníž. přenesená",J133,0)</f>
        <v>0</v>
      </c>
      <c r="BI133" s="196">
        <f>IF(N133="nulová",J133,0)</f>
        <v>0</v>
      </c>
      <c r="BJ133" s="22" t="s">
        <v>81</v>
      </c>
      <c r="BK133" s="196">
        <f>ROUND(I133*H133,2)</f>
        <v>0</v>
      </c>
      <c r="BL133" s="22" t="s">
        <v>134</v>
      </c>
      <c r="BM133" s="22" t="s">
        <v>212</v>
      </c>
    </row>
    <row r="134" spans="2:65" s="1" customFormat="1" ht="38.25" customHeight="1">
      <c r="B134" s="39"/>
      <c r="C134" s="185" t="s">
        <v>213</v>
      </c>
      <c r="D134" s="185" t="s">
        <v>129</v>
      </c>
      <c r="E134" s="186" t="s">
        <v>214</v>
      </c>
      <c r="F134" s="187" t="s">
        <v>215</v>
      </c>
      <c r="G134" s="188" t="s">
        <v>132</v>
      </c>
      <c r="H134" s="189">
        <v>79.64</v>
      </c>
      <c r="I134" s="190"/>
      <c r="J134" s="191">
        <f>ROUND(I134*H134,2)</f>
        <v>0</v>
      </c>
      <c r="K134" s="187" t="s">
        <v>133</v>
      </c>
      <c r="L134" s="59"/>
      <c r="M134" s="192" t="s">
        <v>23</v>
      </c>
      <c r="N134" s="193" t="s">
        <v>47</v>
      </c>
      <c r="O134" s="40"/>
      <c r="P134" s="194">
        <f>O134*H134</f>
        <v>0</v>
      </c>
      <c r="Q134" s="194">
        <v>0.90802</v>
      </c>
      <c r="R134" s="194">
        <f>Q134*H134</f>
        <v>72.31471280000001</v>
      </c>
      <c r="S134" s="194">
        <v>0</v>
      </c>
      <c r="T134" s="195">
        <f>S134*H134</f>
        <v>0</v>
      </c>
      <c r="AR134" s="22" t="s">
        <v>134</v>
      </c>
      <c r="AT134" s="22" t="s">
        <v>129</v>
      </c>
      <c r="AU134" s="22" t="s">
        <v>88</v>
      </c>
      <c r="AY134" s="22" t="s">
        <v>127</v>
      </c>
      <c r="BE134" s="196">
        <f>IF(N134="základní",J134,0)</f>
        <v>0</v>
      </c>
      <c r="BF134" s="196">
        <f>IF(N134="snížená",J134,0)</f>
        <v>0</v>
      </c>
      <c r="BG134" s="196">
        <f>IF(N134="zákl. přenesená",J134,0)</f>
        <v>0</v>
      </c>
      <c r="BH134" s="196">
        <f>IF(N134="sníž. přenesená",J134,0)</f>
        <v>0</v>
      </c>
      <c r="BI134" s="196">
        <f>IF(N134="nulová",J134,0)</f>
        <v>0</v>
      </c>
      <c r="BJ134" s="22" t="s">
        <v>81</v>
      </c>
      <c r="BK134" s="196">
        <f>ROUND(I134*H134,2)</f>
        <v>0</v>
      </c>
      <c r="BL134" s="22" t="s">
        <v>134</v>
      </c>
      <c r="BM134" s="22" t="s">
        <v>216</v>
      </c>
    </row>
    <row r="135" spans="2:47" s="1" customFormat="1" ht="54">
      <c r="B135" s="39"/>
      <c r="C135" s="61"/>
      <c r="D135" s="197" t="s">
        <v>136</v>
      </c>
      <c r="E135" s="61"/>
      <c r="F135" s="198" t="s">
        <v>217</v>
      </c>
      <c r="G135" s="61"/>
      <c r="H135" s="61"/>
      <c r="I135" s="156"/>
      <c r="J135" s="61"/>
      <c r="K135" s="61"/>
      <c r="L135" s="59"/>
      <c r="M135" s="199"/>
      <c r="N135" s="40"/>
      <c r="O135" s="40"/>
      <c r="P135" s="40"/>
      <c r="Q135" s="40"/>
      <c r="R135" s="40"/>
      <c r="S135" s="40"/>
      <c r="T135" s="76"/>
      <c r="AT135" s="22" t="s">
        <v>136</v>
      </c>
      <c r="AU135" s="22" t="s">
        <v>88</v>
      </c>
    </row>
    <row r="136" spans="2:51" s="11" customFormat="1" ht="13.5">
      <c r="B136" s="200"/>
      <c r="C136" s="201"/>
      <c r="D136" s="197" t="s">
        <v>148</v>
      </c>
      <c r="E136" s="202" t="s">
        <v>23</v>
      </c>
      <c r="F136" s="203" t="s">
        <v>218</v>
      </c>
      <c r="G136" s="201"/>
      <c r="H136" s="204">
        <v>79.64</v>
      </c>
      <c r="I136" s="205"/>
      <c r="J136" s="201"/>
      <c r="K136" s="201"/>
      <c r="L136" s="206"/>
      <c r="M136" s="207"/>
      <c r="N136" s="208"/>
      <c r="O136" s="208"/>
      <c r="P136" s="208"/>
      <c r="Q136" s="208"/>
      <c r="R136" s="208"/>
      <c r="S136" s="208"/>
      <c r="T136" s="209"/>
      <c r="AT136" s="210" t="s">
        <v>148</v>
      </c>
      <c r="AU136" s="210" t="s">
        <v>88</v>
      </c>
      <c r="AV136" s="11" t="s">
        <v>88</v>
      </c>
      <c r="AW136" s="11" t="s">
        <v>39</v>
      </c>
      <c r="AX136" s="11" t="s">
        <v>76</v>
      </c>
      <c r="AY136" s="210" t="s">
        <v>127</v>
      </c>
    </row>
    <row r="137" spans="2:51" s="12" customFormat="1" ht="13.5">
      <c r="B137" s="211"/>
      <c r="C137" s="212"/>
      <c r="D137" s="197" t="s">
        <v>148</v>
      </c>
      <c r="E137" s="213" t="s">
        <v>23</v>
      </c>
      <c r="F137" s="214" t="s">
        <v>150</v>
      </c>
      <c r="G137" s="212"/>
      <c r="H137" s="215">
        <v>79.64</v>
      </c>
      <c r="I137" s="216"/>
      <c r="J137" s="212"/>
      <c r="K137" s="212"/>
      <c r="L137" s="217"/>
      <c r="M137" s="218"/>
      <c r="N137" s="219"/>
      <c r="O137" s="219"/>
      <c r="P137" s="219"/>
      <c r="Q137" s="219"/>
      <c r="R137" s="219"/>
      <c r="S137" s="219"/>
      <c r="T137" s="220"/>
      <c r="AT137" s="221" t="s">
        <v>148</v>
      </c>
      <c r="AU137" s="221" t="s">
        <v>88</v>
      </c>
      <c r="AV137" s="12" t="s">
        <v>134</v>
      </c>
      <c r="AW137" s="12" t="s">
        <v>39</v>
      </c>
      <c r="AX137" s="12" t="s">
        <v>81</v>
      </c>
      <c r="AY137" s="221" t="s">
        <v>127</v>
      </c>
    </row>
    <row r="138" spans="2:65" s="1" customFormat="1" ht="38.25" customHeight="1">
      <c r="B138" s="39"/>
      <c r="C138" s="185" t="s">
        <v>219</v>
      </c>
      <c r="D138" s="185" t="s">
        <v>129</v>
      </c>
      <c r="E138" s="186" t="s">
        <v>220</v>
      </c>
      <c r="F138" s="187" t="s">
        <v>221</v>
      </c>
      <c r="G138" s="188" t="s">
        <v>188</v>
      </c>
      <c r="H138" s="189">
        <v>0.382</v>
      </c>
      <c r="I138" s="190"/>
      <c r="J138" s="191">
        <f>ROUND(I138*H138,2)</f>
        <v>0</v>
      </c>
      <c r="K138" s="187" t="s">
        <v>133</v>
      </c>
      <c r="L138" s="59"/>
      <c r="M138" s="192" t="s">
        <v>23</v>
      </c>
      <c r="N138" s="193" t="s">
        <v>47</v>
      </c>
      <c r="O138" s="40"/>
      <c r="P138" s="194">
        <f>O138*H138</f>
        <v>0</v>
      </c>
      <c r="Q138" s="194">
        <v>1.05871</v>
      </c>
      <c r="R138" s="194">
        <f>Q138*H138</f>
        <v>0.40442722000000003</v>
      </c>
      <c r="S138" s="194">
        <v>0</v>
      </c>
      <c r="T138" s="195">
        <f>S138*H138</f>
        <v>0</v>
      </c>
      <c r="AR138" s="22" t="s">
        <v>134</v>
      </c>
      <c r="AT138" s="22" t="s">
        <v>129</v>
      </c>
      <c r="AU138" s="22" t="s">
        <v>88</v>
      </c>
      <c r="AY138" s="22" t="s">
        <v>127</v>
      </c>
      <c r="BE138" s="196">
        <f>IF(N138="základní",J138,0)</f>
        <v>0</v>
      </c>
      <c r="BF138" s="196">
        <f>IF(N138="snížená",J138,0)</f>
        <v>0</v>
      </c>
      <c r="BG138" s="196">
        <f>IF(N138="zákl. přenesená",J138,0)</f>
        <v>0</v>
      </c>
      <c r="BH138" s="196">
        <f>IF(N138="sníž. přenesená",J138,0)</f>
        <v>0</v>
      </c>
      <c r="BI138" s="196">
        <f>IF(N138="nulová",J138,0)</f>
        <v>0</v>
      </c>
      <c r="BJ138" s="22" t="s">
        <v>81</v>
      </c>
      <c r="BK138" s="196">
        <f>ROUND(I138*H138,2)</f>
        <v>0</v>
      </c>
      <c r="BL138" s="22" t="s">
        <v>134</v>
      </c>
      <c r="BM138" s="22" t="s">
        <v>222</v>
      </c>
    </row>
    <row r="139" spans="2:51" s="11" customFormat="1" ht="13.5">
      <c r="B139" s="200"/>
      <c r="C139" s="201"/>
      <c r="D139" s="197" t="s">
        <v>148</v>
      </c>
      <c r="E139" s="202" t="s">
        <v>23</v>
      </c>
      <c r="F139" s="203" t="s">
        <v>223</v>
      </c>
      <c r="G139" s="201"/>
      <c r="H139" s="204">
        <v>0.382</v>
      </c>
      <c r="I139" s="205"/>
      <c r="J139" s="201"/>
      <c r="K139" s="201"/>
      <c r="L139" s="206"/>
      <c r="M139" s="207"/>
      <c r="N139" s="208"/>
      <c r="O139" s="208"/>
      <c r="P139" s="208"/>
      <c r="Q139" s="208"/>
      <c r="R139" s="208"/>
      <c r="S139" s="208"/>
      <c r="T139" s="209"/>
      <c r="AT139" s="210" t="s">
        <v>148</v>
      </c>
      <c r="AU139" s="210" t="s">
        <v>88</v>
      </c>
      <c r="AV139" s="11" t="s">
        <v>88</v>
      </c>
      <c r="AW139" s="11" t="s">
        <v>39</v>
      </c>
      <c r="AX139" s="11" t="s">
        <v>76</v>
      </c>
      <c r="AY139" s="210" t="s">
        <v>127</v>
      </c>
    </row>
    <row r="140" spans="2:51" s="12" customFormat="1" ht="13.5">
      <c r="B140" s="211"/>
      <c r="C140" s="212"/>
      <c r="D140" s="197" t="s">
        <v>148</v>
      </c>
      <c r="E140" s="213" t="s">
        <v>23</v>
      </c>
      <c r="F140" s="214" t="s">
        <v>150</v>
      </c>
      <c r="G140" s="212"/>
      <c r="H140" s="215">
        <v>0.382</v>
      </c>
      <c r="I140" s="216"/>
      <c r="J140" s="212"/>
      <c r="K140" s="212"/>
      <c r="L140" s="217"/>
      <c r="M140" s="218"/>
      <c r="N140" s="219"/>
      <c r="O140" s="219"/>
      <c r="P140" s="219"/>
      <c r="Q140" s="219"/>
      <c r="R140" s="219"/>
      <c r="S140" s="219"/>
      <c r="T140" s="220"/>
      <c r="AT140" s="221" t="s">
        <v>148</v>
      </c>
      <c r="AU140" s="221" t="s">
        <v>88</v>
      </c>
      <c r="AV140" s="12" t="s">
        <v>134</v>
      </c>
      <c r="AW140" s="12" t="s">
        <v>39</v>
      </c>
      <c r="AX140" s="12" t="s">
        <v>81</v>
      </c>
      <c r="AY140" s="221" t="s">
        <v>127</v>
      </c>
    </row>
    <row r="141" spans="2:63" s="10" customFormat="1" ht="29.85" customHeight="1">
      <c r="B141" s="169"/>
      <c r="C141" s="170"/>
      <c r="D141" s="171" t="s">
        <v>75</v>
      </c>
      <c r="E141" s="183" t="s">
        <v>142</v>
      </c>
      <c r="F141" s="183" t="s">
        <v>224</v>
      </c>
      <c r="G141" s="170"/>
      <c r="H141" s="170"/>
      <c r="I141" s="173"/>
      <c r="J141" s="184">
        <f>BK141</f>
        <v>0</v>
      </c>
      <c r="K141" s="170"/>
      <c r="L141" s="175"/>
      <c r="M141" s="176"/>
      <c r="N141" s="177"/>
      <c r="O141" s="177"/>
      <c r="P141" s="178">
        <f>SUM(P142:P178)</f>
        <v>0</v>
      </c>
      <c r="Q141" s="177"/>
      <c r="R141" s="178">
        <f>SUM(R142:R178)</f>
        <v>88.34877168</v>
      </c>
      <c r="S141" s="177"/>
      <c r="T141" s="179">
        <f>SUM(T142:T178)</f>
        <v>0</v>
      </c>
      <c r="AR141" s="180" t="s">
        <v>81</v>
      </c>
      <c r="AT141" s="181" t="s">
        <v>75</v>
      </c>
      <c r="AU141" s="181" t="s">
        <v>81</v>
      </c>
      <c r="AY141" s="180" t="s">
        <v>127</v>
      </c>
      <c r="BK141" s="182">
        <f>SUM(BK142:BK178)</f>
        <v>0</v>
      </c>
    </row>
    <row r="142" spans="2:65" s="1" customFormat="1" ht="38.25" customHeight="1">
      <c r="B142" s="39"/>
      <c r="C142" s="185" t="s">
        <v>225</v>
      </c>
      <c r="D142" s="185" t="s">
        <v>129</v>
      </c>
      <c r="E142" s="186" t="s">
        <v>226</v>
      </c>
      <c r="F142" s="187" t="s">
        <v>227</v>
      </c>
      <c r="G142" s="188" t="s">
        <v>228</v>
      </c>
      <c r="H142" s="189">
        <v>104</v>
      </c>
      <c r="I142" s="190"/>
      <c r="J142" s="191">
        <f>ROUND(I142*H142,2)</f>
        <v>0</v>
      </c>
      <c r="K142" s="187" t="s">
        <v>133</v>
      </c>
      <c r="L142" s="59"/>
      <c r="M142" s="192" t="s">
        <v>23</v>
      </c>
      <c r="N142" s="193" t="s">
        <v>47</v>
      </c>
      <c r="O142" s="40"/>
      <c r="P142" s="194">
        <f>O142*H142</f>
        <v>0</v>
      </c>
      <c r="Q142" s="194">
        <v>0.00468</v>
      </c>
      <c r="R142" s="194">
        <f>Q142*H142</f>
        <v>0.48672000000000004</v>
      </c>
      <c r="S142" s="194">
        <v>0</v>
      </c>
      <c r="T142" s="195">
        <f>S142*H142</f>
        <v>0</v>
      </c>
      <c r="AR142" s="22" t="s">
        <v>134</v>
      </c>
      <c r="AT142" s="22" t="s">
        <v>129</v>
      </c>
      <c r="AU142" s="22" t="s">
        <v>88</v>
      </c>
      <c r="AY142" s="22" t="s">
        <v>127</v>
      </c>
      <c r="BE142" s="196">
        <f>IF(N142="základní",J142,0)</f>
        <v>0</v>
      </c>
      <c r="BF142" s="196">
        <f>IF(N142="snížená",J142,0)</f>
        <v>0</v>
      </c>
      <c r="BG142" s="196">
        <f>IF(N142="zákl. přenesená",J142,0)</f>
        <v>0</v>
      </c>
      <c r="BH142" s="196">
        <f>IF(N142="sníž. přenesená",J142,0)</f>
        <v>0</v>
      </c>
      <c r="BI142" s="196">
        <f>IF(N142="nulová",J142,0)</f>
        <v>0</v>
      </c>
      <c r="BJ142" s="22" t="s">
        <v>81</v>
      </c>
      <c r="BK142" s="196">
        <f>ROUND(I142*H142,2)</f>
        <v>0</v>
      </c>
      <c r="BL142" s="22" t="s">
        <v>134</v>
      </c>
      <c r="BM142" s="22" t="s">
        <v>229</v>
      </c>
    </row>
    <row r="143" spans="2:47" s="1" customFormat="1" ht="67.5">
      <c r="B143" s="39"/>
      <c r="C143" s="61"/>
      <c r="D143" s="197" t="s">
        <v>136</v>
      </c>
      <c r="E143" s="61"/>
      <c r="F143" s="198" t="s">
        <v>230</v>
      </c>
      <c r="G143" s="61"/>
      <c r="H143" s="61"/>
      <c r="I143" s="156"/>
      <c r="J143" s="61"/>
      <c r="K143" s="61"/>
      <c r="L143" s="59"/>
      <c r="M143" s="199"/>
      <c r="N143" s="40"/>
      <c r="O143" s="40"/>
      <c r="P143" s="40"/>
      <c r="Q143" s="40"/>
      <c r="R143" s="40"/>
      <c r="S143" s="40"/>
      <c r="T143" s="76"/>
      <c r="AT143" s="22" t="s">
        <v>136</v>
      </c>
      <c r="AU143" s="22" t="s">
        <v>88</v>
      </c>
    </row>
    <row r="144" spans="2:65" s="1" customFormat="1" ht="25.5" customHeight="1">
      <c r="B144" s="39"/>
      <c r="C144" s="222" t="s">
        <v>231</v>
      </c>
      <c r="D144" s="222" t="s">
        <v>232</v>
      </c>
      <c r="E144" s="223" t="s">
        <v>233</v>
      </c>
      <c r="F144" s="224" t="s">
        <v>234</v>
      </c>
      <c r="G144" s="225" t="s">
        <v>228</v>
      </c>
      <c r="H144" s="226">
        <v>104</v>
      </c>
      <c r="I144" s="227"/>
      <c r="J144" s="228">
        <f>ROUND(I144*H144,2)</f>
        <v>0</v>
      </c>
      <c r="K144" s="224" t="s">
        <v>23</v>
      </c>
      <c r="L144" s="229"/>
      <c r="M144" s="230" t="s">
        <v>23</v>
      </c>
      <c r="N144" s="231" t="s">
        <v>47</v>
      </c>
      <c r="O144" s="40"/>
      <c r="P144" s="194">
        <f>O144*H144</f>
        <v>0</v>
      </c>
      <c r="Q144" s="194">
        <v>0.0034</v>
      </c>
      <c r="R144" s="194">
        <f>Q144*H144</f>
        <v>0.35359999999999997</v>
      </c>
      <c r="S144" s="194">
        <v>0</v>
      </c>
      <c r="T144" s="195">
        <f>S144*H144</f>
        <v>0</v>
      </c>
      <c r="AR144" s="22" t="s">
        <v>170</v>
      </c>
      <c r="AT144" s="22" t="s">
        <v>232</v>
      </c>
      <c r="AU144" s="22" t="s">
        <v>88</v>
      </c>
      <c r="AY144" s="22" t="s">
        <v>127</v>
      </c>
      <c r="BE144" s="196">
        <f>IF(N144="základní",J144,0)</f>
        <v>0</v>
      </c>
      <c r="BF144" s="196">
        <f>IF(N144="snížená",J144,0)</f>
        <v>0</v>
      </c>
      <c r="BG144" s="196">
        <f>IF(N144="zákl. přenesená",J144,0)</f>
        <v>0</v>
      </c>
      <c r="BH144" s="196">
        <f>IF(N144="sníž. přenesená",J144,0)</f>
        <v>0</v>
      </c>
      <c r="BI144" s="196">
        <f>IF(N144="nulová",J144,0)</f>
        <v>0</v>
      </c>
      <c r="BJ144" s="22" t="s">
        <v>81</v>
      </c>
      <c r="BK144" s="196">
        <f>ROUND(I144*H144,2)</f>
        <v>0</v>
      </c>
      <c r="BL144" s="22" t="s">
        <v>134</v>
      </c>
      <c r="BM144" s="22" t="s">
        <v>235</v>
      </c>
    </row>
    <row r="145" spans="2:65" s="1" customFormat="1" ht="38.25" customHeight="1">
      <c r="B145" s="39"/>
      <c r="C145" s="185" t="s">
        <v>236</v>
      </c>
      <c r="D145" s="185" t="s">
        <v>129</v>
      </c>
      <c r="E145" s="186" t="s">
        <v>237</v>
      </c>
      <c r="F145" s="187" t="s">
        <v>238</v>
      </c>
      <c r="G145" s="188" t="s">
        <v>228</v>
      </c>
      <c r="H145" s="189">
        <v>12</v>
      </c>
      <c r="I145" s="190"/>
      <c r="J145" s="191">
        <f>ROUND(I145*H145,2)</f>
        <v>0</v>
      </c>
      <c r="K145" s="187" t="s">
        <v>133</v>
      </c>
      <c r="L145" s="59"/>
      <c r="M145" s="192" t="s">
        <v>23</v>
      </c>
      <c r="N145" s="193" t="s">
        <v>47</v>
      </c>
      <c r="O145" s="40"/>
      <c r="P145" s="194">
        <f>O145*H145</f>
        <v>0</v>
      </c>
      <c r="Q145" s="194">
        <v>0.17489</v>
      </c>
      <c r="R145" s="194">
        <f>Q145*H145</f>
        <v>2.09868</v>
      </c>
      <c r="S145" s="194">
        <v>0</v>
      </c>
      <c r="T145" s="195">
        <f>S145*H145</f>
        <v>0</v>
      </c>
      <c r="AR145" s="22" t="s">
        <v>134</v>
      </c>
      <c r="AT145" s="22" t="s">
        <v>129</v>
      </c>
      <c r="AU145" s="22" t="s">
        <v>88</v>
      </c>
      <c r="AY145" s="22" t="s">
        <v>127</v>
      </c>
      <c r="BE145" s="196">
        <f>IF(N145="základní",J145,0)</f>
        <v>0</v>
      </c>
      <c r="BF145" s="196">
        <f>IF(N145="snížená",J145,0)</f>
        <v>0</v>
      </c>
      <c r="BG145" s="196">
        <f>IF(N145="zákl. přenesená",J145,0)</f>
        <v>0</v>
      </c>
      <c r="BH145" s="196">
        <f>IF(N145="sníž. přenesená",J145,0)</f>
        <v>0</v>
      </c>
      <c r="BI145" s="196">
        <f>IF(N145="nulová",J145,0)</f>
        <v>0</v>
      </c>
      <c r="BJ145" s="22" t="s">
        <v>81</v>
      </c>
      <c r="BK145" s="196">
        <f>ROUND(I145*H145,2)</f>
        <v>0</v>
      </c>
      <c r="BL145" s="22" t="s">
        <v>134</v>
      </c>
      <c r="BM145" s="22" t="s">
        <v>239</v>
      </c>
    </row>
    <row r="146" spans="2:47" s="1" customFormat="1" ht="67.5">
      <c r="B146" s="39"/>
      <c r="C146" s="61"/>
      <c r="D146" s="197" t="s">
        <v>136</v>
      </c>
      <c r="E146" s="61"/>
      <c r="F146" s="198" t="s">
        <v>230</v>
      </c>
      <c r="G146" s="61"/>
      <c r="H146" s="61"/>
      <c r="I146" s="156"/>
      <c r="J146" s="61"/>
      <c r="K146" s="61"/>
      <c r="L146" s="59"/>
      <c r="M146" s="199"/>
      <c r="N146" s="40"/>
      <c r="O146" s="40"/>
      <c r="P146" s="40"/>
      <c r="Q146" s="40"/>
      <c r="R146" s="40"/>
      <c r="S146" s="40"/>
      <c r="T146" s="76"/>
      <c r="AT146" s="22" t="s">
        <v>136</v>
      </c>
      <c r="AU146" s="22" t="s">
        <v>88</v>
      </c>
    </row>
    <row r="147" spans="2:65" s="1" customFormat="1" ht="25.5" customHeight="1">
      <c r="B147" s="39"/>
      <c r="C147" s="222" t="s">
        <v>9</v>
      </c>
      <c r="D147" s="222" t="s">
        <v>232</v>
      </c>
      <c r="E147" s="223" t="s">
        <v>233</v>
      </c>
      <c r="F147" s="224" t="s">
        <v>234</v>
      </c>
      <c r="G147" s="225" t="s">
        <v>228</v>
      </c>
      <c r="H147" s="226">
        <v>12</v>
      </c>
      <c r="I147" s="227"/>
      <c r="J147" s="228">
        <f>ROUND(I147*H147,2)</f>
        <v>0</v>
      </c>
      <c r="K147" s="224" t="s">
        <v>23</v>
      </c>
      <c r="L147" s="229"/>
      <c r="M147" s="230" t="s">
        <v>23</v>
      </c>
      <c r="N147" s="231" t="s">
        <v>47</v>
      </c>
      <c r="O147" s="40"/>
      <c r="P147" s="194">
        <f>O147*H147</f>
        <v>0</v>
      </c>
      <c r="Q147" s="194">
        <v>0.0034</v>
      </c>
      <c r="R147" s="194">
        <f>Q147*H147</f>
        <v>0.040799999999999996</v>
      </c>
      <c r="S147" s="194">
        <v>0</v>
      </c>
      <c r="T147" s="195">
        <f>S147*H147</f>
        <v>0</v>
      </c>
      <c r="AR147" s="22" t="s">
        <v>170</v>
      </c>
      <c r="AT147" s="22" t="s">
        <v>232</v>
      </c>
      <c r="AU147" s="22" t="s">
        <v>88</v>
      </c>
      <c r="AY147" s="22" t="s">
        <v>127</v>
      </c>
      <c r="BE147" s="196">
        <f>IF(N147="základní",J147,0)</f>
        <v>0</v>
      </c>
      <c r="BF147" s="196">
        <f>IF(N147="snížená",J147,0)</f>
        <v>0</v>
      </c>
      <c r="BG147" s="196">
        <f>IF(N147="zákl. přenesená",J147,0)</f>
        <v>0</v>
      </c>
      <c r="BH147" s="196">
        <f>IF(N147="sníž. přenesená",J147,0)</f>
        <v>0</v>
      </c>
      <c r="BI147" s="196">
        <f>IF(N147="nulová",J147,0)</f>
        <v>0</v>
      </c>
      <c r="BJ147" s="22" t="s">
        <v>81</v>
      </c>
      <c r="BK147" s="196">
        <f>ROUND(I147*H147,2)</f>
        <v>0</v>
      </c>
      <c r="BL147" s="22" t="s">
        <v>134</v>
      </c>
      <c r="BM147" s="22" t="s">
        <v>240</v>
      </c>
    </row>
    <row r="148" spans="2:65" s="1" customFormat="1" ht="25.5" customHeight="1">
      <c r="B148" s="39"/>
      <c r="C148" s="185" t="s">
        <v>241</v>
      </c>
      <c r="D148" s="185" t="s">
        <v>129</v>
      </c>
      <c r="E148" s="186" t="s">
        <v>242</v>
      </c>
      <c r="F148" s="187" t="s">
        <v>243</v>
      </c>
      <c r="G148" s="188" t="s">
        <v>228</v>
      </c>
      <c r="H148" s="189">
        <v>1</v>
      </c>
      <c r="I148" s="190"/>
      <c r="J148" s="191">
        <f>ROUND(I148*H148,2)</f>
        <v>0</v>
      </c>
      <c r="K148" s="187" t="s">
        <v>133</v>
      </c>
      <c r="L148" s="59"/>
      <c r="M148" s="192" t="s">
        <v>23</v>
      </c>
      <c r="N148" s="193" t="s">
        <v>47</v>
      </c>
      <c r="O148" s="40"/>
      <c r="P148" s="194">
        <f>O148*H148</f>
        <v>0</v>
      </c>
      <c r="Q148" s="194">
        <v>0</v>
      </c>
      <c r="R148" s="194">
        <f>Q148*H148</f>
        <v>0</v>
      </c>
      <c r="S148" s="194">
        <v>0</v>
      </c>
      <c r="T148" s="195">
        <f>S148*H148</f>
        <v>0</v>
      </c>
      <c r="AR148" s="22" t="s">
        <v>134</v>
      </c>
      <c r="AT148" s="22" t="s">
        <v>129</v>
      </c>
      <c r="AU148" s="22" t="s">
        <v>88</v>
      </c>
      <c r="AY148" s="22" t="s">
        <v>127</v>
      </c>
      <c r="BE148" s="196">
        <f>IF(N148="základní",J148,0)</f>
        <v>0</v>
      </c>
      <c r="BF148" s="196">
        <f>IF(N148="snížená",J148,0)</f>
        <v>0</v>
      </c>
      <c r="BG148" s="196">
        <f>IF(N148="zákl. přenesená",J148,0)</f>
        <v>0</v>
      </c>
      <c r="BH148" s="196">
        <f>IF(N148="sníž. přenesená",J148,0)</f>
        <v>0</v>
      </c>
      <c r="BI148" s="196">
        <f>IF(N148="nulová",J148,0)</f>
        <v>0</v>
      </c>
      <c r="BJ148" s="22" t="s">
        <v>81</v>
      </c>
      <c r="BK148" s="196">
        <f>ROUND(I148*H148,2)</f>
        <v>0</v>
      </c>
      <c r="BL148" s="22" t="s">
        <v>134</v>
      </c>
      <c r="BM148" s="22" t="s">
        <v>244</v>
      </c>
    </row>
    <row r="149" spans="2:47" s="1" customFormat="1" ht="27">
      <c r="B149" s="39"/>
      <c r="C149" s="61"/>
      <c r="D149" s="197" t="s">
        <v>136</v>
      </c>
      <c r="E149" s="61"/>
      <c r="F149" s="198" t="s">
        <v>245</v>
      </c>
      <c r="G149" s="61"/>
      <c r="H149" s="61"/>
      <c r="I149" s="156"/>
      <c r="J149" s="61"/>
      <c r="K149" s="61"/>
      <c r="L149" s="59"/>
      <c r="M149" s="199"/>
      <c r="N149" s="40"/>
      <c r="O149" s="40"/>
      <c r="P149" s="40"/>
      <c r="Q149" s="40"/>
      <c r="R149" s="40"/>
      <c r="S149" s="40"/>
      <c r="T149" s="76"/>
      <c r="AT149" s="22" t="s">
        <v>136</v>
      </c>
      <c r="AU149" s="22" t="s">
        <v>88</v>
      </c>
    </row>
    <row r="150" spans="2:51" s="11" customFormat="1" ht="13.5">
      <c r="B150" s="200"/>
      <c r="C150" s="201"/>
      <c r="D150" s="197" t="s">
        <v>148</v>
      </c>
      <c r="E150" s="202" t="s">
        <v>23</v>
      </c>
      <c r="F150" s="203" t="s">
        <v>246</v>
      </c>
      <c r="G150" s="201"/>
      <c r="H150" s="204">
        <v>1</v>
      </c>
      <c r="I150" s="205"/>
      <c r="J150" s="201"/>
      <c r="K150" s="201"/>
      <c r="L150" s="206"/>
      <c r="M150" s="207"/>
      <c r="N150" s="208"/>
      <c r="O150" s="208"/>
      <c r="P150" s="208"/>
      <c r="Q150" s="208"/>
      <c r="R150" s="208"/>
      <c r="S150" s="208"/>
      <c r="T150" s="209"/>
      <c r="AT150" s="210" t="s">
        <v>148</v>
      </c>
      <c r="AU150" s="210" t="s">
        <v>88</v>
      </c>
      <c r="AV150" s="11" t="s">
        <v>88</v>
      </c>
      <c r="AW150" s="11" t="s">
        <v>39</v>
      </c>
      <c r="AX150" s="11" t="s">
        <v>76</v>
      </c>
      <c r="AY150" s="210" t="s">
        <v>127</v>
      </c>
    </row>
    <row r="151" spans="2:51" s="12" customFormat="1" ht="13.5">
      <c r="B151" s="211"/>
      <c r="C151" s="212"/>
      <c r="D151" s="197" t="s">
        <v>148</v>
      </c>
      <c r="E151" s="213" t="s">
        <v>23</v>
      </c>
      <c r="F151" s="214" t="s">
        <v>150</v>
      </c>
      <c r="G151" s="212"/>
      <c r="H151" s="215">
        <v>1</v>
      </c>
      <c r="I151" s="216"/>
      <c r="J151" s="212"/>
      <c r="K151" s="212"/>
      <c r="L151" s="217"/>
      <c r="M151" s="218"/>
      <c r="N151" s="219"/>
      <c r="O151" s="219"/>
      <c r="P151" s="219"/>
      <c r="Q151" s="219"/>
      <c r="R151" s="219"/>
      <c r="S151" s="219"/>
      <c r="T151" s="220"/>
      <c r="AT151" s="221" t="s">
        <v>148</v>
      </c>
      <c r="AU151" s="221" t="s">
        <v>88</v>
      </c>
      <c r="AV151" s="12" t="s">
        <v>134</v>
      </c>
      <c r="AW151" s="12" t="s">
        <v>39</v>
      </c>
      <c r="AX151" s="12" t="s">
        <v>81</v>
      </c>
      <c r="AY151" s="221" t="s">
        <v>127</v>
      </c>
    </row>
    <row r="152" spans="2:65" s="1" customFormat="1" ht="16.5" customHeight="1">
      <c r="B152" s="39"/>
      <c r="C152" s="222" t="s">
        <v>247</v>
      </c>
      <c r="D152" s="222" t="s">
        <v>232</v>
      </c>
      <c r="E152" s="223" t="s">
        <v>248</v>
      </c>
      <c r="F152" s="224" t="s">
        <v>249</v>
      </c>
      <c r="G152" s="225" t="s">
        <v>228</v>
      </c>
      <c r="H152" s="226">
        <v>1</v>
      </c>
      <c r="I152" s="227"/>
      <c r="J152" s="228">
        <f>ROUND(I152*H152,2)</f>
        <v>0</v>
      </c>
      <c r="K152" s="224" t="s">
        <v>23</v>
      </c>
      <c r="L152" s="229"/>
      <c r="M152" s="230" t="s">
        <v>23</v>
      </c>
      <c r="N152" s="231" t="s">
        <v>47</v>
      </c>
      <c r="O152" s="40"/>
      <c r="P152" s="194">
        <f>O152*H152</f>
        <v>0</v>
      </c>
      <c r="Q152" s="194">
        <v>0.0985</v>
      </c>
      <c r="R152" s="194">
        <f>Q152*H152</f>
        <v>0.0985</v>
      </c>
      <c r="S152" s="194">
        <v>0</v>
      </c>
      <c r="T152" s="195">
        <f>S152*H152</f>
        <v>0</v>
      </c>
      <c r="AR152" s="22" t="s">
        <v>170</v>
      </c>
      <c r="AT152" s="22" t="s">
        <v>232</v>
      </c>
      <c r="AU152" s="22" t="s">
        <v>88</v>
      </c>
      <c r="AY152" s="22" t="s">
        <v>127</v>
      </c>
      <c r="BE152" s="196">
        <f>IF(N152="základní",J152,0)</f>
        <v>0</v>
      </c>
      <c r="BF152" s="196">
        <f>IF(N152="snížená",J152,0)</f>
        <v>0</v>
      </c>
      <c r="BG152" s="196">
        <f>IF(N152="zákl. přenesená",J152,0)</f>
        <v>0</v>
      </c>
      <c r="BH152" s="196">
        <f>IF(N152="sníž. přenesená",J152,0)</f>
        <v>0</v>
      </c>
      <c r="BI152" s="196">
        <f>IF(N152="nulová",J152,0)</f>
        <v>0</v>
      </c>
      <c r="BJ152" s="22" t="s">
        <v>81</v>
      </c>
      <c r="BK152" s="196">
        <f>ROUND(I152*H152,2)</f>
        <v>0</v>
      </c>
      <c r="BL152" s="22" t="s">
        <v>134</v>
      </c>
      <c r="BM152" s="22" t="s">
        <v>250</v>
      </c>
    </row>
    <row r="153" spans="2:65" s="1" customFormat="1" ht="25.5" customHeight="1">
      <c r="B153" s="39"/>
      <c r="C153" s="185" t="s">
        <v>251</v>
      </c>
      <c r="D153" s="185" t="s">
        <v>129</v>
      </c>
      <c r="E153" s="186" t="s">
        <v>252</v>
      </c>
      <c r="F153" s="187" t="s">
        <v>253</v>
      </c>
      <c r="G153" s="188" t="s">
        <v>228</v>
      </c>
      <c r="H153" s="189">
        <v>2</v>
      </c>
      <c r="I153" s="190"/>
      <c r="J153" s="191">
        <f>ROUND(I153*H153,2)</f>
        <v>0</v>
      </c>
      <c r="K153" s="187" t="s">
        <v>133</v>
      </c>
      <c r="L153" s="59"/>
      <c r="M153" s="192" t="s">
        <v>23</v>
      </c>
      <c r="N153" s="193" t="s">
        <v>47</v>
      </c>
      <c r="O153" s="40"/>
      <c r="P153" s="194">
        <f>O153*H153</f>
        <v>0</v>
      </c>
      <c r="Q153" s="194">
        <v>0</v>
      </c>
      <c r="R153" s="194">
        <f>Q153*H153</f>
        <v>0</v>
      </c>
      <c r="S153" s="194">
        <v>0</v>
      </c>
      <c r="T153" s="195">
        <f>S153*H153</f>
        <v>0</v>
      </c>
      <c r="AR153" s="22" t="s">
        <v>134</v>
      </c>
      <c r="AT153" s="22" t="s">
        <v>129</v>
      </c>
      <c r="AU153" s="22" t="s">
        <v>88</v>
      </c>
      <c r="AY153" s="22" t="s">
        <v>127</v>
      </c>
      <c r="BE153" s="196">
        <f>IF(N153="základní",J153,0)</f>
        <v>0</v>
      </c>
      <c r="BF153" s="196">
        <f>IF(N153="snížená",J153,0)</f>
        <v>0</v>
      </c>
      <c r="BG153" s="196">
        <f>IF(N153="zákl. přenesená",J153,0)</f>
        <v>0</v>
      </c>
      <c r="BH153" s="196">
        <f>IF(N153="sníž. přenesená",J153,0)</f>
        <v>0</v>
      </c>
      <c r="BI153" s="196">
        <f>IF(N153="nulová",J153,0)</f>
        <v>0</v>
      </c>
      <c r="BJ153" s="22" t="s">
        <v>81</v>
      </c>
      <c r="BK153" s="196">
        <f>ROUND(I153*H153,2)</f>
        <v>0</v>
      </c>
      <c r="BL153" s="22" t="s">
        <v>134</v>
      </c>
      <c r="BM153" s="22" t="s">
        <v>254</v>
      </c>
    </row>
    <row r="154" spans="2:47" s="1" customFormat="1" ht="27">
      <c r="B154" s="39"/>
      <c r="C154" s="61"/>
      <c r="D154" s="197" t="s">
        <v>136</v>
      </c>
      <c r="E154" s="61"/>
      <c r="F154" s="198" t="s">
        <v>245</v>
      </c>
      <c r="G154" s="61"/>
      <c r="H154" s="61"/>
      <c r="I154" s="156"/>
      <c r="J154" s="61"/>
      <c r="K154" s="61"/>
      <c r="L154" s="59"/>
      <c r="M154" s="199"/>
      <c r="N154" s="40"/>
      <c r="O154" s="40"/>
      <c r="P154" s="40"/>
      <c r="Q154" s="40"/>
      <c r="R154" s="40"/>
      <c r="S154" s="40"/>
      <c r="T154" s="76"/>
      <c r="AT154" s="22" t="s">
        <v>136</v>
      </c>
      <c r="AU154" s="22" t="s">
        <v>88</v>
      </c>
    </row>
    <row r="155" spans="2:51" s="11" customFormat="1" ht="13.5">
      <c r="B155" s="200"/>
      <c r="C155" s="201"/>
      <c r="D155" s="197" t="s">
        <v>148</v>
      </c>
      <c r="E155" s="202" t="s">
        <v>23</v>
      </c>
      <c r="F155" s="203" t="s">
        <v>255</v>
      </c>
      <c r="G155" s="201"/>
      <c r="H155" s="204">
        <v>2</v>
      </c>
      <c r="I155" s="205"/>
      <c r="J155" s="201"/>
      <c r="K155" s="201"/>
      <c r="L155" s="206"/>
      <c r="M155" s="207"/>
      <c r="N155" s="208"/>
      <c r="O155" s="208"/>
      <c r="P155" s="208"/>
      <c r="Q155" s="208"/>
      <c r="R155" s="208"/>
      <c r="S155" s="208"/>
      <c r="T155" s="209"/>
      <c r="AT155" s="210" t="s">
        <v>148</v>
      </c>
      <c r="AU155" s="210" t="s">
        <v>88</v>
      </c>
      <c r="AV155" s="11" t="s">
        <v>88</v>
      </c>
      <c r="AW155" s="11" t="s">
        <v>39</v>
      </c>
      <c r="AX155" s="11" t="s">
        <v>76</v>
      </c>
      <c r="AY155" s="210" t="s">
        <v>127</v>
      </c>
    </row>
    <row r="156" spans="2:51" s="12" customFormat="1" ht="13.5">
      <c r="B156" s="211"/>
      <c r="C156" s="212"/>
      <c r="D156" s="197" t="s">
        <v>148</v>
      </c>
      <c r="E156" s="213" t="s">
        <v>23</v>
      </c>
      <c r="F156" s="214" t="s">
        <v>150</v>
      </c>
      <c r="G156" s="212"/>
      <c r="H156" s="215">
        <v>2</v>
      </c>
      <c r="I156" s="216"/>
      <c r="J156" s="212"/>
      <c r="K156" s="212"/>
      <c r="L156" s="217"/>
      <c r="M156" s="218"/>
      <c r="N156" s="219"/>
      <c r="O156" s="219"/>
      <c r="P156" s="219"/>
      <c r="Q156" s="219"/>
      <c r="R156" s="219"/>
      <c r="S156" s="219"/>
      <c r="T156" s="220"/>
      <c r="AT156" s="221" t="s">
        <v>148</v>
      </c>
      <c r="AU156" s="221" t="s">
        <v>88</v>
      </c>
      <c r="AV156" s="12" t="s">
        <v>134</v>
      </c>
      <c r="AW156" s="12" t="s">
        <v>39</v>
      </c>
      <c r="AX156" s="12" t="s">
        <v>81</v>
      </c>
      <c r="AY156" s="221" t="s">
        <v>127</v>
      </c>
    </row>
    <row r="157" spans="2:65" s="1" customFormat="1" ht="16.5" customHeight="1">
      <c r="B157" s="39"/>
      <c r="C157" s="222" t="s">
        <v>256</v>
      </c>
      <c r="D157" s="222" t="s">
        <v>232</v>
      </c>
      <c r="E157" s="223" t="s">
        <v>257</v>
      </c>
      <c r="F157" s="224" t="s">
        <v>258</v>
      </c>
      <c r="G157" s="225" t="s">
        <v>228</v>
      </c>
      <c r="H157" s="226">
        <v>1</v>
      </c>
      <c r="I157" s="227"/>
      <c r="J157" s="228">
        <f>ROUND(I157*H157,2)</f>
        <v>0</v>
      </c>
      <c r="K157" s="224" t="s">
        <v>23</v>
      </c>
      <c r="L157" s="229"/>
      <c r="M157" s="230" t="s">
        <v>23</v>
      </c>
      <c r="N157" s="231" t="s">
        <v>47</v>
      </c>
      <c r="O157" s="40"/>
      <c r="P157" s="194">
        <f>O157*H157</f>
        <v>0</v>
      </c>
      <c r="Q157" s="194">
        <v>0.158</v>
      </c>
      <c r="R157" s="194">
        <f>Q157*H157</f>
        <v>0.158</v>
      </c>
      <c r="S157" s="194">
        <v>0</v>
      </c>
      <c r="T157" s="195">
        <f>S157*H157</f>
        <v>0</v>
      </c>
      <c r="AR157" s="22" t="s">
        <v>170</v>
      </c>
      <c r="AT157" s="22" t="s">
        <v>232</v>
      </c>
      <c r="AU157" s="22" t="s">
        <v>88</v>
      </c>
      <c r="AY157" s="22" t="s">
        <v>127</v>
      </c>
      <c r="BE157" s="196">
        <f>IF(N157="základní",J157,0)</f>
        <v>0</v>
      </c>
      <c r="BF157" s="196">
        <f>IF(N157="snížená",J157,0)</f>
        <v>0</v>
      </c>
      <c r="BG157" s="196">
        <f>IF(N157="zákl. přenesená",J157,0)</f>
        <v>0</v>
      </c>
      <c r="BH157" s="196">
        <f>IF(N157="sníž. přenesená",J157,0)</f>
        <v>0</v>
      </c>
      <c r="BI157" s="196">
        <f>IF(N157="nulová",J157,0)</f>
        <v>0</v>
      </c>
      <c r="BJ157" s="22" t="s">
        <v>81</v>
      </c>
      <c r="BK157" s="196">
        <f>ROUND(I157*H157,2)</f>
        <v>0</v>
      </c>
      <c r="BL157" s="22" t="s">
        <v>134</v>
      </c>
      <c r="BM157" s="22" t="s">
        <v>259</v>
      </c>
    </row>
    <row r="158" spans="2:65" s="1" customFormat="1" ht="25.5" customHeight="1">
      <c r="B158" s="39"/>
      <c r="C158" s="185" t="s">
        <v>260</v>
      </c>
      <c r="D158" s="185" t="s">
        <v>129</v>
      </c>
      <c r="E158" s="186" t="s">
        <v>261</v>
      </c>
      <c r="F158" s="187" t="s">
        <v>262</v>
      </c>
      <c r="G158" s="188" t="s">
        <v>228</v>
      </c>
      <c r="H158" s="189">
        <v>1</v>
      </c>
      <c r="I158" s="190"/>
      <c r="J158" s="191">
        <f>ROUND(I158*H158,2)</f>
        <v>0</v>
      </c>
      <c r="K158" s="187" t="s">
        <v>133</v>
      </c>
      <c r="L158" s="59"/>
      <c r="M158" s="192" t="s">
        <v>23</v>
      </c>
      <c r="N158" s="193" t="s">
        <v>47</v>
      </c>
      <c r="O158" s="40"/>
      <c r="P158" s="194">
        <f>O158*H158</f>
        <v>0</v>
      </c>
      <c r="Q158" s="194">
        <v>0</v>
      </c>
      <c r="R158" s="194">
        <f>Q158*H158</f>
        <v>0</v>
      </c>
      <c r="S158" s="194">
        <v>0</v>
      </c>
      <c r="T158" s="195">
        <f>S158*H158</f>
        <v>0</v>
      </c>
      <c r="AR158" s="22" t="s">
        <v>134</v>
      </c>
      <c r="AT158" s="22" t="s">
        <v>129</v>
      </c>
      <c r="AU158" s="22" t="s">
        <v>88</v>
      </c>
      <c r="AY158" s="22" t="s">
        <v>127</v>
      </c>
      <c r="BE158" s="196">
        <f>IF(N158="základní",J158,0)</f>
        <v>0</v>
      </c>
      <c r="BF158" s="196">
        <f>IF(N158="snížená",J158,0)</f>
        <v>0</v>
      </c>
      <c r="BG158" s="196">
        <f>IF(N158="zákl. přenesená",J158,0)</f>
        <v>0</v>
      </c>
      <c r="BH158" s="196">
        <f>IF(N158="sníž. přenesená",J158,0)</f>
        <v>0</v>
      </c>
      <c r="BI158" s="196">
        <f>IF(N158="nulová",J158,0)</f>
        <v>0</v>
      </c>
      <c r="BJ158" s="22" t="s">
        <v>81</v>
      </c>
      <c r="BK158" s="196">
        <f>ROUND(I158*H158,2)</f>
        <v>0</v>
      </c>
      <c r="BL158" s="22" t="s">
        <v>134</v>
      </c>
      <c r="BM158" s="22" t="s">
        <v>263</v>
      </c>
    </row>
    <row r="159" spans="2:47" s="1" customFormat="1" ht="27">
      <c r="B159" s="39"/>
      <c r="C159" s="61"/>
      <c r="D159" s="197" t="s">
        <v>136</v>
      </c>
      <c r="E159" s="61"/>
      <c r="F159" s="198" t="s">
        <v>245</v>
      </c>
      <c r="G159" s="61"/>
      <c r="H159" s="61"/>
      <c r="I159" s="156"/>
      <c r="J159" s="61"/>
      <c r="K159" s="61"/>
      <c r="L159" s="59"/>
      <c r="M159" s="199"/>
      <c r="N159" s="40"/>
      <c r="O159" s="40"/>
      <c r="P159" s="40"/>
      <c r="Q159" s="40"/>
      <c r="R159" s="40"/>
      <c r="S159" s="40"/>
      <c r="T159" s="76"/>
      <c r="AT159" s="22" t="s">
        <v>136</v>
      </c>
      <c r="AU159" s="22" t="s">
        <v>88</v>
      </c>
    </row>
    <row r="160" spans="2:65" s="1" customFormat="1" ht="16.5" customHeight="1">
      <c r="B160" s="39"/>
      <c r="C160" s="222" t="s">
        <v>264</v>
      </c>
      <c r="D160" s="222" t="s">
        <v>232</v>
      </c>
      <c r="E160" s="223" t="s">
        <v>265</v>
      </c>
      <c r="F160" s="224" t="s">
        <v>266</v>
      </c>
      <c r="G160" s="225" t="s">
        <v>228</v>
      </c>
      <c r="H160" s="226">
        <v>1</v>
      </c>
      <c r="I160" s="227"/>
      <c r="J160" s="228">
        <f>ROUND(I160*H160,2)</f>
        <v>0</v>
      </c>
      <c r="K160" s="224" t="s">
        <v>23</v>
      </c>
      <c r="L160" s="229"/>
      <c r="M160" s="230" t="s">
        <v>23</v>
      </c>
      <c r="N160" s="231" t="s">
        <v>47</v>
      </c>
      <c r="O160" s="40"/>
      <c r="P160" s="194">
        <f>O160*H160</f>
        <v>0</v>
      </c>
      <c r="Q160" s="194">
        <v>0.158</v>
      </c>
      <c r="R160" s="194">
        <f>Q160*H160</f>
        <v>0.158</v>
      </c>
      <c r="S160" s="194">
        <v>0</v>
      </c>
      <c r="T160" s="195">
        <f>S160*H160</f>
        <v>0</v>
      </c>
      <c r="AR160" s="22" t="s">
        <v>170</v>
      </c>
      <c r="AT160" s="22" t="s">
        <v>232</v>
      </c>
      <c r="AU160" s="22" t="s">
        <v>88</v>
      </c>
      <c r="AY160" s="22" t="s">
        <v>127</v>
      </c>
      <c r="BE160" s="196">
        <f>IF(N160="základní",J160,0)</f>
        <v>0</v>
      </c>
      <c r="BF160" s="196">
        <f>IF(N160="snížená",J160,0)</f>
        <v>0</v>
      </c>
      <c r="BG160" s="196">
        <f>IF(N160="zákl. přenesená",J160,0)</f>
        <v>0</v>
      </c>
      <c r="BH160" s="196">
        <f>IF(N160="sníž. přenesená",J160,0)</f>
        <v>0</v>
      </c>
      <c r="BI160" s="196">
        <f>IF(N160="nulová",J160,0)</f>
        <v>0</v>
      </c>
      <c r="BJ160" s="22" t="s">
        <v>81</v>
      </c>
      <c r="BK160" s="196">
        <f>ROUND(I160*H160,2)</f>
        <v>0</v>
      </c>
      <c r="BL160" s="22" t="s">
        <v>134</v>
      </c>
      <c r="BM160" s="22" t="s">
        <v>267</v>
      </c>
    </row>
    <row r="161" spans="2:65" s="1" customFormat="1" ht="25.5" customHeight="1">
      <c r="B161" s="39"/>
      <c r="C161" s="185" t="s">
        <v>268</v>
      </c>
      <c r="D161" s="185" t="s">
        <v>129</v>
      </c>
      <c r="E161" s="186" t="s">
        <v>269</v>
      </c>
      <c r="F161" s="187" t="s">
        <v>270</v>
      </c>
      <c r="G161" s="188" t="s">
        <v>271</v>
      </c>
      <c r="H161" s="189">
        <v>291.28</v>
      </c>
      <c r="I161" s="190"/>
      <c r="J161" s="191">
        <f>ROUND(I161*H161,2)</f>
        <v>0</v>
      </c>
      <c r="K161" s="187" t="s">
        <v>133</v>
      </c>
      <c r="L161" s="59"/>
      <c r="M161" s="192" t="s">
        <v>23</v>
      </c>
      <c r="N161" s="193" t="s">
        <v>47</v>
      </c>
      <c r="O161" s="40"/>
      <c r="P161" s="194">
        <f>O161*H161</f>
        <v>0</v>
      </c>
      <c r="Q161" s="194">
        <v>0</v>
      </c>
      <c r="R161" s="194">
        <f>Q161*H161</f>
        <v>0</v>
      </c>
      <c r="S161" s="194">
        <v>0</v>
      </c>
      <c r="T161" s="195">
        <f>S161*H161</f>
        <v>0</v>
      </c>
      <c r="AR161" s="22" t="s">
        <v>134</v>
      </c>
      <c r="AT161" s="22" t="s">
        <v>129</v>
      </c>
      <c r="AU161" s="22" t="s">
        <v>88</v>
      </c>
      <c r="AY161" s="22" t="s">
        <v>127</v>
      </c>
      <c r="BE161" s="196">
        <f>IF(N161="základní",J161,0)</f>
        <v>0</v>
      </c>
      <c r="BF161" s="196">
        <f>IF(N161="snížená",J161,0)</f>
        <v>0</v>
      </c>
      <c r="BG161" s="196">
        <f>IF(N161="zákl. přenesená",J161,0)</f>
        <v>0</v>
      </c>
      <c r="BH161" s="196">
        <f>IF(N161="sníž. přenesená",J161,0)</f>
        <v>0</v>
      </c>
      <c r="BI161" s="196">
        <f>IF(N161="nulová",J161,0)</f>
        <v>0</v>
      </c>
      <c r="BJ161" s="22" t="s">
        <v>81</v>
      </c>
      <c r="BK161" s="196">
        <f>ROUND(I161*H161,2)</f>
        <v>0</v>
      </c>
      <c r="BL161" s="22" t="s">
        <v>134</v>
      </c>
      <c r="BM161" s="22" t="s">
        <v>272</v>
      </c>
    </row>
    <row r="162" spans="2:47" s="1" customFormat="1" ht="27">
      <c r="B162" s="39"/>
      <c r="C162" s="61"/>
      <c r="D162" s="197" t="s">
        <v>136</v>
      </c>
      <c r="E162" s="61"/>
      <c r="F162" s="198" t="s">
        <v>245</v>
      </c>
      <c r="G162" s="61"/>
      <c r="H162" s="61"/>
      <c r="I162" s="156"/>
      <c r="J162" s="61"/>
      <c r="K162" s="61"/>
      <c r="L162" s="59"/>
      <c r="M162" s="199"/>
      <c r="N162" s="40"/>
      <c r="O162" s="40"/>
      <c r="P162" s="40"/>
      <c r="Q162" s="40"/>
      <c r="R162" s="40"/>
      <c r="S162" s="40"/>
      <c r="T162" s="76"/>
      <c r="AT162" s="22" t="s">
        <v>136</v>
      </c>
      <c r="AU162" s="22" t="s">
        <v>88</v>
      </c>
    </row>
    <row r="163" spans="2:51" s="11" customFormat="1" ht="13.5">
      <c r="B163" s="200"/>
      <c r="C163" s="201"/>
      <c r="D163" s="197" t="s">
        <v>148</v>
      </c>
      <c r="E163" s="202" t="s">
        <v>23</v>
      </c>
      <c r="F163" s="203" t="s">
        <v>273</v>
      </c>
      <c r="G163" s="201"/>
      <c r="H163" s="204">
        <v>291.28</v>
      </c>
      <c r="I163" s="205"/>
      <c r="J163" s="201"/>
      <c r="K163" s="201"/>
      <c r="L163" s="206"/>
      <c r="M163" s="207"/>
      <c r="N163" s="208"/>
      <c r="O163" s="208"/>
      <c r="P163" s="208"/>
      <c r="Q163" s="208"/>
      <c r="R163" s="208"/>
      <c r="S163" s="208"/>
      <c r="T163" s="209"/>
      <c r="AT163" s="210" t="s">
        <v>148</v>
      </c>
      <c r="AU163" s="210" t="s">
        <v>88</v>
      </c>
      <c r="AV163" s="11" t="s">
        <v>88</v>
      </c>
      <c r="AW163" s="11" t="s">
        <v>39</v>
      </c>
      <c r="AX163" s="11" t="s">
        <v>76</v>
      </c>
      <c r="AY163" s="210" t="s">
        <v>127</v>
      </c>
    </row>
    <row r="164" spans="2:51" s="12" customFormat="1" ht="13.5">
      <c r="B164" s="211"/>
      <c r="C164" s="212"/>
      <c r="D164" s="197" t="s">
        <v>148</v>
      </c>
      <c r="E164" s="213" t="s">
        <v>23</v>
      </c>
      <c r="F164" s="214" t="s">
        <v>150</v>
      </c>
      <c r="G164" s="212"/>
      <c r="H164" s="215">
        <v>291.28</v>
      </c>
      <c r="I164" s="216"/>
      <c r="J164" s="212"/>
      <c r="K164" s="212"/>
      <c r="L164" s="217"/>
      <c r="M164" s="218"/>
      <c r="N164" s="219"/>
      <c r="O164" s="219"/>
      <c r="P164" s="219"/>
      <c r="Q164" s="219"/>
      <c r="R164" s="219"/>
      <c r="S164" s="219"/>
      <c r="T164" s="220"/>
      <c r="AT164" s="221" t="s">
        <v>148</v>
      </c>
      <c r="AU164" s="221" t="s">
        <v>88</v>
      </c>
      <c r="AV164" s="12" t="s">
        <v>134</v>
      </c>
      <c r="AW164" s="12" t="s">
        <v>39</v>
      </c>
      <c r="AX164" s="12" t="s">
        <v>81</v>
      </c>
      <c r="AY164" s="221" t="s">
        <v>127</v>
      </c>
    </row>
    <row r="165" spans="2:65" s="1" customFormat="1" ht="16.5" customHeight="1">
      <c r="B165" s="39"/>
      <c r="C165" s="222" t="s">
        <v>274</v>
      </c>
      <c r="D165" s="222" t="s">
        <v>232</v>
      </c>
      <c r="E165" s="223" t="s">
        <v>275</v>
      </c>
      <c r="F165" s="224" t="s">
        <v>276</v>
      </c>
      <c r="G165" s="225" t="s">
        <v>271</v>
      </c>
      <c r="H165" s="226">
        <v>271.28</v>
      </c>
      <c r="I165" s="227"/>
      <c r="J165" s="228">
        <f>ROUND(I165*H165,2)</f>
        <v>0</v>
      </c>
      <c r="K165" s="224" t="s">
        <v>133</v>
      </c>
      <c r="L165" s="229"/>
      <c r="M165" s="230" t="s">
        <v>23</v>
      </c>
      <c r="N165" s="231" t="s">
        <v>47</v>
      </c>
      <c r="O165" s="40"/>
      <c r="P165" s="194">
        <f>O165*H165</f>
        <v>0</v>
      </c>
      <c r="Q165" s="194">
        <v>0.078</v>
      </c>
      <c r="R165" s="194">
        <f>Q165*H165</f>
        <v>21.15984</v>
      </c>
      <c r="S165" s="194">
        <v>0</v>
      </c>
      <c r="T165" s="195">
        <f>S165*H165</f>
        <v>0</v>
      </c>
      <c r="AR165" s="22" t="s">
        <v>170</v>
      </c>
      <c r="AT165" s="22" t="s">
        <v>232</v>
      </c>
      <c r="AU165" s="22" t="s">
        <v>88</v>
      </c>
      <c r="AY165" s="22" t="s">
        <v>127</v>
      </c>
      <c r="BE165" s="196">
        <f>IF(N165="základní",J165,0)</f>
        <v>0</v>
      </c>
      <c r="BF165" s="196">
        <f>IF(N165="snížená",J165,0)</f>
        <v>0</v>
      </c>
      <c r="BG165" s="196">
        <f>IF(N165="zákl. přenesená",J165,0)</f>
        <v>0</v>
      </c>
      <c r="BH165" s="196">
        <f>IF(N165="sníž. přenesená",J165,0)</f>
        <v>0</v>
      </c>
      <c r="BI165" s="196">
        <f>IF(N165="nulová",J165,0)</f>
        <v>0</v>
      </c>
      <c r="BJ165" s="22" t="s">
        <v>81</v>
      </c>
      <c r="BK165" s="196">
        <f>ROUND(I165*H165,2)</f>
        <v>0</v>
      </c>
      <c r="BL165" s="22" t="s">
        <v>134</v>
      </c>
      <c r="BM165" s="22" t="s">
        <v>277</v>
      </c>
    </row>
    <row r="166" spans="2:65" s="1" customFormat="1" ht="16.5" customHeight="1">
      <c r="B166" s="39"/>
      <c r="C166" s="222" t="s">
        <v>278</v>
      </c>
      <c r="D166" s="222" t="s">
        <v>232</v>
      </c>
      <c r="E166" s="223" t="s">
        <v>279</v>
      </c>
      <c r="F166" s="224" t="s">
        <v>280</v>
      </c>
      <c r="G166" s="225" t="s">
        <v>281</v>
      </c>
      <c r="H166" s="226">
        <v>8</v>
      </c>
      <c r="I166" s="227"/>
      <c r="J166" s="228">
        <f>ROUND(I166*H166,2)</f>
        <v>0</v>
      </c>
      <c r="K166" s="224" t="s">
        <v>23</v>
      </c>
      <c r="L166" s="229"/>
      <c r="M166" s="230" t="s">
        <v>23</v>
      </c>
      <c r="N166" s="231" t="s">
        <v>47</v>
      </c>
      <c r="O166" s="40"/>
      <c r="P166" s="194">
        <f>O166*H166</f>
        <v>0</v>
      </c>
      <c r="Q166" s="194">
        <v>0</v>
      </c>
      <c r="R166" s="194">
        <f>Q166*H166</f>
        <v>0</v>
      </c>
      <c r="S166" s="194">
        <v>0</v>
      </c>
      <c r="T166" s="195">
        <f>S166*H166</f>
        <v>0</v>
      </c>
      <c r="AR166" s="22" t="s">
        <v>170</v>
      </c>
      <c r="AT166" s="22" t="s">
        <v>232</v>
      </c>
      <c r="AU166" s="22" t="s">
        <v>88</v>
      </c>
      <c r="AY166" s="22" t="s">
        <v>127</v>
      </c>
      <c r="BE166" s="196">
        <f>IF(N166="základní",J166,0)</f>
        <v>0</v>
      </c>
      <c r="BF166" s="196">
        <f>IF(N166="snížená",J166,0)</f>
        <v>0</v>
      </c>
      <c r="BG166" s="196">
        <f>IF(N166="zákl. přenesená",J166,0)</f>
        <v>0</v>
      </c>
      <c r="BH166" s="196">
        <f>IF(N166="sníž. přenesená",J166,0)</f>
        <v>0</v>
      </c>
      <c r="BI166" s="196">
        <f>IF(N166="nulová",J166,0)</f>
        <v>0</v>
      </c>
      <c r="BJ166" s="22" t="s">
        <v>81</v>
      </c>
      <c r="BK166" s="196">
        <f>ROUND(I166*H166,2)</f>
        <v>0</v>
      </c>
      <c r="BL166" s="22" t="s">
        <v>134</v>
      </c>
      <c r="BM166" s="22" t="s">
        <v>282</v>
      </c>
    </row>
    <row r="167" spans="2:65" s="1" customFormat="1" ht="51" customHeight="1">
      <c r="B167" s="39"/>
      <c r="C167" s="185" t="s">
        <v>283</v>
      </c>
      <c r="D167" s="185" t="s">
        <v>129</v>
      </c>
      <c r="E167" s="186" t="s">
        <v>284</v>
      </c>
      <c r="F167" s="187" t="s">
        <v>285</v>
      </c>
      <c r="G167" s="188" t="s">
        <v>132</v>
      </c>
      <c r="H167" s="189">
        <v>159.28</v>
      </c>
      <c r="I167" s="190"/>
      <c r="J167" s="191">
        <f>ROUND(I167*H167,2)</f>
        <v>0</v>
      </c>
      <c r="K167" s="187" t="s">
        <v>133</v>
      </c>
      <c r="L167" s="59"/>
      <c r="M167" s="192" t="s">
        <v>23</v>
      </c>
      <c r="N167" s="193" t="s">
        <v>47</v>
      </c>
      <c r="O167" s="40"/>
      <c r="P167" s="194">
        <f>O167*H167</f>
        <v>0</v>
      </c>
      <c r="Q167" s="194">
        <v>0.3525</v>
      </c>
      <c r="R167" s="194">
        <f>Q167*H167</f>
        <v>56.1462</v>
      </c>
      <c r="S167" s="194">
        <v>0</v>
      </c>
      <c r="T167" s="195">
        <f>S167*H167</f>
        <v>0</v>
      </c>
      <c r="AR167" s="22" t="s">
        <v>134</v>
      </c>
      <c r="AT167" s="22" t="s">
        <v>129</v>
      </c>
      <c r="AU167" s="22" t="s">
        <v>88</v>
      </c>
      <c r="AY167" s="22" t="s">
        <v>127</v>
      </c>
      <c r="BE167" s="196">
        <f>IF(N167="základní",J167,0)</f>
        <v>0</v>
      </c>
      <c r="BF167" s="196">
        <f>IF(N167="snížená",J167,0)</f>
        <v>0</v>
      </c>
      <c r="BG167" s="196">
        <f>IF(N167="zákl. přenesená",J167,0)</f>
        <v>0</v>
      </c>
      <c r="BH167" s="196">
        <f>IF(N167="sníž. přenesená",J167,0)</f>
        <v>0</v>
      </c>
      <c r="BI167" s="196">
        <f>IF(N167="nulová",J167,0)</f>
        <v>0</v>
      </c>
      <c r="BJ167" s="22" t="s">
        <v>81</v>
      </c>
      <c r="BK167" s="196">
        <f>ROUND(I167*H167,2)</f>
        <v>0</v>
      </c>
      <c r="BL167" s="22" t="s">
        <v>134</v>
      </c>
      <c r="BM167" s="22" t="s">
        <v>286</v>
      </c>
    </row>
    <row r="168" spans="2:47" s="1" customFormat="1" ht="121.5">
      <c r="B168" s="39"/>
      <c r="C168" s="61"/>
      <c r="D168" s="197" t="s">
        <v>136</v>
      </c>
      <c r="E168" s="61"/>
      <c r="F168" s="198" t="s">
        <v>287</v>
      </c>
      <c r="G168" s="61"/>
      <c r="H168" s="61"/>
      <c r="I168" s="156"/>
      <c r="J168" s="61"/>
      <c r="K168" s="61"/>
      <c r="L168" s="59"/>
      <c r="M168" s="199"/>
      <c r="N168" s="40"/>
      <c r="O168" s="40"/>
      <c r="P168" s="40"/>
      <c r="Q168" s="40"/>
      <c r="R168" s="40"/>
      <c r="S168" s="40"/>
      <c r="T168" s="76"/>
      <c r="AT168" s="22" t="s">
        <v>136</v>
      </c>
      <c r="AU168" s="22" t="s">
        <v>88</v>
      </c>
    </row>
    <row r="169" spans="2:51" s="11" customFormat="1" ht="13.5">
      <c r="B169" s="200"/>
      <c r="C169" s="201"/>
      <c r="D169" s="197" t="s">
        <v>148</v>
      </c>
      <c r="E169" s="202" t="s">
        <v>23</v>
      </c>
      <c r="F169" s="203" t="s">
        <v>288</v>
      </c>
      <c r="G169" s="201"/>
      <c r="H169" s="204">
        <v>159.28</v>
      </c>
      <c r="I169" s="205"/>
      <c r="J169" s="201"/>
      <c r="K169" s="201"/>
      <c r="L169" s="206"/>
      <c r="M169" s="207"/>
      <c r="N169" s="208"/>
      <c r="O169" s="208"/>
      <c r="P169" s="208"/>
      <c r="Q169" s="208"/>
      <c r="R169" s="208"/>
      <c r="S169" s="208"/>
      <c r="T169" s="209"/>
      <c r="AT169" s="210" t="s">
        <v>148</v>
      </c>
      <c r="AU169" s="210" t="s">
        <v>88</v>
      </c>
      <c r="AV169" s="11" t="s">
        <v>88</v>
      </c>
      <c r="AW169" s="11" t="s">
        <v>39</v>
      </c>
      <c r="AX169" s="11" t="s">
        <v>76</v>
      </c>
      <c r="AY169" s="210" t="s">
        <v>127</v>
      </c>
    </row>
    <row r="170" spans="2:51" s="12" customFormat="1" ht="13.5">
      <c r="B170" s="211"/>
      <c r="C170" s="212"/>
      <c r="D170" s="197" t="s">
        <v>148</v>
      </c>
      <c r="E170" s="213" t="s">
        <v>23</v>
      </c>
      <c r="F170" s="214" t="s">
        <v>150</v>
      </c>
      <c r="G170" s="212"/>
      <c r="H170" s="215">
        <v>159.28</v>
      </c>
      <c r="I170" s="216"/>
      <c r="J170" s="212"/>
      <c r="K170" s="212"/>
      <c r="L170" s="217"/>
      <c r="M170" s="218"/>
      <c r="N170" s="219"/>
      <c r="O170" s="219"/>
      <c r="P170" s="219"/>
      <c r="Q170" s="219"/>
      <c r="R170" s="219"/>
      <c r="S170" s="219"/>
      <c r="T170" s="220"/>
      <c r="AT170" s="221" t="s">
        <v>148</v>
      </c>
      <c r="AU170" s="221" t="s">
        <v>88</v>
      </c>
      <c r="AV170" s="12" t="s">
        <v>134</v>
      </c>
      <c r="AW170" s="12" t="s">
        <v>39</v>
      </c>
      <c r="AX170" s="12" t="s">
        <v>81</v>
      </c>
      <c r="AY170" s="221" t="s">
        <v>127</v>
      </c>
    </row>
    <row r="171" spans="2:65" s="1" customFormat="1" ht="38.25" customHeight="1">
      <c r="B171" s="39"/>
      <c r="C171" s="185" t="s">
        <v>289</v>
      </c>
      <c r="D171" s="185" t="s">
        <v>129</v>
      </c>
      <c r="E171" s="186" t="s">
        <v>290</v>
      </c>
      <c r="F171" s="187" t="s">
        <v>291</v>
      </c>
      <c r="G171" s="188" t="s">
        <v>271</v>
      </c>
      <c r="H171" s="189">
        <v>199.1</v>
      </c>
      <c r="I171" s="190"/>
      <c r="J171" s="191">
        <f>ROUND(I171*H171,2)</f>
        <v>0</v>
      </c>
      <c r="K171" s="187" t="s">
        <v>133</v>
      </c>
      <c r="L171" s="59"/>
      <c r="M171" s="192" t="s">
        <v>23</v>
      </c>
      <c r="N171" s="193" t="s">
        <v>47</v>
      </c>
      <c r="O171" s="40"/>
      <c r="P171" s="194">
        <f>O171*H171</f>
        <v>0</v>
      </c>
      <c r="Q171" s="194">
        <v>0.0364</v>
      </c>
      <c r="R171" s="194">
        <f>Q171*H171</f>
        <v>7.247240000000001</v>
      </c>
      <c r="S171" s="194">
        <v>0</v>
      </c>
      <c r="T171" s="195">
        <f>S171*H171</f>
        <v>0</v>
      </c>
      <c r="AR171" s="22" t="s">
        <v>134</v>
      </c>
      <c r="AT171" s="22" t="s">
        <v>129</v>
      </c>
      <c r="AU171" s="22" t="s">
        <v>88</v>
      </c>
      <c r="AY171" s="22" t="s">
        <v>127</v>
      </c>
      <c r="BE171" s="196">
        <f>IF(N171="základní",J171,0)</f>
        <v>0</v>
      </c>
      <c r="BF171" s="196">
        <f>IF(N171="snížená",J171,0)</f>
        <v>0</v>
      </c>
      <c r="BG171" s="196">
        <f>IF(N171="zákl. přenesená",J171,0)</f>
        <v>0</v>
      </c>
      <c r="BH171" s="196">
        <f>IF(N171="sníž. přenesená",J171,0)</f>
        <v>0</v>
      </c>
      <c r="BI171" s="196">
        <f>IF(N171="nulová",J171,0)</f>
        <v>0</v>
      </c>
      <c r="BJ171" s="22" t="s">
        <v>81</v>
      </c>
      <c r="BK171" s="196">
        <f>ROUND(I171*H171,2)</f>
        <v>0</v>
      </c>
      <c r="BL171" s="22" t="s">
        <v>134</v>
      </c>
      <c r="BM171" s="22" t="s">
        <v>292</v>
      </c>
    </row>
    <row r="172" spans="2:47" s="1" customFormat="1" ht="108">
      <c r="B172" s="39"/>
      <c r="C172" s="61"/>
      <c r="D172" s="197" t="s">
        <v>136</v>
      </c>
      <c r="E172" s="61"/>
      <c r="F172" s="198" t="s">
        <v>293</v>
      </c>
      <c r="G172" s="61"/>
      <c r="H172" s="61"/>
      <c r="I172" s="156"/>
      <c r="J172" s="61"/>
      <c r="K172" s="61"/>
      <c r="L172" s="59"/>
      <c r="M172" s="199"/>
      <c r="N172" s="40"/>
      <c r="O172" s="40"/>
      <c r="P172" s="40"/>
      <c r="Q172" s="40"/>
      <c r="R172" s="40"/>
      <c r="S172" s="40"/>
      <c r="T172" s="76"/>
      <c r="AT172" s="22" t="s">
        <v>136</v>
      </c>
      <c r="AU172" s="22" t="s">
        <v>88</v>
      </c>
    </row>
    <row r="173" spans="2:51" s="11" customFormat="1" ht="13.5">
      <c r="B173" s="200"/>
      <c r="C173" s="201"/>
      <c r="D173" s="197" t="s">
        <v>148</v>
      </c>
      <c r="E173" s="202" t="s">
        <v>23</v>
      </c>
      <c r="F173" s="203" t="s">
        <v>294</v>
      </c>
      <c r="G173" s="201"/>
      <c r="H173" s="204">
        <v>199.1</v>
      </c>
      <c r="I173" s="205"/>
      <c r="J173" s="201"/>
      <c r="K173" s="201"/>
      <c r="L173" s="206"/>
      <c r="M173" s="207"/>
      <c r="N173" s="208"/>
      <c r="O173" s="208"/>
      <c r="P173" s="208"/>
      <c r="Q173" s="208"/>
      <c r="R173" s="208"/>
      <c r="S173" s="208"/>
      <c r="T173" s="209"/>
      <c r="AT173" s="210" t="s">
        <v>148</v>
      </c>
      <c r="AU173" s="210" t="s">
        <v>88</v>
      </c>
      <c r="AV173" s="11" t="s">
        <v>88</v>
      </c>
      <c r="AW173" s="11" t="s">
        <v>39</v>
      </c>
      <c r="AX173" s="11" t="s">
        <v>76</v>
      </c>
      <c r="AY173" s="210" t="s">
        <v>127</v>
      </c>
    </row>
    <row r="174" spans="2:51" s="12" customFormat="1" ht="13.5">
      <c r="B174" s="211"/>
      <c r="C174" s="212"/>
      <c r="D174" s="197" t="s">
        <v>148</v>
      </c>
      <c r="E174" s="213" t="s">
        <v>23</v>
      </c>
      <c r="F174" s="214" t="s">
        <v>150</v>
      </c>
      <c r="G174" s="212"/>
      <c r="H174" s="215">
        <v>199.1</v>
      </c>
      <c r="I174" s="216"/>
      <c r="J174" s="212"/>
      <c r="K174" s="212"/>
      <c r="L174" s="217"/>
      <c r="M174" s="218"/>
      <c r="N174" s="219"/>
      <c r="O174" s="219"/>
      <c r="P174" s="219"/>
      <c r="Q174" s="219"/>
      <c r="R174" s="219"/>
      <c r="S174" s="219"/>
      <c r="T174" s="220"/>
      <c r="AT174" s="221" t="s">
        <v>148</v>
      </c>
      <c r="AU174" s="221" t="s">
        <v>88</v>
      </c>
      <c r="AV174" s="12" t="s">
        <v>134</v>
      </c>
      <c r="AW174" s="12" t="s">
        <v>39</v>
      </c>
      <c r="AX174" s="12" t="s">
        <v>81</v>
      </c>
      <c r="AY174" s="221" t="s">
        <v>127</v>
      </c>
    </row>
    <row r="175" spans="2:65" s="1" customFormat="1" ht="16.5" customHeight="1">
      <c r="B175" s="39"/>
      <c r="C175" s="185" t="s">
        <v>295</v>
      </c>
      <c r="D175" s="185" t="s">
        <v>129</v>
      </c>
      <c r="E175" s="186" t="s">
        <v>296</v>
      </c>
      <c r="F175" s="187" t="s">
        <v>297</v>
      </c>
      <c r="G175" s="188" t="s">
        <v>188</v>
      </c>
      <c r="H175" s="189">
        <v>0.382</v>
      </c>
      <c r="I175" s="190"/>
      <c r="J175" s="191">
        <f>ROUND(I175*H175,2)</f>
        <v>0</v>
      </c>
      <c r="K175" s="187" t="s">
        <v>133</v>
      </c>
      <c r="L175" s="59"/>
      <c r="M175" s="192" t="s">
        <v>23</v>
      </c>
      <c r="N175" s="193" t="s">
        <v>47</v>
      </c>
      <c r="O175" s="40"/>
      <c r="P175" s="194">
        <f>O175*H175</f>
        <v>0</v>
      </c>
      <c r="Q175" s="194">
        <v>1.05024</v>
      </c>
      <c r="R175" s="194">
        <f>Q175*H175</f>
        <v>0.40119168000000005</v>
      </c>
      <c r="S175" s="194">
        <v>0</v>
      </c>
      <c r="T175" s="195">
        <f>S175*H175</f>
        <v>0</v>
      </c>
      <c r="AR175" s="22" t="s">
        <v>134</v>
      </c>
      <c r="AT175" s="22" t="s">
        <v>129</v>
      </c>
      <c r="AU175" s="22" t="s">
        <v>88</v>
      </c>
      <c r="AY175" s="22" t="s">
        <v>127</v>
      </c>
      <c r="BE175" s="196">
        <f>IF(N175="základní",J175,0)</f>
        <v>0</v>
      </c>
      <c r="BF175" s="196">
        <f>IF(N175="snížená",J175,0)</f>
        <v>0</v>
      </c>
      <c r="BG175" s="196">
        <f>IF(N175="zákl. přenesená",J175,0)</f>
        <v>0</v>
      </c>
      <c r="BH175" s="196">
        <f>IF(N175="sníž. přenesená",J175,0)</f>
        <v>0</v>
      </c>
      <c r="BI175" s="196">
        <f>IF(N175="nulová",J175,0)</f>
        <v>0</v>
      </c>
      <c r="BJ175" s="22" t="s">
        <v>81</v>
      </c>
      <c r="BK175" s="196">
        <f>ROUND(I175*H175,2)</f>
        <v>0</v>
      </c>
      <c r="BL175" s="22" t="s">
        <v>134</v>
      </c>
      <c r="BM175" s="22" t="s">
        <v>298</v>
      </c>
    </row>
    <row r="176" spans="2:47" s="1" customFormat="1" ht="27">
      <c r="B176" s="39"/>
      <c r="C176" s="61"/>
      <c r="D176" s="197" t="s">
        <v>299</v>
      </c>
      <c r="E176" s="61"/>
      <c r="F176" s="198" t="s">
        <v>300</v>
      </c>
      <c r="G176" s="61"/>
      <c r="H176" s="61"/>
      <c r="I176" s="156"/>
      <c r="J176" s="61"/>
      <c r="K176" s="61"/>
      <c r="L176" s="59"/>
      <c r="M176" s="199"/>
      <c r="N176" s="40"/>
      <c r="O176" s="40"/>
      <c r="P176" s="40"/>
      <c r="Q176" s="40"/>
      <c r="R176" s="40"/>
      <c r="S176" s="40"/>
      <c r="T176" s="76"/>
      <c r="AT176" s="22" t="s">
        <v>299</v>
      </c>
      <c r="AU176" s="22" t="s">
        <v>88</v>
      </c>
    </row>
    <row r="177" spans="2:51" s="11" customFormat="1" ht="13.5">
      <c r="B177" s="200"/>
      <c r="C177" s="201"/>
      <c r="D177" s="197" t="s">
        <v>148</v>
      </c>
      <c r="E177" s="202" t="s">
        <v>23</v>
      </c>
      <c r="F177" s="203" t="s">
        <v>301</v>
      </c>
      <c r="G177" s="201"/>
      <c r="H177" s="204">
        <v>0.382</v>
      </c>
      <c r="I177" s="205"/>
      <c r="J177" s="201"/>
      <c r="K177" s="201"/>
      <c r="L177" s="206"/>
      <c r="M177" s="207"/>
      <c r="N177" s="208"/>
      <c r="O177" s="208"/>
      <c r="P177" s="208"/>
      <c r="Q177" s="208"/>
      <c r="R177" s="208"/>
      <c r="S177" s="208"/>
      <c r="T177" s="209"/>
      <c r="AT177" s="210" t="s">
        <v>148</v>
      </c>
      <c r="AU177" s="210" t="s">
        <v>88</v>
      </c>
      <c r="AV177" s="11" t="s">
        <v>88</v>
      </c>
      <c r="AW177" s="11" t="s">
        <v>39</v>
      </c>
      <c r="AX177" s="11" t="s">
        <v>76</v>
      </c>
      <c r="AY177" s="210" t="s">
        <v>127</v>
      </c>
    </row>
    <row r="178" spans="2:51" s="12" customFormat="1" ht="13.5">
      <c r="B178" s="211"/>
      <c r="C178" s="212"/>
      <c r="D178" s="197" t="s">
        <v>148</v>
      </c>
      <c r="E178" s="213" t="s">
        <v>23</v>
      </c>
      <c r="F178" s="214" t="s">
        <v>150</v>
      </c>
      <c r="G178" s="212"/>
      <c r="H178" s="215">
        <v>0.382</v>
      </c>
      <c r="I178" s="216"/>
      <c r="J178" s="212"/>
      <c r="K178" s="212"/>
      <c r="L178" s="217"/>
      <c r="M178" s="218"/>
      <c r="N178" s="219"/>
      <c r="O178" s="219"/>
      <c r="P178" s="219"/>
      <c r="Q178" s="219"/>
      <c r="R178" s="219"/>
      <c r="S178" s="219"/>
      <c r="T178" s="220"/>
      <c r="AT178" s="221" t="s">
        <v>148</v>
      </c>
      <c r="AU178" s="221" t="s">
        <v>88</v>
      </c>
      <c r="AV178" s="12" t="s">
        <v>134</v>
      </c>
      <c r="AW178" s="12" t="s">
        <v>39</v>
      </c>
      <c r="AX178" s="12" t="s">
        <v>81</v>
      </c>
      <c r="AY178" s="221" t="s">
        <v>127</v>
      </c>
    </row>
    <row r="179" spans="2:63" s="10" customFormat="1" ht="29.85" customHeight="1">
      <c r="B179" s="169"/>
      <c r="C179" s="170"/>
      <c r="D179" s="171" t="s">
        <v>75</v>
      </c>
      <c r="E179" s="183" t="s">
        <v>175</v>
      </c>
      <c r="F179" s="183" t="s">
        <v>302</v>
      </c>
      <c r="G179" s="170"/>
      <c r="H179" s="170"/>
      <c r="I179" s="173"/>
      <c r="J179" s="184">
        <f>BK179</f>
        <v>0</v>
      </c>
      <c r="K179" s="170"/>
      <c r="L179" s="175"/>
      <c r="M179" s="176"/>
      <c r="N179" s="177"/>
      <c r="O179" s="177"/>
      <c r="P179" s="178">
        <f>SUM(P180:P198)</f>
        <v>0</v>
      </c>
      <c r="Q179" s="177"/>
      <c r="R179" s="178">
        <f>SUM(R180:R198)</f>
        <v>0</v>
      </c>
      <c r="S179" s="177"/>
      <c r="T179" s="179">
        <f>SUM(T180:T198)</f>
        <v>100.244356</v>
      </c>
      <c r="AR179" s="180" t="s">
        <v>81</v>
      </c>
      <c r="AT179" s="181" t="s">
        <v>75</v>
      </c>
      <c r="AU179" s="181" t="s">
        <v>81</v>
      </c>
      <c r="AY179" s="180" t="s">
        <v>127</v>
      </c>
      <c r="BK179" s="182">
        <f>SUM(BK180:BK198)</f>
        <v>0</v>
      </c>
    </row>
    <row r="180" spans="2:65" s="1" customFormat="1" ht="16.5" customHeight="1">
      <c r="B180" s="39"/>
      <c r="C180" s="185" t="s">
        <v>303</v>
      </c>
      <c r="D180" s="185" t="s">
        <v>129</v>
      </c>
      <c r="E180" s="186" t="s">
        <v>304</v>
      </c>
      <c r="F180" s="187" t="s">
        <v>305</v>
      </c>
      <c r="G180" s="188" t="s">
        <v>145</v>
      </c>
      <c r="H180" s="189">
        <v>15.928</v>
      </c>
      <c r="I180" s="190"/>
      <c r="J180" s="191">
        <f>ROUND(I180*H180,2)</f>
        <v>0</v>
      </c>
      <c r="K180" s="187" t="s">
        <v>133</v>
      </c>
      <c r="L180" s="59"/>
      <c r="M180" s="192" t="s">
        <v>23</v>
      </c>
      <c r="N180" s="193" t="s">
        <v>47</v>
      </c>
      <c r="O180" s="40"/>
      <c r="P180" s="194">
        <f>O180*H180</f>
        <v>0</v>
      </c>
      <c r="Q180" s="194">
        <v>0</v>
      </c>
      <c r="R180" s="194">
        <f>Q180*H180</f>
        <v>0</v>
      </c>
      <c r="S180" s="194">
        <v>2.4</v>
      </c>
      <c r="T180" s="195">
        <f>S180*H180</f>
        <v>38.2272</v>
      </c>
      <c r="AR180" s="22" t="s">
        <v>134</v>
      </c>
      <c r="AT180" s="22" t="s">
        <v>129</v>
      </c>
      <c r="AU180" s="22" t="s">
        <v>88</v>
      </c>
      <c r="AY180" s="22" t="s">
        <v>127</v>
      </c>
      <c r="BE180" s="196">
        <f>IF(N180="základní",J180,0)</f>
        <v>0</v>
      </c>
      <c r="BF180" s="196">
        <f>IF(N180="snížená",J180,0)</f>
        <v>0</v>
      </c>
      <c r="BG180" s="196">
        <f>IF(N180="zákl. přenesená",J180,0)</f>
        <v>0</v>
      </c>
      <c r="BH180" s="196">
        <f>IF(N180="sníž. přenesená",J180,0)</f>
        <v>0</v>
      </c>
      <c r="BI180" s="196">
        <f>IF(N180="nulová",J180,0)</f>
        <v>0</v>
      </c>
      <c r="BJ180" s="22" t="s">
        <v>81</v>
      </c>
      <c r="BK180" s="196">
        <f>ROUND(I180*H180,2)</f>
        <v>0</v>
      </c>
      <c r="BL180" s="22" t="s">
        <v>134</v>
      </c>
      <c r="BM180" s="22" t="s">
        <v>306</v>
      </c>
    </row>
    <row r="181" spans="2:51" s="11" customFormat="1" ht="13.5">
      <c r="B181" s="200"/>
      <c r="C181" s="201"/>
      <c r="D181" s="197" t="s">
        <v>148</v>
      </c>
      <c r="E181" s="202" t="s">
        <v>23</v>
      </c>
      <c r="F181" s="203" t="s">
        <v>307</v>
      </c>
      <c r="G181" s="201"/>
      <c r="H181" s="204">
        <v>15.928</v>
      </c>
      <c r="I181" s="205"/>
      <c r="J181" s="201"/>
      <c r="K181" s="201"/>
      <c r="L181" s="206"/>
      <c r="M181" s="207"/>
      <c r="N181" s="208"/>
      <c r="O181" s="208"/>
      <c r="P181" s="208"/>
      <c r="Q181" s="208"/>
      <c r="R181" s="208"/>
      <c r="S181" s="208"/>
      <c r="T181" s="209"/>
      <c r="AT181" s="210" t="s">
        <v>148</v>
      </c>
      <c r="AU181" s="210" t="s">
        <v>88</v>
      </c>
      <c r="AV181" s="11" t="s">
        <v>88</v>
      </c>
      <c r="AW181" s="11" t="s">
        <v>39</v>
      </c>
      <c r="AX181" s="11" t="s">
        <v>76</v>
      </c>
      <c r="AY181" s="210" t="s">
        <v>127</v>
      </c>
    </row>
    <row r="182" spans="2:51" s="12" customFormat="1" ht="13.5">
      <c r="B182" s="211"/>
      <c r="C182" s="212"/>
      <c r="D182" s="197" t="s">
        <v>148</v>
      </c>
      <c r="E182" s="213" t="s">
        <v>23</v>
      </c>
      <c r="F182" s="214" t="s">
        <v>150</v>
      </c>
      <c r="G182" s="212"/>
      <c r="H182" s="215">
        <v>15.928</v>
      </c>
      <c r="I182" s="216"/>
      <c r="J182" s="212"/>
      <c r="K182" s="212"/>
      <c r="L182" s="217"/>
      <c r="M182" s="218"/>
      <c r="N182" s="219"/>
      <c r="O182" s="219"/>
      <c r="P182" s="219"/>
      <c r="Q182" s="219"/>
      <c r="R182" s="219"/>
      <c r="S182" s="219"/>
      <c r="T182" s="220"/>
      <c r="AT182" s="221" t="s">
        <v>148</v>
      </c>
      <c r="AU182" s="221" t="s">
        <v>88</v>
      </c>
      <c r="AV182" s="12" t="s">
        <v>134</v>
      </c>
      <c r="AW182" s="12" t="s">
        <v>39</v>
      </c>
      <c r="AX182" s="12" t="s">
        <v>81</v>
      </c>
      <c r="AY182" s="221" t="s">
        <v>127</v>
      </c>
    </row>
    <row r="183" spans="2:65" s="1" customFormat="1" ht="16.5" customHeight="1">
      <c r="B183" s="39"/>
      <c r="C183" s="185" t="s">
        <v>308</v>
      </c>
      <c r="D183" s="185" t="s">
        <v>129</v>
      </c>
      <c r="E183" s="186" t="s">
        <v>309</v>
      </c>
      <c r="F183" s="187" t="s">
        <v>310</v>
      </c>
      <c r="G183" s="188" t="s">
        <v>145</v>
      </c>
      <c r="H183" s="189">
        <v>23.892</v>
      </c>
      <c r="I183" s="190"/>
      <c r="J183" s="191">
        <f>ROUND(I183*H183,2)</f>
        <v>0</v>
      </c>
      <c r="K183" s="187" t="s">
        <v>133</v>
      </c>
      <c r="L183" s="59"/>
      <c r="M183" s="192" t="s">
        <v>23</v>
      </c>
      <c r="N183" s="193" t="s">
        <v>47</v>
      </c>
      <c r="O183" s="40"/>
      <c r="P183" s="194">
        <f>O183*H183</f>
        <v>0</v>
      </c>
      <c r="Q183" s="194">
        <v>0</v>
      </c>
      <c r="R183" s="194">
        <f>Q183*H183</f>
        <v>0</v>
      </c>
      <c r="S183" s="194">
        <v>2.4</v>
      </c>
      <c r="T183" s="195">
        <f>S183*H183</f>
        <v>57.340799999999994</v>
      </c>
      <c r="AR183" s="22" t="s">
        <v>134</v>
      </c>
      <c r="AT183" s="22" t="s">
        <v>129</v>
      </c>
      <c r="AU183" s="22" t="s">
        <v>88</v>
      </c>
      <c r="AY183" s="22" t="s">
        <v>127</v>
      </c>
      <c r="BE183" s="196">
        <f>IF(N183="základní",J183,0)</f>
        <v>0</v>
      </c>
      <c r="BF183" s="196">
        <f>IF(N183="snížená",J183,0)</f>
        <v>0</v>
      </c>
      <c r="BG183" s="196">
        <f>IF(N183="zákl. přenesená",J183,0)</f>
        <v>0</v>
      </c>
      <c r="BH183" s="196">
        <f>IF(N183="sníž. přenesená",J183,0)</f>
        <v>0</v>
      </c>
      <c r="BI183" s="196">
        <f>IF(N183="nulová",J183,0)</f>
        <v>0</v>
      </c>
      <c r="BJ183" s="22" t="s">
        <v>81</v>
      </c>
      <c r="BK183" s="196">
        <f>ROUND(I183*H183,2)</f>
        <v>0</v>
      </c>
      <c r="BL183" s="22" t="s">
        <v>134</v>
      </c>
      <c r="BM183" s="22" t="s">
        <v>311</v>
      </c>
    </row>
    <row r="184" spans="2:47" s="1" customFormat="1" ht="40.5">
      <c r="B184" s="39"/>
      <c r="C184" s="61"/>
      <c r="D184" s="197" t="s">
        <v>136</v>
      </c>
      <c r="E184" s="61"/>
      <c r="F184" s="198" t="s">
        <v>312</v>
      </c>
      <c r="G184" s="61"/>
      <c r="H184" s="61"/>
      <c r="I184" s="156"/>
      <c r="J184" s="61"/>
      <c r="K184" s="61"/>
      <c r="L184" s="59"/>
      <c r="M184" s="199"/>
      <c r="N184" s="40"/>
      <c r="O184" s="40"/>
      <c r="P184" s="40"/>
      <c r="Q184" s="40"/>
      <c r="R184" s="40"/>
      <c r="S184" s="40"/>
      <c r="T184" s="76"/>
      <c r="AT184" s="22" t="s">
        <v>136</v>
      </c>
      <c r="AU184" s="22" t="s">
        <v>88</v>
      </c>
    </row>
    <row r="185" spans="2:51" s="11" customFormat="1" ht="13.5">
      <c r="B185" s="200"/>
      <c r="C185" s="201"/>
      <c r="D185" s="197" t="s">
        <v>148</v>
      </c>
      <c r="E185" s="202" t="s">
        <v>23</v>
      </c>
      <c r="F185" s="203" t="s">
        <v>313</v>
      </c>
      <c r="G185" s="201"/>
      <c r="H185" s="204">
        <v>23.892</v>
      </c>
      <c r="I185" s="205"/>
      <c r="J185" s="201"/>
      <c r="K185" s="201"/>
      <c r="L185" s="206"/>
      <c r="M185" s="207"/>
      <c r="N185" s="208"/>
      <c r="O185" s="208"/>
      <c r="P185" s="208"/>
      <c r="Q185" s="208"/>
      <c r="R185" s="208"/>
      <c r="S185" s="208"/>
      <c r="T185" s="209"/>
      <c r="AT185" s="210" t="s">
        <v>148</v>
      </c>
      <c r="AU185" s="210" t="s">
        <v>88</v>
      </c>
      <c r="AV185" s="11" t="s">
        <v>88</v>
      </c>
      <c r="AW185" s="11" t="s">
        <v>39</v>
      </c>
      <c r="AX185" s="11" t="s">
        <v>76</v>
      </c>
      <c r="AY185" s="210" t="s">
        <v>127</v>
      </c>
    </row>
    <row r="186" spans="2:51" s="12" customFormat="1" ht="13.5">
      <c r="B186" s="211"/>
      <c r="C186" s="212"/>
      <c r="D186" s="197" t="s">
        <v>148</v>
      </c>
      <c r="E186" s="213" t="s">
        <v>23</v>
      </c>
      <c r="F186" s="214" t="s">
        <v>150</v>
      </c>
      <c r="G186" s="212"/>
      <c r="H186" s="215">
        <v>23.892</v>
      </c>
      <c r="I186" s="216"/>
      <c r="J186" s="212"/>
      <c r="K186" s="212"/>
      <c r="L186" s="217"/>
      <c r="M186" s="218"/>
      <c r="N186" s="219"/>
      <c r="O186" s="219"/>
      <c r="P186" s="219"/>
      <c r="Q186" s="219"/>
      <c r="R186" s="219"/>
      <c r="S186" s="219"/>
      <c r="T186" s="220"/>
      <c r="AT186" s="221" t="s">
        <v>148</v>
      </c>
      <c r="AU186" s="221" t="s">
        <v>88</v>
      </c>
      <c r="AV186" s="12" t="s">
        <v>134</v>
      </c>
      <c r="AW186" s="12" t="s">
        <v>39</v>
      </c>
      <c r="AX186" s="12" t="s">
        <v>81</v>
      </c>
      <c r="AY186" s="221" t="s">
        <v>127</v>
      </c>
    </row>
    <row r="187" spans="2:65" s="1" customFormat="1" ht="25.5" customHeight="1">
      <c r="B187" s="39"/>
      <c r="C187" s="185" t="s">
        <v>314</v>
      </c>
      <c r="D187" s="185" t="s">
        <v>129</v>
      </c>
      <c r="E187" s="186" t="s">
        <v>315</v>
      </c>
      <c r="F187" s="187" t="s">
        <v>316</v>
      </c>
      <c r="G187" s="188" t="s">
        <v>228</v>
      </c>
      <c r="H187" s="189">
        <v>8</v>
      </c>
      <c r="I187" s="190"/>
      <c r="J187" s="191">
        <f>ROUND(I187*H187,2)</f>
        <v>0</v>
      </c>
      <c r="K187" s="187" t="s">
        <v>133</v>
      </c>
      <c r="L187" s="59"/>
      <c r="M187" s="192" t="s">
        <v>23</v>
      </c>
      <c r="N187" s="193" t="s">
        <v>47</v>
      </c>
      <c r="O187" s="40"/>
      <c r="P187" s="194">
        <f>O187*H187</f>
        <v>0</v>
      </c>
      <c r="Q187" s="194">
        <v>0</v>
      </c>
      <c r="R187" s="194">
        <f>Q187*H187</f>
        <v>0</v>
      </c>
      <c r="S187" s="194">
        <v>0.0657</v>
      </c>
      <c r="T187" s="195">
        <f>S187*H187</f>
        <v>0.5256</v>
      </c>
      <c r="AR187" s="22" t="s">
        <v>134</v>
      </c>
      <c r="AT187" s="22" t="s">
        <v>129</v>
      </c>
      <c r="AU187" s="22" t="s">
        <v>88</v>
      </c>
      <c r="AY187" s="22" t="s">
        <v>127</v>
      </c>
      <c r="BE187" s="196">
        <f>IF(N187="základní",J187,0)</f>
        <v>0</v>
      </c>
      <c r="BF187" s="196">
        <f>IF(N187="snížená",J187,0)</f>
        <v>0</v>
      </c>
      <c r="BG187" s="196">
        <f>IF(N187="zákl. přenesená",J187,0)</f>
        <v>0</v>
      </c>
      <c r="BH187" s="196">
        <f>IF(N187="sníž. přenesená",J187,0)</f>
        <v>0</v>
      </c>
      <c r="BI187" s="196">
        <f>IF(N187="nulová",J187,0)</f>
        <v>0</v>
      </c>
      <c r="BJ187" s="22" t="s">
        <v>81</v>
      </c>
      <c r="BK187" s="196">
        <f>ROUND(I187*H187,2)</f>
        <v>0</v>
      </c>
      <c r="BL187" s="22" t="s">
        <v>134</v>
      </c>
      <c r="BM187" s="22" t="s">
        <v>317</v>
      </c>
    </row>
    <row r="188" spans="2:51" s="11" customFormat="1" ht="13.5">
      <c r="B188" s="200"/>
      <c r="C188" s="201"/>
      <c r="D188" s="197" t="s">
        <v>148</v>
      </c>
      <c r="E188" s="202" t="s">
        <v>23</v>
      </c>
      <c r="F188" s="203" t="s">
        <v>170</v>
      </c>
      <c r="G188" s="201"/>
      <c r="H188" s="204">
        <v>8</v>
      </c>
      <c r="I188" s="205"/>
      <c r="J188" s="201"/>
      <c r="K188" s="201"/>
      <c r="L188" s="206"/>
      <c r="M188" s="207"/>
      <c r="N188" s="208"/>
      <c r="O188" s="208"/>
      <c r="P188" s="208"/>
      <c r="Q188" s="208"/>
      <c r="R188" s="208"/>
      <c r="S188" s="208"/>
      <c r="T188" s="209"/>
      <c r="AT188" s="210" t="s">
        <v>148</v>
      </c>
      <c r="AU188" s="210" t="s">
        <v>88</v>
      </c>
      <c r="AV188" s="11" t="s">
        <v>88</v>
      </c>
      <c r="AW188" s="11" t="s">
        <v>39</v>
      </c>
      <c r="AX188" s="11" t="s">
        <v>76</v>
      </c>
      <c r="AY188" s="210" t="s">
        <v>127</v>
      </c>
    </row>
    <row r="189" spans="2:51" s="12" customFormat="1" ht="13.5">
      <c r="B189" s="211"/>
      <c r="C189" s="212"/>
      <c r="D189" s="197" t="s">
        <v>148</v>
      </c>
      <c r="E189" s="213" t="s">
        <v>23</v>
      </c>
      <c r="F189" s="214" t="s">
        <v>150</v>
      </c>
      <c r="G189" s="212"/>
      <c r="H189" s="215">
        <v>8</v>
      </c>
      <c r="I189" s="216"/>
      <c r="J189" s="212"/>
      <c r="K189" s="212"/>
      <c r="L189" s="217"/>
      <c r="M189" s="218"/>
      <c r="N189" s="219"/>
      <c r="O189" s="219"/>
      <c r="P189" s="219"/>
      <c r="Q189" s="219"/>
      <c r="R189" s="219"/>
      <c r="S189" s="219"/>
      <c r="T189" s="220"/>
      <c r="AT189" s="221" t="s">
        <v>148</v>
      </c>
      <c r="AU189" s="221" t="s">
        <v>88</v>
      </c>
      <c r="AV189" s="12" t="s">
        <v>134</v>
      </c>
      <c r="AW189" s="12" t="s">
        <v>39</v>
      </c>
      <c r="AX189" s="12" t="s">
        <v>81</v>
      </c>
      <c r="AY189" s="221" t="s">
        <v>127</v>
      </c>
    </row>
    <row r="190" spans="2:65" s="1" customFormat="1" ht="25.5" customHeight="1">
      <c r="B190" s="39"/>
      <c r="C190" s="185" t="s">
        <v>318</v>
      </c>
      <c r="D190" s="185" t="s">
        <v>129</v>
      </c>
      <c r="E190" s="186" t="s">
        <v>319</v>
      </c>
      <c r="F190" s="187" t="s">
        <v>320</v>
      </c>
      <c r="G190" s="188" t="s">
        <v>228</v>
      </c>
      <c r="H190" s="189">
        <v>72</v>
      </c>
      <c r="I190" s="190"/>
      <c r="J190" s="191">
        <f>ROUND(I190*H190,2)</f>
        <v>0</v>
      </c>
      <c r="K190" s="187" t="s">
        <v>133</v>
      </c>
      <c r="L190" s="59"/>
      <c r="M190" s="192" t="s">
        <v>23</v>
      </c>
      <c r="N190" s="193" t="s">
        <v>47</v>
      </c>
      <c r="O190" s="40"/>
      <c r="P190" s="194">
        <f>O190*H190</f>
        <v>0</v>
      </c>
      <c r="Q190" s="194">
        <v>0</v>
      </c>
      <c r="R190" s="194">
        <f>Q190*H190</f>
        <v>0</v>
      </c>
      <c r="S190" s="194">
        <v>0.006</v>
      </c>
      <c r="T190" s="195">
        <f>S190*H190</f>
        <v>0.432</v>
      </c>
      <c r="AR190" s="22" t="s">
        <v>134</v>
      </c>
      <c r="AT190" s="22" t="s">
        <v>129</v>
      </c>
      <c r="AU190" s="22" t="s">
        <v>88</v>
      </c>
      <c r="AY190" s="22" t="s">
        <v>127</v>
      </c>
      <c r="BE190" s="196">
        <f>IF(N190="základní",J190,0)</f>
        <v>0</v>
      </c>
      <c r="BF190" s="196">
        <f>IF(N190="snížená",J190,0)</f>
        <v>0</v>
      </c>
      <c r="BG190" s="196">
        <f>IF(N190="zákl. přenesená",J190,0)</f>
        <v>0</v>
      </c>
      <c r="BH190" s="196">
        <f>IF(N190="sníž. přenesená",J190,0)</f>
        <v>0</v>
      </c>
      <c r="BI190" s="196">
        <f>IF(N190="nulová",J190,0)</f>
        <v>0</v>
      </c>
      <c r="BJ190" s="22" t="s">
        <v>81</v>
      </c>
      <c r="BK190" s="196">
        <f>ROUND(I190*H190,2)</f>
        <v>0</v>
      </c>
      <c r="BL190" s="22" t="s">
        <v>134</v>
      </c>
      <c r="BM190" s="22" t="s">
        <v>321</v>
      </c>
    </row>
    <row r="191" spans="2:51" s="11" customFormat="1" ht="13.5">
      <c r="B191" s="200"/>
      <c r="C191" s="201"/>
      <c r="D191" s="197" t="s">
        <v>148</v>
      </c>
      <c r="E191" s="202" t="s">
        <v>23</v>
      </c>
      <c r="F191" s="203" t="s">
        <v>322</v>
      </c>
      <c r="G191" s="201"/>
      <c r="H191" s="204">
        <v>72</v>
      </c>
      <c r="I191" s="205"/>
      <c r="J191" s="201"/>
      <c r="K191" s="201"/>
      <c r="L191" s="206"/>
      <c r="M191" s="207"/>
      <c r="N191" s="208"/>
      <c r="O191" s="208"/>
      <c r="P191" s="208"/>
      <c r="Q191" s="208"/>
      <c r="R191" s="208"/>
      <c r="S191" s="208"/>
      <c r="T191" s="209"/>
      <c r="AT191" s="210" t="s">
        <v>148</v>
      </c>
      <c r="AU191" s="210" t="s">
        <v>88</v>
      </c>
      <c r="AV191" s="11" t="s">
        <v>88</v>
      </c>
      <c r="AW191" s="11" t="s">
        <v>39</v>
      </c>
      <c r="AX191" s="11" t="s">
        <v>76</v>
      </c>
      <c r="AY191" s="210" t="s">
        <v>127</v>
      </c>
    </row>
    <row r="192" spans="2:51" s="12" customFormat="1" ht="13.5">
      <c r="B192" s="211"/>
      <c r="C192" s="212"/>
      <c r="D192" s="197" t="s">
        <v>148</v>
      </c>
      <c r="E192" s="213" t="s">
        <v>23</v>
      </c>
      <c r="F192" s="214" t="s">
        <v>150</v>
      </c>
      <c r="G192" s="212"/>
      <c r="H192" s="215">
        <v>72</v>
      </c>
      <c r="I192" s="216"/>
      <c r="J192" s="212"/>
      <c r="K192" s="212"/>
      <c r="L192" s="217"/>
      <c r="M192" s="218"/>
      <c r="N192" s="219"/>
      <c r="O192" s="219"/>
      <c r="P192" s="219"/>
      <c r="Q192" s="219"/>
      <c r="R192" s="219"/>
      <c r="S192" s="219"/>
      <c r="T192" s="220"/>
      <c r="AT192" s="221" t="s">
        <v>148</v>
      </c>
      <c r="AU192" s="221" t="s">
        <v>88</v>
      </c>
      <c r="AV192" s="12" t="s">
        <v>134</v>
      </c>
      <c r="AW192" s="12" t="s">
        <v>39</v>
      </c>
      <c r="AX192" s="12" t="s">
        <v>81</v>
      </c>
      <c r="AY192" s="221" t="s">
        <v>127</v>
      </c>
    </row>
    <row r="193" spans="2:65" s="1" customFormat="1" ht="25.5" customHeight="1">
      <c r="B193" s="39"/>
      <c r="C193" s="185" t="s">
        <v>323</v>
      </c>
      <c r="D193" s="185" t="s">
        <v>129</v>
      </c>
      <c r="E193" s="186" t="s">
        <v>324</v>
      </c>
      <c r="F193" s="187" t="s">
        <v>325</v>
      </c>
      <c r="G193" s="188" t="s">
        <v>271</v>
      </c>
      <c r="H193" s="189">
        <v>294.352</v>
      </c>
      <c r="I193" s="190"/>
      <c r="J193" s="191">
        <f>ROUND(I193*H193,2)</f>
        <v>0</v>
      </c>
      <c r="K193" s="187" t="s">
        <v>133</v>
      </c>
      <c r="L193" s="59"/>
      <c r="M193" s="192" t="s">
        <v>23</v>
      </c>
      <c r="N193" s="193" t="s">
        <v>47</v>
      </c>
      <c r="O193" s="40"/>
      <c r="P193" s="194">
        <f>O193*H193</f>
        <v>0</v>
      </c>
      <c r="Q193" s="194">
        <v>0</v>
      </c>
      <c r="R193" s="194">
        <f>Q193*H193</f>
        <v>0</v>
      </c>
      <c r="S193" s="194">
        <v>0.00925</v>
      </c>
      <c r="T193" s="195">
        <f>S193*H193</f>
        <v>2.7227559999999995</v>
      </c>
      <c r="AR193" s="22" t="s">
        <v>134</v>
      </c>
      <c r="AT193" s="22" t="s">
        <v>129</v>
      </c>
      <c r="AU193" s="22" t="s">
        <v>88</v>
      </c>
      <c r="AY193" s="22" t="s">
        <v>127</v>
      </c>
      <c r="BE193" s="196">
        <f>IF(N193="základní",J193,0)</f>
        <v>0</v>
      </c>
      <c r="BF193" s="196">
        <f>IF(N193="snížená",J193,0)</f>
        <v>0</v>
      </c>
      <c r="BG193" s="196">
        <f>IF(N193="zákl. přenesená",J193,0)</f>
        <v>0</v>
      </c>
      <c r="BH193" s="196">
        <f>IF(N193="sníž. přenesená",J193,0)</f>
        <v>0</v>
      </c>
      <c r="BI193" s="196">
        <f>IF(N193="nulová",J193,0)</f>
        <v>0</v>
      </c>
      <c r="BJ193" s="22" t="s">
        <v>81</v>
      </c>
      <c r="BK193" s="196">
        <f>ROUND(I193*H193,2)</f>
        <v>0</v>
      </c>
      <c r="BL193" s="22" t="s">
        <v>134</v>
      </c>
      <c r="BM193" s="22" t="s">
        <v>326</v>
      </c>
    </row>
    <row r="194" spans="2:47" s="1" customFormat="1" ht="27">
      <c r="B194" s="39"/>
      <c r="C194" s="61"/>
      <c r="D194" s="197" t="s">
        <v>136</v>
      </c>
      <c r="E194" s="61"/>
      <c r="F194" s="198" t="s">
        <v>327</v>
      </c>
      <c r="G194" s="61"/>
      <c r="H194" s="61"/>
      <c r="I194" s="156"/>
      <c r="J194" s="61"/>
      <c r="K194" s="61"/>
      <c r="L194" s="59"/>
      <c r="M194" s="199"/>
      <c r="N194" s="40"/>
      <c r="O194" s="40"/>
      <c r="P194" s="40"/>
      <c r="Q194" s="40"/>
      <c r="R194" s="40"/>
      <c r="S194" s="40"/>
      <c r="T194" s="76"/>
      <c r="AT194" s="22" t="s">
        <v>136</v>
      </c>
      <c r="AU194" s="22" t="s">
        <v>88</v>
      </c>
    </row>
    <row r="195" spans="2:51" s="11" customFormat="1" ht="13.5">
      <c r="B195" s="200"/>
      <c r="C195" s="201"/>
      <c r="D195" s="197" t="s">
        <v>148</v>
      </c>
      <c r="E195" s="202" t="s">
        <v>23</v>
      </c>
      <c r="F195" s="203" t="s">
        <v>328</v>
      </c>
      <c r="G195" s="201"/>
      <c r="H195" s="204">
        <v>294.352</v>
      </c>
      <c r="I195" s="205"/>
      <c r="J195" s="201"/>
      <c r="K195" s="201"/>
      <c r="L195" s="206"/>
      <c r="M195" s="207"/>
      <c r="N195" s="208"/>
      <c r="O195" s="208"/>
      <c r="P195" s="208"/>
      <c r="Q195" s="208"/>
      <c r="R195" s="208"/>
      <c r="S195" s="208"/>
      <c r="T195" s="209"/>
      <c r="AT195" s="210" t="s">
        <v>148</v>
      </c>
      <c r="AU195" s="210" t="s">
        <v>88</v>
      </c>
      <c r="AV195" s="11" t="s">
        <v>88</v>
      </c>
      <c r="AW195" s="11" t="s">
        <v>39</v>
      </c>
      <c r="AX195" s="11" t="s">
        <v>76</v>
      </c>
      <c r="AY195" s="210" t="s">
        <v>127</v>
      </c>
    </row>
    <row r="196" spans="2:51" s="12" customFormat="1" ht="13.5">
      <c r="B196" s="211"/>
      <c r="C196" s="212"/>
      <c r="D196" s="197" t="s">
        <v>148</v>
      </c>
      <c r="E196" s="213" t="s">
        <v>23</v>
      </c>
      <c r="F196" s="214" t="s">
        <v>150</v>
      </c>
      <c r="G196" s="212"/>
      <c r="H196" s="215">
        <v>294.352</v>
      </c>
      <c r="I196" s="216"/>
      <c r="J196" s="212"/>
      <c r="K196" s="212"/>
      <c r="L196" s="217"/>
      <c r="M196" s="218"/>
      <c r="N196" s="219"/>
      <c r="O196" s="219"/>
      <c r="P196" s="219"/>
      <c r="Q196" s="219"/>
      <c r="R196" s="219"/>
      <c r="S196" s="219"/>
      <c r="T196" s="220"/>
      <c r="AT196" s="221" t="s">
        <v>148</v>
      </c>
      <c r="AU196" s="221" t="s">
        <v>88</v>
      </c>
      <c r="AV196" s="12" t="s">
        <v>134</v>
      </c>
      <c r="AW196" s="12" t="s">
        <v>39</v>
      </c>
      <c r="AX196" s="12" t="s">
        <v>81</v>
      </c>
      <c r="AY196" s="221" t="s">
        <v>127</v>
      </c>
    </row>
    <row r="197" spans="2:65" s="1" customFormat="1" ht="16.5" customHeight="1">
      <c r="B197" s="39"/>
      <c r="C197" s="185" t="s">
        <v>329</v>
      </c>
      <c r="D197" s="185" t="s">
        <v>129</v>
      </c>
      <c r="E197" s="186" t="s">
        <v>330</v>
      </c>
      <c r="F197" s="187" t="s">
        <v>331</v>
      </c>
      <c r="G197" s="188" t="s">
        <v>228</v>
      </c>
      <c r="H197" s="189">
        <v>3</v>
      </c>
      <c r="I197" s="190"/>
      <c r="J197" s="191">
        <f>ROUND(I197*H197,2)</f>
        <v>0</v>
      </c>
      <c r="K197" s="187" t="s">
        <v>133</v>
      </c>
      <c r="L197" s="59"/>
      <c r="M197" s="192" t="s">
        <v>23</v>
      </c>
      <c r="N197" s="193" t="s">
        <v>47</v>
      </c>
      <c r="O197" s="40"/>
      <c r="P197" s="194">
        <f>O197*H197</f>
        <v>0</v>
      </c>
      <c r="Q197" s="194">
        <v>0</v>
      </c>
      <c r="R197" s="194">
        <f>Q197*H197</f>
        <v>0</v>
      </c>
      <c r="S197" s="194">
        <v>0.192</v>
      </c>
      <c r="T197" s="195">
        <f>S197*H197</f>
        <v>0.5760000000000001</v>
      </c>
      <c r="AR197" s="22" t="s">
        <v>134</v>
      </c>
      <c r="AT197" s="22" t="s">
        <v>129</v>
      </c>
      <c r="AU197" s="22" t="s">
        <v>88</v>
      </c>
      <c r="AY197" s="22" t="s">
        <v>127</v>
      </c>
      <c r="BE197" s="196">
        <f>IF(N197="základní",J197,0)</f>
        <v>0</v>
      </c>
      <c r="BF197" s="196">
        <f>IF(N197="snížená",J197,0)</f>
        <v>0</v>
      </c>
      <c r="BG197" s="196">
        <f>IF(N197="zákl. přenesená",J197,0)</f>
        <v>0</v>
      </c>
      <c r="BH197" s="196">
        <f>IF(N197="sníž. přenesená",J197,0)</f>
        <v>0</v>
      </c>
      <c r="BI197" s="196">
        <f>IF(N197="nulová",J197,0)</f>
        <v>0</v>
      </c>
      <c r="BJ197" s="22" t="s">
        <v>81</v>
      </c>
      <c r="BK197" s="196">
        <f>ROUND(I197*H197,2)</f>
        <v>0</v>
      </c>
      <c r="BL197" s="22" t="s">
        <v>134</v>
      </c>
      <c r="BM197" s="22" t="s">
        <v>332</v>
      </c>
    </row>
    <row r="198" spans="2:65" s="1" customFormat="1" ht="16.5" customHeight="1">
      <c r="B198" s="39"/>
      <c r="C198" s="185" t="s">
        <v>333</v>
      </c>
      <c r="D198" s="185" t="s">
        <v>129</v>
      </c>
      <c r="E198" s="186" t="s">
        <v>334</v>
      </c>
      <c r="F198" s="187" t="s">
        <v>335</v>
      </c>
      <c r="G198" s="188" t="s">
        <v>228</v>
      </c>
      <c r="H198" s="189">
        <v>2</v>
      </c>
      <c r="I198" s="190"/>
      <c r="J198" s="191">
        <f>ROUND(I198*H198,2)</f>
        <v>0</v>
      </c>
      <c r="K198" s="187" t="s">
        <v>133</v>
      </c>
      <c r="L198" s="59"/>
      <c r="M198" s="192" t="s">
        <v>23</v>
      </c>
      <c r="N198" s="193" t="s">
        <v>47</v>
      </c>
      <c r="O198" s="40"/>
      <c r="P198" s="194">
        <f>O198*H198</f>
        <v>0</v>
      </c>
      <c r="Q198" s="194">
        <v>0</v>
      </c>
      <c r="R198" s="194">
        <f>Q198*H198</f>
        <v>0</v>
      </c>
      <c r="S198" s="194">
        <v>0.21</v>
      </c>
      <c r="T198" s="195">
        <f>S198*H198</f>
        <v>0.42</v>
      </c>
      <c r="AR198" s="22" t="s">
        <v>134</v>
      </c>
      <c r="AT198" s="22" t="s">
        <v>129</v>
      </c>
      <c r="AU198" s="22" t="s">
        <v>88</v>
      </c>
      <c r="AY198" s="22" t="s">
        <v>127</v>
      </c>
      <c r="BE198" s="196">
        <f>IF(N198="základní",J198,0)</f>
        <v>0</v>
      </c>
      <c r="BF198" s="196">
        <f>IF(N198="snížená",J198,0)</f>
        <v>0</v>
      </c>
      <c r="BG198" s="196">
        <f>IF(N198="zákl. přenesená",J198,0)</f>
        <v>0</v>
      </c>
      <c r="BH198" s="196">
        <f>IF(N198="sníž. přenesená",J198,0)</f>
        <v>0</v>
      </c>
      <c r="BI198" s="196">
        <f>IF(N198="nulová",J198,0)</f>
        <v>0</v>
      </c>
      <c r="BJ198" s="22" t="s">
        <v>81</v>
      </c>
      <c r="BK198" s="196">
        <f>ROUND(I198*H198,2)</f>
        <v>0</v>
      </c>
      <c r="BL198" s="22" t="s">
        <v>134</v>
      </c>
      <c r="BM198" s="22" t="s">
        <v>336</v>
      </c>
    </row>
    <row r="199" spans="2:63" s="10" customFormat="1" ht="29.85" customHeight="1">
      <c r="B199" s="169"/>
      <c r="C199" s="170"/>
      <c r="D199" s="171" t="s">
        <v>75</v>
      </c>
      <c r="E199" s="183" t="s">
        <v>337</v>
      </c>
      <c r="F199" s="183" t="s">
        <v>338</v>
      </c>
      <c r="G199" s="170"/>
      <c r="H199" s="170"/>
      <c r="I199" s="173"/>
      <c r="J199" s="184">
        <f>BK199</f>
        <v>0</v>
      </c>
      <c r="K199" s="170"/>
      <c r="L199" s="175"/>
      <c r="M199" s="176"/>
      <c r="N199" s="177"/>
      <c r="O199" s="177"/>
      <c r="P199" s="178">
        <f>SUM(P200:P214)</f>
        <v>0</v>
      </c>
      <c r="Q199" s="177"/>
      <c r="R199" s="178">
        <f>SUM(R200:R214)</f>
        <v>0</v>
      </c>
      <c r="S199" s="177"/>
      <c r="T199" s="179">
        <f>SUM(T200:T214)</f>
        <v>0</v>
      </c>
      <c r="AR199" s="180" t="s">
        <v>81</v>
      </c>
      <c r="AT199" s="181" t="s">
        <v>75</v>
      </c>
      <c r="AU199" s="181" t="s">
        <v>81</v>
      </c>
      <c r="AY199" s="180" t="s">
        <v>127</v>
      </c>
      <c r="BK199" s="182">
        <f>SUM(BK200:BK214)</f>
        <v>0</v>
      </c>
    </row>
    <row r="200" spans="2:65" s="1" customFormat="1" ht="25.5" customHeight="1">
      <c r="B200" s="39"/>
      <c r="C200" s="185" t="s">
        <v>339</v>
      </c>
      <c r="D200" s="185" t="s">
        <v>129</v>
      </c>
      <c r="E200" s="186" t="s">
        <v>340</v>
      </c>
      <c r="F200" s="187" t="s">
        <v>341</v>
      </c>
      <c r="G200" s="188" t="s">
        <v>188</v>
      </c>
      <c r="H200" s="189">
        <v>100.244</v>
      </c>
      <c r="I200" s="190"/>
      <c r="J200" s="191">
        <f>ROUND(I200*H200,2)</f>
        <v>0</v>
      </c>
      <c r="K200" s="187" t="s">
        <v>133</v>
      </c>
      <c r="L200" s="59"/>
      <c r="M200" s="192" t="s">
        <v>23</v>
      </c>
      <c r="N200" s="193" t="s">
        <v>47</v>
      </c>
      <c r="O200" s="40"/>
      <c r="P200" s="194">
        <f>O200*H200</f>
        <v>0</v>
      </c>
      <c r="Q200" s="194">
        <v>0</v>
      </c>
      <c r="R200" s="194">
        <f>Q200*H200</f>
        <v>0</v>
      </c>
      <c r="S200" s="194">
        <v>0</v>
      </c>
      <c r="T200" s="195">
        <f>S200*H200</f>
        <v>0</v>
      </c>
      <c r="AR200" s="22" t="s">
        <v>134</v>
      </c>
      <c r="AT200" s="22" t="s">
        <v>129</v>
      </c>
      <c r="AU200" s="22" t="s">
        <v>88</v>
      </c>
      <c r="AY200" s="22" t="s">
        <v>127</v>
      </c>
      <c r="BE200" s="196">
        <f>IF(N200="základní",J200,0)</f>
        <v>0</v>
      </c>
      <c r="BF200" s="196">
        <f>IF(N200="snížená",J200,0)</f>
        <v>0</v>
      </c>
      <c r="BG200" s="196">
        <f>IF(N200="zákl. přenesená",J200,0)</f>
        <v>0</v>
      </c>
      <c r="BH200" s="196">
        <f>IF(N200="sníž. přenesená",J200,0)</f>
        <v>0</v>
      </c>
      <c r="BI200" s="196">
        <f>IF(N200="nulová",J200,0)</f>
        <v>0</v>
      </c>
      <c r="BJ200" s="22" t="s">
        <v>81</v>
      </c>
      <c r="BK200" s="196">
        <f>ROUND(I200*H200,2)</f>
        <v>0</v>
      </c>
      <c r="BL200" s="22" t="s">
        <v>134</v>
      </c>
      <c r="BM200" s="22" t="s">
        <v>342</v>
      </c>
    </row>
    <row r="201" spans="2:47" s="1" customFormat="1" ht="94.5">
      <c r="B201" s="39"/>
      <c r="C201" s="61"/>
      <c r="D201" s="197" t="s">
        <v>136</v>
      </c>
      <c r="E201" s="61"/>
      <c r="F201" s="198" t="s">
        <v>343</v>
      </c>
      <c r="G201" s="61"/>
      <c r="H201" s="61"/>
      <c r="I201" s="156"/>
      <c r="J201" s="61"/>
      <c r="K201" s="61"/>
      <c r="L201" s="59"/>
      <c r="M201" s="199"/>
      <c r="N201" s="40"/>
      <c r="O201" s="40"/>
      <c r="P201" s="40"/>
      <c r="Q201" s="40"/>
      <c r="R201" s="40"/>
      <c r="S201" s="40"/>
      <c r="T201" s="76"/>
      <c r="AT201" s="22" t="s">
        <v>136</v>
      </c>
      <c r="AU201" s="22" t="s">
        <v>88</v>
      </c>
    </row>
    <row r="202" spans="2:65" s="1" customFormat="1" ht="25.5" customHeight="1">
      <c r="B202" s="39"/>
      <c r="C202" s="185" t="s">
        <v>344</v>
      </c>
      <c r="D202" s="185" t="s">
        <v>129</v>
      </c>
      <c r="E202" s="186" t="s">
        <v>345</v>
      </c>
      <c r="F202" s="187" t="s">
        <v>346</v>
      </c>
      <c r="G202" s="188" t="s">
        <v>188</v>
      </c>
      <c r="H202" s="189">
        <v>100.244</v>
      </c>
      <c r="I202" s="190"/>
      <c r="J202" s="191">
        <f>ROUND(I202*H202,2)</f>
        <v>0</v>
      </c>
      <c r="K202" s="187" t="s">
        <v>133</v>
      </c>
      <c r="L202" s="59"/>
      <c r="M202" s="192" t="s">
        <v>23</v>
      </c>
      <c r="N202" s="193" t="s">
        <v>47</v>
      </c>
      <c r="O202" s="40"/>
      <c r="P202" s="194">
        <f>O202*H202</f>
        <v>0</v>
      </c>
      <c r="Q202" s="194">
        <v>0</v>
      </c>
      <c r="R202" s="194">
        <f>Q202*H202</f>
        <v>0</v>
      </c>
      <c r="S202" s="194">
        <v>0</v>
      </c>
      <c r="T202" s="195">
        <f>S202*H202</f>
        <v>0</v>
      </c>
      <c r="AR202" s="22" t="s">
        <v>134</v>
      </c>
      <c r="AT202" s="22" t="s">
        <v>129</v>
      </c>
      <c r="AU202" s="22" t="s">
        <v>88</v>
      </c>
      <c r="AY202" s="22" t="s">
        <v>127</v>
      </c>
      <c r="BE202" s="196">
        <f>IF(N202="základní",J202,0)</f>
        <v>0</v>
      </c>
      <c r="BF202" s="196">
        <f>IF(N202="snížená",J202,0)</f>
        <v>0</v>
      </c>
      <c r="BG202" s="196">
        <f>IF(N202="zákl. přenesená",J202,0)</f>
        <v>0</v>
      </c>
      <c r="BH202" s="196">
        <f>IF(N202="sníž. přenesená",J202,0)</f>
        <v>0</v>
      </c>
      <c r="BI202" s="196">
        <f>IF(N202="nulová",J202,0)</f>
        <v>0</v>
      </c>
      <c r="BJ202" s="22" t="s">
        <v>81</v>
      </c>
      <c r="BK202" s="196">
        <f>ROUND(I202*H202,2)</f>
        <v>0</v>
      </c>
      <c r="BL202" s="22" t="s">
        <v>134</v>
      </c>
      <c r="BM202" s="22" t="s">
        <v>347</v>
      </c>
    </row>
    <row r="203" spans="2:47" s="1" customFormat="1" ht="81">
      <c r="B203" s="39"/>
      <c r="C203" s="61"/>
      <c r="D203" s="197" t="s">
        <v>136</v>
      </c>
      <c r="E203" s="61"/>
      <c r="F203" s="198" t="s">
        <v>348</v>
      </c>
      <c r="G203" s="61"/>
      <c r="H203" s="61"/>
      <c r="I203" s="156"/>
      <c r="J203" s="61"/>
      <c r="K203" s="61"/>
      <c r="L203" s="59"/>
      <c r="M203" s="199"/>
      <c r="N203" s="40"/>
      <c r="O203" s="40"/>
      <c r="P203" s="40"/>
      <c r="Q203" s="40"/>
      <c r="R203" s="40"/>
      <c r="S203" s="40"/>
      <c r="T203" s="76"/>
      <c r="AT203" s="22" t="s">
        <v>136</v>
      </c>
      <c r="AU203" s="22" t="s">
        <v>88</v>
      </c>
    </row>
    <row r="204" spans="2:65" s="1" customFormat="1" ht="25.5" customHeight="1">
      <c r="B204" s="39"/>
      <c r="C204" s="185" t="s">
        <v>349</v>
      </c>
      <c r="D204" s="185" t="s">
        <v>129</v>
      </c>
      <c r="E204" s="186" t="s">
        <v>350</v>
      </c>
      <c r="F204" s="187" t="s">
        <v>351</v>
      </c>
      <c r="G204" s="188" t="s">
        <v>188</v>
      </c>
      <c r="H204" s="189">
        <v>2506.1</v>
      </c>
      <c r="I204" s="190"/>
      <c r="J204" s="191">
        <f>ROUND(I204*H204,2)</f>
        <v>0</v>
      </c>
      <c r="K204" s="187" t="s">
        <v>133</v>
      </c>
      <c r="L204" s="59"/>
      <c r="M204" s="192" t="s">
        <v>23</v>
      </c>
      <c r="N204" s="193" t="s">
        <v>47</v>
      </c>
      <c r="O204" s="40"/>
      <c r="P204" s="194">
        <f>O204*H204</f>
        <v>0</v>
      </c>
      <c r="Q204" s="194">
        <v>0</v>
      </c>
      <c r="R204" s="194">
        <f>Q204*H204</f>
        <v>0</v>
      </c>
      <c r="S204" s="194">
        <v>0</v>
      </c>
      <c r="T204" s="195">
        <f>S204*H204</f>
        <v>0</v>
      </c>
      <c r="AR204" s="22" t="s">
        <v>134</v>
      </c>
      <c r="AT204" s="22" t="s">
        <v>129</v>
      </c>
      <c r="AU204" s="22" t="s">
        <v>88</v>
      </c>
      <c r="AY204" s="22" t="s">
        <v>127</v>
      </c>
      <c r="BE204" s="196">
        <f>IF(N204="základní",J204,0)</f>
        <v>0</v>
      </c>
      <c r="BF204" s="196">
        <f>IF(N204="snížená",J204,0)</f>
        <v>0</v>
      </c>
      <c r="BG204" s="196">
        <f>IF(N204="zákl. přenesená",J204,0)</f>
        <v>0</v>
      </c>
      <c r="BH204" s="196">
        <f>IF(N204="sníž. přenesená",J204,0)</f>
        <v>0</v>
      </c>
      <c r="BI204" s="196">
        <f>IF(N204="nulová",J204,0)</f>
        <v>0</v>
      </c>
      <c r="BJ204" s="22" t="s">
        <v>81</v>
      </c>
      <c r="BK204" s="196">
        <f>ROUND(I204*H204,2)</f>
        <v>0</v>
      </c>
      <c r="BL204" s="22" t="s">
        <v>134</v>
      </c>
      <c r="BM204" s="22" t="s">
        <v>352</v>
      </c>
    </row>
    <row r="205" spans="2:47" s="1" customFormat="1" ht="81">
      <c r="B205" s="39"/>
      <c r="C205" s="61"/>
      <c r="D205" s="197" t="s">
        <v>136</v>
      </c>
      <c r="E205" s="61"/>
      <c r="F205" s="198" t="s">
        <v>348</v>
      </c>
      <c r="G205" s="61"/>
      <c r="H205" s="61"/>
      <c r="I205" s="156"/>
      <c r="J205" s="61"/>
      <c r="K205" s="61"/>
      <c r="L205" s="59"/>
      <c r="M205" s="199"/>
      <c r="N205" s="40"/>
      <c r="O205" s="40"/>
      <c r="P205" s="40"/>
      <c r="Q205" s="40"/>
      <c r="R205" s="40"/>
      <c r="S205" s="40"/>
      <c r="T205" s="76"/>
      <c r="AT205" s="22" t="s">
        <v>136</v>
      </c>
      <c r="AU205" s="22" t="s">
        <v>88</v>
      </c>
    </row>
    <row r="206" spans="2:51" s="11" customFormat="1" ht="13.5">
      <c r="B206" s="200"/>
      <c r="C206" s="201"/>
      <c r="D206" s="197" t="s">
        <v>148</v>
      </c>
      <c r="E206" s="201"/>
      <c r="F206" s="203" t="s">
        <v>353</v>
      </c>
      <c r="G206" s="201"/>
      <c r="H206" s="204">
        <v>2506.1</v>
      </c>
      <c r="I206" s="205"/>
      <c r="J206" s="201"/>
      <c r="K206" s="201"/>
      <c r="L206" s="206"/>
      <c r="M206" s="207"/>
      <c r="N206" s="208"/>
      <c r="O206" s="208"/>
      <c r="P206" s="208"/>
      <c r="Q206" s="208"/>
      <c r="R206" s="208"/>
      <c r="S206" s="208"/>
      <c r="T206" s="209"/>
      <c r="AT206" s="210" t="s">
        <v>148</v>
      </c>
      <c r="AU206" s="210" t="s">
        <v>88</v>
      </c>
      <c r="AV206" s="11" t="s">
        <v>88</v>
      </c>
      <c r="AW206" s="11" t="s">
        <v>6</v>
      </c>
      <c r="AX206" s="11" t="s">
        <v>81</v>
      </c>
      <c r="AY206" s="210" t="s">
        <v>127</v>
      </c>
    </row>
    <row r="207" spans="2:65" s="1" customFormat="1" ht="25.5" customHeight="1">
      <c r="B207" s="39"/>
      <c r="C207" s="185" t="s">
        <v>354</v>
      </c>
      <c r="D207" s="185" t="s">
        <v>129</v>
      </c>
      <c r="E207" s="186" t="s">
        <v>355</v>
      </c>
      <c r="F207" s="187" t="s">
        <v>356</v>
      </c>
      <c r="G207" s="188" t="s">
        <v>188</v>
      </c>
      <c r="H207" s="189">
        <v>95.568</v>
      </c>
      <c r="I207" s="190"/>
      <c r="J207" s="191">
        <f>ROUND(I207*H207,2)</f>
        <v>0</v>
      </c>
      <c r="K207" s="187" t="s">
        <v>133</v>
      </c>
      <c r="L207" s="59"/>
      <c r="M207" s="192" t="s">
        <v>23</v>
      </c>
      <c r="N207" s="193" t="s">
        <v>47</v>
      </c>
      <c r="O207" s="40"/>
      <c r="P207" s="194">
        <f>O207*H207</f>
        <v>0</v>
      </c>
      <c r="Q207" s="194">
        <v>0</v>
      </c>
      <c r="R207" s="194">
        <f>Q207*H207</f>
        <v>0</v>
      </c>
      <c r="S207" s="194">
        <v>0</v>
      </c>
      <c r="T207" s="195">
        <f>S207*H207</f>
        <v>0</v>
      </c>
      <c r="AR207" s="22" t="s">
        <v>134</v>
      </c>
      <c r="AT207" s="22" t="s">
        <v>129</v>
      </c>
      <c r="AU207" s="22" t="s">
        <v>88</v>
      </c>
      <c r="AY207" s="22" t="s">
        <v>127</v>
      </c>
      <c r="BE207" s="196">
        <f>IF(N207="základní",J207,0)</f>
        <v>0</v>
      </c>
      <c r="BF207" s="196">
        <f>IF(N207="snížená",J207,0)</f>
        <v>0</v>
      </c>
      <c r="BG207" s="196">
        <f>IF(N207="zákl. přenesená",J207,0)</f>
        <v>0</v>
      </c>
      <c r="BH207" s="196">
        <f>IF(N207="sníž. přenesená",J207,0)</f>
        <v>0</v>
      </c>
      <c r="BI207" s="196">
        <f>IF(N207="nulová",J207,0)</f>
        <v>0</v>
      </c>
      <c r="BJ207" s="22" t="s">
        <v>81</v>
      </c>
      <c r="BK207" s="196">
        <f>ROUND(I207*H207,2)</f>
        <v>0</v>
      </c>
      <c r="BL207" s="22" t="s">
        <v>134</v>
      </c>
      <c r="BM207" s="22" t="s">
        <v>357</v>
      </c>
    </row>
    <row r="208" spans="2:47" s="1" customFormat="1" ht="67.5">
      <c r="B208" s="39"/>
      <c r="C208" s="61"/>
      <c r="D208" s="197" t="s">
        <v>136</v>
      </c>
      <c r="E208" s="61"/>
      <c r="F208" s="198" t="s">
        <v>358</v>
      </c>
      <c r="G208" s="61"/>
      <c r="H208" s="61"/>
      <c r="I208" s="156"/>
      <c r="J208" s="61"/>
      <c r="K208" s="61"/>
      <c r="L208" s="59"/>
      <c r="M208" s="199"/>
      <c r="N208" s="40"/>
      <c r="O208" s="40"/>
      <c r="P208" s="40"/>
      <c r="Q208" s="40"/>
      <c r="R208" s="40"/>
      <c r="S208" s="40"/>
      <c r="T208" s="76"/>
      <c r="AT208" s="22" t="s">
        <v>136</v>
      </c>
      <c r="AU208" s="22" t="s">
        <v>88</v>
      </c>
    </row>
    <row r="209" spans="2:51" s="11" customFormat="1" ht="13.5">
      <c r="B209" s="200"/>
      <c r="C209" s="201"/>
      <c r="D209" s="197" t="s">
        <v>148</v>
      </c>
      <c r="E209" s="202" t="s">
        <v>23</v>
      </c>
      <c r="F209" s="203" t="s">
        <v>359</v>
      </c>
      <c r="G209" s="201"/>
      <c r="H209" s="204">
        <v>95.568</v>
      </c>
      <c r="I209" s="205"/>
      <c r="J209" s="201"/>
      <c r="K209" s="201"/>
      <c r="L209" s="206"/>
      <c r="M209" s="207"/>
      <c r="N209" s="208"/>
      <c r="O209" s="208"/>
      <c r="P209" s="208"/>
      <c r="Q209" s="208"/>
      <c r="R209" s="208"/>
      <c r="S209" s="208"/>
      <c r="T209" s="209"/>
      <c r="AT209" s="210" t="s">
        <v>148</v>
      </c>
      <c r="AU209" s="210" t="s">
        <v>88</v>
      </c>
      <c r="AV209" s="11" t="s">
        <v>88</v>
      </c>
      <c r="AW209" s="11" t="s">
        <v>39</v>
      </c>
      <c r="AX209" s="11" t="s">
        <v>76</v>
      </c>
      <c r="AY209" s="210" t="s">
        <v>127</v>
      </c>
    </row>
    <row r="210" spans="2:51" s="12" customFormat="1" ht="13.5">
      <c r="B210" s="211"/>
      <c r="C210" s="212"/>
      <c r="D210" s="197" t="s">
        <v>148</v>
      </c>
      <c r="E210" s="213" t="s">
        <v>23</v>
      </c>
      <c r="F210" s="214" t="s">
        <v>150</v>
      </c>
      <c r="G210" s="212"/>
      <c r="H210" s="215">
        <v>95.568</v>
      </c>
      <c r="I210" s="216"/>
      <c r="J210" s="212"/>
      <c r="K210" s="212"/>
      <c r="L210" s="217"/>
      <c r="M210" s="218"/>
      <c r="N210" s="219"/>
      <c r="O210" s="219"/>
      <c r="P210" s="219"/>
      <c r="Q210" s="219"/>
      <c r="R210" s="219"/>
      <c r="S210" s="219"/>
      <c r="T210" s="220"/>
      <c r="AT210" s="221" t="s">
        <v>148</v>
      </c>
      <c r="AU210" s="221" t="s">
        <v>88</v>
      </c>
      <c r="AV210" s="12" t="s">
        <v>134</v>
      </c>
      <c r="AW210" s="12" t="s">
        <v>39</v>
      </c>
      <c r="AX210" s="12" t="s">
        <v>81</v>
      </c>
      <c r="AY210" s="221" t="s">
        <v>127</v>
      </c>
    </row>
    <row r="211" spans="2:65" s="1" customFormat="1" ht="16.5" customHeight="1">
      <c r="B211" s="39"/>
      <c r="C211" s="185" t="s">
        <v>360</v>
      </c>
      <c r="D211" s="185" t="s">
        <v>129</v>
      </c>
      <c r="E211" s="186" t="s">
        <v>361</v>
      </c>
      <c r="F211" s="187" t="s">
        <v>362</v>
      </c>
      <c r="G211" s="188" t="s">
        <v>188</v>
      </c>
      <c r="H211" s="189">
        <v>4.676</v>
      </c>
      <c r="I211" s="190"/>
      <c r="J211" s="191">
        <f>ROUND(I211*H211,2)</f>
        <v>0</v>
      </c>
      <c r="K211" s="187" t="s">
        <v>133</v>
      </c>
      <c r="L211" s="59"/>
      <c r="M211" s="192" t="s">
        <v>23</v>
      </c>
      <c r="N211" s="193" t="s">
        <v>47</v>
      </c>
      <c r="O211" s="40"/>
      <c r="P211" s="194">
        <f>O211*H211</f>
        <v>0</v>
      </c>
      <c r="Q211" s="194">
        <v>0</v>
      </c>
      <c r="R211" s="194">
        <f>Q211*H211</f>
        <v>0</v>
      </c>
      <c r="S211" s="194">
        <v>0</v>
      </c>
      <c r="T211" s="195">
        <f>S211*H211</f>
        <v>0</v>
      </c>
      <c r="AR211" s="22" t="s">
        <v>134</v>
      </c>
      <c r="AT211" s="22" t="s">
        <v>129</v>
      </c>
      <c r="AU211" s="22" t="s">
        <v>88</v>
      </c>
      <c r="AY211" s="22" t="s">
        <v>127</v>
      </c>
      <c r="BE211" s="196">
        <f>IF(N211="základní",J211,0)</f>
        <v>0</v>
      </c>
      <c r="BF211" s="196">
        <f>IF(N211="snížená",J211,0)</f>
        <v>0</v>
      </c>
      <c r="BG211" s="196">
        <f>IF(N211="zákl. přenesená",J211,0)</f>
        <v>0</v>
      </c>
      <c r="BH211" s="196">
        <f>IF(N211="sníž. přenesená",J211,0)</f>
        <v>0</v>
      </c>
      <c r="BI211" s="196">
        <f>IF(N211="nulová",J211,0)</f>
        <v>0</v>
      </c>
      <c r="BJ211" s="22" t="s">
        <v>81</v>
      </c>
      <c r="BK211" s="196">
        <f>ROUND(I211*H211,2)</f>
        <v>0</v>
      </c>
      <c r="BL211" s="22" t="s">
        <v>134</v>
      </c>
      <c r="BM211" s="22" t="s">
        <v>363</v>
      </c>
    </row>
    <row r="212" spans="2:47" s="1" customFormat="1" ht="67.5">
      <c r="B212" s="39"/>
      <c r="C212" s="61"/>
      <c r="D212" s="197" t="s">
        <v>136</v>
      </c>
      <c r="E212" s="61"/>
      <c r="F212" s="198" t="s">
        <v>358</v>
      </c>
      <c r="G212" s="61"/>
      <c r="H212" s="61"/>
      <c r="I212" s="156"/>
      <c r="J212" s="61"/>
      <c r="K212" s="61"/>
      <c r="L212" s="59"/>
      <c r="M212" s="199"/>
      <c r="N212" s="40"/>
      <c r="O212" s="40"/>
      <c r="P212" s="40"/>
      <c r="Q212" s="40"/>
      <c r="R212" s="40"/>
      <c r="S212" s="40"/>
      <c r="T212" s="76"/>
      <c r="AT212" s="22" t="s">
        <v>136</v>
      </c>
      <c r="AU212" s="22" t="s">
        <v>88</v>
      </c>
    </row>
    <row r="213" spans="2:51" s="11" customFormat="1" ht="13.5">
      <c r="B213" s="200"/>
      <c r="C213" s="201"/>
      <c r="D213" s="197" t="s">
        <v>148</v>
      </c>
      <c r="E213" s="202" t="s">
        <v>23</v>
      </c>
      <c r="F213" s="203" t="s">
        <v>364</v>
      </c>
      <c r="G213" s="201"/>
      <c r="H213" s="204">
        <v>4.676</v>
      </c>
      <c r="I213" s="205"/>
      <c r="J213" s="201"/>
      <c r="K213" s="201"/>
      <c r="L213" s="206"/>
      <c r="M213" s="207"/>
      <c r="N213" s="208"/>
      <c r="O213" s="208"/>
      <c r="P213" s="208"/>
      <c r="Q213" s="208"/>
      <c r="R213" s="208"/>
      <c r="S213" s="208"/>
      <c r="T213" s="209"/>
      <c r="AT213" s="210" t="s">
        <v>148</v>
      </c>
      <c r="AU213" s="210" t="s">
        <v>88</v>
      </c>
      <c r="AV213" s="11" t="s">
        <v>88</v>
      </c>
      <c r="AW213" s="11" t="s">
        <v>39</v>
      </c>
      <c r="AX213" s="11" t="s">
        <v>76</v>
      </c>
      <c r="AY213" s="210" t="s">
        <v>127</v>
      </c>
    </row>
    <row r="214" spans="2:51" s="12" customFormat="1" ht="13.5">
      <c r="B214" s="211"/>
      <c r="C214" s="212"/>
      <c r="D214" s="197" t="s">
        <v>148</v>
      </c>
      <c r="E214" s="213" t="s">
        <v>23</v>
      </c>
      <c r="F214" s="214" t="s">
        <v>150</v>
      </c>
      <c r="G214" s="212"/>
      <c r="H214" s="215">
        <v>4.676</v>
      </c>
      <c r="I214" s="216"/>
      <c r="J214" s="212"/>
      <c r="K214" s="212"/>
      <c r="L214" s="217"/>
      <c r="M214" s="218"/>
      <c r="N214" s="219"/>
      <c r="O214" s="219"/>
      <c r="P214" s="219"/>
      <c r="Q214" s="219"/>
      <c r="R214" s="219"/>
      <c r="S214" s="219"/>
      <c r="T214" s="220"/>
      <c r="AT214" s="221" t="s">
        <v>148</v>
      </c>
      <c r="AU214" s="221" t="s">
        <v>88</v>
      </c>
      <c r="AV214" s="12" t="s">
        <v>134</v>
      </c>
      <c r="AW214" s="12" t="s">
        <v>39</v>
      </c>
      <c r="AX214" s="12" t="s">
        <v>81</v>
      </c>
      <c r="AY214" s="221" t="s">
        <v>127</v>
      </c>
    </row>
    <row r="215" spans="2:63" s="10" customFormat="1" ht="29.85" customHeight="1">
      <c r="B215" s="169"/>
      <c r="C215" s="170"/>
      <c r="D215" s="171" t="s">
        <v>75</v>
      </c>
      <c r="E215" s="183" t="s">
        <v>365</v>
      </c>
      <c r="F215" s="183" t="s">
        <v>366</v>
      </c>
      <c r="G215" s="170"/>
      <c r="H215" s="170"/>
      <c r="I215" s="173"/>
      <c r="J215" s="184">
        <f>BK215</f>
        <v>0</v>
      </c>
      <c r="K215" s="170"/>
      <c r="L215" s="175"/>
      <c r="M215" s="176"/>
      <c r="N215" s="177"/>
      <c r="O215" s="177"/>
      <c r="P215" s="178">
        <f>SUM(P216:P217)</f>
        <v>0</v>
      </c>
      <c r="Q215" s="177"/>
      <c r="R215" s="178">
        <f>SUM(R216:R217)</f>
        <v>0</v>
      </c>
      <c r="S215" s="177"/>
      <c r="T215" s="179">
        <f>SUM(T216:T217)</f>
        <v>0</v>
      </c>
      <c r="AR215" s="180" t="s">
        <v>81</v>
      </c>
      <c r="AT215" s="181" t="s">
        <v>75</v>
      </c>
      <c r="AU215" s="181" t="s">
        <v>81</v>
      </c>
      <c r="AY215" s="180" t="s">
        <v>127</v>
      </c>
      <c r="BK215" s="182">
        <f>SUM(BK216:BK217)</f>
        <v>0</v>
      </c>
    </row>
    <row r="216" spans="2:65" s="1" customFormat="1" ht="38.25" customHeight="1">
      <c r="B216" s="39"/>
      <c r="C216" s="185" t="s">
        <v>367</v>
      </c>
      <c r="D216" s="185" t="s">
        <v>129</v>
      </c>
      <c r="E216" s="186" t="s">
        <v>368</v>
      </c>
      <c r="F216" s="187" t="s">
        <v>369</v>
      </c>
      <c r="G216" s="188" t="s">
        <v>188</v>
      </c>
      <c r="H216" s="189">
        <v>197.884</v>
      </c>
      <c r="I216" s="190"/>
      <c r="J216" s="191">
        <f>ROUND(I216*H216,2)</f>
        <v>0</v>
      </c>
      <c r="K216" s="187" t="s">
        <v>133</v>
      </c>
      <c r="L216" s="59"/>
      <c r="M216" s="192" t="s">
        <v>23</v>
      </c>
      <c r="N216" s="193" t="s">
        <v>47</v>
      </c>
      <c r="O216" s="40"/>
      <c r="P216" s="194">
        <f>O216*H216</f>
        <v>0</v>
      </c>
      <c r="Q216" s="194">
        <v>0</v>
      </c>
      <c r="R216" s="194">
        <f>Q216*H216</f>
        <v>0</v>
      </c>
      <c r="S216" s="194">
        <v>0</v>
      </c>
      <c r="T216" s="195">
        <f>S216*H216</f>
        <v>0</v>
      </c>
      <c r="AR216" s="22" t="s">
        <v>134</v>
      </c>
      <c r="AT216" s="22" t="s">
        <v>129</v>
      </c>
      <c r="AU216" s="22" t="s">
        <v>88</v>
      </c>
      <c r="AY216" s="22" t="s">
        <v>127</v>
      </c>
      <c r="BE216" s="196">
        <f>IF(N216="základní",J216,0)</f>
        <v>0</v>
      </c>
      <c r="BF216" s="196">
        <f>IF(N216="snížená",J216,0)</f>
        <v>0</v>
      </c>
      <c r="BG216" s="196">
        <f>IF(N216="zákl. přenesená",J216,0)</f>
        <v>0</v>
      </c>
      <c r="BH216" s="196">
        <f>IF(N216="sníž. přenesená",J216,0)</f>
        <v>0</v>
      </c>
      <c r="BI216" s="196">
        <f>IF(N216="nulová",J216,0)</f>
        <v>0</v>
      </c>
      <c r="BJ216" s="22" t="s">
        <v>81</v>
      </c>
      <c r="BK216" s="196">
        <f>ROUND(I216*H216,2)</f>
        <v>0</v>
      </c>
      <c r="BL216" s="22" t="s">
        <v>134</v>
      </c>
      <c r="BM216" s="22" t="s">
        <v>370</v>
      </c>
    </row>
    <row r="217" spans="2:47" s="1" customFormat="1" ht="40.5">
      <c r="B217" s="39"/>
      <c r="C217" s="61"/>
      <c r="D217" s="197" t="s">
        <v>136</v>
      </c>
      <c r="E217" s="61"/>
      <c r="F217" s="198" t="s">
        <v>371</v>
      </c>
      <c r="G217" s="61"/>
      <c r="H217" s="61"/>
      <c r="I217" s="156"/>
      <c r="J217" s="61"/>
      <c r="K217" s="61"/>
      <c r="L217" s="59"/>
      <c r="M217" s="199"/>
      <c r="N217" s="40"/>
      <c r="O217" s="40"/>
      <c r="P217" s="40"/>
      <c r="Q217" s="40"/>
      <c r="R217" s="40"/>
      <c r="S217" s="40"/>
      <c r="T217" s="76"/>
      <c r="AT217" s="22" t="s">
        <v>136</v>
      </c>
      <c r="AU217" s="22" t="s">
        <v>88</v>
      </c>
    </row>
    <row r="218" spans="2:63" s="10" customFormat="1" ht="37.35" customHeight="1">
      <c r="B218" s="169"/>
      <c r="C218" s="170"/>
      <c r="D218" s="171" t="s">
        <v>75</v>
      </c>
      <c r="E218" s="172" t="s">
        <v>372</v>
      </c>
      <c r="F218" s="172" t="s">
        <v>373</v>
      </c>
      <c r="G218" s="170"/>
      <c r="H218" s="170"/>
      <c r="I218" s="173"/>
      <c r="J218" s="174">
        <f>BK218</f>
        <v>0</v>
      </c>
      <c r="K218" s="170"/>
      <c r="L218" s="175"/>
      <c r="M218" s="176"/>
      <c r="N218" s="177"/>
      <c r="O218" s="177"/>
      <c r="P218" s="178">
        <f>P219+P232+P237</f>
        <v>0</v>
      </c>
      <c r="Q218" s="177"/>
      <c r="R218" s="178">
        <f>R219+R232+R237</f>
        <v>0.42796140000000005</v>
      </c>
      <c r="S218" s="177"/>
      <c r="T218" s="179">
        <f>T219+T232+T237</f>
        <v>0</v>
      </c>
      <c r="AR218" s="180" t="s">
        <v>88</v>
      </c>
      <c r="AT218" s="181" t="s">
        <v>75</v>
      </c>
      <c r="AU218" s="181" t="s">
        <v>76</v>
      </c>
      <c r="AY218" s="180" t="s">
        <v>127</v>
      </c>
      <c r="BK218" s="182">
        <f>BK219+BK232+BK237</f>
        <v>0</v>
      </c>
    </row>
    <row r="219" spans="2:63" s="10" customFormat="1" ht="19.9" customHeight="1">
      <c r="B219" s="169"/>
      <c r="C219" s="170"/>
      <c r="D219" s="171" t="s">
        <v>75</v>
      </c>
      <c r="E219" s="183" t="s">
        <v>374</v>
      </c>
      <c r="F219" s="183" t="s">
        <v>375</v>
      </c>
      <c r="G219" s="170"/>
      <c r="H219" s="170"/>
      <c r="I219" s="173"/>
      <c r="J219" s="184">
        <f>BK219</f>
        <v>0</v>
      </c>
      <c r="K219" s="170"/>
      <c r="L219" s="175"/>
      <c r="M219" s="176"/>
      <c r="N219" s="177"/>
      <c r="O219" s="177"/>
      <c r="P219" s="178">
        <f>SUM(P220:P231)</f>
        <v>0</v>
      </c>
      <c r="Q219" s="177"/>
      <c r="R219" s="178">
        <f>SUM(R220:R231)</f>
        <v>0.4130414</v>
      </c>
      <c r="S219" s="177"/>
      <c r="T219" s="179">
        <f>SUM(T220:T231)</f>
        <v>0</v>
      </c>
      <c r="AR219" s="180" t="s">
        <v>88</v>
      </c>
      <c r="AT219" s="181" t="s">
        <v>75</v>
      </c>
      <c r="AU219" s="181" t="s">
        <v>81</v>
      </c>
      <c r="AY219" s="180" t="s">
        <v>127</v>
      </c>
      <c r="BK219" s="182">
        <f>SUM(BK220:BK231)</f>
        <v>0</v>
      </c>
    </row>
    <row r="220" spans="2:65" s="1" customFormat="1" ht="25.5" customHeight="1">
      <c r="B220" s="39"/>
      <c r="C220" s="185" t="s">
        <v>376</v>
      </c>
      <c r="D220" s="185" t="s">
        <v>129</v>
      </c>
      <c r="E220" s="186" t="s">
        <v>377</v>
      </c>
      <c r="F220" s="187" t="s">
        <v>378</v>
      </c>
      <c r="G220" s="188" t="s">
        <v>132</v>
      </c>
      <c r="H220" s="189">
        <v>79.64</v>
      </c>
      <c r="I220" s="190"/>
      <c r="J220" s="191">
        <f>ROUND(I220*H220,2)</f>
        <v>0</v>
      </c>
      <c r="K220" s="187" t="s">
        <v>133</v>
      </c>
      <c r="L220" s="59"/>
      <c r="M220" s="192" t="s">
        <v>23</v>
      </c>
      <c r="N220" s="193" t="s">
        <v>47</v>
      </c>
      <c r="O220" s="40"/>
      <c r="P220" s="194">
        <f>O220*H220</f>
        <v>0</v>
      </c>
      <c r="Q220" s="194">
        <v>0</v>
      </c>
      <c r="R220" s="194">
        <f>Q220*H220</f>
        <v>0</v>
      </c>
      <c r="S220" s="194">
        <v>0</v>
      </c>
      <c r="T220" s="195">
        <f>S220*H220</f>
        <v>0</v>
      </c>
      <c r="AR220" s="22" t="s">
        <v>213</v>
      </c>
      <c r="AT220" s="22" t="s">
        <v>129</v>
      </c>
      <c r="AU220" s="22" t="s">
        <v>88</v>
      </c>
      <c r="AY220" s="22" t="s">
        <v>127</v>
      </c>
      <c r="BE220" s="196">
        <f>IF(N220="základní",J220,0)</f>
        <v>0</v>
      </c>
      <c r="BF220" s="196">
        <f>IF(N220="snížená",J220,0)</f>
        <v>0</v>
      </c>
      <c r="BG220" s="196">
        <f>IF(N220="zákl. přenesená",J220,0)</f>
        <v>0</v>
      </c>
      <c r="BH220" s="196">
        <f>IF(N220="sníž. přenesená",J220,0)</f>
        <v>0</v>
      </c>
      <c r="BI220" s="196">
        <f>IF(N220="nulová",J220,0)</f>
        <v>0</v>
      </c>
      <c r="BJ220" s="22" t="s">
        <v>81</v>
      </c>
      <c r="BK220" s="196">
        <f>ROUND(I220*H220,2)</f>
        <v>0</v>
      </c>
      <c r="BL220" s="22" t="s">
        <v>213</v>
      </c>
      <c r="BM220" s="22" t="s">
        <v>379</v>
      </c>
    </row>
    <row r="221" spans="2:47" s="1" customFormat="1" ht="40.5">
      <c r="B221" s="39"/>
      <c r="C221" s="61"/>
      <c r="D221" s="197" t="s">
        <v>136</v>
      </c>
      <c r="E221" s="61"/>
      <c r="F221" s="198" t="s">
        <v>380</v>
      </c>
      <c r="G221" s="61"/>
      <c r="H221" s="61"/>
      <c r="I221" s="156"/>
      <c r="J221" s="61"/>
      <c r="K221" s="61"/>
      <c r="L221" s="59"/>
      <c r="M221" s="199"/>
      <c r="N221" s="40"/>
      <c r="O221" s="40"/>
      <c r="P221" s="40"/>
      <c r="Q221" s="40"/>
      <c r="R221" s="40"/>
      <c r="S221" s="40"/>
      <c r="T221" s="76"/>
      <c r="AT221" s="22" t="s">
        <v>136</v>
      </c>
      <c r="AU221" s="22" t="s">
        <v>88</v>
      </c>
    </row>
    <row r="222" spans="2:51" s="11" customFormat="1" ht="13.5">
      <c r="B222" s="200"/>
      <c r="C222" s="201"/>
      <c r="D222" s="197" t="s">
        <v>148</v>
      </c>
      <c r="E222" s="202" t="s">
        <v>23</v>
      </c>
      <c r="F222" s="203" t="s">
        <v>218</v>
      </c>
      <c r="G222" s="201"/>
      <c r="H222" s="204">
        <v>79.64</v>
      </c>
      <c r="I222" s="205"/>
      <c r="J222" s="201"/>
      <c r="K222" s="201"/>
      <c r="L222" s="206"/>
      <c r="M222" s="207"/>
      <c r="N222" s="208"/>
      <c r="O222" s="208"/>
      <c r="P222" s="208"/>
      <c r="Q222" s="208"/>
      <c r="R222" s="208"/>
      <c r="S222" s="208"/>
      <c r="T222" s="209"/>
      <c r="AT222" s="210" t="s">
        <v>148</v>
      </c>
      <c r="AU222" s="210" t="s">
        <v>88</v>
      </c>
      <c r="AV222" s="11" t="s">
        <v>88</v>
      </c>
      <c r="AW222" s="11" t="s">
        <v>39</v>
      </c>
      <c r="AX222" s="11" t="s">
        <v>76</v>
      </c>
      <c r="AY222" s="210" t="s">
        <v>127</v>
      </c>
    </row>
    <row r="223" spans="2:51" s="12" customFormat="1" ht="13.5">
      <c r="B223" s="211"/>
      <c r="C223" s="212"/>
      <c r="D223" s="197" t="s">
        <v>148</v>
      </c>
      <c r="E223" s="213" t="s">
        <v>23</v>
      </c>
      <c r="F223" s="214" t="s">
        <v>150</v>
      </c>
      <c r="G223" s="212"/>
      <c r="H223" s="215">
        <v>79.64</v>
      </c>
      <c r="I223" s="216"/>
      <c r="J223" s="212"/>
      <c r="K223" s="212"/>
      <c r="L223" s="217"/>
      <c r="M223" s="218"/>
      <c r="N223" s="219"/>
      <c r="O223" s="219"/>
      <c r="P223" s="219"/>
      <c r="Q223" s="219"/>
      <c r="R223" s="219"/>
      <c r="S223" s="219"/>
      <c r="T223" s="220"/>
      <c r="AT223" s="221" t="s">
        <v>148</v>
      </c>
      <c r="AU223" s="221" t="s">
        <v>88</v>
      </c>
      <c r="AV223" s="12" t="s">
        <v>134</v>
      </c>
      <c r="AW223" s="12" t="s">
        <v>39</v>
      </c>
      <c r="AX223" s="12" t="s">
        <v>81</v>
      </c>
      <c r="AY223" s="221" t="s">
        <v>127</v>
      </c>
    </row>
    <row r="224" spans="2:65" s="1" customFormat="1" ht="38.25" customHeight="1">
      <c r="B224" s="39"/>
      <c r="C224" s="222" t="s">
        <v>381</v>
      </c>
      <c r="D224" s="222" t="s">
        <v>232</v>
      </c>
      <c r="E224" s="223" t="s">
        <v>382</v>
      </c>
      <c r="F224" s="224" t="s">
        <v>383</v>
      </c>
      <c r="G224" s="225" t="s">
        <v>188</v>
      </c>
      <c r="H224" s="226">
        <v>0.024</v>
      </c>
      <c r="I224" s="227"/>
      <c r="J224" s="228">
        <f>ROUND(I224*H224,2)</f>
        <v>0</v>
      </c>
      <c r="K224" s="224" t="s">
        <v>133</v>
      </c>
      <c r="L224" s="229"/>
      <c r="M224" s="230" t="s">
        <v>23</v>
      </c>
      <c r="N224" s="231" t="s">
        <v>47</v>
      </c>
      <c r="O224" s="40"/>
      <c r="P224" s="194">
        <f>O224*H224</f>
        <v>0</v>
      </c>
      <c r="Q224" s="194">
        <v>1</v>
      </c>
      <c r="R224" s="194">
        <f>Q224*H224</f>
        <v>0.024</v>
      </c>
      <c r="S224" s="194">
        <v>0</v>
      </c>
      <c r="T224" s="195">
        <f>S224*H224</f>
        <v>0</v>
      </c>
      <c r="AR224" s="22" t="s">
        <v>289</v>
      </c>
      <c r="AT224" s="22" t="s">
        <v>232</v>
      </c>
      <c r="AU224" s="22" t="s">
        <v>88</v>
      </c>
      <c r="AY224" s="22" t="s">
        <v>127</v>
      </c>
      <c r="BE224" s="196">
        <f>IF(N224="základní",J224,0)</f>
        <v>0</v>
      </c>
      <c r="BF224" s="196">
        <f>IF(N224="snížená",J224,0)</f>
        <v>0</v>
      </c>
      <c r="BG224" s="196">
        <f>IF(N224="zákl. přenesená",J224,0)</f>
        <v>0</v>
      </c>
      <c r="BH224" s="196">
        <f>IF(N224="sníž. přenesená",J224,0)</f>
        <v>0</v>
      </c>
      <c r="BI224" s="196">
        <f>IF(N224="nulová",J224,0)</f>
        <v>0</v>
      </c>
      <c r="BJ224" s="22" t="s">
        <v>81</v>
      </c>
      <c r="BK224" s="196">
        <f>ROUND(I224*H224,2)</f>
        <v>0</v>
      </c>
      <c r="BL224" s="22" t="s">
        <v>213</v>
      </c>
      <c r="BM224" s="22" t="s">
        <v>384</v>
      </c>
    </row>
    <row r="225" spans="2:51" s="11" customFormat="1" ht="13.5">
      <c r="B225" s="200"/>
      <c r="C225" s="201"/>
      <c r="D225" s="197" t="s">
        <v>148</v>
      </c>
      <c r="E225" s="201"/>
      <c r="F225" s="203" t="s">
        <v>385</v>
      </c>
      <c r="G225" s="201"/>
      <c r="H225" s="204">
        <v>0.024</v>
      </c>
      <c r="I225" s="205"/>
      <c r="J225" s="201"/>
      <c r="K225" s="201"/>
      <c r="L225" s="206"/>
      <c r="M225" s="207"/>
      <c r="N225" s="208"/>
      <c r="O225" s="208"/>
      <c r="P225" s="208"/>
      <c r="Q225" s="208"/>
      <c r="R225" s="208"/>
      <c r="S225" s="208"/>
      <c r="T225" s="209"/>
      <c r="AT225" s="210" t="s">
        <v>148</v>
      </c>
      <c r="AU225" s="210" t="s">
        <v>88</v>
      </c>
      <c r="AV225" s="11" t="s">
        <v>88</v>
      </c>
      <c r="AW225" s="11" t="s">
        <v>6</v>
      </c>
      <c r="AX225" s="11" t="s">
        <v>81</v>
      </c>
      <c r="AY225" s="210" t="s">
        <v>127</v>
      </c>
    </row>
    <row r="226" spans="2:65" s="1" customFormat="1" ht="25.5" customHeight="1">
      <c r="B226" s="39"/>
      <c r="C226" s="185" t="s">
        <v>386</v>
      </c>
      <c r="D226" s="185" t="s">
        <v>129</v>
      </c>
      <c r="E226" s="186" t="s">
        <v>387</v>
      </c>
      <c r="F226" s="187" t="s">
        <v>388</v>
      </c>
      <c r="G226" s="188" t="s">
        <v>132</v>
      </c>
      <c r="H226" s="189">
        <v>79.64</v>
      </c>
      <c r="I226" s="190"/>
      <c r="J226" s="191">
        <f>ROUND(I226*H226,2)</f>
        <v>0</v>
      </c>
      <c r="K226" s="187" t="s">
        <v>133</v>
      </c>
      <c r="L226" s="59"/>
      <c r="M226" s="192" t="s">
        <v>23</v>
      </c>
      <c r="N226" s="193" t="s">
        <v>47</v>
      </c>
      <c r="O226" s="40"/>
      <c r="P226" s="194">
        <f>O226*H226</f>
        <v>0</v>
      </c>
      <c r="Q226" s="194">
        <v>0.0004</v>
      </c>
      <c r="R226" s="194">
        <f>Q226*H226</f>
        <v>0.031856</v>
      </c>
      <c r="S226" s="194">
        <v>0</v>
      </c>
      <c r="T226" s="195">
        <f>S226*H226</f>
        <v>0</v>
      </c>
      <c r="AR226" s="22" t="s">
        <v>213</v>
      </c>
      <c r="AT226" s="22" t="s">
        <v>129</v>
      </c>
      <c r="AU226" s="22" t="s">
        <v>88</v>
      </c>
      <c r="AY226" s="22" t="s">
        <v>127</v>
      </c>
      <c r="BE226" s="196">
        <f>IF(N226="základní",J226,0)</f>
        <v>0</v>
      </c>
      <c r="BF226" s="196">
        <f>IF(N226="snížená",J226,0)</f>
        <v>0</v>
      </c>
      <c r="BG226" s="196">
        <f>IF(N226="zákl. přenesená",J226,0)</f>
        <v>0</v>
      </c>
      <c r="BH226" s="196">
        <f>IF(N226="sníž. přenesená",J226,0)</f>
        <v>0</v>
      </c>
      <c r="BI226" s="196">
        <f>IF(N226="nulová",J226,0)</f>
        <v>0</v>
      </c>
      <c r="BJ226" s="22" t="s">
        <v>81</v>
      </c>
      <c r="BK226" s="196">
        <f>ROUND(I226*H226,2)</f>
        <v>0</v>
      </c>
      <c r="BL226" s="22" t="s">
        <v>213</v>
      </c>
      <c r="BM226" s="22" t="s">
        <v>389</v>
      </c>
    </row>
    <row r="227" spans="2:47" s="1" customFormat="1" ht="40.5">
      <c r="B227" s="39"/>
      <c r="C227" s="61"/>
      <c r="D227" s="197" t="s">
        <v>136</v>
      </c>
      <c r="E227" s="61"/>
      <c r="F227" s="198" t="s">
        <v>390</v>
      </c>
      <c r="G227" s="61"/>
      <c r="H227" s="61"/>
      <c r="I227" s="156"/>
      <c r="J227" s="61"/>
      <c r="K227" s="61"/>
      <c r="L227" s="59"/>
      <c r="M227" s="199"/>
      <c r="N227" s="40"/>
      <c r="O227" s="40"/>
      <c r="P227" s="40"/>
      <c r="Q227" s="40"/>
      <c r="R227" s="40"/>
      <c r="S227" s="40"/>
      <c r="T227" s="76"/>
      <c r="AT227" s="22" t="s">
        <v>136</v>
      </c>
      <c r="AU227" s="22" t="s">
        <v>88</v>
      </c>
    </row>
    <row r="228" spans="2:65" s="1" customFormat="1" ht="25.5" customHeight="1">
      <c r="B228" s="39"/>
      <c r="C228" s="222" t="s">
        <v>391</v>
      </c>
      <c r="D228" s="222" t="s">
        <v>232</v>
      </c>
      <c r="E228" s="223" t="s">
        <v>392</v>
      </c>
      <c r="F228" s="224" t="s">
        <v>393</v>
      </c>
      <c r="G228" s="225" t="s">
        <v>132</v>
      </c>
      <c r="H228" s="226">
        <v>91.586</v>
      </c>
      <c r="I228" s="227"/>
      <c r="J228" s="228">
        <f>ROUND(I228*H228,2)</f>
        <v>0</v>
      </c>
      <c r="K228" s="224" t="s">
        <v>133</v>
      </c>
      <c r="L228" s="229"/>
      <c r="M228" s="230" t="s">
        <v>23</v>
      </c>
      <c r="N228" s="231" t="s">
        <v>47</v>
      </c>
      <c r="O228" s="40"/>
      <c r="P228" s="194">
        <f>O228*H228</f>
        <v>0</v>
      </c>
      <c r="Q228" s="194">
        <v>0.0039</v>
      </c>
      <c r="R228" s="194">
        <f>Q228*H228</f>
        <v>0.3571854</v>
      </c>
      <c r="S228" s="194">
        <v>0</v>
      </c>
      <c r="T228" s="195">
        <f>S228*H228</f>
        <v>0</v>
      </c>
      <c r="AR228" s="22" t="s">
        <v>289</v>
      </c>
      <c r="AT228" s="22" t="s">
        <v>232</v>
      </c>
      <c r="AU228" s="22" t="s">
        <v>88</v>
      </c>
      <c r="AY228" s="22" t="s">
        <v>127</v>
      </c>
      <c r="BE228" s="196">
        <f>IF(N228="základní",J228,0)</f>
        <v>0</v>
      </c>
      <c r="BF228" s="196">
        <f>IF(N228="snížená",J228,0)</f>
        <v>0</v>
      </c>
      <c r="BG228" s="196">
        <f>IF(N228="zákl. přenesená",J228,0)</f>
        <v>0</v>
      </c>
      <c r="BH228" s="196">
        <f>IF(N228="sníž. přenesená",J228,0)</f>
        <v>0</v>
      </c>
      <c r="BI228" s="196">
        <f>IF(N228="nulová",J228,0)</f>
        <v>0</v>
      </c>
      <c r="BJ228" s="22" t="s">
        <v>81</v>
      </c>
      <c r="BK228" s="196">
        <f>ROUND(I228*H228,2)</f>
        <v>0</v>
      </c>
      <c r="BL228" s="22" t="s">
        <v>213</v>
      </c>
      <c r="BM228" s="22" t="s">
        <v>394</v>
      </c>
    </row>
    <row r="229" spans="2:51" s="11" customFormat="1" ht="13.5">
      <c r="B229" s="200"/>
      <c r="C229" s="201"/>
      <c r="D229" s="197" t="s">
        <v>148</v>
      </c>
      <c r="E229" s="201"/>
      <c r="F229" s="203" t="s">
        <v>395</v>
      </c>
      <c r="G229" s="201"/>
      <c r="H229" s="204">
        <v>91.586</v>
      </c>
      <c r="I229" s="205"/>
      <c r="J229" s="201"/>
      <c r="K229" s="201"/>
      <c r="L229" s="206"/>
      <c r="M229" s="207"/>
      <c r="N229" s="208"/>
      <c r="O229" s="208"/>
      <c r="P229" s="208"/>
      <c r="Q229" s="208"/>
      <c r="R229" s="208"/>
      <c r="S229" s="208"/>
      <c r="T229" s="209"/>
      <c r="AT229" s="210" t="s">
        <v>148</v>
      </c>
      <c r="AU229" s="210" t="s">
        <v>88</v>
      </c>
      <c r="AV229" s="11" t="s">
        <v>88</v>
      </c>
      <c r="AW229" s="11" t="s">
        <v>6</v>
      </c>
      <c r="AX229" s="11" t="s">
        <v>81</v>
      </c>
      <c r="AY229" s="210" t="s">
        <v>127</v>
      </c>
    </row>
    <row r="230" spans="2:65" s="1" customFormat="1" ht="38.25" customHeight="1">
      <c r="B230" s="39"/>
      <c r="C230" s="185" t="s">
        <v>396</v>
      </c>
      <c r="D230" s="185" t="s">
        <v>129</v>
      </c>
      <c r="E230" s="186" t="s">
        <v>397</v>
      </c>
      <c r="F230" s="187" t="s">
        <v>398</v>
      </c>
      <c r="G230" s="188" t="s">
        <v>188</v>
      </c>
      <c r="H230" s="189">
        <v>0.413</v>
      </c>
      <c r="I230" s="190"/>
      <c r="J230" s="191">
        <f>ROUND(I230*H230,2)</f>
        <v>0</v>
      </c>
      <c r="K230" s="187" t="s">
        <v>133</v>
      </c>
      <c r="L230" s="59"/>
      <c r="M230" s="192" t="s">
        <v>23</v>
      </c>
      <c r="N230" s="193" t="s">
        <v>47</v>
      </c>
      <c r="O230" s="40"/>
      <c r="P230" s="194">
        <f>O230*H230</f>
        <v>0</v>
      </c>
      <c r="Q230" s="194">
        <v>0</v>
      </c>
      <c r="R230" s="194">
        <f>Q230*H230</f>
        <v>0</v>
      </c>
      <c r="S230" s="194">
        <v>0</v>
      </c>
      <c r="T230" s="195">
        <f>S230*H230</f>
        <v>0</v>
      </c>
      <c r="AR230" s="22" t="s">
        <v>213</v>
      </c>
      <c r="AT230" s="22" t="s">
        <v>129</v>
      </c>
      <c r="AU230" s="22" t="s">
        <v>88</v>
      </c>
      <c r="AY230" s="22" t="s">
        <v>127</v>
      </c>
      <c r="BE230" s="196">
        <f>IF(N230="základní",J230,0)</f>
        <v>0</v>
      </c>
      <c r="BF230" s="196">
        <f>IF(N230="snížená",J230,0)</f>
        <v>0</v>
      </c>
      <c r="BG230" s="196">
        <f>IF(N230="zákl. přenesená",J230,0)</f>
        <v>0</v>
      </c>
      <c r="BH230" s="196">
        <f>IF(N230="sníž. přenesená",J230,0)</f>
        <v>0</v>
      </c>
      <c r="BI230" s="196">
        <f>IF(N230="nulová",J230,0)</f>
        <v>0</v>
      </c>
      <c r="BJ230" s="22" t="s">
        <v>81</v>
      </c>
      <c r="BK230" s="196">
        <f>ROUND(I230*H230,2)</f>
        <v>0</v>
      </c>
      <c r="BL230" s="22" t="s">
        <v>213</v>
      </c>
      <c r="BM230" s="22" t="s">
        <v>399</v>
      </c>
    </row>
    <row r="231" spans="2:47" s="1" customFormat="1" ht="121.5">
      <c r="B231" s="39"/>
      <c r="C231" s="61"/>
      <c r="D231" s="197" t="s">
        <v>136</v>
      </c>
      <c r="E231" s="61"/>
      <c r="F231" s="198" t="s">
        <v>400</v>
      </c>
      <c r="G231" s="61"/>
      <c r="H231" s="61"/>
      <c r="I231" s="156"/>
      <c r="J231" s="61"/>
      <c r="K231" s="61"/>
      <c r="L231" s="59"/>
      <c r="M231" s="199"/>
      <c r="N231" s="40"/>
      <c r="O231" s="40"/>
      <c r="P231" s="40"/>
      <c r="Q231" s="40"/>
      <c r="R231" s="40"/>
      <c r="S231" s="40"/>
      <c r="T231" s="76"/>
      <c r="AT231" s="22" t="s">
        <v>136</v>
      </c>
      <c r="AU231" s="22" t="s">
        <v>88</v>
      </c>
    </row>
    <row r="232" spans="2:63" s="10" customFormat="1" ht="29.85" customHeight="1">
      <c r="B232" s="169"/>
      <c r="C232" s="170"/>
      <c r="D232" s="171" t="s">
        <v>75</v>
      </c>
      <c r="E232" s="183" t="s">
        <v>401</v>
      </c>
      <c r="F232" s="183" t="s">
        <v>402</v>
      </c>
      <c r="G232" s="170"/>
      <c r="H232" s="170"/>
      <c r="I232" s="173"/>
      <c r="J232" s="184">
        <f>BK232</f>
        <v>0</v>
      </c>
      <c r="K232" s="170"/>
      <c r="L232" s="175"/>
      <c r="M232" s="176"/>
      <c r="N232" s="177"/>
      <c r="O232" s="177"/>
      <c r="P232" s="178">
        <f>SUM(P233:P236)</f>
        <v>0</v>
      </c>
      <c r="Q232" s="177"/>
      <c r="R232" s="178">
        <f>SUM(R233:R236)</f>
        <v>0.00252</v>
      </c>
      <c r="S232" s="177"/>
      <c r="T232" s="179">
        <f>SUM(T233:T236)</f>
        <v>0</v>
      </c>
      <c r="AR232" s="180" t="s">
        <v>88</v>
      </c>
      <c r="AT232" s="181" t="s">
        <v>75</v>
      </c>
      <c r="AU232" s="181" t="s">
        <v>81</v>
      </c>
      <c r="AY232" s="180" t="s">
        <v>127</v>
      </c>
      <c r="BK232" s="182">
        <f>SUM(BK233:BK236)</f>
        <v>0</v>
      </c>
    </row>
    <row r="233" spans="2:65" s="1" customFormat="1" ht="16.5" customHeight="1">
      <c r="B233" s="39"/>
      <c r="C233" s="185" t="s">
        <v>403</v>
      </c>
      <c r="D233" s="185" t="s">
        <v>129</v>
      </c>
      <c r="E233" s="186" t="s">
        <v>404</v>
      </c>
      <c r="F233" s="187" t="s">
        <v>405</v>
      </c>
      <c r="G233" s="188" t="s">
        <v>271</v>
      </c>
      <c r="H233" s="189">
        <v>2</v>
      </c>
      <c r="I233" s="190"/>
      <c r="J233" s="191">
        <f>ROUND(I233*H233,2)</f>
        <v>0</v>
      </c>
      <c r="K233" s="187" t="s">
        <v>133</v>
      </c>
      <c r="L233" s="59"/>
      <c r="M233" s="192" t="s">
        <v>23</v>
      </c>
      <c r="N233" s="193" t="s">
        <v>47</v>
      </c>
      <c r="O233" s="40"/>
      <c r="P233" s="194">
        <f>O233*H233</f>
        <v>0</v>
      </c>
      <c r="Q233" s="194">
        <v>0.00126</v>
      </c>
      <c r="R233" s="194">
        <f>Q233*H233</f>
        <v>0.00252</v>
      </c>
      <c r="S233" s="194">
        <v>0</v>
      </c>
      <c r="T233" s="195">
        <f>S233*H233</f>
        <v>0</v>
      </c>
      <c r="AR233" s="22" t="s">
        <v>213</v>
      </c>
      <c r="AT233" s="22" t="s">
        <v>129</v>
      </c>
      <c r="AU233" s="22" t="s">
        <v>88</v>
      </c>
      <c r="AY233" s="22" t="s">
        <v>127</v>
      </c>
      <c r="BE233" s="196">
        <f>IF(N233="základní",J233,0)</f>
        <v>0</v>
      </c>
      <c r="BF233" s="196">
        <f>IF(N233="snížená",J233,0)</f>
        <v>0</v>
      </c>
      <c r="BG233" s="196">
        <f>IF(N233="zákl. přenesená",J233,0)</f>
        <v>0</v>
      </c>
      <c r="BH233" s="196">
        <f>IF(N233="sníž. přenesená",J233,0)</f>
        <v>0</v>
      </c>
      <c r="BI233" s="196">
        <f>IF(N233="nulová",J233,0)</f>
        <v>0</v>
      </c>
      <c r="BJ233" s="22" t="s">
        <v>81</v>
      </c>
      <c r="BK233" s="196">
        <f>ROUND(I233*H233,2)</f>
        <v>0</v>
      </c>
      <c r="BL233" s="22" t="s">
        <v>213</v>
      </c>
      <c r="BM233" s="22" t="s">
        <v>406</v>
      </c>
    </row>
    <row r="234" spans="2:47" s="1" customFormat="1" ht="67.5">
      <c r="B234" s="39"/>
      <c r="C234" s="61"/>
      <c r="D234" s="197" t="s">
        <v>136</v>
      </c>
      <c r="E234" s="61"/>
      <c r="F234" s="198" t="s">
        <v>407</v>
      </c>
      <c r="G234" s="61"/>
      <c r="H234" s="61"/>
      <c r="I234" s="156"/>
      <c r="J234" s="61"/>
      <c r="K234" s="61"/>
      <c r="L234" s="59"/>
      <c r="M234" s="199"/>
      <c r="N234" s="40"/>
      <c r="O234" s="40"/>
      <c r="P234" s="40"/>
      <c r="Q234" s="40"/>
      <c r="R234" s="40"/>
      <c r="S234" s="40"/>
      <c r="T234" s="76"/>
      <c r="AT234" s="22" t="s">
        <v>136</v>
      </c>
      <c r="AU234" s="22" t="s">
        <v>88</v>
      </c>
    </row>
    <row r="235" spans="2:65" s="1" customFormat="1" ht="38.25" customHeight="1">
      <c r="B235" s="39"/>
      <c r="C235" s="185" t="s">
        <v>408</v>
      </c>
      <c r="D235" s="185" t="s">
        <v>129</v>
      </c>
      <c r="E235" s="186" t="s">
        <v>409</v>
      </c>
      <c r="F235" s="187" t="s">
        <v>410</v>
      </c>
      <c r="G235" s="188" t="s">
        <v>188</v>
      </c>
      <c r="H235" s="189">
        <v>0.003</v>
      </c>
      <c r="I235" s="190"/>
      <c r="J235" s="191">
        <f>ROUND(I235*H235,2)</f>
        <v>0</v>
      </c>
      <c r="K235" s="187" t="s">
        <v>133</v>
      </c>
      <c r="L235" s="59"/>
      <c r="M235" s="192" t="s">
        <v>23</v>
      </c>
      <c r="N235" s="193" t="s">
        <v>47</v>
      </c>
      <c r="O235" s="40"/>
      <c r="P235" s="194">
        <f>O235*H235</f>
        <v>0</v>
      </c>
      <c r="Q235" s="194">
        <v>0</v>
      </c>
      <c r="R235" s="194">
        <f>Q235*H235</f>
        <v>0</v>
      </c>
      <c r="S235" s="194">
        <v>0</v>
      </c>
      <c r="T235" s="195">
        <f>S235*H235</f>
        <v>0</v>
      </c>
      <c r="AR235" s="22" t="s">
        <v>213</v>
      </c>
      <c r="AT235" s="22" t="s">
        <v>129</v>
      </c>
      <c r="AU235" s="22" t="s">
        <v>88</v>
      </c>
      <c r="AY235" s="22" t="s">
        <v>127</v>
      </c>
      <c r="BE235" s="196">
        <f>IF(N235="základní",J235,0)</f>
        <v>0</v>
      </c>
      <c r="BF235" s="196">
        <f>IF(N235="snížená",J235,0)</f>
        <v>0</v>
      </c>
      <c r="BG235" s="196">
        <f>IF(N235="zákl. přenesená",J235,0)</f>
        <v>0</v>
      </c>
      <c r="BH235" s="196">
        <f>IF(N235="sníž. přenesená",J235,0)</f>
        <v>0</v>
      </c>
      <c r="BI235" s="196">
        <f>IF(N235="nulová",J235,0)</f>
        <v>0</v>
      </c>
      <c r="BJ235" s="22" t="s">
        <v>81</v>
      </c>
      <c r="BK235" s="196">
        <f>ROUND(I235*H235,2)</f>
        <v>0</v>
      </c>
      <c r="BL235" s="22" t="s">
        <v>213</v>
      </c>
      <c r="BM235" s="22" t="s">
        <v>411</v>
      </c>
    </row>
    <row r="236" spans="2:47" s="1" customFormat="1" ht="121.5">
      <c r="B236" s="39"/>
      <c r="C236" s="61"/>
      <c r="D236" s="197" t="s">
        <v>136</v>
      </c>
      <c r="E236" s="61"/>
      <c r="F236" s="198" t="s">
        <v>400</v>
      </c>
      <c r="G236" s="61"/>
      <c r="H236" s="61"/>
      <c r="I236" s="156"/>
      <c r="J236" s="61"/>
      <c r="K236" s="61"/>
      <c r="L236" s="59"/>
      <c r="M236" s="199"/>
      <c r="N236" s="40"/>
      <c r="O236" s="40"/>
      <c r="P236" s="40"/>
      <c r="Q236" s="40"/>
      <c r="R236" s="40"/>
      <c r="S236" s="40"/>
      <c r="T236" s="76"/>
      <c r="AT236" s="22" t="s">
        <v>136</v>
      </c>
      <c r="AU236" s="22" t="s">
        <v>88</v>
      </c>
    </row>
    <row r="237" spans="2:63" s="10" customFormat="1" ht="29.85" customHeight="1">
      <c r="B237" s="169"/>
      <c r="C237" s="170"/>
      <c r="D237" s="171" t="s">
        <v>75</v>
      </c>
      <c r="E237" s="183" t="s">
        <v>16</v>
      </c>
      <c r="F237" s="183" t="s">
        <v>412</v>
      </c>
      <c r="G237" s="170"/>
      <c r="H237" s="170"/>
      <c r="I237" s="173"/>
      <c r="J237" s="184">
        <f>BK237</f>
        <v>0</v>
      </c>
      <c r="K237" s="170"/>
      <c r="L237" s="175"/>
      <c r="M237" s="176"/>
      <c r="N237" s="177"/>
      <c r="O237" s="177"/>
      <c r="P237" s="178">
        <f>SUM(P238:P245)</f>
        <v>0</v>
      </c>
      <c r="Q237" s="177"/>
      <c r="R237" s="178">
        <f>SUM(R238:R245)</f>
        <v>0.012400000000000001</v>
      </c>
      <c r="S237" s="177"/>
      <c r="T237" s="179">
        <f>SUM(T238:T245)</f>
        <v>0</v>
      </c>
      <c r="AR237" s="180" t="s">
        <v>88</v>
      </c>
      <c r="AT237" s="181" t="s">
        <v>75</v>
      </c>
      <c r="AU237" s="181" t="s">
        <v>81</v>
      </c>
      <c r="AY237" s="180" t="s">
        <v>127</v>
      </c>
      <c r="BK237" s="182">
        <f>SUM(BK238:BK245)</f>
        <v>0</v>
      </c>
    </row>
    <row r="238" spans="2:65" s="1" customFormat="1" ht="25.5" customHeight="1">
      <c r="B238" s="39"/>
      <c r="C238" s="185" t="s">
        <v>413</v>
      </c>
      <c r="D238" s="185" t="s">
        <v>129</v>
      </c>
      <c r="E238" s="186" t="s">
        <v>414</v>
      </c>
      <c r="F238" s="187" t="s">
        <v>415</v>
      </c>
      <c r="G238" s="188" t="s">
        <v>132</v>
      </c>
      <c r="H238" s="189">
        <v>20</v>
      </c>
      <c r="I238" s="190"/>
      <c r="J238" s="191">
        <f>ROUND(I238*H238,2)</f>
        <v>0</v>
      </c>
      <c r="K238" s="187" t="s">
        <v>133</v>
      </c>
      <c r="L238" s="59"/>
      <c r="M238" s="192" t="s">
        <v>23</v>
      </c>
      <c r="N238" s="193" t="s">
        <v>47</v>
      </c>
      <c r="O238" s="40"/>
      <c r="P238" s="194">
        <f>O238*H238</f>
        <v>0</v>
      </c>
      <c r="Q238" s="194">
        <v>7E-05</v>
      </c>
      <c r="R238" s="194">
        <f>Q238*H238</f>
        <v>0.0013999999999999998</v>
      </c>
      <c r="S238" s="194">
        <v>0</v>
      </c>
      <c r="T238" s="195">
        <f>S238*H238</f>
        <v>0</v>
      </c>
      <c r="AR238" s="22" t="s">
        <v>213</v>
      </c>
      <c r="AT238" s="22" t="s">
        <v>129</v>
      </c>
      <c r="AU238" s="22" t="s">
        <v>88</v>
      </c>
      <c r="AY238" s="22" t="s">
        <v>127</v>
      </c>
      <c r="BE238" s="196">
        <f>IF(N238="základní",J238,0)</f>
        <v>0</v>
      </c>
      <c r="BF238" s="196">
        <f>IF(N238="snížená",J238,0)</f>
        <v>0</v>
      </c>
      <c r="BG238" s="196">
        <f>IF(N238="zákl. přenesená",J238,0)</f>
        <v>0</v>
      </c>
      <c r="BH238" s="196">
        <f>IF(N238="sníž. přenesená",J238,0)</f>
        <v>0</v>
      </c>
      <c r="BI238" s="196">
        <f>IF(N238="nulová",J238,0)</f>
        <v>0</v>
      </c>
      <c r="BJ238" s="22" t="s">
        <v>81</v>
      </c>
      <c r="BK238" s="196">
        <f>ROUND(I238*H238,2)</f>
        <v>0</v>
      </c>
      <c r="BL238" s="22" t="s">
        <v>213</v>
      </c>
      <c r="BM238" s="22" t="s">
        <v>416</v>
      </c>
    </row>
    <row r="239" spans="2:65" s="1" customFormat="1" ht="25.5" customHeight="1">
      <c r="B239" s="39"/>
      <c r="C239" s="185" t="s">
        <v>417</v>
      </c>
      <c r="D239" s="185" t="s">
        <v>129</v>
      </c>
      <c r="E239" s="186" t="s">
        <v>418</v>
      </c>
      <c r="F239" s="187" t="s">
        <v>419</v>
      </c>
      <c r="G239" s="188" t="s">
        <v>132</v>
      </c>
      <c r="H239" s="189">
        <v>20</v>
      </c>
      <c r="I239" s="190"/>
      <c r="J239" s="191">
        <f>ROUND(I239*H239,2)</f>
        <v>0</v>
      </c>
      <c r="K239" s="187" t="s">
        <v>133</v>
      </c>
      <c r="L239" s="59"/>
      <c r="M239" s="192" t="s">
        <v>23</v>
      </c>
      <c r="N239" s="193" t="s">
        <v>47</v>
      </c>
      <c r="O239" s="40"/>
      <c r="P239" s="194">
        <f>O239*H239</f>
        <v>0</v>
      </c>
      <c r="Q239" s="194">
        <v>8E-05</v>
      </c>
      <c r="R239" s="194">
        <f>Q239*H239</f>
        <v>0.0016</v>
      </c>
      <c r="S239" s="194">
        <v>0</v>
      </c>
      <c r="T239" s="195">
        <f>S239*H239</f>
        <v>0</v>
      </c>
      <c r="AR239" s="22" t="s">
        <v>213</v>
      </c>
      <c r="AT239" s="22" t="s">
        <v>129</v>
      </c>
      <c r="AU239" s="22" t="s">
        <v>88</v>
      </c>
      <c r="AY239" s="22" t="s">
        <v>127</v>
      </c>
      <c r="BE239" s="196">
        <f>IF(N239="základní",J239,0)</f>
        <v>0</v>
      </c>
      <c r="BF239" s="196">
        <f>IF(N239="snížená",J239,0)</f>
        <v>0</v>
      </c>
      <c r="BG239" s="196">
        <f>IF(N239="zákl. přenesená",J239,0)</f>
        <v>0</v>
      </c>
      <c r="BH239" s="196">
        <f>IF(N239="sníž. přenesená",J239,0)</f>
        <v>0</v>
      </c>
      <c r="BI239" s="196">
        <f>IF(N239="nulová",J239,0)</f>
        <v>0</v>
      </c>
      <c r="BJ239" s="22" t="s">
        <v>81</v>
      </c>
      <c r="BK239" s="196">
        <f>ROUND(I239*H239,2)</f>
        <v>0</v>
      </c>
      <c r="BL239" s="22" t="s">
        <v>213</v>
      </c>
      <c r="BM239" s="22" t="s">
        <v>420</v>
      </c>
    </row>
    <row r="240" spans="2:65" s="1" customFormat="1" ht="16.5" customHeight="1">
      <c r="B240" s="39"/>
      <c r="C240" s="185" t="s">
        <v>421</v>
      </c>
      <c r="D240" s="185" t="s">
        <v>129</v>
      </c>
      <c r="E240" s="186" t="s">
        <v>422</v>
      </c>
      <c r="F240" s="187" t="s">
        <v>423</v>
      </c>
      <c r="G240" s="188" t="s">
        <v>132</v>
      </c>
      <c r="H240" s="189">
        <v>20</v>
      </c>
      <c r="I240" s="190"/>
      <c r="J240" s="191">
        <f>ROUND(I240*H240,2)</f>
        <v>0</v>
      </c>
      <c r="K240" s="187" t="s">
        <v>133</v>
      </c>
      <c r="L240" s="59"/>
      <c r="M240" s="192" t="s">
        <v>23</v>
      </c>
      <c r="N240" s="193" t="s">
        <v>47</v>
      </c>
      <c r="O240" s="40"/>
      <c r="P240" s="194">
        <f>O240*H240</f>
        <v>0</v>
      </c>
      <c r="Q240" s="194">
        <v>6E-05</v>
      </c>
      <c r="R240" s="194">
        <f>Q240*H240</f>
        <v>0.0012000000000000001</v>
      </c>
      <c r="S240" s="194">
        <v>0</v>
      </c>
      <c r="T240" s="195">
        <f>S240*H240</f>
        <v>0</v>
      </c>
      <c r="AR240" s="22" t="s">
        <v>213</v>
      </c>
      <c r="AT240" s="22" t="s">
        <v>129</v>
      </c>
      <c r="AU240" s="22" t="s">
        <v>88</v>
      </c>
      <c r="AY240" s="22" t="s">
        <v>127</v>
      </c>
      <c r="BE240" s="196">
        <f>IF(N240="základní",J240,0)</f>
        <v>0</v>
      </c>
      <c r="BF240" s="196">
        <f>IF(N240="snížená",J240,0)</f>
        <v>0</v>
      </c>
      <c r="BG240" s="196">
        <f>IF(N240="zákl. přenesená",J240,0)</f>
        <v>0</v>
      </c>
      <c r="BH240" s="196">
        <f>IF(N240="sníž. přenesená",J240,0)</f>
        <v>0</v>
      </c>
      <c r="BI240" s="196">
        <f>IF(N240="nulová",J240,0)</f>
        <v>0</v>
      </c>
      <c r="BJ240" s="22" t="s">
        <v>81</v>
      </c>
      <c r="BK240" s="196">
        <f>ROUND(I240*H240,2)</f>
        <v>0</v>
      </c>
      <c r="BL240" s="22" t="s">
        <v>213</v>
      </c>
      <c r="BM240" s="22" t="s">
        <v>424</v>
      </c>
    </row>
    <row r="241" spans="2:51" s="11" customFormat="1" ht="13.5">
      <c r="B241" s="200"/>
      <c r="C241" s="201"/>
      <c r="D241" s="197" t="s">
        <v>148</v>
      </c>
      <c r="E241" s="202" t="s">
        <v>23</v>
      </c>
      <c r="F241" s="203" t="s">
        <v>425</v>
      </c>
      <c r="G241" s="201"/>
      <c r="H241" s="204">
        <v>20</v>
      </c>
      <c r="I241" s="205"/>
      <c r="J241" s="201"/>
      <c r="K241" s="201"/>
      <c r="L241" s="206"/>
      <c r="M241" s="207"/>
      <c r="N241" s="208"/>
      <c r="O241" s="208"/>
      <c r="P241" s="208"/>
      <c r="Q241" s="208"/>
      <c r="R241" s="208"/>
      <c r="S241" s="208"/>
      <c r="T241" s="209"/>
      <c r="AT241" s="210" t="s">
        <v>148</v>
      </c>
      <c r="AU241" s="210" t="s">
        <v>88</v>
      </c>
      <c r="AV241" s="11" t="s">
        <v>88</v>
      </c>
      <c r="AW241" s="11" t="s">
        <v>39</v>
      </c>
      <c r="AX241" s="11" t="s">
        <v>76</v>
      </c>
      <c r="AY241" s="210" t="s">
        <v>127</v>
      </c>
    </row>
    <row r="242" spans="2:51" s="12" customFormat="1" ht="13.5">
      <c r="B242" s="211"/>
      <c r="C242" s="212"/>
      <c r="D242" s="197" t="s">
        <v>148</v>
      </c>
      <c r="E242" s="213" t="s">
        <v>23</v>
      </c>
      <c r="F242" s="214" t="s">
        <v>150</v>
      </c>
      <c r="G242" s="212"/>
      <c r="H242" s="215">
        <v>20</v>
      </c>
      <c r="I242" s="216"/>
      <c r="J242" s="212"/>
      <c r="K242" s="212"/>
      <c r="L242" s="217"/>
      <c r="M242" s="218"/>
      <c r="N242" s="219"/>
      <c r="O242" s="219"/>
      <c r="P242" s="219"/>
      <c r="Q242" s="219"/>
      <c r="R242" s="219"/>
      <c r="S242" s="219"/>
      <c r="T242" s="220"/>
      <c r="AT242" s="221" t="s">
        <v>148</v>
      </c>
      <c r="AU242" s="221" t="s">
        <v>88</v>
      </c>
      <c r="AV242" s="12" t="s">
        <v>134</v>
      </c>
      <c r="AW242" s="12" t="s">
        <v>39</v>
      </c>
      <c r="AX242" s="12" t="s">
        <v>81</v>
      </c>
      <c r="AY242" s="221" t="s">
        <v>127</v>
      </c>
    </row>
    <row r="243" spans="2:65" s="1" customFormat="1" ht="25.5" customHeight="1">
      <c r="B243" s="39"/>
      <c r="C243" s="185" t="s">
        <v>426</v>
      </c>
      <c r="D243" s="185" t="s">
        <v>129</v>
      </c>
      <c r="E243" s="186" t="s">
        <v>427</v>
      </c>
      <c r="F243" s="187" t="s">
        <v>428</v>
      </c>
      <c r="G243" s="188" t="s">
        <v>132</v>
      </c>
      <c r="H243" s="189">
        <v>20</v>
      </c>
      <c r="I243" s="190"/>
      <c r="J243" s="191">
        <f>ROUND(I243*H243,2)</f>
        <v>0</v>
      </c>
      <c r="K243" s="187" t="s">
        <v>133</v>
      </c>
      <c r="L243" s="59"/>
      <c r="M243" s="192" t="s">
        <v>23</v>
      </c>
      <c r="N243" s="193" t="s">
        <v>47</v>
      </c>
      <c r="O243" s="40"/>
      <c r="P243" s="194">
        <f>O243*H243</f>
        <v>0</v>
      </c>
      <c r="Q243" s="194">
        <v>0.00017</v>
      </c>
      <c r="R243" s="194">
        <f>Q243*H243</f>
        <v>0.0034000000000000002</v>
      </c>
      <c r="S243" s="194">
        <v>0</v>
      </c>
      <c r="T243" s="195">
        <f>S243*H243</f>
        <v>0</v>
      </c>
      <c r="AR243" s="22" t="s">
        <v>213</v>
      </c>
      <c r="AT243" s="22" t="s">
        <v>129</v>
      </c>
      <c r="AU243" s="22" t="s">
        <v>88</v>
      </c>
      <c r="AY243" s="22" t="s">
        <v>127</v>
      </c>
      <c r="BE243" s="196">
        <f>IF(N243="základní",J243,0)</f>
        <v>0</v>
      </c>
      <c r="BF243" s="196">
        <f>IF(N243="snížená",J243,0)</f>
        <v>0</v>
      </c>
      <c r="BG243" s="196">
        <f>IF(N243="zákl. přenesená",J243,0)</f>
        <v>0</v>
      </c>
      <c r="BH243" s="196">
        <f>IF(N243="sníž. přenesená",J243,0)</f>
        <v>0</v>
      </c>
      <c r="BI243" s="196">
        <f>IF(N243="nulová",J243,0)</f>
        <v>0</v>
      </c>
      <c r="BJ243" s="22" t="s">
        <v>81</v>
      </c>
      <c r="BK243" s="196">
        <f>ROUND(I243*H243,2)</f>
        <v>0</v>
      </c>
      <c r="BL243" s="22" t="s">
        <v>213</v>
      </c>
      <c r="BM243" s="22" t="s">
        <v>429</v>
      </c>
    </row>
    <row r="244" spans="2:65" s="1" customFormat="1" ht="16.5" customHeight="1">
      <c r="B244" s="39"/>
      <c r="C244" s="185" t="s">
        <v>430</v>
      </c>
      <c r="D244" s="185" t="s">
        <v>129</v>
      </c>
      <c r="E244" s="186" t="s">
        <v>431</v>
      </c>
      <c r="F244" s="187" t="s">
        <v>432</v>
      </c>
      <c r="G244" s="188" t="s">
        <v>132</v>
      </c>
      <c r="H244" s="189">
        <v>20</v>
      </c>
      <c r="I244" s="190"/>
      <c r="J244" s="191">
        <f>ROUND(I244*H244,2)</f>
        <v>0</v>
      </c>
      <c r="K244" s="187" t="s">
        <v>133</v>
      </c>
      <c r="L244" s="59"/>
      <c r="M244" s="192" t="s">
        <v>23</v>
      </c>
      <c r="N244" s="193" t="s">
        <v>47</v>
      </c>
      <c r="O244" s="40"/>
      <c r="P244" s="194">
        <f>O244*H244</f>
        <v>0</v>
      </c>
      <c r="Q244" s="194">
        <v>0.00012</v>
      </c>
      <c r="R244" s="194">
        <f>Q244*H244</f>
        <v>0.0024000000000000002</v>
      </c>
      <c r="S244" s="194">
        <v>0</v>
      </c>
      <c r="T244" s="195">
        <f>S244*H244</f>
        <v>0</v>
      </c>
      <c r="AR244" s="22" t="s">
        <v>213</v>
      </c>
      <c r="AT244" s="22" t="s">
        <v>129</v>
      </c>
      <c r="AU244" s="22" t="s">
        <v>88</v>
      </c>
      <c r="AY244" s="22" t="s">
        <v>127</v>
      </c>
      <c r="BE244" s="196">
        <f>IF(N244="základní",J244,0)</f>
        <v>0</v>
      </c>
      <c r="BF244" s="196">
        <f>IF(N244="snížená",J244,0)</f>
        <v>0</v>
      </c>
      <c r="BG244" s="196">
        <f>IF(N244="zákl. přenesená",J244,0)</f>
        <v>0</v>
      </c>
      <c r="BH244" s="196">
        <f>IF(N244="sníž. přenesená",J244,0)</f>
        <v>0</v>
      </c>
      <c r="BI244" s="196">
        <f>IF(N244="nulová",J244,0)</f>
        <v>0</v>
      </c>
      <c r="BJ244" s="22" t="s">
        <v>81</v>
      </c>
      <c r="BK244" s="196">
        <f>ROUND(I244*H244,2)</f>
        <v>0</v>
      </c>
      <c r="BL244" s="22" t="s">
        <v>213</v>
      </c>
      <c r="BM244" s="22" t="s">
        <v>433</v>
      </c>
    </row>
    <row r="245" spans="2:65" s="1" customFormat="1" ht="25.5" customHeight="1">
      <c r="B245" s="39"/>
      <c r="C245" s="185" t="s">
        <v>434</v>
      </c>
      <c r="D245" s="185" t="s">
        <v>129</v>
      </c>
      <c r="E245" s="186" t="s">
        <v>435</v>
      </c>
      <c r="F245" s="187" t="s">
        <v>436</v>
      </c>
      <c r="G245" s="188" t="s">
        <v>132</v>
      </c>
      <c r="H245" s="189">
        <v>20</v>
      </c>
      <c r="I245" s="190"/>
      <c r="J245" s="191">
        <f>ROUND(I245*H245,2)</f>
        <v>0</v>
      </c>
      <c r="K245" s="187" t="s">
        <v>133</v>
      </c>
      <c r="L245" s="59"/>
      <c r="M245" s="192" t="s">
        <v>23</v>
      </c>
      <c r="N245" s="193" t="s">
        <v>47</v>
      </c>
      <c r="O245" s="40"/>
      <c r="P245" s="194">
        <f>O245*H245</f>
        <v>0</v>
      </c>
      <c r="Q245" s="194">
        <v>0.00012</v>
      </c>
      <c r="R245" s="194">
        <f>Q245*H245</f>
        <v>0.0024000000000000002</v>
      </c>
      <c r="S245" s="194">
        <v>0</v>
      </c>
      <c r="T245" s="195">
        <f>S245*H245</f>
        <v>0</v>
      </c>
      <c r="AR245" s="22" t="s">
        <v>213</v>
      </c>
      <c r="AT245" s="22" t="s">
        <v>129</v>
      </c>
      <c r="AU245" s="22" t="s">
        <v>88</v>
      </c>
      <c r="AY245" s="22" t="s">
        <v>127</v>
      </c>
      <c r="BE245" s="196">
        <f>IF(N245="základní",J245,0)</f>
        <v>0</v>
      </c>
      <c r="BF245" s="196">
        <f>IF(N245="snížená",J245,0)</f>
        <v>0</v>
      </c>
      <c r="BG245" s="196">
        <f>IF(N245="zákl. přenesená",J245,0)</f>
        <v>0</v>
      </c>
      <c r="BH245" s="196">
        <f>IF(N245="sníž. přenesená",J245,0)</f>
        <v>0</v>
      </c>
      <c r="BI245" s="196">
        <f>IF(N245="nulová",J245,0)</f>
        <v>0</v>
      </c>
      <c r="BJ245" s="22" t="s">
        <v>81</v>
      </c>
      <c r="BK245" s="196">
        <f>ROUND(I245*H245,2)</f>
        <v>0</v>
      </c>
      <c r="BL245" s="22" t="s">
        <v>213</v>
      </c>
      <c r="BM245" s="22" t="s">
        <v>437</v>
      </c>
    </row>
    <row r="246" spans="2:63" s="10" customFormat="1" ht="37.35" customHeight="1">
      <c r="B246" s="169"/>
      <c r="C246" s="170"/>
      <c r="D246" s="171" t="s">
        <v>75</v>
      </c>
      <c r="E246" s="172" t="s">
        <v>438</v>
      </c>
      <c r="F246" s="172" t="s">
        <v>439</v>
      </c>
      <c r="G246" s="170"/>
      <c r="H246" s="170"/>
      <c r="I246" s="173"/>
      <c r="J246" s="174">
        <f>BK246</f>
        <v>0</v>
      </c>
      <c r="K246" s="170"/>
      <c r="L246" s="175"/>
      <c r="M246" s="176"/>
      <c r="N246" s="177"/>
      <c r="O246" s="177"/>
      <c r="P246" s="178">
        <f>P247+P250+P257+P260</f>
        <v>0</v>
      </c>
      <c r="Q246" s="177"/>
      <c r="R246" s="178">
        <f>R247+R250+R257+R260</f>
        <v>0</v>
      </c>
      <c r="S246" s="177"/>
      <c r="T246" s="179">
        <f>T247+T250+T257+T260</f>
        <v>0</v>
      </c>
      <c r="AR246" s="180" t="s">
        <v>154</v>
      </c>
      <c r="AT246" s="181" t="s">
        <v>75</v>
      </c>
      <c r="AU246" s="181" t="s">
        <v>76</v>
      </c>
      <c r="AY246" s="180" t="s">
        <v>127</v>
      </c>
      <c r="BK246" s="182">
        <f>BK247+BK250+BK257+BK260</f>
        <v>0</v>
      </c>
    </row>
    <row r="247" spans="2:63" s="10" customFormat="1" ht="19.9" customHeight="1">
      <c r="B247" s="169"/>
      <c r="C247" s="170"/>
      <c r="D247" s="171" t="s">
        <v>75</v>
      </c>
      <c r="E247" s="183" t="s">
        <v>440</v>
      </c>
      <c r="F247" s="183" t="s">
        <v>441</v>
      </c>
      <c r="G247" s="170"/>
      <c r="H247" s="170"/>
      <c r="I247" s="173"/>
      <c r="J247" s="184">
        <f>BK247</f>
        <v>0</v>
      </c>
      <c r="K247" s="170"/>
      <c r="L247" s="175"/>
      <c r="M247" s="176"/>
      <c r="N247" s="177"/>
      <c r="O247" s="177"/>
      <c r="P247" s="178">
        <f>SUM(P248:P249)</f>
        <v>0</v>
      </c>
      <c r="Q247" s="177"/>
      <c r="R247" s="178">
        <f>SUM(R248:R249)</f>
        <v>0</v>
      </c>
      <c r="S247" s="177"/>
      <c r="T247" s="179">
        <f>SUM(T248:T249)</f>
        <v>0</v>
      </c>
      <c r="AR247" s="180" t="s">
        <v>154</v>
      </c>
      <c r="AT247" s="181" t="s">
        <v>75</v>
      </c>
      <c r="AU247" s="181" t="s">
        <v>81</v>
      </c>
      <c r="AY247" s="180" t="s">
        <v>127</v>
      </c>
      <c r="BK247" s="182">
        <f>SUM(BK248:BK249)</f>
        <v>0</v>
      </c>
    </row>
    <row r="248" spans="2:65" s="1" customFormat="1" ht="16.5" customHeight="1">
      <c r="B248" s="39"/>
      <c r="C248" s="185" t="s">
        <v>442</v>
      </c>
      <c r="D248" s="185" t="s">
        <v>129</v>
      </c>
      <c r="E248" s="186" t="s">
        <v>443</v>
      </c>
      <c r="F248" s="187" t="s">
        <v>444</v>
      </c>
      <c r="G248" s="188" t="s">
        <v>445</v>
      </c>
      <c r="H248" s="189">
        <v>1</v>
      </c>
      <c r="I248" s="190"/>
      <c r="J248" s="191">
        <f>ROUND(I248*H248,2)</f>
        <v>0</v>
      </c>
      <c r="K248" s="187" t="s">
        <v>133</v>
      </c>
      <c r="L248" s="59"/>
      <c r="M248" s="192" t="s">
        <v>23</v>
      </c>
      <c r="N248" s="193" t="s">
        <v>47</v>
      </c>
      <c r="O248" s="40"/>
      <c r="P248" s="194">
        <f>O248*H248</f>
        <v>0</v>
      </c>
      <c r="Q248" s="194">
        <v>0</v>
      </c>
      <c r="R248" s="194">
        <f>Q248*H248</f>
        <v>0</v>
      </c>
      <c r="S248" s="194">
        <v>0</v>
      </c>
      <c r="T248" s="195">
        <f>S248*H248</f>
        <v>0</v>
      </c>
      <c r="AR248" s="22" t="s">
        <v>446</v>
      </c>
      <c r="AT248" s="22" t="s">
        <v>129</v>
      </c>
      <c r="AU248" s="22" t="s">
        <v>88</v>
      </c>
      <c r="AY248" s="22" t="s">
        <v>127</v>
      </c>
      <c r="BE248" s="196">
        <f>IF(N248="základní",J248,0)</f>
        <v>0</v>
      </c>
      <c r="BF248" s="196">
        <f>IF(N248="snížená",J248,0)</f>
        <v>0</v>
      </c>
      <c r="BG248" s="196">
        <f>IF(N248="zákl. přenesená",J248,0)</f>
        <v>0</v>
      </c>
      <c r="BH248" s="196">
        <f>IF(N248="sníž. přenesená",J248,0)</f>
        <v>0</v>
      </c>
      <c r="BI248" s="196">
        <f>IF(N248="nulová",J248,0)</f>
        <v>0</v>
      </c>
      <c r="BJ248" s="22" t="s">
        <v>81</v>
      </c>
      <c r="BK248" s="196">
        <f>ROUND(I248*H248,2)</f>
        <v>0</v>
      </c>
      <c r="BL248" s="22" t="s">
        <v>446</v>
      </c>
      <c r="BM248" s="22" t="s">
        <v>447</v>
      </c>
    </row>
    <row r="249" spans="2:65" s="1" customFormat="1" ht="16.5" customHeight="1">
      <c r="B249" s="39"/>
      <c r="C249" s="185" t="s">
        <v>448</v>
      </c>
      <c r="D249" s="185" t="s">
        <v>129</v>
      </c>
      <c r="E249" s="186" t="s">
        <v>449</v>
      </c>
      <c r="F249" s="187" t="s">
        <v>450</v>
      </c>
      <c r="G249" s="188" t="s">
        <v>445</v>
      </c>
      <c r="H249" s="189">
        <v>1</v>
      </c>
      <c r="I249" s="190"/>
      <c r="J249" s="191">
        <f>ROUND(I249*H249,2)</f>
        <v>0</v>
      </c>
      <c r="K249" s="187" t="s">
        <v>133</v>
      </c>
      <c r="L249" s="59"/>
      <c r="M249" s="192" t="s">
        <v>23</v>
      </c>
      <c r="N249" s="193" t="s">
        <v>47</v>
      </c>
      <c r="O249" s="40"/>
      <c r="P249" s="194">
        <f>O249*H249</f>
        <v>0</v>
      </c>
      <c r="Q249" s="194">
        <v>0</v>
      </c>
      <c r="R249" s="194">
        <f>Q249*H249</f>
        <v>0</v>
      </c>
      <c r="S249" s="194">
        <v>0</v>
      </c>
      <c r="T249" s="195">
        <f>S249*H249</f>
        <v>0</v>
      </c>
      <c r="AR249" s="22" t="s">
        <v>446</v>
      </c>
      <c r="AT249" s="22" t="s">
        <v>129</v>
      </c>
      <c r="AU249" s="22" t="s">
        <v>88</v>
      </c>
      <c r="AY249" s="22" t="s">
        <v>127</v>
      </c>
      <c r="BE249" s="196">
        <f>IF(N249="základní",J249,0)</f>
        <v>0</v>
      </c>
      <c r="BF249" s="196">
        <f>IF(N249="snížená",J249,0)</f>
        <v>0</v>
      </c>
      <c r="BG249" s="196">
        <f>IF(N249="zákl. přenesená",J249,0)</f>
        <v>0</v>
      </c>
      <c r="BH249" s="196">
        <f>IF(N249="sníž. přenesená",J249,0)</f>
        <v>0</v>
      </c>
      <c r="BI249" s="196">
        <f>IF(N249="nulová",J249,0)</f>
        <v>0</v>
      </c>
      <c r="BJ249" s="22" t="s">
        <v>81</v>
      </c>
      <c r="BK249" s="196">
        <f>ROUND(I249*H249,2)</f>
        <v>0</v>
      </c>
      <c r="BL249" s="22" t="s">
        <v>446</v>
      </c>
      <c r="BM249" s="22" t="s">
        <v>451</v>
      </c>
    </row>
    <row r="250" spans="2:63" s="10" customFormat="1" ht="29.85" customHeight="1">
      <c r="B250" s="169"/>
      <c r="C250" s="170"/>
      <c r="D250" s="171" t="s">
        <v>75</v>
      </c>
      <c r="E250" s="183" t="s">
        <v>452</v>
      </c>
      <c r="F250" s="183" t="s">
        <v>453</v>
      </c>
      <c r="G250" s="170"/>
      <c r="H250" s="170"/>
      <c r="I250" s="173"/>
      <c r="J250" s="184">
        <f>BK250</f>
        <v>0</v>
      </c>
      <c r="K250" s="170"/>
      <c r="L250" s="175"/>
      <c r="M250" s="176"/>
      <c r="N250" s="177"/>
      <c r="O250" s="177"/>
      <c r="P250" s="178">
        <f>SUM(P251:P256)</f>
        <v>0</v>
      </c>
      <c r="Q250" s="177"/>
      <c r="R250" s="178">
        <f>SUM(R251:R256)</f>
        <v>0</v>
      </c>
      <c r="S250" s="177"/>
      <c r="T250" s="179">
        <f>SUM(T251:T256)</f>
        <v>0</v>
      </c>
      <c r="AR250" s="180" t="s">
        <v>154</v>
      </c>
      <c r="AT250" s="181" t="s">
        <v>75</v>
      </c>
      <c r="AU250" s="181" t="s">
        <v>81</v>
      </c>
      <c r="AY250" s="180" t="s">
        <v>127</v>
      </c>
      <c r="BK250" s="182">
        <f>SUM(BK251:BK256)</f>
        <v>0</v>
      </c>
    </row>
    <row r="251" spans="2:65" s="1" customFormat="1" ht="16.5" customHeight="1">
      <c r="B251" s="39"/>
      <c r="C251" s="185" t="s">
        <v>454</v>
      </c>
      <c r="D251" s="185" t="s">
        <v>129</v>
      </c>
      <c r="E251" s="186" t="s">
        <v>455</v>
      </c>
      <c r="F251" s="187" t="s">
        <v>456</v>
      </c>
      <c r="G251" s="188" t="s">
        <v>445</v>
      </c>
      <c r="H251" s="189">
        <v>1</v>
      </c>
      <c r="I251" s="190"/>
      <c r="J251" s="191">
        <f aca="true" t="shared" si="0" ref="J251:J256">ROUND(I251*H251,2)</f>
        <v>0</v>
      </c>
      <c r="K251" s="187" t="s">
        <v>133</v>
      </c>
      <c r="L251" s="59"/>
      <c r="M251" s="192" t="s">
        <v>23</v>
      </c>
      <c r="N251" s="193" t="s">
        <v>47</v>
      </c>
      <c r="O251" s="40"/>
      <c r="P251" s="194">
        <f aca="true" t="shared" si="1" ref="P251:P256">O251*H251</f>
        <v>0</v>
      </c>
      <c r="Q251" s="194">
        <v>0</v>
      </c>
      <c r="R251" s="194">
        <f aca="true" t="shared" si="2" ref="R251:R256">Q251*H251</f>
        <v>0</v>
      </c>
      <c r="S251" s="194">
        <v>0</v>
      </c>
      <c r="T251" s="195">
        <f aca="true" t="shared" si="3" ref="T251:T256">S251*H251</f>
        <v>0</v>
      </c>
      <c r="AR251" s="22" t="s">
        <v>446</v>
      </c>
      <c r="AT251" s="22" t="s">
        <v>129</v>
      </c>
      <c r="AU251" s="22" t="s">
        <v>88</v>
      </c>
      <c r="AY251" s="22" t="s">
        <v>127</v>
      </c>
      <c r="BE251" s="196">
        <f aca="true" t="shared" si="4" ref="BE251:BE256">IF(N251="základní",J251,0)</f>
        <v>0</v>
      </c>
      <c r="BF251" s="196">
        <f aca="true" t="shared" si="5" ref="BF251:BF256">IF(N251="snížená",J251,0)</f>
        <v>0</v>
      </c>
      <c r="BG251" s="196">
        <f aca="true" t="shared" si="6" ref="BG251:BG256">IF(N251="zákl. přenesená",J251,0)</f>
        <v>0</v>
      </c>
      <c r="BH251" s="196">
        <f aca="true" t="shared" si="7" ref="BH251:BH256">IF(N251="sníž. přenesená",J251,0)</f>
        <v>0</v>
      </c>
      <c r="BI251" s="196">
        <f aca="true" t="shared" si="8" ref="BI251:BI256">IF(N251="nulová",J251,0)</f>
        <v>0</v>
      </c>
      <c r="BJ251" s="22" t="s">
        <v>81</v>
      </c>
      <c r="BK251" s="196">
        <f aca="true" t="shared" si="9" ref="BK251:BK256">ROUND(I251*H251,2)</f>
        <v>0</v>
      </c>
      <c r="BL251" s="22" t="s">
        <v>446</v>
      </c>
      <c r="BM251" s="22" t="s">
        <v>457</v>
      </c>
    </row>
    <row r="252" spans="2:65" s="1" customFormat="1" ht="16.5" customHeight="1">
      <c r="B252" s="39"/>
      <c r="C252" s="185" t="s">
        <v>458</v>
      </c>
      <c r="D252" s="185" t="s">
        <v>129</v>
      </c>
      <c r="E252" s="186" t="s">
        <v>459</v>
      </c>
      <c r="F252" s="187" t="s">
        <v>460</v>
      </c>
      <c r="G252" s="188" t="s">
        <v>445</v>
      </c>
      <c r="H252" s="189">
        <v>1</v>
      </c>
      <c r="I252" s="190"/>
      <c r="J252" s="191">
        <f t="shared" si="0"/>
        <v>0</v>
      </c>
      <c r="K252" s="187" t="s">
        <v>133</v>
      </c>
      <c r="L252" s="59"/>
      <c r="M252" s="192" t="s">
        <v>23</v>
      </c>
      <c r="N252" s="193" t="s">
        <v>47</v>
      </c>
      <c r="O252" s="40"/>
      <c r="P252" s="194">
        <f t="shared" si="1"/>
        <v>0</v>
      </c>
      <c r="Q252" s="194">
        <v>0</v>
      </c>
      <c r="R252" s="194">
        <f t="shared" si="2"/>
        <v>0</v>
      </c>
      <c r="S252" s="194">
        <v>0</v>
      </c>
      <c r="T252" s="195">
        <f t="shared" si="3"/>
        <v>0</v>
      </c>
      <c r="AR252" s="22" t="s">
        <v>446</v>
      </c>
      <c r="AT252" s="22" t="s">
        <v>129</v>
      </c>
      <c r="AU252" s="22" t="s">
        <v>88</v>
      </c>
      <c r="AY252" s="22" t="s">
        <v>127</v>
      </c>
      <c r="BE252" s="196">
        <f t="shared" si="4"/>
        <v>0</v>
      </c>
      <c r="BF252" s="196">
        <f t="shared" si="5"/>
        <v>0</v>
      </c>
      <c r="BG252" s="196">
        <f t="shared" si="6"/>
        <v>0</v>
      </c>
      <c r="BH252" s="196">
        <f t="shared" si="7"/>
        <v>0</v>
      </c>
      <c r="BI252" s="196">
        <f t="shared" si="8"/>
        <v>0</v>
      </c>
      <c r="BJ252" s="22" t="s">
        <v>81</v>
      </c>
      <c r="BK252" s="196">
        <f t="shared" si="9"/>
        <v>0</v>
      </c>
      <c r="BL252" s="22" t="s">
        <v>446</v>
      </c>
      <c r="BM252" s="22" t="s">
        <v>461</v>
      </c>
    </row>
    <row r="253" spans="2:65" s="1" customFormat="1" ht="16.5" customHeight="1">
      <c r="B253" s="39"/>
      <c r="C253" s="185" t="s">
        <v>462</v>
      </c>
      <c r="D253" s="185" t="s">
        <v>129</v>
      </c>
      <c r="E253" s="186" t="s">
        <v>463</v>
      </c>
      <c r="F253" s="187" t="s">
        <v>464</v>
      </c>
      <c r="G253" s="188" t="s">
        <v>445</v>
      </c>
      <c r="H253" s="189">
        <v>1</v>
      </c>
      <c r="I253" s="190"/>
      <c r="J253" s="191">
        <f t="shared" si="0"/>
        <v>0</v>
      </c>
      <c r="K253" s="187" t="s">
        <v>133</v>
      </c>
      <c r="L253" s="59"/>
      <c r="M253" s="192" t="s">
        <v>23</v>
      </c>
      <c r="N253" s="193" t="s">
        <v>47</v>
      </c>
      <c r="O253" s="40"/>
      <c r="P253" s="194">
        <f t="shared" si="1"/>
        <v>0</v>
      </c>
      <c r="Q253" s="194">
        <v>0</v>
      </c>
      <c r="R253" s="194">
        <f t="shared" si="2"/>
        <v>0</v>
      </c>
      <c r="S253" s="194">
        <v>0</v>
      </c>
      <c r="T253" s="195">
        <f t="shared" si="3"/>
        <v>0</v>
      </c>
      <c r="AR253" s="22" t="s">
        <v>446</v>
      </c>
      <c r="AT253" s="22" t="s">
        <v>129</v>
      </c>
      <c r="AU253" s="22" t="s">
        <v>88</v>
      </c>
      <c r="AY253" s="22" t="s">
        <v>127</v>
      </c>
      <c r="BE253" s="196">
        <f t="shared" si="4"/>
        <v>0</v>
      </c>
      <c r="BF253" s="196">
        <f t="shared" si="5"/>
        <v>0</v>
      </c>
      <c r="BG253" s="196">
        <f t="shared" si="6"/>
        <v>0</v>
      </c>
      <c r="BH253" s="196">
        <f t="shared" si="7"/>
        <v>0</v>
      </c>
      <c r="BI253" s="196">
        <f t="shared" si="8"/>
        <v>0</v>
      </c>
      <c r="BJ253" s="22" t="s">
        <v>81</v>
      </c>
      <c r="BK253" s="196">
        <f t="shared" si="9"/>
        <v>0</v>
      </c>
      <c r="BL253" s="22" t="s">
        <v>446</v>
      </c>
      <c r="BM253" s="22" t="s">
        <v>465</v>
      </c>
    </row>
    <row r="254" spans="2:65" s="1" customFormat="1" ht="16.5" customHeight="1">
      <c r="B254" s="39"/>
      <c r="C254" s="185" t="s">
        <v>466</v>
      </c>
      <c r="D254" s="185" t="s">
        <v>129</v>
      </c>
      <c r="E254" s="186" t="s">
        <v>467</v>
      </c>
      <c r="F254" s="187" t="s">
        <v>468</v>
      </c>
      <c r="G254" s="188" t="s">
        <v>445</v>
      </c>
      <c r="H254" s="189">
        <v>1</v>
      </c>
      <c r="I254" s="190"/>
      <c r="J254" s="191">
        <f t="shared" si="0"/>
        <v>0</v>
      </c>
      <c r="K254" s="187" t="s">
        <v>133</v>
      </c>
      <c r="L254" s="59"/>
      <c r="M254" s="192" t="s">
        <v>23</v>
      </c>
      <c r="N254" s="193" t="s">
        <v>47</v>
      </c>
      <c r="O254" s="40"/>
      <c r="P254" s="194">
        <f t="shared" si="1"/>
        <v>0</v>
      </c>
      <c r="Q254" s="194">
        <v>0</v>
      </c>
      <c r="R254" s="194">
        <f t="shared" si="2"/>
        <v>0</v>
      </c>
      <c r="S254" s="194">
        <v>0</v>
      </c>
      <c r="T254" s="195">
        <f t="shared" si="3"/>
        <v>0</v>
      </c>
      <c r="AR254" s="22" t="s">
        <v>446</v>
      </c>
      <c r="AT254" s="22" t="s">
        <v>129</v>
      </c>
      <c r="AU254" s="22" t="s">
        <v>88</v>
      </c>
      <c r="AY254" s="22" t="s">
        <v>127</v>
      </c>
      <c r="BE254" s="196">
        <f t="shared" si="4"/>
        <v>0</v>
      </c>
      <c r="BF254" s="196">
        <f t="shared" si="5"/>
        <v>0</v>
      </c>
      <c r="BG254" s="196">
        <f t="shared" si="6"/>
        <v>0</v>
      </c>
      <c r="BH254" s="196">
        <f t="shared" si="7"/>
        <v>0</v>
      </c>
      <c r="BI254" s="196">
        <f t="shared" si="8"/>
        <v>0</v>
      </c>
      <c r="BJ254" s="22" t="s">
        <v>81</v>
      </c>
      <c r="BK254" s="196">
        <f t="shared" si="9"/>
        <v>0</v>
      </c>
      <c r="BL254" s="22" t="s">
        <v>446</v>
      </c>
      <c r="BM254" s="22" t="s">
        <v>469</v>
      </c>
    </row>
    <row r="255" spans="2:65" s="1" customFormat="1" ht="16.5" customHeight="1">
      <c r="B255" s="39"/>
      <c r="C255" s="185" t="s">
        <v>470</v>
      </c>
      <c r="D255" s="185" t="s">
        <v>129</v>
      </c>
      <c r="E255" s="186" t="s">
        <v>471</v>
      </c>
      <c r="F255" s="187" t="s">
        <v>472</v>
      </c>
      <c r="G255" s="188" t="s">
        <v>445</v>
      </c>
      <c r="H255" s="189">
        <v>1</v>
      </c>
      <c r="I255" s="190"/>
      <c r="J255" s="191">
        <f t="shared" si="0"/>
        <v>0</v>
      </c>
      <c r="K255" s="187" t="s">
        <v>133</v>
      </c>
      <c r="L255" s="59"/>
      <c r="M255" s="192" t="s">
        <v>23</v>
      </c>
      <c r="N255" s="193" t="s">
        <v>47</v>
      </c>
      <c r="O255" s="40"/>
      <c r="P255" s="194">
        <f t="shared" si="1"/>
        <v>0</v>
      </c>
      <c r="Q255" s="194">
        <v>0</v>
      </c>
      <c r="R255" s="194">
        <f t="shared" si="2"/>
        <v>0</v>
      </c>
      <c r="S255" s="194">
        <v>0</v>
      </c>
      <c r="T255" s="195">
        <f t="shared" si="3"/>
        <v>0</v>
      </c>
      <c r="AR255" s="22" t="s">
        <v>446</v>
      </c>
      <c r="AT255" s="22" t="s">
        <v>129</v>
      </c>
      <c r="AU255" s="22" t="s">
        <v>88</v>
      </c>
      <c r="AY255" s="22" t="s">
        <v>127</v>
      </c>
      <c r="BE255" s="196">
        <f t="shared" si="4"/>
        <v>0</v>
      </c>
      <c r="BF255" s="196">
        <f t="shared" si="5"/>
        <v>0</v>
      </c>
      <c r="BG255" s="196">
        <f t="shared" si="6"/>
        <v>0</v>
      </c>
      <c r="BH255" s="196">
        <f t="shared" si="7"/>
        <v>0</v>
      </c>
      <c r="BI255" s="196">
        <f t="shared" si="8"/>
        <v>0</v>
      </c>
      <c r="BJ255" s="22" t="s">
        <v>81</v>
      </c>
      <c r="BK255" s="196">
        <f t="shared" si="9"/>
        <v>0</v>
      </c>
      <c r="BL255" s="22" t="s">
        <v>446</v>
      </c>
      <c r="BM255" s="22" t="s">
        <v>473</v>
      </c>
    </row>
    <row r="256" spans="2:65" s="1" customFormat="1" ht="16.5" customHeight="1">
      <c r="B256" s="39"/>
      <c r="C256" s="185" t="s">
        <v>474</v>
      </c>
      <c r="D256" s="185" t="s">
        <v>129</v>
      </c>
      <c r="E256" s="186" t="s">
        <v>475</v>
      </c>
      <c r="F256" s="187" t="s">
        <v>476</v>
      </c>
      <c r="G256" s="188" t="s">
        <v>445</v>
      </c>
      <c r="H256" s="189">
        <v>1</v>
      </c>
      <c r="I256" s="190"/>
      <c r="J256" s="191">
        <f t="shared" si="0"/>
        <v>0</v>
      </c>
      <c r="K256" s="187" t="s">
        <v>133</v>
      </c>
      <c r="L256" s="59"/>
      <c r="M256" s="192" t="s">
        <v>23</v>
      </c>
      <c r="N256" s="193" t="s">
        <v>47</v>
      </c>
      <c r="O256" s="40"/>
      <c r="P256" s="194">
        <f t="shared" si="1"/>
        <v>0</v>
      </c>
      <c r="Q256" s="194">
        <v>0</v>
      </c>
      <c r="R256" s="194">
        <f t="shared" si="2"/>
        <v>0</v>
      </c>
      <c r="S256" s="194">
        <v>0</v>
      </c>
      <c r="T256" s="195">
        <f t="shared" si="3"/>
        <v>0</v>
      </c>
      <c r="AR256" s="22" t="s">
        <v>446</v>
      </c>
      <c r="AT256" s="22" t="s">
        <v>129</v>
      </c>
      <c r="AU256" s="22" t="s">
        <v>88</v>
      </c>
      <c r="AY256" s="22" t="s">
        <v>127</v>
      </c>
      <c r="BE256" s="196">
        <f t="shared" si="4"/>
        <v>0</v>
      </c>
      <c r="BF256" s="196">
        <f t="shared" si="5"/>
        <v>0</v>
      </c>
      <c r="BG256" s="196">
        <f t="shared" si="6"/>
        <v>0</v>
      </c>
      <c r="BH256" s="196">
        <f t="shared" si="7"/>
        <v>0</v>
      </c>
      <c r="BI256" s="196">
        <f t="shared" si="8"/>
        <v>0</v>
      </c>
      <c r="BJ256" s="22" t="s">
        <v>81</v>
      </c>
      <c r="BK256" s="196">
        <f t="shared" si="9"/>
        <v>0</v>
      </c>
      <c r="BL256" s="22" t="s">
        <v>446</v>
      </c>
      <c r="BM256" s="22" t="s">
        <v>477</v>
      </c>
    </row>
    <row r="257" spans="2:63" s="10" customFormat="1" ht="29.85" customHeight="1">
      <c r="B257" s="169"/>
      <c r="C257" s="170"/>
      <c r="D257" s="171" t="s">
        <v>75</v>
      </c>
      <c r="E257" s="183" t="s">
        <v>478</v>
      </c>
      <c r="F257" s="183" t="s">
        <v>479</v>
      </c>
      <c r="G257" s="170"/>
      <c r="H257" s="170"/>
      <c r="I257" s="173"/>
      <c r="J257" s="184">
        <f>BK257</f>
        <v>0</v>
      </c>
      <c r="K257" s="170"/>
      <c r="L257" s="175"/>
      <c r="M257" s="176"/>
      <c r="N257" s="177"/>
      <c r="O257" s="177"/>
      <c r="P257" s="178">
        <f>SUM(P258:P259)</f>
        <v>0</v>
      </c>
      <c r="Q257" s="177"/>
      <c r="R257" s="178">
        <f>SUM(R258:R259)</f>
        <v>0</v>
      </c>
      <c r="S257" s="177"/>
      <c r="T257" s="179">
        <f>SUM(T258:T259)</f>
        <v>0</v>
      </c>
      <c r="AR257" s="180" t="s">
        <v>154</v>
      </c>
      <c r="AT257" s="181" t="s">
        <v>75</v>
      </c>
      <c r="AU257" s="181" t="s">
        <v>81</v>
      </c>
      <c r="AY257" s="180" t="s">
        <v>127</v>
      </c>
      <c r="BK257" s="182">
        <f>SUM(BK258:BK259)</f>
        <v>0</v>
      </c>
    </row>
    <row r="258" spans="2:65" s="1" customFormat="1" ht="16.5" customHeight="1">
      <c r="B258" s="39"/>
      <c r="C258" s="185" t="s">
        <v>480</v>
      </c>
      <c r="D258" s="185" t="s">
        <v>129</v>
      </c>
      <c r="E258" s="186" t="s">
        <v>481</v>
      </c>
      <c r="F258" s="187" t="s">
        <v>482</v>
      </c>
      <c r="G258" s="188" t="s">
        <v>445</v>
      </c>
      <c r="H258" s="189">
        <v>1</v>
      </c>
      <c r="I258" s="190"/>
      <c r="J258" s="191">
        <f>ROUND(I258*H258,2)</f>
        <v>0</v>
      </c>
      <c r="K258" s="187" t="s">
        <v>133</v>
      </c>
      <c r="L258" s="59"/>
      <c r="M258" s="192" t="s">
        <v>23</v>
      </c>
      <c r="N258" s="193" t="s">
        <v>47</v>
      </c>
      <c r="O258" s="40"/>
      <c r="P258" s="194">
        <f>O258*H258</f>
        <v>0</v>
      </c>
      <c r="Q258" s="194">
        <v>0</v>
      </c>
      <c r="R258" s="194">
        <f>Q258*H258</f>
        <v>0</v>
      </c>
      <c r="S258" s="194">
        <v>0</v>
      </c>
      <c r="T258" s="195">
        <f>S258*H258</f>
        <v>0</v>
      </c>
      <c r="AR258" s="22" t="s">
        <v>446</v>
      </c>
      <c r="AT258" s="22" t="s">
        <v>129</v>
      </c>
      <c r="AU258" s="22" t="s">
        <v>88</v>
      </c>
      <c r="AY258" s="22" t="s">
        <v>127</v>
      </c>
      <c r="BE258" s="196">
        <f>IF(N258="základní",J258,0)</f>
        <v>0</v>
      </c>
      <c r="BF258" s="196">
        <f>IF(N258="snížená",J258,0)</f>
        <v>0</v>
      </c>
      <c r="BG258" s="196">
        <f>IF(N258="zákl. přenesená",J258,0)</f>
        <v>0</v>
      </c>
      <c r="BH258" s="196">
        <f>IF(N258="sníž. přenesená",J258,0)</f>
        <v>0</v>
      </c>
      <c r="BI258" s="196">
        <f>IF(N258="nulová",J258,0)</f>
        <v>0</v>
      </c>
      <c r="BJ258" s="22" t="s">
        <v>81</v>
      </c>
      <c r="BK258" s="196">
        <f>ROUND(I258*H258,2)</f>
        <v>0</v>
      </c>
      <c r="BL258" s="22" t="s">
        <v>446</v>
      </c>
      <c r="BM258" s="22" t="s">
        <v>483</v>
      </c>
    </row>
    <row r="259" spans="2:47" s="1" customFormat="1" ht="40.5">
      <c r="B259" s="39"/>
      <c r="C259" s="61"/>
      <c r="D259" s="197" t="s">
        <v>299</v>
      </c>
      <c r="E259" s="61"/>
      <c r="F259" s="198" t="s">
        <v>484</v>
      </c>
      <c r="G259" s="61"/>
      <c r="H259" s="61"/>
      <c r="I259" s="156"/>
      <c r="J259" s="61"/>
      <c r="K259" s="61"/>
      <c r="L259" s="59"/>
      <c r="M259" s="199"/>
      <c r="N259" s="40"/>
      <c r="O259" s="40"/>
      <c r="P259" s="40"/>
      <c r="Q259" s="40"/>
      <c r="R259" s="40"/>
      <c r="S259" s="40"/>
      <c r="T259" s="76"/>
      <c r="AT259" s="22" t="s">
        <v>299</v>
      </c>
      <c r="AU259" s="22" t="s">
        <v>88</v>
      </c>
    </row>
    <row r="260" spans="2:63" s="10" customFormat="1" ht="29.85" customHeight="1">
      <c r="B260" s="169"/>
      <c r="C260" s="170"/>
      <c r="D260" s="171" t="s">
        <v>75</v>
      </c>
      <c r="E260" s="183" t="s">
        <v>485</v>
      </c>
      <c r="F260" s="183" t="s">
        <v>486</v>
      </c>
      <c r="G260" s="170"/>
      <c r="H260" s="170"/>
      <c r="I260" s="173"/>
      <c r="J260" s="184">
        <f>BK260</f>
        <v>0</v>
      </c>
      <c r="K260" s="170"/>
      <c r="L260" s="175"/>
      <c r="M260" s="176"/>
      <c r="N260" s="177"/>
      <c r="O260" s="177"/>
      <c r="P260" s="178">
        <f>P261</f>
        <v>0</v>
      </c>
      <c r="Q260" s="177"/>
      <c r="R260" s="178">
        <f>R261</f>
        <v>0</v>
      </c>
      <c r="S260" s="177"/>
      <c r="T260" s="179">
        <f>T261</f>
        <v>0</v>
      </c>
      <c r="AR260" s="180" t="s">
        <v>154</v>
      </c>
      <c r="AT260" s="181" t="s">
        <v>75</v>
      </c>
      <c r="AU260" s="181" t="s">
        <v>81</v>
      </c>
      <c r="AY260" s="180" t="s">
        <v>127</v>
      </c>
      <c r="BK260" s="182">
        <f>BK261</f>
        <v>0</v>
      </c>
    </row>
    <row r="261" spans="2:65" s="1" customFormat="1" ht="16.5" customHeight="1">
      <c r="B261" s="39"/>
      <c r="C261" s="185" t="s">
        <v>487</v>
      </c>
      <c r="D261" s="185" t="s">
        <v>129</v>
      </c>
      <c r="E261" s="186" t="s">
        <v>488</v>
      </c>
      <c r="F261" s="187" t="s">
        <v>489</v>
      </c>
      <c r="G261" s="188" t="s">
        <v>445</v>
      </c>
      <c r="H261" s="189">
        <v>1</v>
      </c>
      <c r="I261" s="190"/>
      <c r="J261" s="191">
        <f>ROUND(I261*H261,2)</f>
        <v>0</v>
      </c>
      <c r="K261" s="187" t="s">
        <v>133</v>
      </c>
      <c r="L261" s="59"/>
      <c r="M261" s="192" t="s">
        <v>23</v>
      </c>
      <c r="N261" s="232" t="s">
        <v>47</v>
      </c>
      <c r="O261" s="233"/>
      <c r="P261" s="234">
        <f>O261*H261</f>
        <v>0</v>
      </c>
      <c r="Q261" s="234">
        <v>0</v>
      </c>
      <c r="R261" s="234">
        <f>Q261*H261</f>
        <v>0</v>
      </c>
      <c r="S261" s="234">
        <v>0</v>
      </c>
      <c r="T261" s="235">
        <f>S261*H261</f>
        <v>0</v>
      </c>
      <c r="AR261" s="22" t="s">
        <v>446</v>
      </c>
      <c r="AT261" s="22" t="s">
        <v>129</v>
      </c>
      <c r="AU261" s="22" t="s">
        <v>88</v>
      </c>
      <c r="AY261" s="22" t="s">
        <v>127</v>
      </c>
      <c r="BE261" s="196">
        <f>IF(N261="základní",J261,0)</f>
        <v>0</v>
      </c>
      <c r="BF261" s="196">
        <f>IF(N261="snížená",J261,0)</f>
        <v>0</v>
      </c>
      <c r="BG261" s="196">
        <f>IF(N261="zákl. přenesená",J261,0)</f>
        <v>0</v>
      </c>
      <c r="BH261" s="196">
        <f>IF(N261="sníž. přenesená",J261,0)</f>
        <v>0</v>
      </c>
      <c r="BI261" s="196">
        <f>IF(N261="nulová",J261,0)</f>
        <v>0</v>
      </c>
      <c r="BJ261" s="22" t="s">
        <v>81</v>
      </c>
      <c r="BK261" s="196">
        <f>ROUND(I261*H261,2)</f>
        <v>0</v>
      </c>
      <c r="BL261" s="22" t="s">
        <v>446</v>
      </c>
      <c r="BM261" s="22" t="s">
        <v>490</v>
      </c>
    </row>
    <row r="262" spans="2:12" s="1" customFormat="1" ht="6.95" customHeight="1">
      <c r="B262" s="54"/>
      <c r="C262" s="55"/>
      <c r="D262" s="55"/>
      <c r="E262" s="55"/>
      <c r="F262" s="55"/>
      <c r="G262" s="55"/>
      <c r="H262" s="55"/>
      <c r="I262" s="132"/>
      <c r="J262" s="55"/>
      <c r="K262" s="55"/>
      <c r="L262" s="59"/>
    </row>
  </sheetData>
  <sheetProtection algorithmName="SHA-512" hashValue="W7pfSA9Uea+tznoraxX5xvJcNJIOKWvM7GF3de2qwmZQa/cT5O2M1P6m3wkCkpWsxlaADYHHDHty98vH4CU3rg==" saltValue="tZ0wReuxSxIC2x+/6S+WH43Ys9RNAUlaWHCtIRn50We2wAgut2SCUZ/0Oz2ZN0ugTH8E1UNza/+m6s8zIg7OEQ==" spinCount="100000" sheet="1" objects="1" scenarios="1" formatColumns="0" formatRows="0" autoFilter="0"/>
  <autoFilter ref="C85:K261"/>
  <mergeCells count="7">
    <mergeCell ref="G1:H1"/>
    <mergeCell ref="L2:V2"/>
    <mergeCell ref="E7:H7"/>
    <mergeCell ref="E22:H22"/>
    <mergeCell ref="E43:H43"/>
    <mergeCell ref="J47:J48"/>
    <mergeCell ref="E78:H78"/>
  </mergeCells>
  <hyperlinks>
    <hyperlink ref="F1:G1" location="C2" display="1) Krycí list soupisu"/>
    <hyperlink ref="G1:H1" location="C50"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6" customWidth="1"/>
    <col min="2" max="2" width="1.66796875" style="236" customWidth="1"/>
    <col min="3" max="4" width="5" style="236" customWidth="1"/>
    <col min="5" max="5" width="11.66015625" style="236" customWidth="1"/>
    <col min="6" max="6" width="9.16015625" style="236" customWidth="1"/>
    <col min="7" max="7" width="5" style="236" customWidth="1"/>
    <col min="8" max="8" width="77.83203125" style="236" customWidth="1"/>
    <col min="9" max="10" width="20" style="236" customWidth="1"/>
    <col min="11" max="11" width="1.66796875" style="236" customWidth="1"/>
  </cols>
  <sheetData>
    <row r="1" ht="37.5" customHeight="1"/>
    <row r="2" spans="2:11" ht="7.5" customHeight="1">
      <c r="B2" s="237"/>
      <c r="C2" s="238"/>
      <c r="D2" s="238"/>
      <c r="E2" s="238"/>
      <c r="F2" s="238"/>
      <c r="G2" s="238"/>
      <c r="H2" s="238"/>
      <c r="I2" s="238"/>
      <c r="J2" s="238"/>
      <c r="K2" s="239"/>
    </row>
    <row r="3" spans="2:11" s="13" customFormat="1" ht="45" customHeight="1">
      <c r="B3" s="240"/>
      <c r="C3" s="360" t="s">
        <v>491</v>
      </c>
      <c r="D3" s="360"/>
      <c r="E3" s="360"/>
      <c r="F3" s="360"/>
      <c r="G3" s="360"/>
      <c r="H3" s="360"/>
      <c r="I3" s="360"/>
      <c r="J3" s="360"/>
      <c r="K3" s="241"/>
    </row>
    <row r="4" spans="2:11" ht="25.5" customHeight="1">
      <c r="B4" s="242"/>
      <c r="C4" s="364" t="s">
        <v>492</v>
      </c>
      <c r="D4" s="364"/>
      <c r="E4" s="364"/>
      <c r="F4" s="364"/>
      <c r="G4" s="364"/>
      <c r="H4" s="364"/>
      <c r="I4" s="364"/>
      <c r="J4" s="364"/>
      <c r="K4" s="243"/>
    </row>
    <row r="5" spans="2:11" ht="5.25" customHeight="1">
      <c r="B5" s="242"/>
      <c r="C5" s="244"/>
      <c r="D5" s="244"/>
      <c r="E5" s="244"/>
      <c r="F5" s="244"/>
      <c r="G5" s="244"/>
      <c r="H5" s="244"/>
      <c r="I5" s="244"/>
      <c r="J5" s="244"/>
      <c r="K5" s="243"/>
    </row>
    <row r="6" spans="2:11" ht="15" customHeight="1">
      <c r="B6" s="242"/>
      <c r="C6" s="363" t="s">
        <v>493</v>
      </c>
      <c r="D6" s="363"/>
      <c r="E6" s="363"/>
      <c r="F6" s="363"/>
      <c r="G6" s="363"/>
      <c r="H6" s="363"/>
      <c r="I6" s="363"/>
      <c r="J6" s="363"/>
      <c r="K6" s="243"/>
    </row>
    <row r="7" spans="2:11" ht="15" customHeight="1">
      <c r="B7" s="246"/>
      <c r="C7" s="363" t="s">
        <v>494</v>
      </c>
      <c r="D7" s="363"/>
      <c r="E7" s="363"/>
      <c r="F7" s="363"/>
      <c r="G7" s="363"/>
      <c r="H7" s="363"/>
      <c r="I7" s="363"/>
      <c r="J7" s="363"/>
      <c r="K7" s="243"/>
    </row>
    <row r="8" spans="2:11" ht="12.75" customHeight="1">
      <c r="B8" s="246"/>
      <c r="C8" s="245"/>
      <c r="D8" s="245"/>
      <c r="E8" s="245"/>
      <c r="F8" s="245"/>
      <c r="G8" s="245"/>
      <c r="H8" s="245"/>
      <c r="I8" s="245"/>
      <c r="J8" s="245"/>
      <c r="K8" s="243"/>
    </row>
    <row r="9" spans="2:11" ht="15" customHeight="1">
      <c r="B9" s="246"/>
      <c r="C9" s="363" t="s">
        <v>495</v>
      </c>
      <c r="D9" s="363"/>
      <c r="E9" s="363"/>
      <c r="F9" s="363"/>
      <c r="G9" s="363"/>
      <c r="H9" s="363"/>
      <c r="I9" s="363"/>
      <c r="J9" s="363"/>
      <c r="K9" s="243"/>
    </row>
    <row r="10" spans="2:11" ht="15" customHeight="1">
      <c r="B10" s="246"/>
      <c r="C10" s="245"/>
      <c r="D10" s="363" t="s">
        <v>496</v>
      </c>
      <c r="E10" s="363"/>
      <c r="F10" s="363"/>
      <c r="G10" s="363"/>
      <c r="H10" s="363"/>
      <c r="I10" s="363"/>
      <c r="J10" s="363"/>
      <c r="K10" s="243"/>
    </row>
    <row r="11" spans="2:11" ht="15" customHeight="1">
      <c r="B11" s="246"/>
      <c r="C11" s="247"/>
      <c r="D11" s="363" t="s">
        <v>497</v>
      </c>
      <c r="E11" s="363"/>
      <c r="F11" s="363"/>
      <c r="G11" s="363"/>
      <c r="H11" s="363"/>
      <c r="I11" s="363"/>
      <c r="J11" s="363"/>
      <c r="K11" s="243"/>
    </row>
    <row r="12" spans="2:11" ht="12.75" customHeight="1">
      <c r="B12" s="246"/>
      <c r="C12" s="247"/>
      <c r="D12" s="247"/>
      <c r="E12" s="247"/>
      <c r="F12" s="247"/>
      <c r="G12" s="247"/>
      <c r="H12" s="247"/>
      <c r="I12" s="247"/>
      <c r="J12" s="247"/>
      <c r="K12" s="243"/>
    </row>
    <row r="13" spans="2:11" ht="15" customHeight="1">
      <c r="B13" s="246"/>
      <c r="C13" s="247"/>
      <c r="D13" s="363" t="s">
        <v>498</v>
      </c>
      <c r="E13" s="363"/>
      <c r="F13" s="363"/>
      <c r="G13" s="363"/>
      <c r="H13" s="363"/>
      <c r="I13" s="363"/>
      <c r="J13" s="363"/>
      <c r="K13" s="243"/>
    </row>
    <row r="14" spans="2:11" ht="15" customHeight="1">
      <c r="B14" s="246"/>
      <c r="C14" s="247"/>
      <c r="D14" s="363" t="s">
        <v>499</v>
      </c>
      <c r="E14" s="363"/>
      <c r="F14" s="363"/>
      <c r="G14" s="363"/>
      <c r="H14" s="363"/>
      <c r="I14" s="363"/>
      <c r="J14" s="363"/>
      <c r="K14" s="243"/>
    </row>
    <row r="15" spans="2:11" ht="15" customHeight="1">
      <c r="B15" s="246"/>
      <c r="C15" s="247"/>
      <c r="D15" s="363" t="s">
        <v>500</v>
      </c>
      <c r="E15" s="363"/>
      <c r="F15" s="363"/>
      <c r="G15" s="363"/>
      <c r="H15" s="363"/>
      <c r="I15" s="363"/>
      <c r="J15" s="363"/>
      <c r="K15" s="243"/>
    </row>
    <row r="16" spans="2:11" ht="15" customHeight="1">
      <c r="B16" s="246"/>
      <c r="C16" s="247"/>
      <c r="D16" s="247"/>
      <c r="E16" s="248" t="s">
        <v>80</v>
      </c>
      <c r="F16" s="363" t="s">
        <v>501</v>
      </c>
      <c r="G16" s="363"/>
      <c r="H16" s="363"/>
      <c r="I16" s="363"/>
      <c r="J16" s="363"/>
      <c r="K16" s="243"/>
    </row>
    <row r="17" spans="2:11" ht="15" customHeight="1">
      <c r="B17" s="246"/>
      <c r="C17" s="247"/>
      <c r="D17" s="247"/>
      <c r="E17" s="248" t="s">
        <v>502</v>
      </c>
      <c r="F17" s="363" t="s">
        <v>503</v>
      </c>
      <c r="G17" s="363"/>
      <c r="H17" s="363"/>
      <c r="I17" s="363"/>
      <c r="J17" s="363"/>
      <c r="K17" s="243"/>
    </row>
    <row r="18" spans="2:11" ht="15" customHeight="1">
      <c r="B18" s="246"/>
      <c r="C18" s="247"/>
      <c r="D18" s="247"/>
      <c r="E18" s="248" t="s">
        <v>504</v>
      </c>
      <c r="F18" s="363" t="s">
        <v>505</v>
      </c>
      <c r="G18" s="363"/>
      <c r="H18" s="363"/>
      <c r="I18" s="363"/>
      <c r="J18" s="363"/>
      <c r="K18" s="243"/>
    </row>
    <row r="19" spans="2:11" ht="15" customHeight="1">
      <c r="B19" s="246"/>
      <c r="C19" s="247"/>
      <c r="D19" s="247"/>
      <c r="E19" s="248" t="s">
        <v>506</v>
      </c>
      <c r="F19" s="363" t="s">
        <v>507</v>
      </c>
      <c r="G19" s="363"/>
      <c r="H19" s="363"/>
      <c r="I19" s="363"/>
      <c r="J19" s="363"/>
      <c r="K19" s="243"/>
    </row>
    <row r="20" spans="2:11" ht="15" customHeight="1">
      <c r="B20" s="246"/>
      <c r="C20" s="247"/>
      <c r="D20" s="247"/>
      <c r="E20" s="248" t="s">
        <v>508</v>
      </c>
      <c r="F20" s="363" t="s">
        <v>509</v>
      </c>
      <c r="G20" s="363"/>
      <c r="H20" s="363"/>
      <c r="I20" s="363"/>
      <c r="J20" s="363"/>
      <c r="K20" s="243"/>
    </row>
    <row r="21" spans="2:11" ht="15" customHeight="1">
      <c r="B21" s="246"/>
      <c r="C21" s="247"/>
      <c r="D21" s="247"/>
      <c r="E21" s="248" t="s">
        <v>510</v>
      </c>
      <c r="F21" s="363" t="s">
        <v>511</v>
      </c>
      <c r="G21" s="363"/>
      <c r="H21" s="363"/>
      <c r="I21" s="363"/>
      <c r="J21" s="363"/>
      <c r="K21" s="243"/>
    </row>
    <row r="22" spans="2:11" ht="12.75" customHeight="1">
      <c r="B22" s="246"/>
      <c r="C22" s="247"/>
      <c r="D22" s="247"/>
      <c r="E22" s="247"/>
      <c r="F22" s="247"/>
      <c r="G22" s="247"/>
      <c r="H22" s="247"/>
      <c r="I22" s="247"/>
      <c r="J22" s="247"/>
      <c r="K22" s="243"/>
    </row>
    <row r="23" spans="2:11" ht="15" customHeight="1">
      <c r="B23" s="246"/>
      <c r="C23" s="363" t="s">
        <v>512</v>
      </c>
      <c r="D23" s="363"/>
      <c r="E23" s="363"/>
      <c r="F23" s="363"/>
      <c r="G23" s="363"/>
      <c r="H23" s="363"/>
      <c r="I23" s="363"/>
      <c r="J23" s="363"/>
      <c r="K23" s="243"/>
    </row>
    <row r="24" spans="2:11" ht="15" customHeight="1">
      <c r="B24" s="246"/>
      <c r="C24" s="363" t="s">
        <v>513</v>
      </c>
      <c r="D24" s="363"/>
      <c r="E24" s="363"/>
      <c r="F24" s="363"/>
      <c r="G24" s="363"/>
      <c r="H24" s="363"/>
      <c r="I24" s="363"/>
      <c r="J24" s="363"/>
      <c r="K24" s="243"/>
    </row>
    <row r="25" spans="2:11" ht="15" customHeight="1">
      <c r="B25" s="246"/>
      <c r="C25" s="245"/>
      <c r="D25" s="363" t="s">
        <v>514</v>
      </c>
      <c r="E25" s="363"/>
      <c r="F25" s="363"/>
      <c r="G25" s="363"/>
      <c r="H25" s="363"/>
      <c r="I25" s="363"/>
      <c r="J25" s="363"/>
      <c r="K25" s="243"/>
    </row>
    <row r="26" spans="2:11" ht="15" customHeight="1">
      <c r="B26" s="246"/>
      <c r="C26" s="247"/>
      <c r="D26" s="363" t="s">
        <v>515</v>
      </c>
      <c r="E26" s="363"/>
      <c r="F26" s="363"/>
      <c r="G26" s="363"/>
      <c r="H26" s="363"/>
      <c r="I26" s="363"/>
      <c r="J26" s="363"/>
      <c r="K26" s="243"/>
    </row>
    <row r="27" spans="2:11" ht="12.75" customHeight="1">
      <c r="B27" s="246"/>
      <c r="C27" s="247"/>
      <c r="D27" s="247"/>
      <c r="E27" s="247"/>
      <c r="F27" s="247"/>
      <c r="G27" s="247"/>
      <c r="H27" s="247"/>
      <c r="I27" s="247"/>
      <c r="J27" s="247"/>
      <c r="K27" s="243"/>
    </row>
    <row r="28" spans="2:11" ht="15" customHeight="1">
      <c r="B28" s="246"/>
      <c r="C28" s="247"/>
      <c r="D28" s="363" t="s">
        <v>516</v>
      </c>
      <c r="E28" s="363"/>
      <c r="F28" s="363"/>
      <c r="G28" s="363"/>
      <c r="H28" s="363"/>
      <c r="I28" s="363"/>
      <c r="J28" s="363"/>
      <c r="K28" s="243"/>
    </row>
    <row r="29" spans="2:11" ht="15" customHeight="1">
      <c r="B29" s="246"/>
      <c r="C29" s="247"/>
      <c r="D29" s="363" t="s">
        <v>517</v>
      </c>
      <c r="E29" s="363"/>
      <c r="F29" s="363"/>
      <c r="G29" s="363"/>
      <c r="H29" s="363"/>
      <c r="I29" s="363"/>
      <c r="J29" s="363"/>
      <c r="K29" s="243"/>
    </row>
    <row r="30" spans="2:11" ht="12.75" customHeight="1">
      <c r="B30" s="246"/>
      <c r="C30" s="247"/>
      <c r="D30" s="247"/>
      <c r="E30" s="247"/>
      <c r="F30" s="247"/>
      <c r="G30" s="247"/>
      <c r="H30" s="247"/>
      <c r="I30" s="247"/>
      <c r="J30" s="247"/>
      <c r="K30" s="243"/>
    </row>
    <row r="31" spans="2:11" ht="15" customHeight="1">
      <c r="B31" s="246"/>
      <c r="C31" s="247"/>
      <c r="D31" s="363" t="s">
        <v>518</v>
      </c>
      <c r="E31" s="363"/>
      <c r="F31" s="363"/>
      <c r="G31" s="363"/>
      <c r="H31" s="363"/>
      <c r="I31" s="363"/>
      <c r="J31" s="363"/>
      <c r="K31" s="243"/>
    </row>
    <row r="32" spans="2:11" ht="15" customHeight="1">
      <c r="B32" s="246"/>
      <c r="C32" s="247"/>
      <c r="D32" s="363" t="s">
        <v>519</v>
      </c>
      <c r="E32" s="363"/>
      <c r="F32" s="363"/>
      <c r="G32" s="363"/>
      <c r="H32" s="363"/>
      <c r="I32" s="363"/>
      <c r="J32" s="363"/>
      <c r="K32" s="243"/>
    </row>
    <row r="33" spans="2:11" ht="15" customHeight="1">
      <c r="B33" s="246"/>
      <c r="C33" s="247"/>
      <c r="D33" s="363" t="s">
        <v>520</v>
      </c>
      <c r="E33" s="363"/>
      <c r="F33" s="363"/>
      <c r="G33" s="363"/>
      <c r="H33" s="363"/>
      <c r="I33" s="363"/>
      <c r="J33" s="363"/>
      <c r="K33" s="243"/>
    </row>
    <row r="34" spans="2:11" ht="15" customHeight="1">
      <c r="B34" s="246"/>
      <c r="C34" s="247"/>
      <c r="D34" s="245"/>
      <c r="E34" s="249" t="s">
        <v>112</v>
      </c>
      <c r="F34" s="245"/>
      <c r="G34" s="363" t="s">
        <v>521</v>
      </c>
      <c r="H34" s="363"/>
      <c r="I34" s="363"/>
      <c r="J34" s="363"/>
      <c r="K34" s="243"/>
    </row>
    <row r="35" spans="2:11" ht="30.75" customHeight="1">
      <c r="B35" s="246"/>
      <c r="C35" s="247"/>
      <c r="D35" s="245"/>
      <c r="E35" s="249" t="s">
        <v>522</v>
      </c>
      <c r="F35" s="245"/>
      <c r="G35" s="363" t="s">
        <v>523</v>
      </c>
      <c r="H35" s="363"/>
      <c r="I35" s="363"/>
      <c r="J35" s="363"/>
      <c r="K35" s="243"/>
    </row>
    <row r="36" spans="2:11" ht="15" customHeight="1">
      <c r="B36" s="246"/>
      <c r="C36" s="247"/>
      <c r="D36" s="245"/>
      <c r="E36" s="249" t="s">
        <v>57</v>
      </c>
      <c r="F36" s="245"/>
      <c r="G36" s="363" t="s">
        <v>524</v>
      </c>
      <c r="H36" s="363"/>
      <c r="I36" s="363"/>
      <c r="J36" s="363"/>
      <c r="K36" s="243"/>
    </row>
    <row r="37" spans="2:11" ht="15" customHeight="1">
      <c r="B37" s="246"/>
      <c r="C37" s="247"/>
      <c r="D37" s="245"/>
      <c r="E37" s="249" t="s">
        <v>113</v>
      </c>
      <c r="F37" s="245"/>
      <c r="G37" s="363" t="s">
        <v>525</v>
      </c>
      <c r="H37" s="363"/>
      <c r="I37" s="363"/>
      <c r="J37" s="363"/>
      <c r="K37" s="243"/>
    </row>
    <row r="38" spans="2:11" ht="15" customHeight="1">
      <c r="B38" s="246"/>
      <c r="C38" s="247"/>
      <c r="D38" s="245"/>
      <c r="E38" s="249" t="s">
        <v>114</v>
      </c>
      <c r="F38" s="245"/>
      <c r="G38" s="363" t="s">
        <v>526</v>
      </c>
      <c r="H38" s="363"/>
      <c r="I38" s="363"/>
      <c r="J38" s="363"/>
      <c r="K38" s="243"/>
    </row>
    <row r="39" spans="2:11" ht="15" customHeight="1">
      <c r="B39" s="246"/>
      <c r="C39" s="247"/>
      <c r="D39" s="245"/>
      <c r="E39" s="249" t="s">
        <v>115</v>
      </c>
      <c r="F39" s="245"/>
      <c r="G39" s="363" t="s">
        <v>527</v>
      </c>
      <c r="H39" s="363"/>
      <c r="I39" s="363"/>
      <c r="J39" s="363"/>
      <c r="K39" s="243"/>
    </row>
    <row r="40" spans="2:11" ht="15" customHeight="1">
      <c r="B40" s="246"/>
      <c r="C40" s="247"/>
      <c r="D40" s="245"/>
      <c r="E40" s="249" t="s">
        <v>528</v>
      </c>
      <c r="F40" s="245"/>
      <c r="G40" s="363" t="s">
        <v>529</v>
      </c>
      <c r="H40" s="363"/>
      <c r="I40" s="363"/>
      <c r="J40" s="363"/>
      <c r="K40" s="243"/>
    </row>
    <row r="41" spans="2:11" ht="15" customHeight="1">
      <c r="B41" s="246"/>
      <c r="C41" s="247"/>
      <c r="D41" s="245"/>
      <c r="E41" s="249"/>
      <c r="F41" s="245"/>
      <c r="G41" s="363" t="s">
        <v>530</v>
      </c>
      <c r="H41" s="363"/>
      <c r="I41" s="363"/>
      <c r="J41" s="363"/>
      <c r="K41" s="243"/>
    </row>
    <row r="42" spans="2:11" ht="15" customHeight="1">
      <c r="B42" s="246"/>
      <c r="C42" s="247"/>
      <c r="D42" s="245"/>
      <c r="E42" s="249" t="s">
        <v>531</v>
      </c>
      <c r="F42" s="245"/>
      <c r="G42" s="363" t="s">
        <v>532</v>
      </c>
      <c r="H42" s="363"/>
      <c r="I42" s="363"/>
      <c r="J42" s="363"/>
      <c r="K42" s="243"/>
    </row>
    <row r="43" spans="2:11" ht="15" customHeight="1">
      <c r="B43" s="246"/>
      <c r="C43" s="247"/>
      <c r="D43" s="245"/>
      <c r="E43" s="249" t="s">
        <v>117</v>
      </c>
      <c r="F43" s="245"/>
      <c r="G43" s="363" t="s">
        <v>533</v>
      </c>
      <c r="H43" s="363"/>
      <c r="I43" s="363"/>
      <c r="J43" s="363"/>
      <c r="K43" s="243"/>
    </row>
    <row r="44" spans="2:11" ht="12.75" customHeight="1">
      <c r="B44" s="246"/>
      <c r="C44" s="247"/>
      <c r="D44" s="245"/>
      <c r="E44" s="245"/>
      <c r="F44" s="245"/>
      <c r="G44" s="245"/>
      <c r="H44" s="245"/>
      <c r="I44" s="245"/>
      <c r="J44" s="245"/>
      <c r="K44" s="243"/>
    </row>
    <row r="45" spans="2:11" ht="15" customHeight="1">
      <c r="B45" s="246"/>
      <c r="C45" s="247"/>
      <c r="D45" s="363" t="s">
        <v>534</v>
      </c>
      <c r="E45" s="363"/>
      <c r="F45" s="363"/>
      <c r="G45" s="363"/>
      <c r="H45" s="363"/>
      <c r="I45" s="363"/>
      <c r="J45" s="363"/>
      <c r="K45" s="243"/>
    </row>
    <row r="46" spans="2:11" ht="15" customHeight="1">
      <c r="B46" s="246"/>
      <c r="C46" s="247"/>
      <c r="D46" s="247"/>
      <c r="E46" s="363" t="s">
        <v>535</v>
      </c>
      <c r="F46" s="363"/>
      <c r="G46" s="363"/>
      <c r="H46" s="363"/>
      <c r="I46" s="363"/>
      <c r="J46" s="363"/>
      <c r="K46" s="243"/>
    </row>
    <row r="47" spans="2:11" ht="15" customHeight="1">
      <c r="B47" s="246"/>
      <c r="C47" s="247"/>
      <c r="D47" s="247"/>
      <c r="E47" s="363" t="s">
        <v>536</v>
      </c>
      <c r="F47" s="363"/>
      <c r="G47" s="363"/>
      <c r="H47" s="363"/>
      <c r="I47" s="363"/>
      <c r="J47" s="363"/>
      <c r="K47" s="243"/>
    </row>
    <row r="48" spans="2:11" ht="15" customHeight="1">
      <c r="B48" s="246"/>
      <c r="C48" s="247"/>
      <c r="D48" s="247"/>
      <c r="E48" s="363" t="s">
        <v>537</v>
      </c>
      <c r="F48" s="363"/>
      <c r="G48" s="363"/>
      <c r="H48" s="363"/>
      <c r="I48" s="363"/>
      <c r="J48" s="363"/>
      <c r="K48" s="243"/>
    </row>
    <row r="49" spans="2:11" ht="15" customHeight="1">
      <c r="B49" s="246"/>
      <c r="C49" s="247"/>
      <c r="D49" s="363" t="s">
        <v>538</v>
      </c>
      <c r="E49" s="363"/>
      <c r="F49" s="363"/>
      <c r="G49" s="363"/>
      <c r="H49" s="363"/>
      <c r="I49" s="363"/>
      <c r="J49" s="363"/>
      <c r="K49" s="243"/>
    </row>
    <row r="50" spans="2:11" ht="25.5" customHeight="1">
      <c r="B50" s="242"/>
      <c r="C50" s="364" t="s">
        <v>539</v>
      </c>
      <c r="D50" s="364"/>
      <c r="E50" s="364"/>
      <c r="F50" s="364"/>
      <c r="G50" s="364"/>
      <c r="H50" s="364"/>
      <c r="I50" s="364"/>
      <c r="J50" s="364"/>
      <c r="K50" s="243"/>
    </row>
    <row r="51" spans="2:11" ht="5.25" customHeight="1">
      <c r="B51" s="242"/>
      <c r="C51" s="244"/>
      <c r="D51" s="244"/>
      <c r="E51" s="244"/>
      <c r="F51" s="244"/>
      <c r="G51" s="244"/>
      <c r="H51" s="244"/>
      <c r="I51" s="244"/>
      <c r="J51" s="244"/>
      <c r="K51" s="243"/>
    </row>
    <row r="52" spans="2:11" ht="15" customHeight="1">
      <c r="B52" s="242"/>
      <c r="C52" s="363" t="s">
        <v>540</v>
      </c>
      <c r="D52" s="363"/>
      <c r="E52" s="363"/>
      <c r="F52" s="363"/>
      <c r="G52" s="363"/>
      <c r="H52" s="363"/>
      <c r="I52" s="363"/>
      <c r="J52" s="363"/>
      <c r="K52" s="243"/>
    </row>
    <row r="53" spans="2:11" ht="15" customHeight="1">
      <c r="B53" s="242"/>
      <c r="C53" s="363" t="s">
        <v>541</v>
      </c>
      <c r="D53" s="363"/>
      <c r="E53" s="363"/>
      <c r="F53" s="363"/>
      <c r="G53" s="363"/>
      <c r="H53" s="363"/>
      <c r="I53" s="363"/>
      <c r="J53" s="363"/>
      <c r="K53" s="243"/>
    </row>
    <row r="54" spans="2:11" ht="12.75" customHeight="1">
      <c r="B54" s="242"/>
      <c r="C54" s="245"/>
      <c r="D54" s="245"/>
      <c r="E54" s="245"/>
      <c r="F54" s="245"/>
      <c r="G54" s="245"/>
      <c r="H54" s="245"/>
      <c r="I54" s="245"/>
      <c r="J54" s="245"/>
      <c r="K54" s="243"/>
    </row>
    <row r="55" spans="2:11" ht="15" customHeight="1">
      <c r="B55" s="242"/>
      <c r="C55" s="363" t="s">
        <v>542</v>
      </c>
      <c r="D55" s="363"/>
      <c r="E55" s="363"/>
      <c r="F55" s="363"/>
      <c r="G55" s="363"/>
      <c r="H55" s="363"/>
      <c r="I55" s="363"/>
      <c r="J55" s="363"/>
      <c r="K55" s="243"/>
    </row>
    <row r="56" spans="2:11" ht="15" customHeight="1">
      <c r="B56" s="242"/>
      <c r="C56" s="247"/>
      <c r="D56" s="363" t="s">
        <v>543</v>
      </c>
      <c r="E56" s="363"/>
      <c r="F56" s="363"/>
      <c r="G56" s="363"/>
      <c r="H56" s="363"/>
      <c r="I56" s="363"/>
      <c r="J56" s="363"/>
      <c r="K56" s="243"/>
    </row>
    <row r="57" spans="2:11" ht="15" customHeight="1">
      <c r="B57" s="242"/>
      <c r="C57" s="247"/>
      <c r="D57" s="363" t="s">
        <v>544</v>
      </c>
      <c r="E57" s="363"/>
      <c r="F57" s="363"/>
      <c r="G57" s="363"/>
      <c r="H57" s="363"/>
      <c r="I57" s="363"/>
      <c r="J57" s="363"/>
      <c r="K57" s="243"/>
    </row>
    <row r="58" spans="2:11" ht="15" customHeight="1">
      <c r="B58" s="242"/>
      <c r="C58" s="247"/>
      <c r="D58" s="363" t="s">
        <v>545</v>
      </c>
      <c r="E58" s="363"/>
      <c r="F58" s="363"/>
      <c r="G58" s="363"/>
      <c r="H58" s="363"/>
      <c r="I58" s="363"/>
      <c r="J58" s="363"/>
      <c r="K58" s="243"/>
    </row>
    <row r="59" spans="2:11" ht="15" customHeight="1">
      <c r="B59" s="242"/>
      <c r="C59" s="247"/>
      <c r="D59" s="363" t="s">
        <v>546</v>
      </c>
      <c r="E59" s="363"/>
      <c r="F59" s="363"/>
      <c r="G59" s="363"/>
      <c r="H59" s="363"/>
      <c r="I59" s="363"/>
      <c r="J59" s="363"/>
      <c r="K59" s="243"/>
    </row>
    <row r="60" spans="2:11" ht="15" customHeight="1">
      <c r="B60" s="242"/>
      <c r="C60" s="247"/>
      <c r="D60" s="362" t="s">
        <v>547</v>
      </c>
      <c r="E60" s="362"/>
      <c r="F60" s="362"/>
      <c r="G60" s="362"/>
      <c r="H60" s="362"/>
      <c r="I60" s="362"/>
      <c r="J60" s="362"/>
      <c r="K60" s="243"/>
    </row>
    <row r="61" spans="2:11" ht="15" customHeight="1">
      <c r="B61" s="242"/>
      <c r="C61" s="247"/>
      <c r="D61" s="363" t="s">
        <v>548</v>
      </c>
      <c r="E61" s="363"/>
      <c r="F61" s="363"/>
      <c r="G61" s="363"/>
      <c r="H61" s="363"/>
      <c r="I61" s="363"/>
      <c r="J61" s="363"/>
      <c r="K61" s="243"/>
    </row>
    <row r="62" spans="2:11" ht="12.75" customHeight="1">
      <c r="B62" s="242"/>
      <c r="C62" s="247"/>
      <c r="D62" s="247"/>
      <c r="E62" s="250"/>
      <c r="F62" s="247"/>
      <c r="G62" s="247"/>
      <c r="H62" s="247"/>
      <c r="I62" s="247"/>
      <c r="J62" s="247"/>
      <c r="K62" s="243"/>
    </row>
    <row r="63" spans="2:11" ht="15" customHeight="1">
      <c r="B63" s="242"/>
      <c r="C63" s="247"/>
      <c r="D63" s="363" t="s">
        <v>549</v>
      </c>
      <c r="E63" s="363"/>
      <c r="F63" s="363"/>
      <c r="G63" s="363"/>
      <c r="H63" s="363"/>
      <c r="I63" s="363"/>
      <c r="J63" s="363"/>
      <c r="K63" s="243"/>
    </row>
    <row r="64" spans="2:11" ht="15" customHeight="1">
      <c r="B64" s="242"/>
      <c r="C64" s="247"/>
      <c r="D64" s="362" t="s">
        <v>550</v>
      </c>
      <c r="E64" s="362"/>
      <c r="F64" s="362"/>
      <c r="G64" s="362"/>
      <c r="H64" s="362"/>
      <c r="I64" s="362"/>
      <c r="J64" s="362"/>
      <c r="K64" s="243"/>
    </row>
    <row r="65" spans="2:11" ht="15" customHeight="1">
      <c r="B65" s="242"/>
      <c r="C65" s="247"/>
      <c r="D65" s="363" t="s">
        <v>551</v>
      </c>
      <c r="E65" s="363"/>
      <c r="F65" s="363"/>
      <c r="G65" s="363"/>
      <c r="H65" s="363"/>
      <c r="I65" s="363"/>
      <c r="J65" s="363"/>
      <c r="K65" s="243"/>
    </row>
    <row r="66" spans="2:11" ht="15" customHeight="1">
      <c r="B66" s="242"/>
      <c r="C66" s="247"/>
      <c r="D66" s="363" t="s">
        <v>552</v>
      </c>
      <c r="E66" s="363"/>
      <c r="F66" s="363"/>
      <c r="G66" s="363"/>
      <c r="H66" s="363"/>
      <c r="I66" s="363"/>
      <c r="J66" s="363"/>
      <c r="K66" s="243"/>
    </row>
    <row r="67" spans="2:11" ht="15" customHeight="1">
      <c r="B67" s="242"/>
      <c r="C67" s="247"/>
      <c r="D67" s="363" t="s">
        <v>553</v>
      </c>
      <c r="E67" s="363"/>
      <c r="F67" s="363"/>
      <c r="G67" s="363"/>
      <c r="H67" s="363"/>
      <c r="I67" s="363"/>
      <c r="J67" s="363"/>
      <c r="K67" s="243"/>
    </row>
    <row r="68" spans="2:11" ht="15" customHeight="1">
      <c r="B68" s="242"/>
      <c r="C68" s="247"/>
      <c r="D68" s="363" t="s">
        <v>554</v>
      </c>
      <c r="E68" s="363"/>
      <c r="F68" s="363"/>
      <c r="G68" s="363"/>
      <c r="H68" s="363"/>
      <c r="I68" s="363"/>
      <c r="J68" s="363"/>
      <c r="K68" s="243"/>
    </row>
    <row r="69" spans="2:11" ht="12.75" customHeight="1">
      <c r="B69" s="251"/>
      <c r="C69" s="252"/>
      <c r="D69" s="252"/>
      <c r="E69" s="252"/>
      <c r="F69" s="252"/>
      <c r="G69" s="252"/>
      <c r="H69" s="252"/>
      <c r="I69" s="252"/>
      <c r="J69" s="252"/>
      <c r="K69" s="253"/>
    </row>
    <row r="70" spans="2:11" ht="18.75" customHeight="1">
      <c r="B70" s="254"/>
      <c r="C70" s="254"/>
      <c r="D70" s="254"/>
      <c r="E70" s="254"/>
      <c r="F70" s="254"/>
      <c r="G70" s="254"/>
      <c r="H70" s="254"/>
      <c r="I70" s="254"/>
      <c r="J70" s="254"/>
      <c r="K70" s="255"/>
    </row>
    <row r="71" spans="2:11" ht="18.75" customHeight="1">
      <c r="B71" s="255"/>
      <c r="C71" s="255"/>
      <c r="D71" s="255"/>
      <c r="E71" s="255"/>
      <c r="F71" s="255"/>
      <c r="G71" s="255"/>
      <c r="H71" s="255"/>
      <c r="I71" s="255"/>
      <c r="J71" s="255"/>
      <c r="K71" s="255"/>
    </row>
    <row r="72" spans="2:11" ht="7.5" customHeight="1">
      <c r="B72" s="256"/>
      <c r="C72" s="257"/>
      <c r="D72" s="257"/>
      <c r="E72" s="257"/>
      <c r="F72" s="257"/>
      <c r="G72" s="257"/>
      <c r="H72" s="257"/>
      <c r="I72" s="257"/>
      <c r="J72" s="257"/>
      <c r="K72" s="258"/>
    </row>
    <row r="73" spans="2:11" ht="45" customHeight="1">
      <c r="B73" s="259"/>
      <c r="C73" s="361" t="s">
        <v>87</v>
      </c>
      <c r="D73" s="361"/>
      <c r="E73" s="361"/>
      <c r="F73" s="361"/>
      <c r="G73" s="361"/>
      <c r="H73" s="361"/>
      <c r="I73" s="361"/>
      <c r="J73" s="361"/>
      <c r="K73" s="260"/>
    </row>
    <row r="74" spans="2:11" ht="17.25" customHeight="1">
      <c r="B74" s="259"/>
      <c r="C74" s="261" t="s">
        <v>555</v>
      </c>
      <c r="D74" s="261"/>
      <c r="E74" s="261"/>
      <c r="F74" s="261" t="s">
        <v>556</v>
      </c>
      <c r="G74" s="262"/>
      <c r="H74" s="261" t="s">
        <v>113</v>
      </c>
      <c r="I74" s="261" t="s">
        <v>61</v>
      </c>
      <c r="J74" s="261" t="s">
        <v>557</v>
      </c>
      <c r="K74" s="260"/>
    </row>
    <row r="75" spans="2:11" ht="17.25" customHeight="1">
      <c r="B75" s="259"/>
      <c r="C75" s="263" t="s">
        <v>558</v>
      </c>
      <c r="D75" s="263"/>
      <c r="E75" s="263"/>
      <c r="F75" s="264" t="s">
        <v>559</v>
      </c>
      <c r="G75" s="265"/>
      <c r="H75" s="263"/>
      <c r="I75" s="263"/>
      <c r="J75" s="263" t="s">
        <v>560</v>
      </c>
      <c r="K75" s="260"/>
    </row>
    <row r="76" spans="2:11" ht="5.25" customHeight="1">
      <c r="B76" s="259"/>
      <c r="C76" s="266"/>
      <c r="D76" s="266"/>
      <c r="E76" s="266"/>
      <c r="F76" s="266"/>
      <c r="G76" s="267"/>
      <c r="H76" s="266"/>
      <c r="I76" s="266"/>
      <c r="J76" s="266"/>
      <c r="K76" s="260"/>
    </row>
    <row r="77" spans="2:11" ht="15" customHeight="1">
      <c r="B77" s="259"/>
      <c r="C77" s="249" t="s">
        <v>57</v>
      </c>
      <c r="D77" s="266"/>
      <c r="E77" s="266"/>
      <c r="F77" s="268" t="s">
        <v>561</v>
      </c>
      <c r="G77" s="267"/>
      <c r="H77" s="249" t="s">
        <v>562</v>
      </c>
      <c r="I77" s="249" t="s">
        <v>563</v>
      </c>
      <c r="J77" s="249">
        <v>20</v>
      </c>
      <c r="K77" s="260"/>
    </row>
    <row r="78" spans="2:11" ht="15" customHeight="1">
      <c r="B78" s="259"/>
      <c r="C78" s="249" t="s">
        <v>564</v>
      </c>
      <c r="D78" s="249"/>
      <c r="E78" s="249"/>
      <c r="F78" s="268" t="s">
        <v>561</v>
      </c>
      <c r="G78" s="267"/>
      <c r="H78" s="249" t="s">
        <v>565</v>
      </c>
      <c r="I78" s="249" t="s">
        <v>563</v>
      </c>
      <c r="J78" s="249">
        <v>120</v>
      </c>
      <c r="K78" s="260"/>
    </row>
    <row r="79" spans="2:11" ht="15" customHeight="1">
      <c r="B79" s="269"/>
      <c r="C79" s="249" t="s">
        <v>566</v>
      </c>
      <c r="D79" s="249"/>
      <c r="E79" s="249"/>
      <c r="F79" s="268" t="s">
        <v>567</v>
      </c>
      <c r="G79" s="267"/>
      <c r="H79" s="249" t="s">
        <v>568</v>
      </c>
      <c r="I79" s="249" t="s">
        <v>563</v>
      </c>
      <c r="J79" s="249">
        <v>50</v>
      </c>
      <c r="K79" s="260"/>
    </row>
    <row r="80" spans="2:11" ht="15" customHeight="1">
      <c r="B80" s="269"/>
      <c r="C80" s="249" t="s">
        <v>569</v>
      </c>
      <c r="D80" s="249"/>
      <c r="E80" s="249"/>
      <c r="F80" s="268" t="s">
        <v>561</v>
      </c>
      <c r="G80" s="267"/>
      <c r="H80" s="249" t="s">
        <v>570</v>
      </c>
      <c r="I80" s="249" t="s">
        <v>571</v>
      </c>
      <c r="J80" s="249"/>
      <c r="K80" s="260"/>
    </row>
    <row r="81" spans="2:11" ht="15" customHeight="1">
      <c r="B81" s="269"/>
      <c r="C81" s="270" t="s">
        <v>572</v>
      </c>
      <c r="D81" s="270"/>
      <c r="E81" s="270"/>
      <c r="F81" s="271" t="s">
        <v>567</v>
      </c>
      <c r="G81" s="270"/>
      <c r="H81" s="270" t="s">
        <v>573</v>
      </c>
      <c r="I81" s="270" t="s">
        <v>563</v>
      </c>
      <c r="J81" s="270">
        <v>15</v>
      </c>
      <c r="K81" s="260"/>
    </row>
    <row r="82" spans="2:11" ht="15" customHeight="1">
      <c r="B82" s="269"/>
      <c r="C82" s="270" t="s">
        <v>574</v>
      </c>
      <c r="D82" s="270"/>
      <c r="E82" s="270"/>
      <c r="F82" s="271" t="s">
        <v>567</v>
      </c>
      <c r="G82" s="270"/>
      <c r="H82" s="270" t="s">
        <v>575</v>
      </c>
      <c r="I82" s="270" t="s">
        <v>563</v>
      </c>
      <c r="J82" s="270">
        <v>15</v>
      </c>
      <c r="K82" s="260"/>
    </row>
    <row r="83" spans="2:11" ht="15" customHeight="1">
      <c r="B83" s="269"/>
      <c r="C83" s="270" t="s">
        <v>576</v>
      </c>
      <c r="D83" s="270"/>
      <c r="E83" s="270"/>
      <c r="F83" s="271" t="s">
        <v>567</v>
      </c>
      <c r="G83" s="270"/>
      <c r="H83" s="270" t="s">
        <v>577</v>
      </c>
      <c r="I83" s="270" t="s">
        <v>563</v>
      </c>
      <c r="J83" s="270">
        <v>20</v>
      </c>
      <c r="K83" s="260"/>
    </row>
    <row r="84" spans="2:11" ht="15" customHeight="1">
      <c r="B84" s="269"/>
      <c r="C84" s="270" t="s">
        <v>578</v>
      </c>
      <c r="D84" s="270"/>
      <c r="E84" s="270"/>
      <c r="F84" s="271" t="s">
        <v>567</v>
      </c>
      <c r="G84" s="270"/>
      <c r="H84" s="270" t="s">
        <v>579</v>
      </c>
      <c r="I84" s="270" t="s">
        <v>563</v>
      </c>
      <c r="J84" s="270">
        <v>20</v>
      </c>
      <c r="K84" s="260"/>
    </row>
    <row r="85" spans="2:11" ht="15" customHeight="1">
      <c r="B85" s="269"/>
      <c r="C85" s="249" t="s">
        <v>580</v>
      </c>
      <c r="D85" s="249"/>
      <c r="E85" s="249"/>
      <c r="F85" s="268" t="s">
        <v>567</v>
      </c>
      <c r="G85" s="267"/>
      <c r="H85" s="249" t="s">
        <v>581</v>
      </c>
      <c r="I85" s="249" t="s">
        <v>563</v>
      </c>
      <c r="J85" s="249">
        <v>50</v>
      </c>
      <c r="K85" s="260"/>
    </row>
    <row r="86" spans="2:11" ht="15" customHeight="1">
      <c r="B86" s="269"/>
      <c r="C86" s="249" t="s">
        <v>582</v>
      </c>
      <c r="D86" s="249"/>
      <c r="E86" s="249"/>
      <c r="F86" s="268" t="s">
        <v>567</v>
      </c>
      <c r="G86" s="267"/>
      <c r="H86" s="249" t="s">
        <v>583</v>
      </c>
      <c r="I86" s="249" t="s">
        <v>563</v>
      </c>
      <c r="J86" s="249">
        <v>20</v>
      </c>
      <c r="K86" s="260"/>
    </row>
    <row r="87" spans="2:11" ht="15" customHeight="1">
      <c r="B87" s="269"/>
      <c r="C87" s="249" t="s">
        <v>584</v>
      </c>
      <c r="D87" s="249"/>
      <c r="E87" s="249"/>
      <c r="F87" s="268" t="s">
        <v>567</v>
      </c>
      <c r="G87" s="267"/>
      <c r="H87" s="249" t="s">
        <v>585</v>
      </c>
      <c r="I87" s="249" t="s">
        <v>563</v>
      </c>
      <c r="J87" s="249">
        <v>20</v>
      </c>
      <c r="K87" s="260"/>
    </row>
    <row r="88" spans="2:11" ht="15" customHeight="1">
      <c r="B88" s="269"/>
      <c r="C88" s="249" t="s">
        <v>586</v>
      </c>
      <c r="D88" s="249"/>
      <c r="E88" s="249"/>
      <c r="F88" s="268" t="s">
        <v>567</v>
      </c>
      <c r="G88" s="267"/>
      <c r="H88" s="249" t="s">
        <v>587</v>
      </c>
      <c r="I88" s="249" t="s">
        <v>563</v>
      </c>
      <c r="J88" s="249">
        <v>50</v>
      </c>
      <c r="K88" s="260"/>
    </row>
    <row r="89" spans="2:11" ht="15" customHeight="1">
      <c r="B89" s="269"/>
      <c r="C89" s="249" t="s">
        <v>588</v>
      </c>
      <c r="D89" s="249"/>
      <c r="E89" s="249"/>
      <c r="F89" s="268" t="s">
        <v>567</v>
      </c>
      <c r="G89" s="267"/>
      <c r="H89" s="249" t="s">
        <v>588</v>
      </c>
      <c r="I89" s="249" t="s">
        <v>563</v>
      </c>
      <c r="J89" s="249">
        <v>50</v>
      </c>
      <c r="K89" s="260"/>
    </row>
    <row r="90" spans="2:11" ht="15" customHeight="1">
      <c r="B90" s="269"/>
      <c r="C90" s="249" t="s">
        <v>118</v>
      </c>
      <c r="D90" s="249"/>
      <c r="E90" s="249"/>
      <c r="F90" s="268" t="s">
        <v>567</v>
      </c>
      <c r="G90" s="267"/>
      <c r="H90" s="249" t="s">
        <v>589</v>
      </c>
      <c r="I90" s="249" t="s">
        <v>563</v>
      </c>
      <c r="J90" s="249">
        <v>255</v>
      </c>
      <c r="K90" s="260"/>
    </row>
    <row r="91" spans="2:11" ht="15" customHeight="1">
      <c r="B91" s="269"/>
      <c r="C91" s="249" t="s">
        <v>590</v>
      </c>
      <c r="D91" s="249"/>
      <c r="E91" s="249"/>
      <c r="F91" s="268" t="s">
        <v>561</v>
      </c>
      <c r="G91" s="267"/>
      <c r="H91" s="249" t="s">
        <v>591</v>
      </c>
      <c r="I91" s="249" t="s">
        <v>592</v>
      </c>
      <c r="J91" s="249"/>
      <c r="K91" s="260"/>
    </row>
    <row r="92" spans="2:11" ht="15" customHeight="1">
      <c r="B92" s="269"/>
      <c r="C92" s="249" t="s">
        <v>593</v>
      </c>
      <c r="D92" s="249"/>
      <c r="E92" s="249"/>
      <c r="F92" s="268" t="s">
        <v>561</v>
      </c>
      <c r="G92" s="267"/>
      <c r="H92" s="249" t="s">
        <v>594</v>
      </c>
      <c r="I92" s="249" t="s">
        <v>595</v>
      </c>
      <c r="J92" s="249"/>
      <c r="K92" s="260"/>
    </row>
    <row r="93" spans="2:11" ht="15" customHeight="1">
      <c r="B93" s="269"/>
      <c r="C93" s="249" t="s">
        <v>596</v>
      </c>
      <c r="D93" s="249"/>
      <c r="E93" s="249"/>
      <c r="F93" s="268" t="s">
        <v>561</v>
      </c>
      <c r="G93" s="267"/>
      <c r="H93" s="249" t="s">
        <v>596</v>
      </c>
      <c r="I93" s="249" t="s">
        <v>595</v>
      </c>
      <c r="J93" s="249"/>
      <c r="K93" s="260"/>
    </row>
    <row r="94" spans="2:11" ht="15" customHeight="1">
      <c r="B94" s="269"/>
      <c r="C94" s="249" t="s">
        <v>42</v>
      </c>
      <c r="D94" s="249"/>
      <c r="E94" s="249"/>
      <c r="F94" s="268" t="s">
        <v>561</v>
      </c>
      <c r="G94" s="267"/>
      <c r="H94" s="249" t="s">
        <v>597</v>
      </c>
      <c r="I94" s="249" t="s">
        <v>595</v>
      </c>
      <c r="J94" s="249"/>
      <c r="K94" s="260"/>
    </row>
    <row r="95" spans="2:11" ht="15" customHeight="1">
      <c r="B95" s="269"/>
      <c r="C95" s="249" t="s">
        <v>52</v>
      </c>
      <c r="D95" s="249"/>
      <c r="E95" s="249"/>
      <c r="F95" s="268" t="s">
        <v>561</v>
      </c>
      <c r="G95" s="267"/>
      <c r="H95" s="249" t="s">
        <v>598</v>
      </c>
      <c r="I95" s="249" t="s">
        <v>595</v>
      </c>
      <c r="J95" s="249"/>
      <c r="K95" s="260"/>
    </row>
    <row r="96" spans="2:11" ht="15" customHeight="1">
      <c r="B96" s="272"/>
      <c r="C96" s="273"/>
      <c r="D96" s="273"/>
      <c r="E96" s="273"/>
      <c r="F96" s="273"/>
      <c r="G96" s="273"/>
      <c r="H96" s="273"/>
      <c r="I96" s="273"/>
      <c r="J96" s="273"/>
      <c r="K96" s="274"/>
    </row>
    <row r="97" spans="2:11" ht="18.75" customHeight="1">
      <c r="B97" s="275"/>
      <c r="C97" s="276"/>
      <c r="D97" s="276"/>
      <c r="E97" s="276"/>
      <c r="F97" s="276"/>
      <c r="G97" s="276"/>
      <c r="H97" s="276"/>
      <c r="I97" s="276"/>
      <c r="J97" s="276"/>
      <c r="K97" s="275"/>
    </row>
    <row r="98" spans="2:11" ht="18.75" customHeight="1">
      <c r="B98" s="255"/>
      <c r="C98" s="255"/>
      <c r="D98" s="255"/>
      <c r="E98" s="255"/>
      <c r="F98" s="255"/>
      <c r="G98" s="255"/>
      <c r="H98" s="255"/>
      <c r="I98" s="255"/>
      <c r="J98" s="255"/>
      <c r="K98" s="255"/>
    </row>
    <row r="99" spans="2:11" ht="7.5" customHeight="1">
      <c r="B99" s="256"/>
      <c r="C99" s="257"/>
      <c r="D99" s="257"/>
      <c r="E99" s="257"/>
      <c r="F99" s="257"/>
      <c r="G99" s="257"/>
      <c r="H99" s="257"/>
      <c r="I99" s="257"/>
      <c r="J99" s="257"/>
      <c r="K99" s="258"/>
    </row>
    <row r="100" spans="2:11" ht="45" customHeight="1">
      <c r="B100" s="259"/>
      <c r="C100" s="361" t="s">
        <v>599</v>
      </c>
      <c r="D100" s="361"/>
      <c r="E100" s="361"/>
      <c r="F100" s="361"/>
      <c r="G100" s="361"/>
      <c r="H100" s="361"/>
      <c r="I100" s="361"/>
      <c r="J100" s="361"/>
      <c r="K100" s="260"/>
    </row>
    <row r="101" spans="2:11" ht="17.25" customHeight="1">
      <c r="B101" s="259"/>
      <c r="C101" s="261" t="s">
        <v>555</v>
      </c>
      <c r="D101" s="261"/>
      <c r="E101" s="261"/>
      <c r="F101" s="261" t="s">
        <v>556</v>
      </c>
      <c r="G101" s="262"/>
      <c r="H101" s="261" t="s">
        <v>113</v>
      </c>
      <c r="I101" s="261" t="s">
        <v>61</v>
      </c>
      <c r="J101" s="261" t="s">
        <v>557</v>
      </c>
      <c r="K101" s="260"/>
    </row>
    <row r="102" spans="2:11" ht="17.25" customHeight="1">
      <c r="B102" s="259"/>
      <c r="C102" s="263" t="s">
        <v>558</v>
      </c>
      <c r="D102" s="263"/>
      <c r="E102" s="263"/>
      <c r="F102" s="264" t="s">
        <v>559</v>
      </c>
      <c r="G102" s="265"/>
      <c r="H102" s="263"/>
      <c r="I102" s="263"/>
      <c r="J102" s="263" t="s">
        <v>560</v>
      </c>
      <c r="K102" s="260"/>
    </row>
    <row r="103" spans="2:11" ht="5.25" customHeight="1">
      <c r="B103" s="259"/>
      <c r="C103" s="261"/>
      <c r="D103" s="261"/>
      <c r="E103" s="261"/>
      <c r="F103" s="261"/>
      <c r="G103" s="277"/>
      <c r="H103" s="261"/>
      <c r="I103" s="261"/>
      <c r="J103" s="261"/>
      <c r="K103" s="260"/>
    </row>
    <row r="104" spans="2:11" ht="15" customHeight="1">
      <c r="B104" s="259"/>
      <c r="C104" s="249" t="s">
        <v>57</v>
      </c>
      <c r="D104" s="266"/>
      <c r="E104" s="266"/>
      <c r="F104" s="268" t="s">
        <v>561</v>
      </c>
      <c r="G104" s="277"/>
      <c r="H104" s="249" t="s">
        <v>600</v>
      </c>
      <c r="I104" s="249" t="s">
        <v>563</v>
      </c>
      <c r="J104" s="249">
        <v>20</v>
      </c>
      <c r="K104" s="260"/>
    </row>
    <row r="105" spans="2:11" ht="15" customHeight="1">
      <c r="B105" s="259"/>
      <c r="C105" s="249" t="s">
        <v>564</v>
      </c>
      <c r="D105" s="249"/>
      <c r="E105" s="249"/>
      <c r="F105" s="268" t="s">
        <v>561</v>
      </c>
      <c r="G105" s="249"/>
      <c r="H105" s="249" t="s">
        <v>600</v>
      </c>
      <c r="I105" s="249" t="s">
        <v>563</v>
      </c>
      <c r="J105" s="249">
        <v>120</v>
      </c>
      <c r="K105" s="260"/>
    </row>
    <row r="106" spans="2:11" ht="15" customHeight="1">
      <c r="B106" s="269"/>
      <c r="C106" s="249" t="s">
        <v>566</v>
      </c>
      <c r="D106" s="249"/>
      <c r="E106" s="249"/>
      <c r="F106" s="268" t="s">
        <v>567</v>
      </c>
      <c r="G106" s="249"/>
      <c r="H106" s="249" t="s">
        <v>600</v>
      </c>
      <c r="I106" s="249" t="s">
        <v>563</v>
      </c>
      <c r="J106" s="249">
        <v>50</v>
      </c>
      <c r="K106" s="260"/>
    </row>
    <row r="107" spans="2:11" ht="15" customHeight="1">
      <c r="B107" s="269"/>
      <c r="C107" s="249" t="s">
        <v>569</v>
      </c>
      <c r="D107" s="249"/>
      <c r="E107" s="249"/>
      <c r="F107" s="268" t="s">
        <v>561</v>
      </c>
      <c r="G107" s="249"/>
      <c r="H107" s="249" t="s">
        <v>600</v>
      </c>
      <c r="I107" s="249" t="s">
        <v>571</v>
      </c>
      <c r="J107" s="249"/>
      <c r="K107" s="260"/>
    </row>
    <row r="108" spans="2:11" ht="15" customHeight="1">
      <c r="B108" s="269"/>
      <c r="C108" s="249" t="s">
        <v>580</v>
      </c>
      <c r="D108" s="249"/>
      <c r="E108" s="249"/>
      <c r="F108" s="268" t="s">
        <v>567</v>
      </c>
      <c r="G108" s="249"/>
      <c r="H108" s="249" t="s">
        <v>600</v>
      </c>
      <c r="I108" s="249" t="s">
        <v>563</v>
      </c>
      <c r="J108" s="249">
        <v>50</v>
      </c>
      <c r="K108" s="260"/>
    </row>
    <row r="109" spans="2:11" ht="15" customHeight="1">
      <c r="B109" s="269"/>
      <c r="C109" s="249" t="s">
        <v>588</v>
      </c>
      <c r="D109" s="249"/>
      <c r="E109" s="249"/>
      <c r="F109" s="268" t="s">
        <v>567</v>
      </c>
      <c r="G109" s="249"/>
      <c r="H109" s="249" t="s">
        <v>600</v>
      </c>
      <c r="I109" s="249" t="s">
        <v>563</v>
      </c>
      <c r="J109" s="249">
        <v>50</v>
      </c>
      <c r="K109" s="260"/>
    </row>
    <row r="110" spans="2:11" ht="15" customHeight="1">
      <c r="B110" s="269"/>
      <c r="C110" s="249" t="s">
        <v>586</v>
      </c>
      <c r="D110" s="249"/>
      <c r="E110" s="249"/>
      <c r="F110" s="268" t="s">
        <v>567</v>
      </c>
      <c r="G110" s="249"/>
      <c r="H110" s="249" t="s">
        <v>600</v>
      </c>
      <c r="I110" s="249" t="s">
        <v>563</v>
      </c>
      <c r="J110" s="249">
        <v>50</v>
      </c>
      <c r="K110" s="260"/>
    </row>
    <row r="111" spans="2:11" ht="15" customHeight="1">
      <c r="B111" s="269"/>
      <c r="C111" s="249" t="s">
        <v>57</v>
      </c>
      <c r="D111" s="249"/>
      <c r="E111" s="249"/>
      <c r="F111" s="268" t="s">
        <v>561</v>
      </c>
      <c r="G111" s="249"/>
      <c r="H111" s="249" t="s">
        <v>601</v>
      </c>
      <c r="I111" s="249" t="s">
        <v>563</v>
      </c>
      <c r="J111" s="249">
        <v>20</v>
      </c>
      <c r="K111" s="260"/>
    </row>
    <row r="112" spans="2:11" ht="15" customHeight="1">
      <c r="B112" s="269"/>
      <c r="C112" s="249" t="s">
        <v>602</v>
      </c>
      <c r="D112" s="249"/>
      <c r="E112" s="249"/>
      <c r="F112" s="268" t="s">
        <v>561</v>
      </c>
      <c r="G112" s="249"/>
      <c r="H112" s="249" t="s">
        <v>603</v>
      </c>
      <c r="I112" s="249" t="s">
        <v>563</v>
      </c>
      <c r="J112" s="249">
        <v>120</v>
      </c>
      <c r="K112" s="260"/>
    </row>
    <row r="113" spans="2:11" ht="15" customHeight="1">
      <c r="B113" s="269"/>
      <c r="C113" s="249" t="s">
        <v>42</v>
      </c>
      <c r="D113" s="249"/>
      <c r="E113" s="249"/>
      <c r="F113" s="268" t="s">
        <v>561</v>
      </c>
      <c r="G113" s="249"/>
      <c r="H113" s="249" t="s">
        <v>604</v>
      </c>
      <c r="I113" s="249" t="s">
        <v>595</v>
      </c>
      <c r="J113" s="249"/>
      <c r="K113" s="260"/>
    </row>
    <row r="114" spans="2:11" ht="15" customHeight="1">
      <c r="B114" s="269"/>
      <c r="C114" s="249" t="s">
        <v>52</v>
      </c>
      <c r="D114" s="249"/>
      <c r="E114" s="249"/>
      <c r="F114" s="268" t="s">
        <v>561</v>
      </c>
      <c r="G114" s="249"/>
      <c r="H114" s="249" t="s">
        <v>605</v>
      </c>
      <c r="I114" s="249" t="s">
        <v>595</v>
      </c>
      <c r="J114" s="249"/>
      <c r="K114" s="260"/>
    </row>
    <row r="115" spans="2:11" ht="15" customHeight="1">
      <c r="B115" s="269"/>
      <c r="C115" s="249" t="s">
        <v>61</v>
      </c>
      <c r="D115" s="249"/>
      <c r="E115" s="249"/>
      <c r="F115" s="268" t="s">
        <v>561</v>
      </c>
      <c r="G115" s="249"/>
      <c r="H115" s="249" t="s">
        <v>606</v>
      </c>
      <c r="I115" s="249" t="s">
        <v>607</v>
      </c>
      <c r="J115" s="249"/>
      <c r="K115" s="260"/>
    </row>
    <row r="116" spans="2:11" ht="15" customHeight="1">
      <c r="B116" s="272"/>
      <c r="C116" s="278"/>
      <c r="D116" s="278"/>
      <c r="E116" s="278"/>
      <c r="F116" s="278"/>
      <c r="G116" s="278"/>
      <c r="H116" s="278"/>
      <c r="I116" s="278"/>
      <c r="J116" s="278"/>
      <c r="K116" s="274"/>
    </row>
    <row r="117" spans="2:11" ht="18.75" customHeight="1">
      <c r="B117" s="279"/>
      <c r="C117" s="245"/>
      <c r="D117" s="245"/>
      <c r="E117" s="245"/>
      <c r="F117" s="280"/>
      <c r="G117" s="245"/>
      <c r="H117" s="245"/>
      <c r="I117" s="245"/>
      <c r="J117" s="245"/>
      <c r="K117" s="279"/>
    </row>
    <row r="118" spans="2:11" ht="18.75" customHeight="1">
      <c r="B118" s="255"/>
      <c r="C118" s="255"/>
      <c r="D118" s="255"/>
      <c r="E118" s="255"/>
      <c r="F118" s="255"/>
      <c r="G118" s="255"/>
      <c r="H118" s="255"/>
      <c r="I118" s="255"/>
      <c r="J118" s="255"/>
      <c r="K118" s="255"/>
    </row>
    <row r="119" spans="2:11" ht="7.5" customHeight="1">
      <c r="B119" s="281"/>
      <c r="C119" s="282"/>
      <c r="D119" s="282"/>
      <c r="E119" s="282"/>
      <c r="F119" s="282"/>
      <c r="G119" s="282"/>
      <c r="H119" s="282"/>
      <c r="I119" s="282"/>
      <c r="J119" s="282"/>
      <c r="K119" s="283"/>
    </row>
    <row r="120" spans="2:11" ht="45" customHeight="1">
      <c r="B120" s="284"/>
      <c r="C120" s="360" t="s">
        <v>608</v>
      </c>
      <c r="D120" s="360"/>
      <c r="E120" s="360"/>
      <c r="F120" s="360"/>
      <c r="G120" s="360"/>
      <c r="H120" s="360"/>
      <c r="I120" s="360"/>
      <c r="J120" s="360"/>
      <c r="K120" s="285"/>
    </row>
    <row r="121" spans="2:11" ht="17.25" customHeight="1">
      <c r="B121" s="286"/>
      <c r="C121" s="261" t="s">
        <v>555</v>
      </c>
      <c r="D121" s="261"/>
      <c r="E121" s="261"/>
      <c r="F121" s="261" t="s">
        <v>556</v>
      </c>
      <c r="G121" s="262"/>
      <c r="H121" s="261" t="s">
        <v>113</v>
      </c>
      <c r="I121" s="261" t="s">
        <v>61</v>
      </c>
      <c r="J121" s="261" t="s">
        <v>557</v>
      </c>
      <c r="K121" s="287"/>
    </row>
    <row r="122" spans="2:11" ht="17.25" customHeight="1">
      <c r="B122" s="286"/>
      <c r="C122" s="263" t="s">
        <v>558</v>
      </c>
      <c r="D122" s="263"/>
      <c r="E122" s="263"/>
      <c r="F122" s="264" t="s">
        <v>559</v>
      </c>
      <c r="G122" s="265"/>
      <c r="H122" s="263"/>
      <c r="I122" s="263"/>
      <c r="J122" s="263" t="s">
        <v>560</v>
      </c>
      <c r="K122" s="287"/>
    </row>
    <row r="123" spans="2:11" ht="5.25" customHeight="1">
      <c r="B123" s="288"/>
      <c r="C123" s="266"/>
      <c r="D123" s="266"/>
      <c r="E123" s="266"/>
      <c r="F123" s="266"/>
      <c r="G123" s="249"/>
      <c r="H123" s="266"/>
      <c r="I123" s="266"/>
      <c r="J123" s="266"/>
      <c r="K123" s="289"/>
    </row>
    <row r="124" spans="2:11" ht="15" customHeight="1">
      <c r="B124" s="288"/>
      <c r="C124" s="249" t="s">
        <v>564</v>
      </c>
      <c r="D124" s="266"/>
      <c r="E124" s="266"/>
      <c r="F124" s="268" t="s">
        <v>561</v>
      </c>
      <c r="G124" s="249"/>
      <c r="H124" s="249" t="s">
        <v>600</v>
      </c>
      <c r="I124" s="249" t="s">
        <v>563</v>
      </c>
      <c r="J124" s="249">
        <v>120</v>
      </c>
      <c r="K124" s="290"/>
    </row>
    <row r="125" spans="2:11" ht="15" customHeight="1">
      <c r="B125" s="288"/>
      <c r="C125" s="249" t="s">
        <v>609</v>
      </c>
      <c r="D125" s="249"/>
      <c r="E125" s="249"/>
      <c r="F125" s="268" t="s">
        <v>561</v>
      </c>
      <c r="G125" s="249"/>
      <c r="H125" s="249" t="s">
        <v>610</v>
      </c>
      <c r="I125" s="249" t="s">
        <v>563</v>
      </c>
      <c r="J125" s="249" t="s">
        <v>611</v>
      </c>
      <c r="K125" s="290"/>
    </row>
    <row r="126" spans="2:11" ht="15" customHeight="1">
      <c r="B126" s="288"/>
      <c r="C126" s="249" t="s">
        <v>510</v>
      </c>
      <c r="D126" s="249"/>
      <c r="E126" s="249"/>
      <c r="F126" s="268" t="s">
        <v>561</v>
      </c>
      <c r="G126" s="249"/>
      <c r="H126" s="249" t="s">
        <v>612</v>
      </c>
      <c r="I126" s="249" t="s">
        <v>563</v>
      </c>
      <c r="J126" s="249" t="s">
        <v>611</v>
      </c>
      <c r="K126" s="290"/>
    </row>
    <row r="127" spans="2:11" ht="15" customHeight="1">
      <c r="B127" s="288"/>
      <c r="C127" s="249" t="s">
        <v>572</v>
      </c>
      <c r="D127" s="249"/>
      <c r="E127" s="249"/>
      <c r="F127" s="268" t="s">
        <v>567</v>
      </c>
      <c r="G127" s="249"/>
      <c r="H127" s="249" t="s">
        <v>573</v>
      </c>
      <c r="I127" s="249" t="s">
        <v>563</v>
      </c>
      <c r="J127" s="249">
        <v>15</v>
      </c>
      <c r="K127" s="290"/>
    </row>
    <row r="128" spans="2:11" ht="15" customHeight="1">
      <c r="B128" s="288"/>
      <c r="C128" s="270" t="s">
        <v>574</v>
      </c>
      <c r="D128" s="270"/>
      <c r="E128" s="270"/>
      <c r="F128" s="271" t="s">
        <v>567</v>
      </c>
      <c r="G128" s="270"/>
      <c r="H128" s="270" t="s">
        <v>575</v>
      </c>
      <c r="I128" s="270" t="s">
        <v>563</v>
      </c>
      <c r="J128" s="270">
        <v>15</v>
      </c>
      <c r="K128" s="290"/>
    </row>
    <row r="129" spans="2:11" ht="15" customHeight="1">
      <c r="B129" s="288"/>
      <c r="C129" s="270" t="s">
        <v>576</v>
      </c>
      <c r="D129" s="270"/>
      <c r="E129" s="270"/>
      <c r="F129" s="271" t="s">
        <v>567</v>
      </c>
      <c r="G129" s="270"/>
      <c r="H129" s="270" t="s">
        <v>577</v>
      </c>
      <c r="I129" s="270" t="s">
        <v>563</v>
      </c>
      <c r="J129" s="270">
        <v>20</v>
      </c>
      <c r="K129" s="290"/>
    </row>
    <row r="130" spans="2:11" ht="15" customHeight="1">
      <c r="B130" s="288"/>
      <c r="C130" s="270" t="s">
        <v>578</v>
      </c>
      <c r="D130" s="270"/>
      <c r="E130" s="270"/>
      <c r="F130" s="271" t="s">
        <v>567</v>
      </c>
      <c r="G130" s="270"/>
      <c r="H130" s="270" t="s">
        <v>579</v>
      </c>
      <c r="I130" s="270" t="s">
        <v>563</v>
      </c>
      <c r="J130" s="270">
        <v>20</v>
      </c>
      <c r="K130" s="290"/>
    </row>
    <row r="131" spans="2:11" ht="15" customHeight="1">
      <c r="B131" s="288"/>
      <c r="C131" s="249" t="s">
        <v>566</v>
      </c>
      <c r="D131" s="249"/>
      <c r="E131" s="249"/>
      <c r="F131" s="268" t="s">
        <v>567</v>
      </c>
      <c r="G131" s="249"/>
      <c r="H131" s="249" t="s">
        <v>600</v>
      </c>
      <c r="I131" s="249" t="s">
        <v>563</v>
      </c>
      <c r="J131" s="249">
        <v>50</v>
      </c>
      <c r="K131" s="290"/>
    </row>
    <row r="132" spans="2:11" ht="15" customHeight="1">
      <c r="B132" s="288"/>
      <c r="C132" s="249" t="s">
        <v>580</v>
      </c>
      <c r="D132" s="249"/>
      <c r="E132" s="249"/>
      <c r="F132" s="268" t="s">
        <v>567</v>
      </c>
      <c r="G132" s="249"/>
      <c r="H132" s="249" t="s">
        <v>600</v>
      </c>
      <c r="I132" s="249" t="s">
        <v>563</v>
      </c>
      <c r="J132" s="249">
        <v>50</v>
      </c>
      <c r="K132" s="290"/>
    </row>
    <row r="133" spans="2:11" ht="15" customHeight="1">
      <c r="B133" s="288"/>
      <c r="C133" s="249" t="s">
        <v>586</v>
      </c>
      <c r="D133" s="249"/>
      <c r="E133" s="249"/>
      <c r="F133" s="268" t="s">
        <v>567</v>
      </c>
      <c r="G133" s="249"/>
      <c r="H133" s="249" t="s">
        <v>600</v>
      </c>
      <c r="I133" s="249" t="s">
        <v>563</v>
      </c>
      <c r="J133" s="249">
        <v>50</v>
      </c>
      <c r="K133" s="290"/>
    </row>
    <row r="134" spans="2:11" ht="15" customHeight="1">
      <c r="B134" s="288"/>
      <c r="C134" s="249" t="s">
        <v>588</v>
      </c>
      <c r="D134" s="249"/>
      <c r="E134" s="249"/>
      <c r="F134" s="268" t="s">
        <v>567</v>
      </c>
      <c r="G134" s="249"/>
      <c r="H134" s="249" t="s">
        <v>600</v>
      </c>
      <c r="I134" s="249" t="s">
        <v>563</v>
      </c>
      <c r="J134" s="249">
        <v>50</v>
      </c>
      <c r="K134" s="290"/>
    </row>
    <row r="135" spans="2:11" ht="15" customHeight="1">
      <c r="B135" s="288"/>
      <c r="C135" s="249" t="s">
        <v>118</v>
      </c>
      <c r="D135" s="249"/>
      <c r="E135" s="249"/>
      <c r="F135" s="268" t="s">
        <v>567</v>
      </c>
      <c r="G135" s="249"/>
      <c r="H135" s="249" t="s">
        <v>613</v>
      </c>
      <c r="I135" s="249" t="s">
        <v>563</v>
      </c>
      <c r="J135" s="249">
        <v>255</v>
      </c>
      <c r="K135" s="290"/>
    </row>
    <row r="136" spans="2:11" ht="15" customHeight="1">
      <c r="B136" s="288"/>
      <c r="C136" s="249" t="s">
        <v>590</v>
      </c>
      <c r="D136" s="249"/>
      <c r="E136" s="249"/>
      <c r="F136" s="268" t="s">
        <v>561</v>
      </c>
      <c r="G136" s="249"/>
      <c r="H136" s="249" t="s">
        <v>614</v>
      </c>
      <c r="I136" s="249" t="s">
        <v>592</v>
      </c>
      <c r="J136" s="249"/>
      <c r="K136" s="290"/>
    </row>
    <row r="137" spans="2:11" ht="15" customHeight="1">
      <c r="B137" s="288"/>
      <c r="C137" s="249" t="s">
        <v>593</v>
      </c>
      <c r="D137" s="249"/>
      <c r="E137" s="249"/>
      <c r="F137" s="268" t="s">
        <v>561</v>
      </c>
      <c r="G137" s="249"/>
      <c r="H137" s="249" t="s">
        <v>615</v>
      </c>
      <c r="I137" s="249" t="s">
        <v>595</v>
      </c>
      <c r="J137" s="249"/>
      <c r="K137" s="290"/>
    </row>
    <row r="138" spans="2:11" ht="15" customHeight="1">
      <c r="B138" s="288"/>
      <c r="C138" s="249" t="s">
        <v>596</v>
      </c>
      <c r="D138" s="249"/>
      <c r="E138" s="249"/>
      <c r="F138" s="268" t="s">
        <v>561</v>
      </c>
      <c r="G138" s="249"/>
      <c r="H138" s="249" t="s">
        <v>596</v>
      </c>
      <c r="I138" s="249" t="s">
        <v>595</v>
      </c>
      <c r="J138" s="249"/>
      <c r="K138" s="290"/>
    </row>
    <row r="139" spans="2:11" ht="15" customHeight="1">
      <c r="B139" s="288"/>
      <c r="C139" s="249" t="s">
        <v>42</v>
      </c>
      <c r="D139" s="249"/>
      <c r="E139" s="249"/>
      <c r="F139" s="268" t="s">
        <v>561</v>
      </c>
      <c r="G139" s="249"/>
      <c r="H139" s="249" t="s">
        <v>616</v>
      </c>
      <c r="I139" s="249" t="s">
        <v>595</v>
      </c>
      <c r="J139" s="249"/>
      <c r="K139" s="290"/>
    </row>
    <row r="140" spans="2:11" ht="15" customHeight="1">
      <c r="B140" s="288"/>
      <c r="C140" s="249" t="s">
        <v>617</v>
      </c>
      <c r="D140" s="249"/>
      <c r="E140" s="249"/>
      <c r="F140" s="268" t="s">
        <v>561</v>
      </c>
      <c r="G140" s="249"/>
      <c r="H140" s="249" t="s">
        <v>618</v>
      </c>
      <c r="I140" s="249" t="s">
        <v>595</v>
      </c>
      <c r="J140" s="249"/>
      <c r="K140" s="290"/>
    </row>
    <row r="141" spans="2:11" ht="15" customHeight="1">
      <c r="B141" s="291"/>
      <c r="C141" s="292"/>
      <c r="D141" s="292"/>
      <c r="E141" s="292"/>
      <c r="F141" s="292"/>
      <c r="G141" s="292"/>
      <c r="H141" s="292"/>
      <c r="I141" s="292"/>
      <c r="J141" s="292"/>
      <c r="K141" s="293"/>
    </row>
    <row r="142" spans="2:11" ht="18.75" customHeight="1">
      <c r="B142" s="245"/>
      <c r="C142" s="245"/>
      <c r="D142" s="245"/>
      <c r="E142" s="245"/>
      <c r="F142" s="280"/>
      <c r="G142" s="245"/>
      <c r="H142" s="245"/>
      <c r="I142" s="245"/>
      <c r="J142" s="245"/>
      <c r="K142" s="245"/>
    </row>
    <row r="143" spans="2:11" ht="18.75" customHeight="1">
      <c r="B143" s="255"/>
      <c r="C143" s="255"/>
      <c r="D143" s="255"/>
      <c r="E143" s="255"/>
      <c r="F143" s="255"/>
      <c r="G143" s="255"/>
      <c r="H143" s="255"/>
      <c r="I143" s="255"/>
      <c r="J143" s="255"/>
      <c r="K143" s="255"/>
    </row>
    <row r="144" spans="2:11" ht="7.5" customHeight="1">
      <c r="B144" s="256"/>
      <c r="C144" s="257"/>
      <c r="D144" s="257"/>
      <c r="E144" s="257"/>
      <c r="F144" s="257"/>
      <c r="G144" s="257"/>
      <c r="H144" s="257"/>
      <c r="I144" s="257"/>
      <c r="J144" s="257"/>
      <c r="K144" s="258"/>
    </row>
    <row r="145" spans="2:11" ht="45" customHeight="1">
      <c r="B145" s="259"/>
      <c r="C145" s="361" t="s">
        <v>619</v>
      </c>
      <c r="D145" s="361"/>
      <c r="E145" s="361"/>
      <c r="F145" s="361"/>
      <c r="G145" s="361"/>
      <c r="H145" s="361"/>
      <c r="I145" s="361"/>
      <c r="J145" s="361"/>
      <c r="K145" s="260"/>
    </row>
    <row r="146" spans="2:11" ht="17.25" customHeight="1">
      <c r="B146" s="259"/>
      <c r="C146" s="261" t="s">
        <v>555</v>
      </c>
      <c r="D146" s="261"/>
      <c r="E146" s="261"/>
      <c r="F146" s="261" t="s">
        <v>556</v>
      </c>
      <c r="G146" s="262"/>
      <c r="H146" s="261" t="s">
        <v>113</v>
      </c>
      <c r="I146" s="261" t="s">
        <v>61</v>
      </c>
      <c r="J146" s="261" t="s">
        <v>557</v>
      </c>
      <c r="K146" s="260"/>
    </row>
    <row r="147" spans="2:11" ht="17.25" customHeight="1">
      <c r="B147" s="259"/>
      <c r="C147" s="263" t="s">
        <v>558</v>
      </c>
      <c r="D147" s="263"/>
      <c r="E147" s="263"/>
      <c r="F147" s="264" t="s">
        <v>559</v>
      </c>
      <c r="G147" s="265"/>
      <c r="H147" s="263"/>
      <c r="I147" s="263"/>
      <c r="J147" s="263" t="s">
        <v>560</v>
      </c>
      <c r="K147" s="260"/>
    </row>
    <row r="148" spans="2:11" ht="5.25" customHeight="1">
      <c r="B148" s="269"/>
      <c r="C148" s="266"/>
      <c r="D148" s="266"/>
      <c r="E148" s="266"/>
      <c r="F148" s="266"/>
      <c r="G148" s="267"/>
      <c r="H148" s="266"/>
      <c r="I148" s="266"/>
      <c r="J148" s="266"/>
      <c r="K148" s="290"/>
    </row>
    <row r="149" spans="2:11" ht="15" customHeight="1">
      <c r="B149" s="269"/>
      <c r="C149" s="294" t="s">
        <v>564</v>
      </c>
      <c r="D149" s="249"/>
      <c r="E149" s="249"/>
      <c r="F149" s="295" t="s">
        <v>561</v>
      </c>
      <c r="G149" s="249"/>
      <c r="H149" s="294" t="s">
        <v>600</v>
      </c>
      <c r="I149" s="294" t="s">
        <v>563</v>
      </c>
      <c r="J149" s="294">
        <v>120</v>
      </c>
      <c r="K149" s="290"/>
    </row>
    <row r="150" spans="2:11" ht="15" customHeight="1">
      <c r="B150" s="269"/>
      <c r="C150" s="294" t="s">
        <v>609</v>
      </c>
      <c r="D150" s="249"/>
      <c r="E150" s="249"/>
      <c r="F150" s="295" t="s">
        <v>561</v>
      </c>
      <c r="G150" s="249"/>
      <c r="H150" s="294" t="s">
        <v>620</v>
      </c>
      <c r="I150" s="294" t="s">
        <v>563</v>
      </c>
      <c r="J150" s="294" t="s">
        <v>611</v>
      </c>
      <c r="K150" s="290"/>
    </row>
    <row r="151" spans="2:11" ht="15" customHeight="1">
      <c r="B151" s="269"/>
      <c r="C151" s="294" t="s">
        <v>510</v>
      </c>
      <c r="D151" s="249"/>
      <c r="E151" s="249"/>
      <c r="F151" s="295" t="s">
        <v>561</v>
      </c>
      <c r="G151" s="249"/>
      <c r="H151" s="294" t="s">
        <v>621</v>
      </c>
      <c r="I151" s="294" t="s">
        <v>563</v>
      </c>
      <c r="J151" s="294" t="s">
        <v>611</v>
      </c>
      <c r="K151" s="290"/>
    </row>
    <row r="152" spans="2:11" ht="15" customHeight="1">
      <c r="B152" s="269"/>
      <c r="C152" s="294" t="s">
        <v>566</v>
      </c>
      <c r="D152" s="249"/>
      <c r="E152" s="249"/>
      <c r="F152" s="295" t="s">
        <v>567</v>
      </c>
      <c r="G152" s="249"/>
      <c r="H152" s="294" t="s">
        <v>600</v>
      </c>
      <c r="I152" s="294" t="s">
        <v>563</v>
      </c>
      <c r="J152" s="294">
        <v>50</v>
      </c>
      <c r="K152" s="290"/>
    </row>
    <row r="153" spans="2:11" ht="15" customHeight="1">
      <c r="B153" s="269"/>
      <c r="C153" s="294" t="s">
        <v>569</v>
      </c>
      <c r="D153" s="249"/>
      <c r="E153" s="249"/>
      <c r="F153" s="295" t="s">
        <v>561</v>
      </c>
      <c r="G153" s="249"/>
      <c r="H153" s="294" t="s">
        <v>600</v>
      </c>
      <c r="I153" s="294" t="s">
        <v>571</v>
      </c>
      <c r="J153" s="294"/>
      <c r="K153" s="290"/>
    </row>
    <row r="154" spans="2:11" ht="15" customHeight="1">
      <c r="B154" s="269"/>
      <c r="C154" s="294" t="s">
        <v>580</v>
      </c>
      <c r="D154" s="249"/>
      <c r="E154" s="249"/>
      <c r="F154" s="295" t="s">
        <v>567</v>
      </c>
      <c r="G154" s="249"/>
      <c r="H154" s="294" t="s">
        <v>600</v>
      </c>
      <c r="I154" s="294" t="s">
        <v>563</v>
      </c>
      <c r="J154" s="294">
        <v>50</v>
      </c>
      <c r="K154" s="290"/>
    </row>
    <row r="155" spans="2:11" ht="15" customHeight="1">
      <c r="B155" s="269"/>
      <c r="C155" s="294" t="s">
        <v>588</v>
      </c>
      <c r="D155" s="249"/>
      <c r="E155" s="249"/>
      <c r="F155" s="295" t="s">
        <v>567</v>
      </c>
      <c r="G155" s="249"/>
      <c r="H155" s="294" t="s">
        <v>600</v>
      </c>
      <c r="I155" s="294" t="s">
        <v>563</v>
      </c>
      <c r="J155" s="294">
        <v>50</v>
      </c>
      <c r="K155" s="290"/>
    </row>
    <row r="156" spans="2:11" ht="15" customHeight="1">
      <c r="B156" s="269"/>
      <c r="C156" s="294" t="s">
        <v>586</v>
      </c>
      <c r="D156" s="249"/>
      <c r="E156" s="249"/>
      <c r="F156" s="295" t="s">
        <v>567</v>
      </c>
      <c r="G156" s="249"/>
      <c r="H156" s="294" t="s">
        <v>600</v>
      </c>
      <c r="I156" s="294" t="s">
        <v>563</v>
      </c>
      <c r="J156" s="294">
        <v>50</v>
      </c>
      <c r="K156" s="290"/>
    </row>
    <row r="157" spans="2:11" ht="15" customHeight="1">
      <c r="B157" s="269"/>
      <c r="C157" s="294" t="s">
        <v>91</v>
      </c>
      <c r="D157" s="249"/>
      <c r="E157" s="249"/>
      <c r="F157" s="295" t="s">
        <v>561</v>
      </c>
      <c r="G157" s="249"/>
      <c r="H157" s="294" t="s">
        <v>622</v>
      </c>
      <c r="I157" s="294" t="s">
        <v>563</v>
      </c>
      <c r="J157" s="294" t="s">
        <v>623</v>
      </c>
      <c r="K157" s="290"/>
    </row>
    <row r="158" spans="2:11" ht="15" customHeight="1">
      <c r="B158" s="269"/>
      <c r="C158" s="294" t="s">
        <v>624</v>
      </c>
      <c r="D158" s="249"/>
      <c r="E158" s="249"/>
      <c r="F158" s="295" t="s">
        <v>561</v>
      </c>
      <c r="G158" s="249"/>
      <c r="H158" s="294" t="s">
        <v>625</v>
      </c>
      <c r="I158" s="294" t="s">
        <v>595</v>
      </c>
      <c r="J158" s="294"/>
      <c r="K158" s="290"/>
    </row>
    <row r="159" spans="2:11" ht="15" customHeight="1">
      <c r="B159" s="296"/>
      <c r="C159" s="278"/>
      <c r="D159" s="278"/>
      <c r="E159" s="278"/>
      <c r="F159" s="278"/>
      <c r="G159" s="278"/>
      <c r="H159" s="278"/>
      <c r="I159" s="278"/>
      <c r="J159" s="278"/>
      <c r="K159" s="297"/>
    </row>
    <row r="160" spans="2:11" ht="18.75" customHeight="1">
      <c r="B160" s="245"/>
      <c r="C160" s="249"/>
      <c r="D160" s="249"/>
      <c r="E160" s="249"/>
      <c r="F160" s="268"/>
      <c r="G160" s="249"/>
      <c r="H160" s="249"/>
      <c r="I160" s="249"/>
      <c r="J160" s="249"/>
      <c r="K160" s="245"/>
    </row>
    <row r="161" spans="2:11" ht="18.75" customHeight="1">
      <c r="B161" s="255"/>
      <c r="C161" s="255"/>
      <c r="D161" s="255"/>
      <c r="E161" s="255"/>
      <c r="F161" s="255"/>
      <c r="G161" s="255"/>
      <c r="H161" s="255"/>
      <c r="I161" s="255"/>
      <c r="J161" s="255"/>
      <c r="K161" s="255"/>
    </row>
    <row r="162" spans="2:11" ht="7.5" customHeight="1">
      <c r="B162" s="237"/>
      <c r="C162" s="238"/>
      <c r="D162" s="238"/>
      <c r="E162" s="238"/>
      <c r="F162" s="238"/>
      <c r="G162" s="238"/>
      <c r="H162" s="238"/>
      <c r="I162" s="238"/>
      <c r="J162" s="238"/>
      <c r="K162" s="239"/>
    </row>
    <row r="163" spans="2:11" ht="45" customHeight="1">
      <c r="B163" s="240"/>
      <c r="C163" s="360" t="s">
        <v>626</v>
      </c>
      <c r="D163" s="360"/>
      <c r="E163" s="360"/>
      <c r="F163" s="360"/>
      <c r="G163" s="360"/>
      <c r="H163" s="360"/>
      <c r="I163" s="360"/>
      <c r="J163" s="360"/>
      <c r="K163" s="241"/>
    </row>
    <row r="164" spans="2:11" ht="17.25" customHeight="1">
      <c r="B164" s="240"/>
      <c r="C164" s="261" t="s">
        <v>555</v>
      </c>
      <c r="D164" s="261"/>
      <c r="E164" s="261"/>
      <c r="F164" s="261" t="s">
        <v>556</v>
      </c>
      <c r="G164" s="298"/>
      <c r="H164" s="299" t="s">
        <v>113</v>
      </c>
      <c r="I164" s="299" t="s">
        <v>61</v>
      </c>
      <c r="J164" s="261" t="s">
        <v>557</v>
      </c>
      <c r="K164" s="241"/>
    </row>
    <row r="165" spans="2:11" ht="17.25" customHeight="1">
      <c r="B165" s="242"/>
      <c r="C165" s="263" t="s">
        <v>558</v>
      </c>
      <c r="D165" s="263"/>
      <c r="E165" s="263"/>
      <c r="F165" s="264" t="s">
        <v>559</v>
      </c>
      <c r="G165" s="300"/>
      <c r="H165" s="301"/>
      <c r="I165" s="301"/>
      <c r="J165" s="263" t="s">
        <v>560</v>
      </c>
      <c r="K165" s="243"/>
    </row>
    <row r="166" spans="2:11" ht="5.25" customHeight="1">
      <c r="B166" s="269"/>
      <c r="C166" s="266"/>
      <c r="D166" s="266"/>
      <c r="E166" s="266"/>
      <c r="F166" s="266"/>
      <c r="G166" s="267"/>
      <c r="H166" s="266"/>
      <c r="I166" s="266"/>
      <c r="J166" s="266"/>
      <c r="K166" s="290"/>
    </row>
    <row r="167" spans="2:11" ht="15" customHeight="1">
      <c r="B167" s="269"/>
      <c r="C167" s="249" t="s">
        <v>564</v>
      </c>
      <c r="D167" s="249"/>
      <c r="E167" s="249"/>
      <c r="F167" s="268" t="s">
        <v>561</v>
      </c>
      <c r="G167" s="249"/>
      <c r="H167" s="249" t="s">
        <v>600</v>
      </c>
      <c r="I167" s="249" t="s">
        <v>563</v>
      </c>
      <c r="J167" s="249">
        <v>120</v>
      </c>
      <c r="K167" s="290"/>
    </row>
    <row r="168" spans="2:11" ht="15" customHeight="1">
      <c r="B168" s="269"/>
      <c r="C168" s="249" t="s">
        <v>609</v>
      </c>
      <c r="D168" s="249"/>
      <c r="E168" s="249"/>
      <c r="F168" s="268" t="s">
        <v>561</v>
      </c>
      <c r="G168" s="249"/>
      <c r="H168" s="249" t="s">
        <v>610</v>
      </c>
      <c r="I168" s="249" t="s">
        <v>563</v>
      </c>
      <c r="J168" s="249" t="s">
        <v>611</v>
      </c>
      <c r="K168" s="290"/>
    </row>
    <row r="169" spans="2:11" ht="15" customHeight="1">
      <c r="B169" s="269"/>
      <c r="C169" s="249" t="s">
        <v>510</v>
      </c>
      <c r="D169" s="249"/>
      <c r="E169" s="249"/>
      <c r="F169" s="268" t="s">
        <v>561</v>
      </c>
      <c r="G169" s="249"/>
      <c r="H169" s="249" t="s">
        <v>627</v>
      </c>
      <c r="I169" s="249" t="s">
        <v>563</v>
      </c>
      <c r="J169" s="249" t="s">
        <v>611</v>
      </c>
      <c r="K169" s="290"/>
    </row>
    <row r="170" spans="2:11" ht="15" customHeight="1">
      <c r="B170" s="269"/>
      <c r="C170" s="249" t="s">
        <v>566</v>
      </c>
      <c r="D170" s="249"/>
      <c r="E170" s="249"/>
      <c r="F170" s="268" t="s">
        <v>567</v>
      </c>
      <c r="G170" s="249"/>
      <c r="H170" s="249" t="s">
        <v>627</v>
      </c>
      <c r="I170" s="249" t="s">
        <v>563</v>
      </c>
      <c r="J170" s="249">
        <v>50</v>
      </c>
      <c r="K170" s="290"/>
    </row>
    <row r="171" spans="2:11" ht="15" customHeight="1">
      <c r="B171" s="269"/>
      <c r="C171" s="249" t="s">
        <v>569</v>
      </c>
      <c r="D171" s="249"/>
      <c r="E171" s="249"/>
      <c r="F171" s="268" t="s">
        <v>561</v>
      </c>
      <c r="G171" s="249"/>
      <c r="H171" s="249" t="s">
        <v>627</v>
      </c>
      <c r="I171" s="249" t="s">
        <v>571</v>
      </c>
      <c r="J171" s="249"/>
      <c r="K171" s="290"/>
    </row>
    <row r="172" spans="2:11" ht="15" customHeight="1">
      <c r="B172" s="269"/>
      <c r="C172" s="249" t="s">
        <v>580</v>
      </c>
      <c r="D172" s="249"/>
      <c r="E172" s="249"/>
      <c r="F172" s="268" t="s">
        <v>567</v>
      </c>
      <c r="G172" s="249"/>
      <c r="H172" s="249" t="s">
        <v>627</v>
      </c>
      <c r="I172" s="249" t="s">
        <v>563</v>
      </c>
      <c r="J172" s="249">
        <v>50</v>
      </c>
      <c r="K172" s="290"/>
    </row>
    <row r="173" spans="2:11" ht="15" customHeight="1">
      <c r="B173" s="269"/>
      <c r="C173" s="249" t="s">
        <v>588</v>
      </c>
      <c r="D173" s="249"/>
      <c r="E173" s="249"/>
      <c r="F173" s="268" t="s">
        <v>567</v>
      </c>
      <c r="G173" s="249"/>
      <c r="H173" s="249" t="s">
        <v>627</v>
      </c>
      <c r="I173" s="249" t="s">
        <v>563</v>
      </c>
      <c r="J173" s="249">
        <v>50</v>
      </c>
      <c r="K173" s="290"/>
    </row>
    <row r="174" spans="2:11" ht="15" customHeight="1">
      <c r="B174" s="269"/>
      <c r="C174" s="249" t="s">
        <v>586</v>
      </c>
      <c r="D174" s="249"/>
      <c r="E174" s="249"/>
      <c r="F174" s="268" t="s">
        <v>567</v>
      </c>
      <c r="G174" s="249"/>
      <c r="H174" s="249" t="s">
        <v>627</v>
      </c>
      <c r="I174" s="249" t="s">
        <v>563</v>
      </c>
      <c r="J174" s="249">
        <v>50</v>
      </c>
      <c r="K174" s="290"/>
    </row>
    <row r="175" spans="2:11" ht="15" customHeight="1">
      <c r="B175" s="269"/>
      <c r="C175" s="249" t="s">
        <v>112</v>
      </c>
      <c r="D175" s="249"/>
      <c r="E175" s="249"/>
      <c r="F175" s="268" t="s">
        <v>561</v>
      </c>
      <c r="G175" s="249"/>
      <c r="H175" s="249" t="s">
        <v>628</v>
      </c>
      <c r="I175" s="249" t="s">
        <v>629</v>
      </c>
      <c r="J175" s="249"/>
      <c r="K175" s="290"/>
    </row>
    <row r="176" spans="2:11" ht="15" customHeight="1">
      <c r="B176" s="269"/>
      <c r="C176" s="249" t="s">
        <v>61</v>
      </c>
      <c r="D176" s="249"/>
      <c r="E176" s="249"/>
      <c r="F176" s="268" t="s">
        <v>561</v>
      </c>
      <c r="G176" s="249"/>
      <c r="H176" s="249" t="s">
        <v>630</v>
      </c>
      <c r="I176" s="249" t="s">
        <v>631</v>
      </c>
      <c r="J176" s="249">
        <v>1</v>
      </c>
      <c r="K176" s="290"/>
    </row>
    <row r="177" spans="2:11" ht="15" customHeight="1">
      <c r="B177" s="269"/>
      <c r="C177" s="249" t="s">
        <v>57</v>
      </c>
      <c r="D177" s="249"/>
      <c r="E177" s="249"/>
      <c r="F177" s="268" t="s">
        <v>561</v>
      </c>
      <c r="G177" s="249"/>
      <c r="H177" s="249" t="s">
        <v>632</v>
      </c>
      <c r="I177" s="249" t="s">
        <v>563</v>
      </c>
      <c r="J177" s="249">
        <v>20</v>
      </c>
      <c r="K177" s="290"/>
    </row>
    <row r="178" spans="2:11" ht="15" customHeight="1">
      <c r="B178" s="269"/>
      <c r="C178" s="249" t="s">
        <v>113</v>
      </c>
      <c r="D178" s="249"/>
      <c r="E178" s="249"/>
      <c r="F178" s="268" t="s">
        <v>561</v>
      </c>
      <c r="G178" s="249"/>
      <c r="H178" s="249" t="s">
        <v>633</v>
      </c>
      <c r="I178" s="249" t="s">
        <v>563</v>
      </c>
      <c r="J178" s="249">
        <v>255</v>
      </c>
      <c r="K178" s="290"/>
    </row>
    <row r="179" spans="2:11" ht="15" customHeight="1">
      <c r="B179" s="269"/>
      <c r="C179" s="249" t="s">
        <v>114</v>
      </c>
      <c r="D179" s="249"/>
      <c r="E179" s="249"/>
      <c r="F179" s="268" t="s">
        <v>561</v>
      </c>
      <c r="G179" s="249"/>
      <c r="H179" s="249" t="s">
        <v>526</v>
      </c>
      <c r="I179" s="249" t="s">
        <v>563</v>
      </c>
      <c r="J179" s="249">
        <v>10</v>
      </c>
      <c r="K179" s="290"/>
    </row>
    <row r="180" spans="2:11" ht="15" customHeight="1">
      <c r="B180" s="269"/>
      <c r="C180" s="249" t="s">
        <v>115</v>
      </c>
      <c r="D180" s="249"/>
      <c r="E180" s="249"/>
      <c r="F180" s="268" t="s">
        <v>561</v>
      </c>
      <c r="G180" s="249"/>
      <c r="H180" s="249" t="s">
        <v>634</v>
      </c>
      <c r="I180" s="249" t="s">
        <v>595</v>
      </c>
      <c r="J180" s="249"/>
      <c r="K180" s="290"/>
    </row>
    <row r="181" spans="2:11" ht="15" customHeight="1">
      <c r="B181" s="269"/>
      <c r="C181" s="249" t="s">
        <v>635</v>
      </c>
      <c r="D181" s="249"/>
      <c r="E181" s="249"/>
      <c r="F181" s="268" t="s">
        <v>561</v>
      </c>
      <c r="G181" s="249"/>
      <c r="H181" s="249" t="s">
        <v>636</v>
      </c>
      <c r="I181" s="249" t="s">
        <v>595</v>
      </c>
      <c r="J181" s="249"/>
      <c r="K181" s="290"/>
    </row>
    <row r="182" spans="2:11" ht="15" customHeight="1">
      <c r="B182" s="269"/>
      <c r="C182" s="249" t="s">
        <v>624</v>
      </c>
      <c r="D182" s="249"/>
      <c r="E182" s="249"/>
      <c r="F182" s="268" t="s">
        <v>561</v>
      </c>
      <c r="G182" s="249"/>
      <c r="H182" s="249" t="s">
        <v>637</v>
      </c>
      <c r="I182" s="249" t="s">
        <v>595</v>
      </c>
      <c r="J182" s="249"/>
      <c r="K182" s="290"/>
    </row>
    <row r="183" spans="2:11" ht="15" customHeight="1">
      <c r="B183" s="269"/>
      <c r="C183" s="249" t="s">
        <v>117</v>
      </c>
      <c r="D183" s="249"/>
      <c r="E183" s="249"/>
      <c r="F183" s="268" t="s">
        <v>567</v>
      </c>
      <c r="G183" s="249"/>
      <c r="H183" s="249" t="s">
        <v>638</v>
      </c>
      <c r="I183" s="249" t="s">
        <v>563</v>
      </c>
      <c r="J183" s="249">
        <v>50</v>
      </c>
      <c r="K183" s="290"/>
    </row>
    <row r="184" spans="2:11" ht="15" customHeight="1">
      <c r="B184" s="269"/>
      <c r="C184" s="249" t="s">
        <v>639</v>
      </c>
      <c r="D184" s="249"/>
      <c r="E184" s="249"/>
      <c r="F184" s="268" t="s">
        <v>567</v>
      </c>
      <c r="G184" s="249"/>
      <c r="H184" s="249" t="s">
        <v>640</v>
      </c>
      <c r="I184" s="249" t="s">
        <v>641</v>
      </c>
      <c r="J184" s="249"/>
      <c r="K184" s="290"/>
    </row>
    <row r="185" spans="2:11" ht="15" customHeight="1">
      <c r="B185" s="269"/>
      <c r="C185" s="249" t="s">
        <v>642</v>
      </c>
      <c r="D185" s="249"/>
      <c r="E185" s="249"/>
      <c r="F185" s="268" t="s">
        <v>567</v>
      </c>
      <c r="G185" s="249"/>
      <c r="H185" s="249" t="s">
        <v>643</v>
      </c>
      <c r="I185" s="249" t="s">
        <v>641</v>
      </c>
      <c r="J185" s="249"/>
      <c r="K185" s="290"/>
    </row>
    <row r="186" spans="2:11" ht="15" customHeight="1">
      <c r="B186" s="269"/>
      <c r="C186" s="249" t="s">
        <v>644</v>
      </c>
      <c r="D186" s="249"/>
      <c r="E186" s="249"/>
      <c r="F186" s="268" t="s">
        <v>567</v>
      </c>
      <c r="G186" s="249"/>
      <c r="H186" s="249" t="s">
        <v>645</v>
      </c>
      <c r="I186" s="249" t="s">
        <v>641</v>
      </c>
      <c r="J186" s="249"/>
      <c r="K186" s="290"/>
    </row>
    <row r="187" spans="2:11" ht="15" customHeight="1">
      <c r="B187" s="269"/>
      <c r="C187" s="302" t="s">
        <v>646</v>
      </c>
      <c r="D187" s="249"/>
      <c r="E187" s="249"/>
      <c r="F187" s="268" t="s">
        <v>567</v>
      </c>
      <c r="G187" s="249"/>
      <c r="H187" s="249" t="s">
        <v>647</v>
      </c>
      <c r="I187" s="249" t="s">
        <v>648</v>
      </c>
      <c r="J187" s="303" t="s">
        <v>649</v>
      </c>
      <c r="K187" s="290"/>
    </row>
    <row r="188" spans="2:11" ht="15" customHeight="1">
      <c r="B188" s="269"/>
      <c r="C188" s="254" t="s">
        <v>46</v>
      </c>
      <c r="D188" s="249"/>
      <c r="E188" s="249"/>
      <c r="F188" s="268" t="s">
        <v>561</v>
      </c>
      <c r="G188" s="249"/>
      <c r="H188" s="245" t="s">
        <v>650</v>
      </c>
      <c r="I188" s="249" t="s">
        <v>651</v>
      </c>
      <c r="J188" s="249"/>
      <c r="K188" s="290"/>
    </row>
    <row r="189" spans="2:11" ht="15" customHeight="1">
      <c r="B189" s="269"/>
      <c r="C189" s="254" t="s">
        <v>652</v>
      </c>
      <c r="D189" s="249"/>
      <c r="E189" s="249"/>
      <c r="F189" s="268" t="s">
        <v>561</v>
      </c>
      <c r="G189" s="249"/>
      <c r="H189" s="249" t="s">
        <v>653</v>
      </c>
      <c r="I189" s="249" t="s">
        <v>595</v>
      </c>
      <c r="J189" s="249"/>
      <c r="K189" s="290"/>
    </row>
    <row r="190" spans="2:11" ht="15" customHeight="1">
      <c r="B190" s="269"/>
      <c r="C190" s="254" t="s">
        <v>654</v>
      </c>
      <c r="D190" s="249"/>
      <c r="E190" s="249"/>
      <c r="F190" s="268" t="s">
        <v>561</v>
      </c>
      <c r="G190" s="249"/>
      <c r="H190" s="249" t="s">
        <v>655</v>
      </c>
      <c r="I190" s="249" t="s">
        <v>595</v>
      </c>
      <c r="J190" s="249"/>
      <c r="K190" s="290"/>
    </row>
    <row r="191" spans="2:11" ht="15" customHeight="1">
      <c r="B191" s="269"/>
      <c r="C191" s="254" t="s">
        <v>656</v>
      </c>
      <c r="D191" s="249"/>
      <c r="E191" s="249"/>
      <c r="F191" s="268" t="s">
        <v>567</v>
      </c>
      <c r="G191" s="249"/>
      <c r="H191" s="249" t="s">
        <v>657</v>
      </c>
      <c r="I191" s="249" t="s">
        <v>595</v>
      </c>
      <c r="J191" s="249"/>
      <c r="K191" s="290"/>
    </row>
    <row r="192" spans="2:11" ht="15" customHeight="1">
      <c r="B192" s="296"/>
      <c r="C192" s="304"/>
      <c r="D192" s="278"/>
      <c r="E192" s="278"/>
      <c r="F192" s="278"/>
      <c r="G192" s="278"/>
      <c r="H192" s="278"/>
      <c r="I192" s="278"/>
      <c r="J192" s="278"/>
      <c r="K192" s="297"/>
    </row>
    <row r="193" spans="2:11" ht="18.75" customHeight="1">
      <c r="B193" s="245"/>
      <c r="C193" s="249"/>
      <c r="D193" s="249"/>
      <c r="E193" s="249"/>
      <c r="F193" s="268"/>
      <c r="G193" s="249"/>
      <c r="H193" s="249"/>
      <c r="I193" s="249"/>
      <c r="J193" s="249"/>
      <c r="K193" s="245"/>
    </row>
    <row r="194" spans="2:11" ht="18.75" customHeight="1">
      <c r="B194" s="245"/>
      <c r="C194" s="249"/>
      <c r="D194" s="249"/>
      <c r="E194" s="249"/>
      <c r="F194" s="268"/>
      <c r="G194" s="249"/>
      <c r="H194" s="249"/>
      <c r="I194" s="249"/>
      <c r="J194" s="249"/>
      <c r="K194" s="245"/>
    </row>
    <row r="195" spans="2:11" ht="18.75" customHeight="1">
      <c r="B195" s="255"/>
      <c r="C195" s="255"/>
      <c r="D195" s="255"/>
      <c r="E195" s="255"/>
      <c r="F195" s="255"/>
      <c r="G195" s="255"/>
      <c r="H195" s="255"/>
      <c r="I195" s="255"/>
      <c r="J195" s="255"/>
      <c r="K195" s="255"/>
    </row>
    <row r="196" spans="2:11" ht="13.5">
      <c r="B196" s="237"/>
      <c r="C196" s="238"/>
      <c r="D196" s="238"/>
      <c r="E196" s="238"/>
      <c r="F196" s="238"/>
      <c r="G196" s="238"/>
      <c r="H196" s="238"/>
      <c r="I196" s="238"/>
      <c r="J196" s="238"/>
      <c r="K196" s="239"/>
    </row>
    <row r="197" spans="2:11" ht="21">
      <c r="B197" s="240"/>
      <c r="C197" s="360" t="s">
        <v>658</v>
      </c>
      <c r="D197" s="360"/>
      <c r="E197" s="360"/>
      <c r="F197" s="360"/>
      <c r="G197" s="360"/>
      <c r="H197" s="360"/>
      <c r="I197" s="360"/>
      <c r="J197" s="360"/>
      <c r="K197" s="241"/>
    </row>
    <row r="198" spans="2:11" ht="25.5" customHeight="1">
      <c r="B198" s="240"/>
      <c r="C198" s="305" t="s">
        <v>659</v>
      </c>
      <c r="D198" s="305"/>
      <c r="E198" s="305"/>
      <c r="F198" s="305" t="s">
        <v>660</v>
      </c>
      <c r="G198" s="306"/>
      <c r="H198" s="359" t="s">
        <v>661</v>
      </c>
      <c r="I198" s="359"/>
      <c r="J198" s="359"/>
      <c r="K198" s="241"/>
    </row>
    <row r="199" spans="2:11" ht="5.25" customHeight="1">
      <c r="B199" s="269"/>
      <c r="C199" s="266"/>
      <c r="D199" s="266"/>
      <c r="E199" s="266"/>
      <c r="F199" s="266"/>
      <c r="G199" s="249"/>
      <c r="H199" s="266"/>
      <c r="I199" s="266"/>
      <c r="J199" s="266"/>
      <c r="K199" s="290"/>
    </row>
    <row r="200" spans="2:11" ht="15" customHeight="1">
      <c r="B200" s="269"/>
      <c r="C200" s="249" t="s">
        <v>651</v>
      </c>
      <c r="D200" s="249"/>
      <c r="E200" s="249"/>
      <c r="F200" s="268" t="s">
        <v>47</v>
      </c>
      <c r="G200" s="249"/>
      <c r="H200" s="357" t="s">
        <v>662</v>
      </c>
      <c r="I200" s="357"/>
      <c r="J200" s="357"/>
      <c r="K200" s="290"/>
    </row>
    <row r="201" spans="2:11" ht="15" customHeight="1">
      <c r="B201" s="269"/>
      <c r="C201" s="275"/>
      <c r="D201" s="249"/>
      <c r="E201" s="249"/>
      <c r="F201" s="268" t="s">
        <v>48</v>
      </c>
      <c r="G201" s="249"/>
      <c r="H201" s="357" t="s">
        <v>663</v>
      </c>
      <c r="I201" s="357"/>
      <c r="J201" s="357"/>
      <c r="K201" s="290"/>
    </row>
    <row r="202" spans="2:11" ht="15" customHeight="1">
      <c r="B202" s="269"/>
      <c r="C202" s="275"/>
      <c r="D202" s="249"/>
      <c r="E202" s="249"/>
      <c r="F202" s="268" t="s">
        <v>51</v>
      </c>
      <c r="G202" s="249"/>
      <c r="H202" s="357" t="s">
        <v>664</v>
      </c>
      <c r="I202" s="357"/>
      <c r="J202" s="357"/>
      <c r="K202" s="290"/>
    </row>
    <row r="203" spans="2:11" ht="15" customHeight="1">
      <c r="B203" s="269"/>
      <c r="C203" s="249"/>
      <c r="D203" s="249"/>
      <c r="E203" s="249"/>
      <c r="F203" s="268" t="s">
        <v>49</v>
      </c>
      <c r="G203" s="249"/>
      <c r="H203" s="357" t="s">
        <v>665</v>
      </c>
      <c r="I203" s="357"/>
      <c r="J203" s="357"/>
      <c r="K203" s="290"/>
    </row>
    <row r="204" spans="2:11" ht="15" customHeight="1">
      <c r="B204" s="269"/>
      <c r="C204" s="249"/>
      <c r="D204" s="249"/>
      <c r="E204" s="249"/>
      <c r="F204" s="268" t="s">
        <v>50</v>
      </c>
      <c r="G204" s="249"/>
      <c r="H204" s="357" t="s">
        <v>666</v>
      </c>
      <c r="I204" s="357"/>
      <c r="J204" s="357"/>
      <c r="K204" s="290"/>
    </row>
    <row r="205" spans="2:11" ht="15" customHeight="1">
      <c r="B205" s="269"/>
      <c r="C205" s="249"/>
      <c r="D205" s="249"/>
      <c r="E205" s="249"/>
      <c r="F205" s="268"/>
      <c r="G205" s="249"/>
      <c r="H205" s="249"/>
      <c r="I205" s="249"/>
      <c r="J205" s="249"/>
      <c r="K205" s="290"/>
    </row>
    <row r="206" spans="2:11" ht="15" customHeight="1">
      <c r="B206" s="269"/>
      <c r="C206" s="249" t="s">
        <v>607</v>
      </c>
      <c r="D206" s="249"/>
      <c r="E206" s="249"/>
      <c r="F206" s="268" t="s">
        <v>80</v>
      </c>
      <c r="G206" s="249"/>
      <c r="H206" s="357" t="s">
        <v>667</v>
      </c>
      <c r="I206" s="357"/>
      <c r="J206" s="357"/>
      <c r="K206" s="290"/>
    </row>
    <row r="207" spans="2:11" ht="15" customHeight="1">
      <c r="B207" s="269"/>
      <c r="C207" s="275"/>
      <c r="D207" s="249"/>
      <c r="E207" s="249"/>
      <c r="F207" s="268" t="s">
        <v>504</v>
      </c>
      <c r="G207" s="249"/>
      <c r="H207" s="357" t="s">
        <v>505</v>
      </c>
      <c r="I207" s="357"/>
      <c r="J207" s="357"/>
      <c r="K207" s="290"/>
    </row>
    <row r="208" spans="2:11" ht="15" customHeight="1">
      <c r="B208" s="269"/>
      <c r="C208" s="249"/>
      <c r="D208" s="249"/>
      <c r="E208" s="249"/>
      <c r="F208" s="268" t="s">
        <v>502</v>
      </c>
      <c r="G208" s="249"/>
      <c r="H208" s="357" t="s">
        <v>668</v>
      </c>
      <c r="I208" s="357"/>
      <c r="J208" s="357"/>
      <c r="K208" s="290"/>
    </row>
    <row r="209" spans="2:11" ht="15" customHeight="1">
      <c r="B209" s="307"/>
      <c r="C209" s="275"/>
      <c r="D209" s="275"/>
      <c r="E209" s="275"/>
      <c r="F209" s="268" t="s">
        <v>506</v>
      </c>
      <c r="G209" s="254"/>
      <c r="H209" s="358" t="s">
        <v>507</v>
      </c>
      <c r="I209" s="358"/>
      <c r="J209" s="358"/>
      <c r="K209" s="308"/>
    </row>
    <row r="210" spans="2:11" ht="15" customHeight="1">
      <c r="B210" s="307"/>
      <c r="C210" s="275"/>
      <c r="D210" s="275"/>
      <c r="E210" s="275"/>
      <c r="F210" s="268" t="s">
        <v>508</v>
      </c>
      <c r="G210" s="254"/>
      <c r="H210" s="358" t="s">
        <v>669</v>
      </c>
      <c r="I210" s="358"/>
      <c r="J210" s="358"/>
      <c r="K210" s="308"/>
    </row>
    <row r="211" spans="2:11" ht="15" customHeight="1">
      <c r="B211" s="307"/>
      <c r="C211" s="275"/>
      <c r="D211" s="275"/>
      <c r="E211" s="275"/>
      <c r="F211" s="309"/>
      <c r="G211" s="254"/>
      <c r="H211" s="310"/>
      <c r="I211" s="310"/>
      <c r="J211" s="310"/>
      <c r="K211" s="308"/>
    </row>
    <row r="212" spans="2:11" ht="15" customHeight="1">
      <c r="B212" s="307"/>
      <c r="C212" s="249" t="s">
        <v>631</v>
      </c>
      <c r="D212" s="275"/>
      <c r="E212" s="275"/>
      <c r="F212" s="268">
        <v>1</v>
      </c>
      <c r="G212" s="254"/>
      <c r="H212" s="358" t="s">
        <v>670</v>
      </c>
      <c r="I212" s="358"/>
      <c r="J212" s="358"/>
      <c r="K212" s="308"/>
    </row>
    <row r="213" spans="2:11" ht="15" customHeight="1">
      <c r="B213" s="307"/>
      <c r="C213" s="275"/>
      <c r="D213" s="275"/>
      <c r="E213" s="275"/>
      <c r="F213" s="268">
        <v>2</v>
      </c>
      <c r="G213" s="254"/>
      <c r="H213" s="358" t="s">
        <v>671</v>
      </c>
      <c r="I213" s="358"/>
      <c r="J213" s="358"/>
      <c r="K213" s="308"/>
    </row>
    <row r="214" spans="2:11" ht="15" customHeight="1">
      <c r="B214" s="307"/>
      <c r="C214" s="275"/>
      <c r="D214" s="275"/>
      <c r="E214" s="275"/>
      <c r="F214" s="268">
        <v>3</v>
      </c>
      <c r="G214" s="254"/>
      <c r="H214" s="358" t="s">
        <v>672</v>
      </c>
      <c r="I214" s="358"/>
      <c r="J214" s="358"/>
      <c r="K214" s="308"/>
    </row>
    <row r="215" spans="2:11" ht="15" customHeight="1">
      <c r="B215" s="307"/>
      <c r="C215" s="275"/>
      <c r="D215" s="275"/>
      <c r="E215" s="275"/>
      <c r="F215" s="268">
        <v>4</v>
      </c>
      <c r="G215" s="254"/>
      <c r="H215" s="358" t="s">
        <v>673</v>
      </c>
      <c r="I215" s="358"/>
      <c r="J215" s="358"/>
      <c r="K215" s="308"/>
    </row>
    <row r="216" spans="2:11" ht="12.75" customHeight="1">
      <c r="B216" s="311"/>
      <c r="C216" s="312"/>
      <c r="D216" s="312"/>
      <c r="E216" s="312"/>
      <c r="F216" s="312"/>
      <c r="G216" s="312"/>
      <c r="H216" s="312"/>
      <c r="I216" s="312"/>
      <c r="J216" s="312"/>
      <c r="K216" s="313"/>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DESKTOP-423RRKU\Jitule</dc:creator>
  <cp:keywords/>
  <dc:description/>
  <cp:lastModifiedBy>Nováková Ivana</cp:lastModifiedBy>
  <dcterms:created xsi:type="dcterms:W3CDTF">2018-04-13T06:50:55Z</dcterms:created>
  <dcterms:modified xsi:type="dcterms:W3CDTF">2018-04-13T13:31:56Z</dcterms:modified>
  <cp:category/>
  <cp:version/>
  <cp:contentType/>
  <cp:contentStatus/>
</cp:coreProperties>
</file>