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025" windowHeight="7470" activeTab="0"/>
  </bookViews>
  <sheets>
    <sheet name="Veřejné osvětlení" sheetId="2" r:id="rId1"/>
  </sheets>
  <definedNames>
    <definedName name="__CENA__">#REF!</definedName>
    <definedName name="__MAIN__">#REF!</definedName>
    <definedName name="__MAIN2__">#REF!</definedName>
    <definedName name="__MAIN3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E0__">#REF!</definedName>
    <definedName name="__TE1__">#REF!</definedName>
    <definedName name="__TE2__">#REF!</definedName>
    <definedName name="__TE3__">#REF!</definedName>
    <definedName name="__TE4__">#REF!</definedName>
    <definedName name="__TR0__">#REF!</definedName>
    <definedName name="__TR1__">#REF!</definedName>
    <definedName name="_xlnm._FilterDatabase" localSheetId="0" hidden="1">'Veřejné osvětlení'!$C$82:$L$172</definedName>
    <definedName name="_xlnm.Print_Area" localSheetId="0">'Veřejné osvětlení'!$C$4:$K$38,'Veřejné osvětlení'!$C$44:$K$64,'Veřejné osvětlení'!$C$70:$L$172</definedName>
    <definedName name="_xlnm.Print_Titles" localSheetId="0">'Veřejné osvětlení'!$82:$82</definedName>
  </definedNames>
  <calcPr calcId="145621"/>
</workbook>
</file>

<file path=xl/sharedStrings.xml><?xml version="1.0" encoding="utf-8"?>
<sst xmlns="http://schemas.openxmlformats.org/spreadsheetml/2006/main" count="896" uniqueCount="282">
  <si>
    <t>List obsahuje:</t>
  </si>
  <si>
    <t>False</t>
  </si>
  <si>
    <t>True</t>
  </si>
  <si>
    <t>21</t>
  </si>
  <si>
    <t>15</t>
  </si>
  <si>
    <t>v ---  níže se nacházejí doplnkové a pomocné údaje k sestavám  --- v</t>
  </si>
  <si>
    <t>Stavba:</t>
  </si>
  <si>
    <t>KSO:</t>
  </si>
  <si>
    <t/>
  </si>
  <si>
    <t>CC-CZ:</t>
  </si>
  <si>
    <t>Místo:</t>
  </si>
  <si>
    <t>Datum:</t>
  </si>
  <si>
    <t>Zadavatel:</t>
  </si>
  <si>
    <t>IČ:</t>
  </si>
  <si>
    <t>DIČ:</t>
  </si>
  <si>
    <t>Uchazeč: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</si>
  <si>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</si>
  <si>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</si>
  <si>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</si>
  <si>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</si>
  <si>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</si>
  <si>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</si>
  <si>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</si>
  <si>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</si>
  <si>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</si>
  <si>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</si>
  <si>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</si>
  <si>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</si>
  <si>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</si>
  <si>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</si>
  <si>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</si>
  <si>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</si>
  <si>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</si>
  <si>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</si>
  <si>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0</t>
  </si>
  <si>
    <t>1</t>
  </si>
  <si>
    <t>{98efd107-ceb8-41f6-909b-efc49c98b776}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</si>
  <si>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</si>
  <si>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</si>
  <si>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</si>
  <si>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</si>
  <si>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</si>
  <si>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</si>
  <si>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</si>
  <si>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</si>
  <si>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17126vo - Veřejné osvětlení</t>
  </si>
  <si>
    <t>Žatec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</si>
  <si>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</si>
  <si>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</si>
  <si>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</si>
  <si>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</si>
  <si>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</si>
  <si>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</si>
  <si>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</si>
  <si>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soupisu celkem</t>
  </si>
  <si>
    <t>-1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</si>
  <si>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</si>
  <si>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</si>
  <si>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</si>
  <si>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</si>
  <si>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</si>
  <si>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SOUPIS PRACÍ</t>
  </si>
  <si>
    <t>PČ</t>
  </si>
  <si>
    <t>Popis</t>
  </si>
  <si>
    <t>MJ</t>
  </si>
  <si>
    <t>Množství</t>
  </si>
  <si>
    <t>J. materiál [CZK]</t>
  </si>
  <si>
    <t>J. montáž [CZK]</t>
  </si>
  <si>
    <t>Cenová soustava</t>
  </si>
  <si>
    <t>Poznámka</t>
  </si>
  <si>
    <t>J.cena [CZK]</t>
  </si>
  <si>
    <t>Materiál celkem [CZK]</t>
  </si>
  <si>
    <t>Montáž celkem [CZK]</t>
  </si>
  <si>
    <t>J. Nh [h]</t>
  </si>
  <si>
    <t>Nh celkem [h]</t>
  </si>
  <si>
    <t>J. hmotnost
[t]</t>
  </si>
  <si>
    <t>Hmotnost
celkem [t]</t>
  </si>
  <si>
    <t>J. suť [t]</t>
  </si>
  <si>
    <t>Suť Celkem [t]</t>
  </si>
  <si>
    <t>PSV</t>
  </si>
  <si>
    <t>Práce a dodávky PSV</t>
  </si>
  <si>
    <t>ROZPOCET</t>
  </si>
  <si>
    <t>741</t>
  </si>
  <si>
    <t>Elektroinstalace - silnoproud</t>
  </si>
  <si>
    <t>K</t>
  </si>
  <si>
    <t>741122122</t>
  </si>
  <si>
    <t>Montáž kabel Cu plný kulatý žíla 3x1,5 až 6 mm2 zatažený v trubkách (CYKY)</t>
  </si>
  <si>
    <t>m</t>
  </si>
  <si>
    <t>CS ÚRS 2018 01</t>
  </si>
  <si>
    <t>16</t>
  </si>
  <si>
    <t>2032488166</t>
  </si>
  <si>
    <t>PP</t>
  </si>
  <si>
    <t>Montáž kabelů měděných bez ukončení uložených v trubkách zatažených plných kulatých nebo bezhalogenových (CYKY) počtu a průřezu žil 3x1,5 až 6 mm2</t>
  </si>
  <si>
    <t>M</t>
  </si>
  <si>
    <t>34111030</t>
  </si>
  <si>
    <t>kabel silový s Cu jádrem 1 kV 3x1,5mm2</t>
  </si>
  <si>
    <t>32</t>
  </si>
  <si>
    <t>757972427</t>
  </si>
  <si>
    <t>P</t>
  </si>
  <si>
    <t>Poznámka k položce:
kabel ve stožárech</t>
  </si>
  <si>
    <t>VV</t>
  </si>
  <si>
    <t>6*6,5</t>
  </si>
  <si>
    <t>3</t>
  </si>
  <si>
    <t>741122133</t>
  </si>
  <si>
    <t>Montáž kabel Cu plný kulatý žíla 4x10 mm2 zatažený v trubkách (CYKY)</t>
  </si>
  <si>
    <t>-1794003170</t>
  </si>
  <si>
    <t>Montáž kabelů měděných bez ukončení uložených v trubkách zatažených plných kulatých nebo bezhalogenových (CYKY) počtu a průřezu žil 4x10 mm2</t>
  </si>
  <si>
    <t>4</t>
  </si>
  <si>
    <t>34112312</t>
  </si>
  <si>
    <t>kabel silový s Al jádrem 1 kV 4x10mm2</t>
  </si>
  <si>
    <t>-439226677</t>
  </si>
  <si>
    <t>5</t>
  </si>
  <si>
    <t>741372833</t>
  </si>
  <si>
    <t>Demontáž svítidla průmyslového výbojkového venkovního na stožáru přes 3 m bez zachováním funkčnosti</t>
  </si>
  <si>
    <t>kus</t>
  </si>
  <si>
    <t>1472935377</t>
  </si>
  <si>
    <t>Demontáž svítidel bez zachování funkčnosti (do suti) průmyslových výbojkových venkovních na stožáru přes 3 m</t>
  </si>
  <si>
    <t>6</t>
  </si>
  <si>
    <t>741373002</t>
  </si>
  <si>
    <t>Montáž svítidlo výbojkové průmyslové stropní na výložník</t>
  </si>
  <si>
    <t>-1233606898</t>
  </si>
  <si>
    <t>Montáž svítidel výbojkových se zapojením vodičů průmyslových nebo venkovních na výložník</t>
  </si>
  <si>
    <t>7</t>
  </si>
  <si>
    <t>34844s30</t>
  </si>
  <si>
    <t>LED svítidlo venkovní - Satheon 30W, sadové/uliční, montáž na výložník 60, nastavitelná optika</t>
  </si>
  <si>
    <t>-2133739189</t>
  </si>
  <si>
    <t>8</t>
  </si>
  <si>
    <t>741410003</t>
  </si>
  <si>
    <t>Montáž vodič uzemňovací drát nebo lano D do 10 mm na povrchu</t>
  </si>
  <si>
    <t>-1478345209</t>
  </si>
  <si>
    <t>Montáž uzemňovacího vedení s upevněním, propojením a připojením pomocí svorek na povrchu drátu nebo lana Ø do 10 mm</t>
  </si>
  <si>
    <t>9</t>
  </si>
  <si>
    <t>35441d800110</t>
  </si>
  <si>
    <t>drát FeZn průměr 10/13 mm FeZn  s PVC izoloací</t>
  </si>
  <si>
    <t>-325234037</t>
  </si>
  <si>
    <t>10</t>
  </si>
  <si>
    <t>35442040</t>
  </si>
  <si>
    <t>svorka uzemnění nerez pro zemnící pásku a drát</t>
  </si>
  <si>
    <t>1156745321</t>
  </si>
  <si>
    <t>11</t>
  </si>
  <si>
    <t>35442036</t>
  </si>
  <si>
    <t>svorka uzemnění nerez připojovací</t>
  </si>
  <si>
    <t>-1870357118</t>
  </si>
  <si>
    <t>12</t>
  </si>
  <si>
    <t>741410021</t>
  </si>
  <si>
    <t>Montáž vodič uzemňovací pásek průřezu do 120 mm2 v městské zástavbě v zemi</t>
  </si>
  <si>
    <t>1133105860</t>
  </si>
  <si>
    <t>Montáž uzemňovacího vedení s upevněním, propojením a připojením pomocí svorek v zemi s izolací spojů pásku průřezu do 120 mm2 v městské zástavbě</t>
  </si>
  <si>
    <t>13</t>
  </si>
  <si>
    <t>35442062</t>
  </si>
  <si>
    <t>pás zemnící 30x4mm FeZn</t>
  </si>
  <si>
    <t>kg</t>
  </si>
  <si>
    <t>155436378</t>
  </si>
  <si>
    <t>pás zemnící 30x4mm FeZn, 1m = 0,95 kg</t>
  </si>
  <si>
    <t>90/1,05</t>
  </si>
  <si>
    <t>14</t>
  </si>
  <si>
    <t>741810002</t>
  </si>
  <si>
    <t>Celková prohlídka elektrického rozvodu a zařízení do 500 000,- Kč</t>
  </si>
  <si>
    <t>-77603395</t>
  </si>
  <si>
    <t>Zkoušky a prohlídky elektrických rozvodů a zařízení celková prohlídka a vyhotovení revizní zprávy pro objem montážních prací přes 100 do 500 tis. Kč</t>
  </si>
  <si>
    <t>PSC</t>
  </si>
  <si>
    <t xml:space="preserve">Poznámka k souboru cen:
1. Ceny -0001 až -0011 jsou určeny pro objem montážních prací včetně všech nákladů. </t>
  </si>
  <si>
    <t>Práce a dodávky M</t>
  </si>
  <si>
    <t>21-M</t>
  </si>
  <si>
    <t>Elektromontáže</t>
  </si>
  <si>
    <t>210204002</t>
  </si>
  <si>
    <t>Montáž stožárů osvětlení parkových ocelových</t>
  </si>
  <si>
    <t>64</t>
  </si>
  <si>
    <t>-779019512</t>
  </si>
  <si>
    <t>Montáž stožárů osvětlení, bez zemních prací  parkových ocelových</t>
  </si>
  <si>
    <t>31674067</t>
  </si>
  <si>
    <t>stožár osvětlovací sadový 133/89/60 Pz v 6m</t>
  </si>
  <si>
    <t>128</t>
  </si>
  <si>
    <t>-891528334</t>
  </si>
  <si>
    <t>17</t>
  </si>
  <si>
    <t>210204002-D</t>
  </si>
  <si>
    <t>Demontáž stožárů osvětlení parkových ocelových</t>
  </si>
  <si>
    <t>1034097704</t>
  </si>
  <si>
    <t>Demontáž stožárů osvětlení, bez zemních prací  parkových ocelových</t>
  </si>
  <si>
    <t>18</t>
  </si>
  <si>
    <t>210204103</t>
  </si>
  <si>
    <t>Montáž výložníků osvětlení jednoramenných sloupových hmotnosti do 35 kg</t>
  </si>
  <si>
    <t>-1906040275</t>
  </si>
  <si>
    <t>Montáž výložníků osvětlení  jednoramenných sloupových, hmotnosti do 35 kg</t>
  </si>
  <si>
    <t>19</t>
  </si>
  <si>
    <t>316770sk51</t>
  </si>
  <si>
    <t>výložník SK1-500</t>
  </si>
  <si>
    <t>1884789210</t>
  </si>
  <si>
    <t>20</t>
  </si>
  <si>
    <t>210204112</t>
  </si>
  <si>
    <t>Montáž výložníků osvětlení dvouramenných nástěnných hmotnosti do 70 kg</t>
  </si>
  <si>
    <t>-1742377544</t>
  </si>
  <si>
    <t>Montáž výložníků osvětlení  dvouramenných nástěnných, hmotnosti do 70 kg</t>
  </si>
  <si>
    <t>316770sk52</t>
  </si>
  <si>
    <t>výložník SK2-500/90°</t>
  </si>
  <si>
    <t>2001481792</t>
  </si>
  <si>
    <t>22</t>
  </si>
  <si>
    <t>210204201</t>
  </si>
  <si>
    <t>Montáž elektrovýzbroje stožárů osvětlení 1 okruh</t>
  </si>
  <si>
    <t>-1973935471</t>
  </si>
  <si>
    <t>Montáž elektrovýzbroje stožárů osvětlení  1 okruh</t>
  </si>
  <si>
    <t>23</t>
  </si>
  <si>
    <t>34562H161110</t>
  </si>
  <si>
    <t>svorkovnice stožárová SV-A 6.16.4, 1x nosič pojistek E14, průchozí, TN-C</t>
  </si>
  <si>
    <t>-68614383</t>
  </si>
  <si>
    <t>24</t>
  </si>
  <si>
    <t>210204202</t>
  </si>
  <si>
    <t>Montáž elektrovýzbroje stožárů osvětlení 2 okruhy</t>
  </si>
  <si>
    <t>-838074254</t>
  </si>
  <si>
    <t>Montáž elektrovýzbroje stožárů osvětlení  2 okruhy</t>
  </si>
  <si>
    <t>25</t>
  </si>
  <si>
    <t>34562H416118</t>
  </si>
  <si>
    <t>svorkovnice stožárová SV-A 6.16.4/2, 2x nosič pojistek E14, průchozí, TN-C</t>
  </si>
  <si>
    <t>2025447197</t>
  </si>
  <si>
    <t>46-M</t>
  </si>
  <si>
    <t>Zemní práce při extr.mont.pracích</t>
  </si>
  <si>
    <t>26</t>
  </si>
  <si>
    <t>460010024</t>
  </si>
  <si>
    <t>Vytyčení trasy vedení kabelového podzemního v zastavěném prostoru</t>
  </si>
  <si>
    <t>km</t>
  </si>
  <si>
    <t>-354717334</t>
  </si>
  <si>
    <t>Vytyčení trasy  vedení kabelového (podzemního) v zastavěném prostoru</t>
  </si>
  <si>
    <t xml:space="preserve">Poznámka k souboru cen:
1. V cenách jsou zahrnuty i náklady na: a) pochůzky projektovanou tratí, b) vyznačení budoucí trasy, c) rozmístění, očíslování a označení opěrných bodů, d) označení překážek a míst pro kabelové prostupy a podchodové štoly. </t>
  </si>
  <si>
    <t>27</t>
  </si>
  <si>
    <t>460050034</t>
  </si>
  <si>
    <t>Hloubení nezapažených jam pro stožáry jednoduché délky do 8 m ve svahu ručně v hornině tř 4</t>
  </si>
  <si>
    <t>2060857296</t>
  </si>
  <si>
    <t>Hloubení nezapažených jam ručně pro stožáry  s přemístěním výkopku do vzdálenosti 3 m od okraje jámy nebo naložením na dopravní prostředek, včetně zásypu, zhutnění a urovnání povrchu bez patky jednoduché ve svahu, délky přes 6 do 8 m, v hornině třídy 4</t>
  </si>
  <si>
    <t xml:space="preserve">Poznámka k souboru cen:
1. Ceny hloubení jam v hornině třídy 6 a 7 jsou stanoveny za použití pneumatického kladiva. </t>
  </si>
  <si>
    <t>28</t>
  </si>
  <si>
    <t>460080013</t>
  </si>
  <si>
    <t>Základové konstrukce z monolitického betonu C 12/15 bez bednění</t>
  </si>
  <si>
    <t>m3</t>
  </si>
  <si>
    <t>2144158789</t>
  </si>
  <si>
    <t>Základové konstrukce  základ bez bednění do rostlé zeminy z monolitického betonu tř. C 12/15</t>
  </si>
  <si>
    <t>4*0,5*0,5*0,3</t>
  </si>
  <si>
    <t>29</t>
  </si>
  <si>
    <t>460100003</t>
  </si>
  <si>
    <t>pouzdrový základ pro stožár D250x800</t>
  </si>
  <si>
    <t>ks</t>
  </si>
  <si>
    <t>-1202904710</t>
  </si>
  <si>
    <t>30</t>
  </si>
  <si>
    <t>28619328</t>
  </si>
  <si>
    <t>trubka kanalizační PE-HD D 250mm</t>
  </si>
  <si>
    <t>256</t>
  </si>
  <si>
    <t>-39979367</t>
  </si>
  <si>
    <t>31</t>
  </si>
  <si>
    <t>58346122</t>
  </si>
  <si>
    <t>drť vápencová bílá frakce 2/4</t>
  </si>
  <si>
    <t>t</t>
  </si>
  <si>
    <t>836642037</t>
  </si>
  <si>
    <t>Poznámka k položce:
utemování stožárů v základu</t>
  </si>
  <si>
    <t>2,2*3,14/4*(4*(0,238^2-0,133^2)*0,8)</t>
  </si>
  <si>
    <t>460150064</t>
  </si>
  <si>
    <t>Hloubení kabelových zapažených i nezapažených rýh ručně š 40 cm, hl 80 cm, v hornině tř 4</t>
  </si>
  <si>
    <t>-1570025325</t>
  </si>
  <si>
    <t>Hloubení zapažených i nezapažených kabelových rýh ručně včetně urovnání dna s přemístěním výkopku do vzdálenosti 3 m od okraje jámy nebo naložením na dopravní prostředek šířky 40 cm, hloubky 80 cm, v hornině třídy 4</t>
  </si>
  <si>
    <t xml:space="preserve">Poznámka k souboru cen:
1. Ceny hloubení rýh v hornině třídy 6 a 7 se oceňují cenami souboru cen 460 20- . Hloubení nezapažených kabelových rýh strojně. </t>
  </si>
  <si>
    <t>33</t>
  </si>
  <si>
    <t>460421281</t>
  </si>
  <si>
    <t>Lože kabelů z prohozeného výkopku tl 5 cm nad kabel, kryté plastovou folií, š lože do 25 cm</t>
  </si>
  <si>
    <t>1926635013</t>
  </si>
  <si>
    <t>Kabelové lože včetně podsypu, zhutnění a urovnání povrchu  z prohozeného výkopku tloušťky 5 cm nad kabel zakryté plastovou fólií, šířky lože do 25 cm</t>
  </si>
  <si>
    <t xml:space="preserve">Poznámka k souboru cen:
1. V cenách -1021 až -1072, -1121 až -1172 a -1221 až -1272 nejsou započteny náklady na dodávku betonových a plastových desek. Tato dodávka se oceňuje ve specifikaci. </t>
  </si>
  <si>
    <t>34</t>
  </si>
  <si>
    <t>11.086.418</t>
  </si>
  <si>
    <t>Folie ČEZ 22 rudá - blesk  50m/bal</t>
  </si>
  <si>
    <t>517705123</t>
  </si>
  <si>
    <t>35</t>
  </si>
  <si>
    <t>460520172</t>
  </si>
  <si>
    <t>Montáž trubek ochranných plastových ohebných do 50 mm uložených do rýhy</t>
  </si>
  <si>
    <t>-1434496295</t>
  </si>
  <si>
    <t>Montáž trubek ochranných uložených volně do rýhy plastových ohebných, vnitřního průměru přes 32 do 50 mm</t>
  </si>
  <si>
    <t>36</t>
  </si>
  <si>
    <t>34571351</t>
  </si>
  <si>
    <t>trubka elektroinstalační ohebná dvouplášťová korugovaná D 41/50 mm, HDPE+LDPE</t>
  </si>
  <si>
    <t>-575854665</t>
  </si>
  <si>
    <t>37</t>
  </si>
  <si>
    <t>460560064</t>
  </si>
  <si>
    <t>Zásyp rýh ručně šířky 40 cm, hloubky 80 cm, z horniny třídy 4</t>
  </si>
  <si>
    <t>353399720</t>
  </si>
  <si>
    <t>Zásyp kabelových rýh ručně s uložením výkopku ve vrstvách včetně zhutnění a urovnání povrchu šířky 40 cm hloubky 80 cm, v hornině třídy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</si>
</sst>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12"/>
      <color rgb="FF960000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b/>
      <sz val="18"/>
      <color theme="3"/>
      <name val="Cambria"/>
      <family val="2"/>
      <scheme val="major"/>
    </font>
  </fonts>
  <fills count="5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hair">
        <color rgb="FF969696"/>
      </right>
      <top/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thin">
        <color rgb="FF000000"/>
      </right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</cellStyleXfs>
  <cellXfs count="18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24" fillId="2" borderId="0" xfId="20" applyFill="1"/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2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Protection="1">
      <protection locked="0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6" fillId="2" borderId="0" xfId="20" applyFont="1" applyFill="1" applyAlignment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16" fillId="2" borderId="0" xfId="2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3" borderId="0" xfId="0" applyFont="1" applyFill="1" applyBorder="1" applyAlignment="1" applyProtection="1">
      <alignment vertical="center"/>
      <protection/>
    </xf>
    <xf numFmtId="0" fontId="4" fillId="3" borderId="17" xfId="0" applyFont="1" applyFill="1" applyBorder="1" applyAlignment="1" applyProtection="1">
      <alignment horizontal="left" vertical="center"/>
      <protection/>
    </xf>
    <xf numFmtId="0" fontId="4" fillId="3" borderId="10" xfId="0" applyFont="1" applyFill="1" applyBorder="1" applyAlignment="1" applyProtection="1">
      <alignment horizontal="right" vertical="center"/>
      <protection/>
    </xf>
    <xf numFmtId="0" fontId="4" fillId="3" borderId="10" xfId="0" applyFont="1" applyFill="1" applyBorder="1" applyAlignment="1" applyProtection="1">
      <alignment horizontal="center" vertical="center"/>
      <protection/>
    </xf>
    <xf numFmtId="0" fontId="0" fillId="3" borderId="10" xfId="0" applyFont="1" applyFill="1" applyBorder="1" applyAlignment="1" applyProtection="1">
      <alignment vertical="center"/>
      <protection locked="0"/>
    </xf>
    <xf numFmtId="4" fontId="4" fillId="3" borderId="10" xfId="0" applyNumberFormat="1" applyFont="1" applyFill="1" applyBorder="1" applyAlignment="1" applyProtection="1">
      <alignment vertical="center"/>
      <protection/>
    </xf>
    <xf numFmtId="0" fontId="0" fillId="3" borderId="18" xfId="0" applyFont="1" applyFill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3" borderId="0" xfId="0" applyFont="1" applyFill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horizontal="right" vertical="center"/>
      <protection/>
    </xf>
    <xf numFmtId="0" fontId="0" fillId="3" borderId="5" xfId="0" applyFont="1" applyFill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4" fontId="15" fillId="0" borderId="0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vertical="center"/>
      <protection/>
    </xf>
    <xf numFmtId="4" fontId="5" fillId="0" borderId="19" xfId="0" applyNumberFormat="1" applyFont="1" applyBorder="1" applyAlignment="1" applyProtection="1">
      <alignment vertical="center"/>
      <protection locked="0"/>
    </xf>
    <xf numFmtId="4" fontId="5" fillId="0" borderId="19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4" fontId="6" fillId="0" borderId="19" xfId="0" applyNumberFormat="1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3" borderId="11" xfId="0" applyFont="1" applyFill="1" applyBorder="1" applyAlignment="1" applyProtection="1">
      <alignment horizontal="center" vertical="center" wrapText="1"/>
      <protection/>
    </xf>
    <xf numFmtId="0" fontId="3" fillId="3" borderId="12" xfId="0" applyFont="1" applyFill="1" applyBorder="1" applyAlignment="1" applyProtection="1">
      <alignment horizontal="center" vertical="center" wrapText="1"/>
      <protection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15" fillId="0" borderId="0" xfId="0" applyNumberFormat="1" applyFont="1" applyAlignment="1" applyProtection="1">
      <alignment/>
      <protection/>
    </xf>
    <xf numFmtId="4" fontId="18" fillId="0" borderId="15" xfId="0" applyNumberFormat="1" applyFont="1" applyBorder="1" applyAlignment="1" applyProtection="1">
      <alignment/>
      <protection/>
    </xf>
    <xf numFmtId="166" fontId="18" fillId="0" borderId="15" xfId="0" applyNumberFormat="1" applyFont="1" applyBorder="1" applyAlignment="1" applyProtection="1">
      <alignment/>
      <protection/>
    </xf>
    <xf numFmtId="166" fontId="18" fillId="0" borderId="20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7" fillId="0" borderId="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/>
    </xf>
    <xf numFmtId="0" fontId="7" fillId="0" borderId="4" xfId="0" applyFont="1" applyBorder="1" applyAlignment="1">
      <alignment/>
    </xf>
    <xf numFmtId="0" fontId="7" fillId="0" borderId="2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9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4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4" borderId="22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9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4" borderId="22" xfId="0" applyNumberFormat="1" applyFont="1" applyFill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2" fillId="0" borderId="4" xfId="0" applyFont="1" applyBorder="1" applyAlignment="1">
      <alignment vertical="center"/>
    </xf>
    <xf numFmtId="0" fontId="22" fillId="4" borderId="22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vertical="center" wrapText="1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167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2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0" fillId="0" borderId="23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6" fillId="2" borderId="0" xfId="20" applyFont="1" applyFill="1" applyAlignment="1">
      <alignment vertical="center"/>
    </xf>
    <xf numFmtId="0" fontId="0" fillId="0" borderId="0" xfId="0"/>
    <xf numFmtId="0" fontId="13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2 2" xfId="22"/>
    <cellStyle name="Normální 3" xfId="23"/>
    <cellStyle name="Název 2" xfId="24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3"/>
  <sheetViews>
    <sheetView showGridLines="0" tabSelected="1" workbookViewId="0" topLeftCell="A1">
      <pane ySplit="1" topLeftCell="A79" activePane="bottomLeft" state="frozen"/>
      <selection pane="bottomLeft" activeCell="I88" sqref="I8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10" width="23.5" style="43" customWidth="1"/>
    <col min="11" max="11" width="23.5" style="0" customWidth="1"/>
    <col min="12" max="12" width="15.5" style="0" customWidth="1"/>
    <col min="14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4" width="20" style="0" hidden="1" customWidth="1"/>
    <col min="25" max="25" width="12.33203125" style="0" hidden="1" customWidth="1"/>
    <col min="26" max="26" width="16.33203125" style="0" customWidth="1"/>
    <col min="27" max="27" width="12.33203125" style="0" customWidth="1"/>
    <col min="28" max="28" width="1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"/>
      <c r="B1" s="44"/>
      <c r="C1" s="44"/>
      <c r="D1" s="45" t="s">
        <v>0</v>
      </c>
      <c r="E1" s="44"/>
      <c r="F1" s="46" t="s">
        <v>38</v>
      </c>
      <c r="G1" s="178" t="s">
        <v>39</v>
      </c>
      <c r="H1" s="178"/>
      <c r="I1" s="47"/>
      <c r="J1" s="48" t="s">
        <v>40</v>
      </c>
      <c r="K1" s="45" t="s">
        <v>41</v>
      </c>
      <c r="L1" s="46" t="s">
        <v>42</v>
      </c>
      <c r="M1" s="46"/>
      <c r="N1" s="46"/>
      <c r="O1" s="46"/>
      <c r="P1" s="46"/>
      <c r="Q1" s="46"/>
      <c r="R1" s="46"/>
      <c r="S1" s="46"/>
      <c r="T1" s="46"/>
      <c r="U1" s="8"/>
      <c r="V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</row>
    <row r="2" spans="3:46" ht="36.95" customHeight="1"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T2" s="10" t="s">
        <v>36</v>
      </c>
    </row>
    <row r="3" spans="2:46" ht="6.95" customHeight="1">
      <c r="B3" s="11"/>
      <c r="C3" s="12"/>
      <c r="D3" s="12"/>
      <c r="E3" s="12"/>
      <c r="F3" s="12"/>
      <c r="G3" s="12"/>
      <c r="H3" s="12"/>
      <c r="I3" s="49"/>
      <c r="J3" s="49"/>
      <c r="K3" s="12"/>
      <c r="L3" s="13"/>
      <c r="AT3" s="10" t="s">
        <v>37</v>
      </c>
    </row>
    <row r="4" spans="2:46" ht="36.95" customHeight="1">
      <c r="B4" s="14"/>
      <c r="C4" s="15"/>
      <c r="D4" s="16" t="s">
        <v>43</v>
      </c>
      <c r="E4" s="15"/>
      <c r="F4" s="15"/>
      <c r="G4" s="15"/>
      <c r="H4" s="15"/>
      <c r="I4" s="50"/>
      <c r="J4" s="50"/>
      <c r="K4" s="15"/>
      <c r="L4" s="17"/>
      <c r="N4" s="18" t="s">
        <v>5</v>
      </c>
      <c r="AT4" s="10" t="s">
        <v>1</v>
      </c>
    </row>
    <row r="5" spans="2:12" ht="6.95" customHeight="1">
      <c r="B5" s="14"/>
      <c r="C5" s="15"/>
      <c r="D5" s="15"/>
      <c r="E5" s="15"/>
      <c r="F5" s="15"/>
      <c r="G5" s="15"/>
      <c r="H5" s="15"/>
      <c r="I5" s="50"/>
      <c r="J5" s="50"/>
      <c r="K5" s="15"/>
      <c r="L5" s="17"/>
    </row>
    <row r="6" spans="2:12" ht="15">
      <c r="B6" s="14"/>
      <c r="C6" s="15"/>
      <c r="D6" s="20" t="s">
        <v>6</v>
      </c>
      <c r="E6" s="15"/>
      <c r="F6" s="15"/>
      <c r="G6" s="15"/>
      <c r="H6" s="15"/>
      <c r="I6" s="50"/>
      <c r="J6" s="50"/>
      <c r="K6" s="15"/>
      <c r="L6" s="17"/>
    </row>
    <row r="7" spans="2:12" ht="16.5" customHeight="1">
      <c r="B7" s="14"/>
      <c r="C7" s="15"/>
      <c r="D7" s="15"/>
      <c r="E7" s="180" t="e">
        <f>#REF!</f>
        <v>#REF!</v>
      </c>
      <c r="F7" s="181"/>
      <c r="G7" s="181"/>
      <c r="H7" s="181"/>
      <c r="I7" s="50"/>
      <c r="J7" s="50"/>
      <c r="K7" s="15"/>
      <c r="L7" s="17"/>
    </row>
    <row r="8" spans="2:12" s="1" customFormat="1" ht="15">
      <c r="B8" s="21"/>
      <c r="C8" s="22"/>
      <c r="D8" s="20" t="s">
        <v>44</v>
      </c>
      <c r="E8" s="22"/>
      <c r="F8" s="22"/>
      <c r="G8" s="22"/>
      <c r="H8" s="22"/>
      <c r="I8" s="51"/>
      <c r="J8" s="51"/>
      <c r="K8" s="22"/>
      <c r="L8" s="23"/>
    </row>
    <row r="9" spans="2:12" s="1" customFormat="1" ht="36.95" customHeight="1">
      <c r="B9" s="21"/>
      <c r="C9" s="22"/>
      <c r="D9" s="22"/>
      <c r="E9" s="182" t="s">
        <v>45</v>
      </c>
      <c r="F9" s="183"/>
      <c r="G9" s="183"/>
      <c r="H9" s="183"/>
      <c r="I9" s="51"/>
      <c r="J9" s="51"/>
      <c r="K9" s="22"/>
      <c r="L9" s="23"/>
    </row>
    <row r="10" spans="2:12" s="1" customFormat="1" ht="13.5">
      <c r="B10" s="21"/>
      <c r="C10" s="22"/>
      <c r="D10" s="22"/>
      <c r="E10" s="22"/>
      <c r="F10" s="22"/>
      <c r="G10" s="22"/>
      <c r="H10" s="22"/>
      <c r="I10" s="51"/>
      <c r="J10" s="51"/>
      <c r="K10" s="22"/>
      <c r="L10" s="23"/>
    </row>
    <row r="11" spans="2:12" s="1" customFormat="1" ht="14.45" customHeight="1">
      <c r="B11" s="21"/>
      <c r="C11" s="22"/>
      <c r="D11" s="20" t="s">
        <v>7</v>
      </c>
      <c r="E11" s="22"/>
      <c r="F11" s="19" t="s">
        <v>8</v>
      </c>
      <c r="G11" s="22"/>
      <c r="H11" s="22"/>
      <c r="I11" s="52" t="s">
        <v>9</v>
      </c>
      <c r="J11" s="53" t="s">
        <v>8</v>
      </c>
      <c r="K11" s="22"/>
      <c r="L11" s="23"/>
    </row>
    <row r="12" spans="2:12" s="1" customFormat="1" ht="14.45" customHeight="1">
      <c r="B12" s="21"/>
      <c r="C12" s="22"/>
      <c r="D12" s="20" t="s">
        <v>10</v>
      </c>
      <c r="E12" s="22"/>
      <c r="F12" s="19" t="s">
        <v>46</v>
      </c>
      <c r="G12" s="22"/>
      <c r="H12" s="22"/>
      <c r="I12" s="52" t="s">
        <v>11</v>
      </c>
      <c r="J12" s="54" t="e">
        <f>#REF!</f>
        <v>#REF!</v>
      </c>
      <c r="K12" s="22"/>
      <c r="L12" s="23"/>
    </row>
    <row r="13" spans="2:12" s="1" customFormat="1" ht="10.9" customHeight="1">
      <c r="B13" s="21"/>
      <c r="C13" s="22"/>
      <c r="D13" s="22"/>
      <c r="E13" s="22"/>
      <c r="F13" s="22"/>
      <c r="G13" s="22"/>
      <c r="H13" s="22"/>
      <c r="I13" s="51"/>
      <c r="J13" s="51"/>
      <c r="K13" s="22"/>
      <c r="L13" s="23"/>
    </row>
    <row r="14" spans="2:12" s="1" customFormat="1" ht="14.45" customHeight="1">
      <c r="B14" s="21"/>
      <c r="C14" s="22"/>
      <c r="D14" s="20" t="s">
        <v>12</v>
      </c>
      <c r="E14" s="22"/>
      <c r="F14" s="22"/>
      <c r="G14" s="22"/>
      <c r="H14" s="22"/>
      <c r="I14" s="52" t="s">
        <v>13</v>
      </c>
      <c r="J14" s="53" t="e">
        <f>IF(#REF!="","",#REF!)</f>
        <v>#REF!</v>
      </c>
      <c r="K14" s="22"/>
      <c r="L14" s="23"/>
    </row>
    <row r="15" spans="2:12" s="1" customFormat="1" ht="18" customHeight="1">
      <c r="B15" s="21"/>
      <c r="C15" s="22"/>
      <c r="D15" s="22"/>
      <c r="E15" s="19" t="e">
        <f>IF(#REF!="","",#REF!)</f>
        <v>#REF!</v>
      </c>
      <c r="F15" s="22"/>
      <c r="G15" s="22"/>
      <c r="H15" s="22"/>
      <c r="I15" s="52" t="s">
        <v>14</v>
      </c>
      <c r="J15" s="53" t="e">
        <f>IF(#REF!="","",#REF!)</f>
        <v>#REF!</v>
      </c>
      <c r="K15" s="22"/>
      <c r="L15" s="23"/>
    </row>
    <row r="16" spans="2:12" s="1" customFormat="1" ht="6.95" customHeight="1">
      <c r="B16" s="21"/>
      <c r="C16" s="22"/>
      <c r="D16" s="22"/>
      <c r="E16" s="22"/>
      <c r="F16" s="22"/>
      <c r="G16" s="22"/>
      <c r="H16" s="22"/>
      <c r="I16" s="51"/>
      <c r="J16" s="51"/>
      <c r="K16" s="22"/>
      <c r="L16" s="23"/>
    </row>
    <row r="17" spans="2:12" s="1" customFormat="1" ht="14.45" customHeight="1">
      <c r="B17" s="21"/>
      <c r="C17" s="22"/>
      <c r="D17" s="20" t="s">
        <v>15</v>
      </c>
      <c r="E17" s="22"/>
      <c r="F17" s="22"/>
      <c r="G17" s="22"/>
      <c r="H17" s="22"/>
      <c r="I17" s="52" t="s">
        <v>13</v>
      </c>
      <c r="J17" s="53" t="e">
        <f>IF(#REF!="Vyplň údaj","",IF(#REF!="","",#REF!))</f>
        <v>#REF!</v>
      </c>
      <c r="K17" s="22"/>
      <c r="L17" s="23"/>
    </row>
    <row r="18" spans="2:12" s="1" customFormat="1" ht="18" customHeight="1">
      <c r="B18" s="21"/>
      <c r="C18" s="22"/>
      <c r="D18" s="22"/>
      <c r="E18" s="19" t="e">
        <f>IF(#REF!="Vyplň údaj","",IF(#REF!="","",#REF!))</f>
        <v>#REF!</v>
      </c>
      <c r="F18" s="22"/>
      <c r="G18" s="22"/>
      <c r="H18" s="22"/>
      <c r="I18" s="52" t="s">
        <v>14</v>
      </c>
      <c r="J18" s="53" t="e">
        <f>IF(#REF!="Vyplň údaj","",IF(#REF!="","",#REF!))</f>
        <v>#REF!</v>
      </c>
      <c r="K18" s="22"/>
      <c r="L18" s="23"/>
    </row>
    <row r="19" spans="2:12" s="1" customFormat="1" ht="6.95" customHeight="1">
      <c r="B19" s="21"/>
      <c r="C19" s="22"/>
      <c r="D19" s="22"/>
      <c r="E19" s="22"/>
      <c r="F19" s="22"/>
      <c r="G19" s="22"/>
      <c r="H19" s="22"/>
      <c r="I19" s="51"/>
      <c r="J19" s="51"/>
      <c r="K19" s="22"/>
      <c r="L19" s="23"/>
    </row>
    <row r="20" spans="2:12" s="1" customFormat="1" ht="14.45" customHeight="1">
      <c r="B20" s="21"/>
      <c r="C20" s="22"/>
      <c r="D20" s="20" t="s">
        <v>16</v>
      </c>
      <c r="E20" s="22"/>
      <c r="F20" s="22"/>
      <c r="G20" s="22"/>
      <c r="H20" s="22"/>
      <c r="I20" s="52" t="s">
        <v>13</v>
      </c>
      <c r="J20" s="53" t="e">
        <f>IF(#REF!="","",#REF!)</f>
        <v>#REF!</v>
      </c>
      <c r="K20" s="22"/>
      <c r="L20" s="23"/>
    </row>
    <row r="21" spans="2:12" s="1" customFormat="1" ht="18" customHeight="1">
      <c r="B21" s="21"/>
      <c r="C21" s="22"/>
      <c r="D21" s="22"/>
      <c r="E21" s="19" t="e">
        <f>IF(#REF!="","",#REF!)</f>
        <v>#REF!</v>
      </c>
      <c r="F21" s="22"/>
      <c r="G21" s="22"/>
      <c r="H21" s="22"/>
      <c r="I21" s="52" t="s">
        <v>14</v>
      </c>
      <c r="J21" s="53" t="e">
        <f>IF(#REF!="","",#REF!)</f>
        <v>#REF!</v>
      </c>
      <c r="K21" s="22"/>
      <c r="L21" s="23"/>
    </row>
    <row r="22" spans="2:12" s="1" customFormat="1" ht="6.95" customHeight="1">
      <c r="B22" s="21"/>
      <c r="C22" s="22"/>
      <c r="D22" s="22"/>
      <c r="E22" s="22"/>
      <c r="F22" s="22"/>
      <c r="G22" s="22"/>
      <c r="H22" s="22"/>
      <c r="I22" s="51"/>
      <c r="J22" s="51"/>
      <c r="K22" s="22"/>
      <c r="L22" s="23"/>
    </row>
    <row r="23" spans="2:12" s="1" customFormat="1" ht="14.45" customHeight="1">
      <c r="B23" s="21"/>
      <c r="C23" s="22"/>
      <c r="D23" s="20" t="s">
        <v>17</v>
      </c>
      <c r="E23" s="22"/>
      <c r="F23" s="22"/>
      <c r="G23" s="22"/>
      <c r="H23" s="22"/>
      <c r="I23" s="51"/>
      <c r="J23" s="51"/>
      <c r="K23" s="22"/>
      <c r="L23" s="23"/>
    </row>
    <row r="24" spans="2:12" s="2" customFormat="1" ht="16.5" customHeight="1">
      <c r="B24" s="55"/>
      <c r="C24" s="56"/>
      <c r="D24" s="56"/>
      <c r="E24" s="184" t="s">
        <v>8</v>
      </c>
      <c r="F24" s="184"/>
      <c r="G24" s="184"/>
      <c r="H24" s="184"/>
      <c r="I24" s="57"/>
      <c r="J24" s="57"/>
      <c r="K24" s="56"/>
      <c r="L24" s="58"/>
    </row>
    <row r="25" spans="2:12" s="1" customFormat="1" ht="6.95" customHeight="1">
      <c r="B25" s="21"/>
      <c r="C25" s="22"/>
      <c r="D25" s="22"/>
      <c r="E25" s="22"/>
      <c r="F25" s="22"/>
      <c r="G25" s="22"/>
      <c r="H25" s="22"/>
      <c r="I25" s="51"/>
      <c r="J25" s="51"/>
      <c r="K25" s="22"/>
      <c r="L25" s="23"/>
    </row>
    <row r="26" spans="2:12" s="1" customFormat="1" ht="6.95" customHeight="1">
      <c r="B26" s="21"/>
      <c r="C26" s="22"/>
      <c r="D26" s="41"/>
      <c r="E26" s="41"/>
      <c r="F26" s="41"/>
      <c r="G26" s="41"/>
      <c r="H26" s="41"/>
      <c r="I26" s="59"/>
      <c r="J26" s="59"/>
      <c r="K26" s="41"/>
      <c r="L26" s="60"/>
    </row>
    <row r="27" spans="2:12" s="1" customFormat="1" ht="15">
      <c r="B27" s="21"/>
      <c r="C27" s="22"/>
      <c r="D27" s="22"/>
      <c r="E27" s="20" t="s">
        <v>47</v>
      </c>
      <c r="F27" s="22"/>
      <c r="G27" s="22"/>
      <c r="H27" s="22"/>
      <c r="I27" s="51"/>
      <c r="J27" s="51"/>
      <c r="K27" s="61">
        <f>I58</f>
        <v>0</v>
      </c>
      <c r="L27" s="23"/>
    </row>
    <row r="28" spans="2:12" s="1" customFormat="1" ht="15">
      <c r="B28" s="21"/>
      <c r="C28" s="22"/>
      <c r="D28" s="22"/>
      <c r="E28" s="20" t="s">
        <v>48</v>
      </c>
      <c r="F28" s="22"/>
      <c r="G28" s="22"/>
      <c r="H28" s="22"/>
      <c r="I28" s="51"/>
      <c r="J28" s="51"/>
      <c r="K28" s="61">
        <f>J58</f>
        <v>0</v>
      </c>
      <c r="L28" s="23"/>
    </row>
    <row r="29" spans="2:12" s="1" customFormat="1" ht="25.35" customHeight="1">
      <c r="B29" s="21"/>
      <c r="C29" s="22"/>
      <c r="D29" s="62" t="s">
        <v>18</v>
      </c>
      <c r="E29" s="22"/>
      <c r="F29" s="22"/>
      <c r="G29" s="22"/>
      <c r="H29" s="22"/>
      <c r="I29" s="51"/>
      <c r="J29" s="51"/>
      <c r="K29" s="63">
        <f>ROUND(K83,2)</f>
        <v>0</v>
      </c>
      <c r="L29" s="23"/>
    </row>
    <row r="30" spans="2:12" s="1" customFormat="1" ht="6.95" customHeight="1">
      <c r="B30" s="21"/>
      <c r="C30" s="22"/>
      <c r="D30" s="41"/>
      <c r="E30" s="41"/>
      <c r="F30" s="41"/>
      <c r="G30" s="41"/>
      <c r="H30" s="41"/>
      <c r="I30" s="59"/>
      <c r="J30" s="59"/>
      <c r="K30" s="41"/>
      <c r="L30" s="60"/>
    </row>
    <row r="31" spans="2:12" s="1" customFormat="1" ht="14.45" customHeight="1">
      <c r="B31" s="21"/>
      <c r="C31" s="22"/>
      <c r="D31" s="22"/>
      <c r="E31" s="22"/>
      <c r="F31" s="24" t="s">
        <v>20</v>
      </c>
      <c r="G31" s="22"/>
      <c r="H31" s="22"/>
      <c r="I31" s="64" t="s">
        <v>19</v>
      </c>
      <c r="J31" s="51"/>
      <c r="K31" s="24" t="s">
        <v>21</v>
      </c>
      <c r="L31" s="23"/>
    </row>
    <row r="32" spans="2:12" s="1" customFormat="1" ht="14.45" customHeight="1">
      <c r="B32" s="21"/>
      <c r="C32" s="22"/>
      <c r="D32" s="25" t="s">
        <v>22</v>
      </c>
      <c r="E32" s="25" t="s">
        <v>23</v>
      </c>
      <c r="F32" s="65">
        <f>ROUND(SUM(BE83:BE172),2)</f>
        <v>0</v>
      </c>
      <c r="G32" s="22"/>
      <c r="H32" s="22"/>
      <c r="I32" s="66">
        <v>0.21</v>
      </c>
      <c r="J32" s="51"/>
      <c r="K32" s="65">
        <f>ROUND(ROUND((SUM(BE83:BE172)),2)*I32,2)</f>
        <v>0</v>
      </c>
      <c r="L32" s="23"/>
    </row>
    <row r="33" spans="2:12" s="1" customFormat="1" ht="14.45" customHeight="1">
      <c r="B33" s="21"/>
      <c r="C33" s="22"/>
      <c r="D33" s="22"/>
      <c r="E33" s="25" t="s">
        <v>24</v>
      </c>
      <c r="F33" s="65">
        <f>ROUND(SUM(BF83:BF172),2)</f>
        <v>0</v>
      </c>
      <c r="G33" s="22"/>
      <c r="H33" s="22"/>
      <c r="I33" s="66">
        <v>0.15</v>
      </c>
      <c r="J33" s="51"/>
      <c r="K33" s="65">
        <f>ROUND(ROUND((SUM(BF83:BF172)),2)*I33,2)</f>
        <v>0</v>
      </c>
      <c r="L33" s="23"/>
    </row>
    <row r="34" spans="2:12" s="1" customFormat="1" ht="14.45" customHeight="1" hidden="1">
      <c r="B34" s="21"/>
      <c r="C34" s="22"/>
      <c r="D34" s="22"/>
      <c r="E34" s="25" t="s">
        <v>25</v>
      </c>
      <c r="F34" s="65">
        <f>ROUND(SUM(BG83:BG172),2)</f>
        <v>0</v>
      </c>
      <c r="G34" s="22"/>
      <c r="H34" s="22"/>
      <c r="I34" s="66">
        <v>0.21</v>
      </c>
      <c r="J34" s="51"/>
      <c r="K34" s="65">
        <v>0</v>
      </c>
      <c r="L34" s="23"/>
    </row>
    <row r="35" spans="2:12" s="1" customFormat="1" ht="14.45" customHeight="1" hidden="1">
      <c r="B35" s="21"/>
      <c r="C35" s="22"/>
      <c r="D35" s="22"/>
      <c r="E35" s="25" t="s">
        <v>26</v>
      </c>
      <c r="F35" s="65">
        <f>ROUND(SUM(BH83:BH172),2)</f>
        <v>0</v>
      </c>
      <c r="G35" s="22"/>
      <c r="H35" s="22"/>
      <c r="I35" s="66">
        <v>0.15</v>
      </c>
      <c r="J35" s="51"/>
      <c r="K35" s="65">
        <v>0</v>
      </c>
      <c r="L35" s="23"/>
    </row>
    <row r="36" spans="2:12" s="1" customFormat="1" ht="14.45" customHeight="1" hidden="1">
      <c r="B36" s="21"/>
      <c r="C36" s="22"/>
      <c r="D36" s="22"/>
      <c r="E36" s="25" t="s">
        <v>27</v>
      </c>
      <c r="F36" s="65">
        <f>ROUND(SUM(BI83:BI172),2)</f>
        <v>0</v>
      </c>
      <c r="G36" s="22"/>
      <c r="H36" s="22"/>
      <c r="I36" s="66">
        <v>0</v>
      </c>
      <c r="J36" s="51"/>
      <c r="K36" s="65">
        <v>0</v>
      </c>
      <c r="L36" s="23"/>
    </row>
    <row r="37" spans="2:12" s="1" customFormat="1" ht="6.95" customHeight="1">
      <c r="B37" s="21"/>
      <c r="C37" s="22"/>
      <c r="D37" s="22"/>
      <c r="E37" s="22"/>
      <c r="F37" s="22"/>
      <c r="G37" s="22"/>
      <c r="H37" s="22"/>
      <c r="I37" s="51"/>
      <c r="J37" s="51"/>
      <c r="K37" s="22"/>
      <c r="L37" s="23"/>
    </row>
    <row r="38" spans="2:12" s="1" customFormat="1" ht="25.35" customHeight="1">
      <c r="B38" s="21"/>
      <c r="C38" s="67"/>
      <c r="D38" s="68" t="s">
        <v>28</v>
      </c>
      <c r="E38" s="36"/>
      <c r="F38" s="36"/>
      <c r="G38" s="69" t="s">
        <v>29</v>
      </c>
      <c r="H38" s="70" t="s">
        <v>30</v>
      </c>
      <c r="I38" s="71"/>
      <c r="J38" s="71"/>
      <c r="K38" s="72">
        <f>SUM(K29:K36)</f>
        <v>0</v>
      </c>
      <c r="L38" s="73"/>
    </row>
    <row r="39" spans="2:12" s="1" customFormat="1" ht="14.45" customHeight="1">
      <c r="B39" s="26"/>
      <c r="C39" s="27"/>
      <c r="D39" s="27"/>
      <c r="E39" s="27"/>
      <c r="F39" s="27"/>
      <c r="G39" s="27"/>
      <c r="H39" s="27"/>
      <c r="I39" s="74"/>
      <c r="J39" s="74"/>
      <c r="K39" s="27"/>
      <c r="L39" s="28"/>
    </row>
    <row r="43" spans="2:12" s="1" customFormat="1" ht="6.95" customHeight="1">
      <c r="B43" s="75"/>
      <c r="C43" s="76"/>
      <c r="D43" s="76"/>
      <c r="E43" s="76"/>
      <c r="F43" s="76"/>
      <c r="G43" s="76"/>
      <c r="H43" s="76"/>
      <c r="I43" s="77"/>
      <c r="J43" s="77"/>
      <c r="K43" s="76"/>
      <c r="L43" s="78"/>
    </row>
    <row r="44" spans="2:12" s="1" customFormat="1" ht="36.95" customHeight="1">
      <c r="B44" s="21"/>
      <c r="C44" s="16" t="s">
        <v>49</v>
      </c>
      <c r="D44" s="22"/>
      <c r="E44" s="22"/>
      <c r="F44" s="22"/>
      <c r="G44" s="22"/>
      <c r="H44" s="22"/>
      <c r="I44" s="51"/>
      <c r="J44" s="51"/>
      <c r="K44" s="22"/>
      <c r="L44" s="23"/>
    </row>
    <row r="45" spans="2:12" s="1" customFormat="1" ht="6.95" customHeight="1">
      <c r="B45" s="21"/>
      <c r="C45" s="22"/>
      <c r="D45" s="22"/>
      <c r="E45" s="22"/>
      <c r="F45" s="22"/>
      <c r="G45" s="22"/>
      <c r="H45" s="22"/>
      <c r="I45" s="51"/>
      <c r="J45" s="51"/>
      <c r="K45" s="22"/>
      <c r="L45" s="23"/>
    </row>
    <row r="46" spans="2:12" s="1" customFormat="1" ht="14.45" customHeight="1">
      <c r="B46" s="21"/>
      <c r="C46" s="20" t="s">
        <v>6</v>
      </c>
      <c r="D46" s="22"/>
      <c r="E46" s="22"/>
      <c r="F46" s="22"/>
      <c r="G46" s="22"/>
      <c r="H46" s="22"/>
      <c r="I46" s="51"/>
      <c r="J46" s="51"/>
      <c r="K46" s="22"/>
      <c r="L46" s="23"/>
    </row>
    <row r="47" spans="2:12" s="1" customFormat="1" ht="16.5" customHeight="1">
      <c r="B47" s="21"/>
      <c r="C47" s="22"/>
      <c r="D47" s="22"/>
      <c r="E47" s="180" t="e">
        <f>E7</f>
        <v>#REF!</v>
      </c>
      <c r="F47" s="181"/>
      <c r="G47" s="181"/>
      <c r="H47" s="181"/>
      <c r="I47" s="51"/>
      <c r="J47" s="51"/>
      <c r="K47" s="22"/>
      <c r="L47" s="23"/>
    </row>
    <row r="48" spans="2:12" s="1" customFormat="1" ht="14.45" customHeight="1">
      <c r="B48" s="21"/>
      <c r="C48" s="20" t="s">
        <v>44</v>
      </c>
      <c r="D48" s="22"/>
      <c r="E48" s="22"/>
      <c r="F48" s="22"/>
      <c r="G48" s="22"/>
      <c r="H48" s="22"/>
      <c r="I48" s="51"/>
      <c r="J48" s="51"/>
      <c r="K48" s="22"/>
      <c r="L48" s="23"/>
    </row>
    <row r="49" spans="2:12" s="1" customFormat="1" ht="17.25" customHeight="1">
      <c r="B49" s="21"/>
      <c r="C49" s="22"/>
      <c r="D49" s="22"/>
      <c r="E49" s="182" t="str">
        <f>E9</f>
        <v>17126vo - Veřejné osvětlení</v>
      </c>
      <c r="F49" s="183"/>
      <c r="G49" s="183"/>
      <c r="H49" s="183"/>
      <c r="I49" s="51"/>
      <c r="J49" s="51"/>
      <c r="K49" s="22"/>
      <c r="L49" s="23"/>
    </row>
    <row r="50" spans="2:12" s="1" customFormat="1" ht="6.95" customHeight="1">
      <c r="B50" s="21"/>
      <c r="C50" s="22"/>
      <c r="D50" s="22"/>
      <c r="E50" s="22"/>
      <c r="F50" s="22"/>
      <c r="G50" s="22"/>
      <c r="H50" s="22"/>
      <c r="I50" s="51"/>
      <c r="J50" s="51"/>
      <c r="K50" s="22"/>
      <c r="L50" s="23"/>
    </row>
    <row r="51" spans="2:12" s="1" customFormat="1" ht="18" customHeight="1">
      <c r="B51" s="21"/>
      <c r="C51" s="20" t="s">
        <v>10</v>
      </c>
      <c r="D51" s="22"/>
      <c r="E51" s="22"/>
      <c r="F51" s="19" t="str">
        <f>F12</f>
        <v>Žatec</v>
      </c>
      <c r="G51" s="22"/>
      <c r="H51" s="22"/>
      <c r="I51" s="52" t="s">
        <v>11</v>
      </c>
      <c r="J51" s="54" t="e">
        <f>IF(J12="","",J12)</f>
        <v>#REF!</v>
      </c>
      <c r="K51" s="22"/>
      <c r="L51" s="23"/>
    </row>
    <row r="52" spans="2:12" s="1" customFormat="1" ht="6.95" customHeight="1">
      <c r="B52" s="21"/>
      <c r="C52" s="22"/>
      <c r="D52" s="22"/>
      <c r="E52" s="22"/>
      <c r="F52" s="22"/>
      <c r="G52" s="22"/>
      <c r="H52" s="22"/>
      <c r="I52" s="51"/>
      <c r="J52" s="51"/>
      <c r="K52" s="22"/>
      <c r="L52" s="23"/>
    </row>
    <row r="53" spans="2:12" s="1" customFormat="1" ht="15">
      <c r="B53" s="21"/>
      <c r="C53" s="20" t="s">
        <v>12</v>
      </c>
      <c r="D53" s="22"/>
      <c r="E53" s="22"/>
      <c r="F53" s="19" t="e">
        <f>E15</f>
        <v>#REF!</v>
      </c>
      <c r="G53" s="22"/>
      <c r="H53" s="22"/>
      <c r="I53" s="52" t="s">
        <v>16</v>
      </c>
      <c r="J53" s="172" t="e">
        <f>E21</f>
        <v>#REF!</v>
      </c>
      <c r="K53" s="22"/>
      <c r="L53" s="23"/>
    </row>
    <row r="54" spans="2:12" s="1" customFormat="1" ht="14.45" customHeight="1">
      <c r="B54" s="21"/>
      <c r="C54" s="20" t="s">
        <v>15</v>
      </c>
      <c r="D54" s="22"/>
      <c r="E54" s="22"/>
      <c r="F54" s="19" t="e">
        <f>IF(E18="","",E18)</f>
        <v>#REF!</v>
      </c>
      <c r="G54" s="22"/>
      <c r="H54" s="22"/>
      <c r="I54" s="51"/>
      <c r="J54" s="173"/>
      <c r="K54" s="22"/>
      <c r="L54" s="23"/>
    </row>
    <row r="55" spans="2:12" s="1" customFormat="1" ht="10.35" customHeight="1">
      <c r="B55" s="21"/>
      <c r="C55" s="22"/>
      <c r="D55" s="22"/>
      <c r="E55" s="22"/>
      <c r="F55" s="22"/>
      <c r="G55" s="22"/>
      <c r="H55" s="22"/>
      <c r="I55" s="51"/>
      <c r="J55" s="51"/>
      <c r="K55" s="22"/>
      <c r="L55" s="23"/>
    </row>
    <row r="56" spans="2:12" s="1" customFormat="1" ht="29.25" customHeight="1">
      <c r="B56" s="21"/>
      <c r="C56" s="79" t="s">
        <v>50</v>
      </c>
      <c r="D56" s="67"/>
      <c r="E56" s="67"/>
      <c r="F56" s="67"/>
      <c r="G56" s="67"/>
      <c r="H56" s="67"/>
      <c r="I56" s="80" t="s">
        <v>51</v>
      </c>
      <c r="J56" s="80" t="s">
        <v>52</v>
      </c>
      <c r="K56" s="81" t="s">
        <v>53</v>
      </c>
      <c r="L56" s="82"/>
    </row>
    <row r="57" spans="2:12" s="1" customFormat="1" ht="10.35" customHeight="1">
      <c r="B57" s="21"/>
      <c r="C57" s="22"/>
      <c r="D57" s="22"/>
      <c r="E57" s="22"/>
      <c r="F57" s="22"/>
      <c r="G57" s="22"/>
      <c r="H57" s="22"/>
      <c r="I57" s="51"/>
      <c r="J57" s="51"/>
      <c r="K57" s="22"/>
      <c r="L57" s="23"/>
    </row>
    <row r="58" spans="2:47" s="1" customFormat="1" ht="29.25" customHeight="1">
      <c r="B58" s="21"/>
      <c r="C58" s="83" t="s">
        <v>54</v>
      </c>
      <c r="D58" s="22"/>
      <c r="E58" s="22"/>
      <c r="F58" s="22"/>
      <c r="G58" s="22"/>
      <c r="H58" s="22"/>
      <c r="I58" s="84">
        <f aca="true" t="shared" si="0" ref="I58:J60">Q83</f>
        <v>0</v>
      </c>
      <c r="J58" s="84">
        <f t="shared" si="0"/>
        <v>0</v>
      </c>
      <c r="K58" s="63">
        <f>K83</f>
        <v>0</v>
      </c>
      <c r="L58" s="23"/>
      <c r="AU58" s="10" t="s">
        <v>55</v>
      </c>
    </row>
    <row r="59" spans="2:12" s="3" customFormat="1" ht="24.95" customHeight="1">
      <c r="B59" s="85"/>
      <c r="C59" s="86"/>
      <c r="D59" s="87" t="s">
        <v>56</v>
      </c>
      <c r="E59" s="88"/>
      <c r="F59" s="88"/>
      <c r="G59" s="88"/>
      <c r="H59" s="88"/>
      <c r="I59" s="89">
        <f t="shared" si="0"/>
        <v>0</v>
      </c>
      <c r="J59" s="89">
        <f t="shared" si="0"/>
        <v>0</v>
      </c>
      <c r="K59" s="90">
        <f>K84</f>
        <v>0</v>
      </c>
      <c r="L59" s="91"/>
    </row>
    <row r="60" spans="2:12" s="4" customFormat="1" ht="19.9" customHeight="1">
      <c r="B60" s="92"/>
      <c r="C60" s="93"/>
      <c r="D60" s="94" t="s">
        <v>57</v>
      </c>
      <c r="E60" s="95"/>
      <c r="F60" s="95"/>
      <c r="G60" s="95"/>
      <c r="H60" s="95"/>
      <c r="I60" s="96">
        <f t="shared" si="0"/>
        <v>0</v>
      </c>
      <c r="J60" s="96">
        <f t="shared" si="0"/>
        <v>0</v>
      </c>
      <c r="K60" s="97">
        <f>K85</f>
        <v>0</v>
      </c>
      <c r="L60" s="98"/>
    </row>
    <row r="61" spans="2:12" s="3" customFormat="1" ht="24.95" customHeight="1">
      <c r="B61" s="85"/>
      <c r="C61" s="86"/>
      <c r="D61" s="87" t="s">
        <v>58</v>
      </c>
      <c r="E61" s="88"/>
      <c r="F61" s="88"/>
      <c r="G61" s="88"/>
      <c r="H61" s="88"/>
      <c r="I61" s="89">
        <f>Q117</f>
        <v>0</v>
      </c>
      <c r="J61" s="89">
        <f>R117</f>
        <v>0</v>
      </c>
      <c r="K61" s="90">
        <f>K117</f>
        <v>0</v>
      </c>
      <c r="L61" s="91"/>
    </row>
    <row r="62" spans="2:12" s="4" customFormat="1" ht="19.9" customHeight="1">
      <c r="B62" s="92"/>
      <c r="C62" s="93"/>
      <c r="D62" s="94" t="s">
        <v>59</v>
      </c>
      <c r="E62" s="95"/>
      <c r="F62" s="95"/>
      <c r="G62" s="95"/>
      <c r="H62" s="95"/>
      <c r="I62" s="96">
        <f>Q118</f>
        <v>0</v>
      </c>
      <c r="J62" s="96">
        <f>R118</f>
        <v>0</v>
      </c>
      <c r="K62" s="97">
        <f>K118</f>
        <v>0</v>
      </c>
      <c r="L62" s="98"/>
    </row>
    <row r="63" spans="2:12" s="4" customFormat="1" ht="19.9" customHeight="1">
      <c r="B63" s="92"/>
      <c r="C63" s="93"/>
      <c r="D63" s="94" t="s">
        <v>60</v>
      </c>
      <c r="E63" s="95"/>
      <c r="F63" s="95"/>
      <c r="G63" s="95"/>
      <c r="H63" s="95"/>
      <c r="I63" s="96">
        <f>Q141</f>
        <v>0</v>
      </c>
      <c r="J63" s="96">
        <f>R141</f>
        <v>0</v>
      </c>
      <c r="K63" s="97">
        <f>K141</f>
        <v>0</v>
      </c>
      <c r="L63" s="98"/>
    </row>
    <row r="64" spans="2:12" s="1" customFormat="1" ht="21.75" customHeight="1">
      <c r="B64" s="21"/>
      <c r="C64" s="22"/>
      <c r="D64" s="22"/>
      <c r="E64" s="22"/>
      <c r="F64" s="22"/>
      <c r="G64" s="22"/>
      <c r="H64" s="22"/>
      <c r="I64" s="51"/>
      <c r="J64" s="51"/>
      <c r="K64" s="22"/>
      <c r="L64" s="23"/>
    </row>
    <row r="65" spans="2:12" s="1" customFormat="1" ht="6.95" customHeight="1">
      <c r="B65" s="26"/>
      <c r="C65" s="27"/>
      <c r="D65" s="27"/>
      <c r="E65" s="27"/>
      <c r="F65" s="27"/>
      <c r="G65" s="27"/>
      <c r="H65" s="27"/>
      <c r="I65" s="74"/>
      <c r="J65" s="74"/>
      <c r="K65" s="27"/>
      <c r="L65" s="28"/>
    </row>
    <row r="69" spans="2:13" s="1" customFormat="1" ht="6.95" customHeight="1">
      <c r="B69" s="29"/>
      <c r="C69" s="30"/>
      <c r="D69" s="30"/>
      <c r="E69" s="30"/>
      <c r="F69" s="30"/>
      <c r="G69" s="30"/>
      <c r="H69" s="30"/>
      <c r="I69" s="77"/>
      <c r="J69" s="77"/>
      <c r="K69" s="30"/>
      <c r="L69" s="30"/>
      <c r="M69" s="31"/>
    </row>
    <row r="70" spans="2:13" s="1" customFormat="1" ht="36.95" customHeight="1">
      <c r="B70" s="21"/>
      <c r="C70" s="32" t="s">
        <v>61</v>
      </c>
      <c r="D70" s="33"/>
      <c r="E70" s="33"/>
      <c r="F70" s="33"/>
      <c r="G70" s="33"/>
      <c r="H70" s="33"/>
      <c r="I70" s="99"/>
      <c r="J70" s="99"/>
      <c r="K70" s="33"/>
      <c r="L70" s="33"/>
      <c r="M70" s="31"/>
    </row>
    <row r="71" spans="2:13" s="1" customFormat="1" ht="6.95" customHeight="1">
      <c r="B71" s="21"/>
      <c r="C71" s="33"/>
      <c r="D71" s="33"/>
      <c r="E71" s="33"/>
      <c r="F71" s="33"/>
      <c r="G71" s="33"/>
      <c r="H71" s="33"/>
      <c r="I71" s="99"/>
      <c r="J71" s="99"/>
      <c r="K71" s="33"/>
      <c r="L71" s="33"/>
      <c r="M71" s="31"/>
    </row>
    <row r="72" spans="2:13" s="1" customFormat="1" ht="14.45" customHeight="1">
      <c r="B72" s="21"/>
      <c r="C72" s="34" t="s">
        <v>6</v>
      </c>
      <c r="D72" s="33"/>
      <c r="E72" s="33"/>
      <c r="F72" s="33"/>
      <c r="G72" s="33"/>
      <c r="H72" s="33"/>
      <c r="I72" s="99"/>
      <c r="J72" s="99"/>
      <c r="K72" s="33"/>
      <c r="L72" s="33"/>
      <c r="M72" s="31"/>
    </row>
    <row r="73" spans="2:13" s="1" customFormat="1" ht="16.5" customHeight="1">
      <c r="B73" s="21"/>
      <c r="C73" s="33"/>
      <c r="D73" s="33"/>
      <c r="E73" s="174" t="e">
        <f>E7</f>
        <v>#REF!</v>
      </c>
      <c r="F73" s="175"/>
      <c r="G73" s="175"/>
      <c r="H73" s="175"/>
      <c r="I73" s="99"/>
      <c r="J73" s="99"/>
      <c r="K73" s="33"/>
      <c r="L73" s="33"/>
      <c r="M73" s="31"/>
    </row>
    <row r="74" spans="2:13" s="1" customFormat="1" ht="14.45" customHeight="1">
      <c r="B74" s="21"/>
      <c r="C74" s="34" t="s">
        <v>44</v>
      </c>
      <c r="D74" s="33"/>
      <c r="E74" s="33"/>
      <c r="F74" s="33"/>
      <c r="G74" s="33"/>
      <c r="H74" s="33"/>
      <c r="I74" s="99"/>
      <c r="J74" s="99"/>
      <c r="K74" s="33"/>
      <c r="L74" s="33"/>
      <c r="M74" s="31"/>
    </row>
    <row r="75" spans="2:13" s="1" customFormat="1" ht="17.25" customHeight="1">
      <c r="B75" s="21"/>
      <c r="C75" s="33"/>
      <c r="D75" s="33"/>
      <c r="E75" s="176" t="str">
        <f>E9</f>
        <v>17126vo - Veřejné osvětlení</v>
      </c>
      <c r="F75" s="177"/>
      <c r="G75" s="177"/>
      <c r="H75" s="177"/>
      <c r="I75" s="99"/>
      <c r="J75" s="99"/>
      <c r="K75" s="33"/>
      <c r="L75" s="33"/>
      <c r="M75" s="31"/>
    </row>
    <row r="76" spans="2:13" s="1" customFormat="1" ht="6.95" customHeight="1">
      <c r="B76" s="21"/>
      <c r="C76" s="33"/>
      <c r="D76" s="33"/>
      <c r="E76" s="33"/>
      <c r="F76" s="33"/>
      <c r="G76" s="33"/>
      <c r="H76" s="33"/>
      <c r="I76" s="99"/>
      <c r="J76" s="99"/>
      <c r="K76" s="33"/>
      <c r="L76" s="33"/>
      <c r="M76" s="31"/>
    </row>
    <row r="77" spans="2:13" s="1" customFormat="1" ht="18" customHeight="1">
      <c r="B77" s="21"/>
      <c r="C77" s="34" t="s">
        <v>10</v>
      </c>
      <c r="D77" s="33"/>
      <c r="E77" s="33"/>
      <c r="F77" s="100" t="str">
        <f>F12</f>
        <v>Žatec</v>
      </c>
      <c r="G77" s="33"/>
      <c r="H77" s="33"/>
      <c r="I77" s="101" t="s">
        <v>11</v>
      </c>
      <c r="J77" s="102" t="e">
        <f>IF(J12="","",J12)</f>
        <v>#REF!</v>
      </c>
      <c r="K77" s="33"/>
      <c r="L77" s="33"/>
      <c r="M77" s="31"/>
    </row>
    <row r="78" spans="2:13" s="1" customFormat="1" ht="6.95" customHeight="1">
      <c r="B78" s="21"/>
      <c r="C78" s="33"/>
      <c r="D78" s="33"/>
      <c r="E78" s="33"/>
      <c r="F78" s="33"/>
      <c r="G78" s="33"/>
      <c r="H78" s="33"/>
      <c r="I78" s="99"/>
      <c r="J78" s="99"/>
      <c r="K78" s="33"/>
      <c r="L78" s="33"/>
      <c r="M78" s="31"/>
    </row>
    <row r="79" spans="2:13" s="1" customFormat="1" ht="15">
      <c r="B79" s="21"/>
      <c r="C79" s="34" t="s">
        <v>12</v>
      </c>
      <c r="D79" s="33"/>
      <c r="E79" s="33"/>
      <c r="F79" s="100" t="e">
        <f>E15</f>
        <v>#REF!</v>
      </c>
      <c r="G79" s="33"/>
      <c r="H79" s="33"/>
      <c r="I79" s="101" t="s">
        <v>16</v>
      </c>
      <c r="J79" s="103" t="e">
        <f>E21</f>
        <v>#REF!</v>
      </c>
      <c r="K79" s="33"/>
      <c r="L79" s="33"/>
      <c r="M79" s="31"/>
    </row>
    <row r="80" spans="2:13" s="1" customFormat="1" ht="14.45" customHeight="1">
      <c r="B80" s="21"/>
      <c r="C80" s="34" t="s">
        <v>15</v>
      </c>
      <c r="D80" s="33"/>
      <c r="E80" s="33"/>
      <c r="F80" s="100" t="e">
        <f>IF(E18="","",E18)</f>
        <v>#REF!</v>
      </c>
      <c r="G80" s="33"/>
      <c r="H80" s="33"/>
      <c r="I80" s="99"/>
      <c r="J80" s="99"/>
      <c r="K80" s="33"/>
      <c r="L80" s="33"/>
      <c r="M80" s="31"/>
    </row>
    <row r="81" spans="2:13" s="1" customFormat="1" ht="10.35" customHeight="1">
      <c r="B81" s="21"/>
      <c r="C81" s="33"/>
      <c r="D81" s="33"/>
      <c r="E81" s="33"/>
      <c r="F81" s="33"/>
      <c r="G81" s="33"/>
      <c r="H81" s="33"/>
      <c r="I81" s="99"/>
      <c r="J81" s="99"/>
      <c r="K81" s="33"/>
      <c r="L81" s="33"/>
      <c r="M81" s="31"/>
    </row>
    <row r="82" spans="2:24" s="5" customFormat="1" ht="29.25" customHeight="1">
      <c r="B82" s="104"/>
      <c r="C82" s="105" t="s">
        <v>62</v>
      </c>
      <c r="D82" s="106" t="s">
        <v>32</v>
      </c>
      <c r="E82" s="106" t="s">
        <v>31</v>
      </c>
      <c r="F82" s="106" t="s">
        <v>63</v>
      </c>
      <c r="G82" s="106" t="s">
        <v>64</v>
      </c>
      <c r="H82" s="106" t="s">
        <v>65</v>
      </c>
      <c r="I82" s="107" t="s">
        <v>66</v>
      </c>
      <c r="J82" s="107" t="s">
        <v>67</v>
      </c>
      <c r="K82" s="106" t="s">
        <v>53</v>
      </c>
      <c r="L82" s="108" t="s">
        <v>68</v>
      </c>
      <c r="M82" s="109"/>
      <c r="N82" s="37" t="s">
        <v>69</v>
      </c>
      <c r="O82" s="38" t="s">
        <v>22</v>
      </c>
      <c r="P82" s="38" t="s">
        <v>70</v>
      </c>
      <c r="Q82" s="38" t="s">
        <v>71</v>
      </c>
      <c r="R82" s="38" t="s">
        <v>72</v>
      </c>
      <c r="S82" s="38" t="s">
        <v>73</v>
      </c>
      <c r="T82" s="38" t="s">
        <v>74</v>
      </c>
      <c r="U82" s="38" t="s">
        <v>75</v>
      </c>
      <c r="V82" s="38" t="s">
        <v>76</v>
      </c>
      <c r="W82" s="38" t="s">
        <v>77</v>
      </c>
      <c r="X82" s="39" t="s">
        <v>78</v>
      </c>
    </row>
    <row r="83" spans="2:63" s="1" customFormat="1" ht="29.25" customHeight="1">
      <c r="B83" s="21"/>
      <c r="C83" s="42" t="s">
        <v>54</v>
      </c>
      <c r="D83" s="33"/>
      <c r="E83" s="33"/>
      <c r="F83" s="33"/>
      <c r="G83" s="33"/>
      <c r="H83" s="33"/>
      <c r="I83" s="99"/>
      <c r="J83" s="99"/>
      <c r="K83" s="110">
        <f>BK83</f>
        <v>0</v>
      </c>
      <c r="L83" s="33"/>
      <c r="M83" s="31"/>
      <c r="N83" s="40"/>
      <c r="O83" s="41"/>
      <c r="P83" s="41"/>
      <c r="Q83" s="111">
        <f>Q84+Q117</f>
        <v>0</v>
      </c>
      <c r="R83" s="111">
        <f>R84+R117</f>
        <v>0</v>
      </c>
      <c r="S83" s="41"/>
      <c r="T83" s="112">
        <f>T84+T117</f>
        <v>0</v>
      </c>
      <c r="U83" s="41"/>
      <c r="V83" s="112">
        <f>V84+V117</f>
        <v>1.559646</v>
      </c>
      <c r="W83" s="41"/>
      <c r="X83" s="113">
        <f>X84+X117</f>
        <v>0.0225</v>
      </c>
      <c r="AT83" s="10" t="s">
        <v>33</v>
      </c>
      <c r="AU83" s="10" t="s">
        <v>55</v>
      </c>
      <c r="BK83" s="114">
        <f>BK84+BK117</f>
        <v>0</v>
      </c>
    </row>
    <row r="84" spans="2:63" s="6" customFormat="1" ht="37.35" customHeight="1">
      <c r="B84" s="115"/>
      <c r="C84" s="116"/>
      <c r="D84" s="117" t="s">
        <v>33</v>
      </c>
      <c r="E84" s="118" t="s">
        <v>79</v>
      </c>
      <c r="F84" s="118" t="s">
        <v>80</v>
      </c>
      <c r="G84" s="116"/>
      <c r="H84" s="116"/>
      <c r="I84" s="119"/>
      <c r="J84" s="119"/>
      <c r="K84" s="120">
        <f>BK84</f>
        <v>0</v>
      </c>
      <c r="L84" s="116"/>
      <c r="M84" s="121"/>
      <c r="N84" s="122"/>
      <c r="O84" s="123"/>
      <c r="P84" s="123"/>
      <c r="Q84" s="124">
        <f>Q85</f>
        <v>0</v>
      </c>
      <c r="R84" s="124">
        <f>R85</f>
        <v>0</v>
      </c>
      <c r="S84" s="123"/>
      <c r="T84" s="125">
        <f>T85</f>
        <v>0</v>
      </c>
      <c r="U84" s="123"/>
      <c r="V84" s="125">
        <f>V85</f>
        <v>0.22615400000000002</v>
      </c>
      <c r="W84" s="123"/>
      <c r="X84" s="126">
        <f>X85</f>
        <v>0.0225</v>
      </c>
      <c r="AR84" s="127" t="s">
        <v>37</v>
      </c>
      <c r="AT84" s="128" t="s">
        <v>33</v>
      </c>
      <c r="AU84" s="128" t="s">
        <v>34</v>
      </c>
      <c r="AY84" s="127" t="s">
        <v>81</v>
      </c>
      <c r="BK84" s="129">
        <f>BK85</f>
        <v>0</v>
      </c>
    </row>
    <row r="85" spans="2:63" s="6" customFormat="1" ht="19.9" customHeight="1">
      <c r="B85" s="115"/>
      <c r="C85" s="116"/>
      <c r="D85" s="117" t="s">
        <v>33</v>
      </c>
      <c r="E85" s="130" t="s">
        <v>82</v>
      </c>
      <c r="F85" s="130" t="s">
        <v>83</v>
      </c>
      <c r="G85" s="116"/>
      <c r="H85" s="116"/>
      <c r="I85" s="119"/>
      <c r="J85" s="119"/>
      <c r="K85" s="131">
        <f>BK85</f>
        <v>0</v>
      </c>
      <c r="L85" s="116"/>
      <c r="M85" s="121"/>
      <c r="N85" s="122"/>
      <c r="O85" s="123"/>
      <c r="P85" s="123"/>
      <c r="Q85" s="124">
        <f>SUM(Q86:Q116)</f>
        <v>0</v>
      </c>
      <c r="R85" s="124">
        <f>SUM(R86:R116)</f>
        <v>0</v>
      </c>
      <c r="S85" s="123"/>
      <c r="T85" s="125">
        <f>SUM(T86:T116)</f>
        <v>0</v>
      </c>
      <c r="U85" s="123"/>
      <c r="V85" s="125">
        <f>SUM(V86:V116)</f>
        <v>0.22615400000000002</v>
      </c>
      <c r="W85" s="123"/>
      <c r="X85" s="126">
        <f>SUM(X86:X116)</f>
        <v>0.0225</v>
      </c>
      <c r="AR85" s="127" t="s">
        <v>37</v>
      </c>
      <c r="AT85" s="128" t="s">
        <v>33</v>
      </c>
      <c r="AU85" s="128" t="s">
        <v>35</v>
      </c>
      <c r="AY85" s="127" t="s">
        <v>81</v>
      </c>
      <c r="BK85" s="129">
        <f>SUM(BK86:BK116)</f>
        <v>0</v>
      </c>
    </row>
    <row r="86" spans="2:65" s="1" customFormat="1" ht="25.5" customHeight="1">
      <c r="B86" s="21"/>
      <c r="C86" s="132" t="s">
        <v>35</v>
      </c>
      <c r="D86" s="132" t="s">
        <v>84</v>
      </c>
      <c r="E86" s="133" t="s">
        <v>85</v>
      </c>
      <c r="F86" s="134" t="s">
        <v>86</v>
      </c>
      <c r="G86" s="135" t="s">
        <v>87</v>
      </c>
      <c r="H86" s="136">
        <v>39</v>
      </c>
      <c r="I86" s="137"/>
      <c r="J86" s="137"/>
      <c r="K86" s="138">
        <f>ROUND(P86*H86,2)</f>
        <v>0</v>
      </c>
      <c r="L86" s="134" t="s">
        <v>88</v>
      </c>
      <c r="M86" s="31"/>
      <c r="N86" s="139" t="s">
        <v>8</v>
      </c>
      <c r="O86" s="140" t="s">
        <v>23</v>
      </c>
      <c r="P86" s="65">
        <f>I86+J86</f>
        <v>0</v>
      </c>
      <c r="Q86" s="65">
        <f>ROUND(I86*H86,2)</f>
        <v>0</v>
      </c>
      <c r="R86" s="65">
        <f>ROUND(J86*H86,2)</f>
        <v>0</v>
      </c>
      <c r="S86" s="22"/>
      <c r="T86" s="141">
        <f>S86*H86</f>
        <v>0</v>
      </c>
      <c r="U86" s="141">
        <v>0</v>
      </c>
      <c r="V86" s="141">
        <f>U86*H86</f>
        <v>0</v>
      </c>
      <c r="W86" s="141">
        <v>0</v>
      </c>
      <c r="X86" s="142">
        <f>W86*H86</f>
        <v>0</v>
      </c>
      <c r="AR86" s="10" t="s">
        <v>89</v>
      </c>
      <c r="AT86" s="10" t="s">
        <v>84</v>
      </c>
      <c r="AU86" s="10" t="s">
        <v>37</v>
      </c>
      <c r="AY86" s="10" t="s">
        <v>81</v>
      </c>
      <c r="BE86" s="143">
        <f>IF(O86="základní",K86,0)</f>
        <v>0</v>
      </c>
      <c r="BF86" s="143">
        <f>IF(O86="snížená",K86,0)</f>
        <v>0</v>
      </c>
      <c r="BG86" s="143">
        <f>IF(O86="zákl. přenesená",K86,0)</f>
        <v>0</v>
      </c>
      <c r="BH86" s="143">
        <f>IF(O86="sníž. přenesená",K86,0)</f>
        <v>0</v>
      </c>
      <c r="BI86" s="143">
        <f>IF(O86="nulová",K86,0)</f>
        <v>0</v>
      </c>
      <c r="BJ86" s="10" t="s">
        <v>35</v>
      </c>
      <c r="BK86" s="143">
        <f>ROUND(P86*H86,2)</f>
        <v>0</v>
      </c>
      <c r="BL86" s="10" t="s">
        <v>89</v>
      </c>
      <c r="BM86" s="10" t="s">
        <v>90</v>
      </c>
    </row>
    <row r="87" spans="2:47" s="1" customFormat="1" ht="27">
      <c r="B87" s="21"/>
      <c r="C87" s="33"/>
      <c r="D87" s="144" t="s">
        <v>91</v>
      </c>
      <c r="E87" s="33"/>
      <c r="F87" s="145" t="s">
        <v>92</v>
      </c>
      <c r="G87" s="33"/>
      <c r="H87" s="33"/>
      <c r="I87" s="99"/>
      <c r="J87" s="99"/>
      <c r="K87" s="33"/>
      <c r="L87" s="33"/>
      <c r="M87" s="31"/>
      <c r="N87" s="146"/>
      <c r="O87" s="22"/>
      <c r="P87" s="22"/>
      <c r="Q87" s="22"/>
      <c r="R87" s="22"/>
      <c r="S87" s="22"/>
      <c r="T87" s="22"/>
      <c r="U87" s="22"/>
      <c r="V87" s="22"/>
      <c r="W87" s="22"/>
      <c r="X87" s="35"/>
      <c r="AT87" s="10" t="s">
        <v>91</v>
      </c>
      <c r="AU87" s="10" t="s">
        <v>37</v>
      </c>
    </row>
    <row r="88" spans="2:65" s="1" customFormat="1" ht="16.5" customHeight="1">
      <c r="B88" s="21"/>
      <c r="C88" s="147" t="s">
        <v>37</v>
      </c>
      <c r="D88" s="147" t="s">
        <v>93</v>
      </c>
      <c r="E88" s="148" t="s">
        <v>94</v>
      </c>
      <c r="F88" s="149" t="s">
        <v>95</v>
      </c>
      <c r="G88" s="150" t="s">
        <v>87</v>
      </c>
      <c r="H88" s="151">
        <v>39</v>
      </c>
      <c r="I88" s="152"/>
      <c r="J88" s="153"/>
      <c r="K88" s="154">
        <f>ROUND(P88*H88,2)</f>
        <v>0</v>
      </c>
      <c r="L88" s="149" t="s">
        <v>88</v>
      </c>
      <c r="M88" s="155"/>
      <c r="N88" s="156" t="s">
        <v>8</v>
      </c>
      <c r="O88" s="140" t="s">
        <v>23</v>
      </c>
      <c r="P88" s="65">
        <f>I88+J88</f>
        <v>0</v>
      </c>
      <c r="Q88" s="65">
        <f>ROUND(I88*H88,2)</f>
        <v>0</v>
      </c>
      <c r="R88" s="65">
        <f>ROUND(J88*H88,2)</f>
        <v>0</v>
      </c>
      <c r="S88" s="22"/>
      <c r="T88" s="141">
        <f>S88*H88</f>
        <v>0</v>
      </c>
      <c r="U88" s="141">
        <v>0.00012</v>
      </c>
      <c r="V88" s="141">
        <f>U88*H88</f>
        <v>0.00468</v>
      </c>
      <c r="W88" s="141">
        <v>0</v>
      </c>
      <c r="X88" s="142">
        <f>W88*H88</f>
        <v>0</v>
      </c>
      <c r="AR88" s="10" t="s">
        <v>96</v>
      </c>
      <c r="AT88" s="10" t="s">
        <v>93</v>
      </c>
      <c r="AU88" s="10" t="s">
        <v>37</v>
      </c>
      <c r="AY88" s="10" t="s">
        <v>81</v>
      </c>
      <c r="BE88" s="143">
        <f>IF(O88="základní",K88,0)</f>
        <v>0</v>
      </c>
      <c r="BF88" s="143">
        <f>IF(O88="snížená",K88,0)</f>
        <v>0</v>
      </c>
      <c r="BG88" s="143">
        <f>IF(O88="zákl. přenesená",K88,0)</f>
        <v>0</v>
      </c>
      <c r="BH88" s="143">
        <f>IF(O88="sníž. přenesená",K88,0)</f>
        <v>0</v>
      </c>
      <c r="BI88" s="143">
        <f>IF(O88="nulová",K88,0)</f>
        <v>0</v>
      </c>
      <c r="BJ88" s="10" t="s">
        <v>35</v>
      </c>
      <c r="BK88" s="143">
        <f>ROUND(P88*H88,2)</f>
        <v>0</v>
      </c>
      <c r="BL88" s="10" t="s">
        <v>89</v>
      </c>
      <c r="BM88" s="10" t="s">
        <v>97</v>
      </c>
    </row>
    <row r="89" spans="2:47" s="1" customFormat="1" ht="13.5">
      <c r="B89" s="21"/>
      <c r="C89" s="33"/>
      <c r="D89" s="144" t="s">
        <v>91</v>
      </c>
      <c r="E89" s="33"/>
      <c r="F89" s="145" t="s">
        <v>95</v>
      </c>
      <c r="G89" s="33"/>
      <c r="H89" s="33"/>
      <c r="I89" s="99"/>
      <c r="J89" s="99"/>
      <c r="K89" s="33"/>
      <c r="L89" s="33"/>
      <c r="M89" s="31"/>
      <c r="N89" s="146"/>
      <c r="O89" s="22"/>
      <c r="P89" s="22"/>
      <c r="Q89" s="22"/>
      <c r="R89" s="22"/>
      <c r="S89" s="22"/>
      <c r="T89" s="22"/>
      <c r="U89" s="22"/>
      <c r="V89" s="22"/>
      <c r="W89" s="22"/>
      <c r="X89" s="35"/>
      <c r="AT89" s="10" t="s">
        <v>91</v>
      </c>
      <c r="AU89" s="10" t="s">
        <v>37</v>
      </c>
    </row>
    <row r="90" spans="2:47" s="1" customFormat="1" ht="27">
      <c r="B90" s="21"/>
      <c r="C90" s="33"/>
      <c r="D90" s="144" t="s">
        <v>98</v>
      </c>
      <c r="E90" s="33"/>
      <c r="F90" s="157" t="s">
        <v>99</v>
      </c>
      <c r="G90" s="33"/>
      <c r="H90" s="33"/>
      <c r="I90" s="99"/>
      <c r="J90" s="99"/>
      <c r="K90" s="33"/>
      <c r="L90" s="33"/>
      <c r="M90" s="31"/>
      <c r="N90" s="146"/>
      <c r="O90" s="22"/>
      <c r="P90" s="22"/>
      <c r="Q90" s="22"/>
      <c r="R90" s="22"/>
      <c r="S90" s="22"/>
      <c r="T90" s="22"/>
      <c r="U90" s="22"/>
      <c r="V90" s="22"/>
      <c r="W90" s="22"/>
      <c r="X90" s="35"/>
      <c r="AT90" s="10" t="s">
        <v>98</v>
      </c>
      <c r="AU90" s="10" t="s">
        <v>37</v>
      </c>
    </row>
    <row r="91" spans="2:51" s="7" customFormat="1" ht="13.5">
      <c r="B91" s="158"/>
      <c r="C91" s="159"/>
      <c r="D91" s="144" t="s">
        <v>100</v>
      </c>
      <c r="E91" s="160" t="s">
        <v>8</v>
      </c>
      <c r="F91" s="161" t="s">
        <v>101</v>
      </c>
      <c r="G91" s="159"/>
      <c r="H91" s="162">
        <v>39</v>
      </c>
      <c r="I91" s="163"/>
      <c r="J91" s="163"/>
      <c r="K91" s="159"/>
      <c r="L91" s="159"/>
      <c r="M91" s="164"/>
      <c r="N91" s="165"/>
      <c r="O91" s="166"/>
      <c r="P91" s="166"/>
      <c r="Q91" s="166"/>
      <c r="R91" s="166"/>
      <c r="S91" s="166"/>
      <c r="T91" s="166"/>
      <c r="U91" s="166"/>
      <c r="V91" s="166"/>
      <c r="W91" s="166"/>
      <c r="X91" s="167"/>
      <c r="AT91" s="168" t="s">
        <v>100</v>
      </c>
      <c r="AU91" s="168" t="s">
        <v>37</v>
      </c>
      <c r="AV91" s="7" t="s">
        <v>37</v>
      </c>
      <c r="AW91" s="7" t="s">
        <v>2</v>
      </c>
      <c r="AX91" s="7" t="s">
        <v>35</v>
      </c>
      <c r="AY91" s="168" t="s">
        <v>81</v>
      </c>
    </row>
    <row r="92" spans="2:65" s="1" customFormat="1" ht="16.5" customHeight="1">
      <c r="B92" s="21"/>
      <c r="C92" s="132" t="s">
        <v>102</v>
      </c>
      <c r="D92" s="132" t="s">
        <v>84</v>
      </c>
      <c r="E92" s="133" t="s">
        <v>103</v>
      </c>
      <c r="F92" s="134" t="s">
        <v>104</v>
      </c>
      <c r="G92" s="135" t="s">
        <v>87</v>
      </c>
      <c r="H92" s="136">
        <v>100</v>
      </c>
      <c r="I92" s="137"/>
      <c r="J92" s="137"/>
      <c r="K92" s="138">
        <f>ROUND(P92*H92,2)</f>
        <v>0</v>
      </c>
      <c r="L92" s="134" t="s">
        <v>88</v>
      </c>
      <c r="M92" s="31"/>
      <c r="N92" s="139" t="s">
        <v>8</v>
      </c>
      <c r="O92" s="140" t="s">
        <v>23</v>
      </c>
      <c r="P92" s="65">
        <f>I92+J92</f>
        <v>0</v>
      </c>
      <c r="Q92" s="65">
        <f>ROUND(I92*H92,2)</f>
        <v>0</v>
      </c>
      <c r="R92" s="65">
        <f>ROUND(J92*H92,2)</f>
        <v>0</v>
      </c>
      <c r="S92" s="22"/>
      <c r="T92" s="141">
        <f>S92*H92</f>
        <v>0</v>
      </c>
      <c r="U92" s="141">
        <v>0</v>
      </c>
      <c r="V92" s="141">
        <f>U92*H92</f>
        <v>0</v>
      </c>
      <c r="W92" s="141">
        <v>0</v>
      </c>
      <c r="X92" s="142">
        <f>W92*H92</f>
        <v>0</v>
      </c>
      <c r="AR92" s="10" t="s">
        <v>89</v>
      </c>
      <c r="AT92" s="10" t="s">
        <v>84</v>
      </c>
      <c r="AU92" s="10" t="s">
        <v>37</v>
      </c>
      <c r="AY92" s="10" t="s">
        <v>81</v>
      </c>
      <c r="BE92" s="143">
        <f>IF(O92="základní",K92,0)</f>
        <v>0</v>
      </c>
      <c r="BF92" s="143">
        <f>IF(O92="snížená",K92,0)</f>
        <v>0</v>
      </c>
      <c r="BG92" s="143">
        <f>IF(O92="zákl. přenesená",K92,0)</f>
        <v>0</v>
      </c>
      <c r="BH92" s="143">
        <f>IF(O92="sníž. přenesená",K92,0)</f>
        <v>0</v>
      </c>
      <c r="BI92" s="143">
        <f>IF(O92="nulová",K92,0)</f>
        <v>0</v>
      </c>
      <c r="BJ92" s="10" t="s">
        <v>35</v>
      </c>
      <c r="BK92" s="143">
        <f>ROUND(P92*H92,2)</f>
        <v>0</v>
      </c>
      <c r="BL92" s="10" t="s">
        <v>89</v>
      </c>
      <c r="BM92" s="10" t="s">
        <v>105</v>
      </c>
    </row>
    <row r="93" spans="2:47" s="1" customFormat="1" ht="27">
      <c r="B93" s="21"/>
      <c r="C93" s="33"/>
      <c r="D93" s="144" t="s">
        <v>91</v>
      </c>
      <c r="E93" s="33"/>
      <c r="F93" s="145" t="s">
        <v>106</v>
      </c>
      <c r="G93" s="33"/>
      <c r="H93" s="33"/>
      <c r="I93" s="99"/>
      <c r="J93" s="99"/>
      <c r="K93" s="33"/>
      <c r="L93" s="33"/>
      <c r="M93" s="31"/>
      <c r="N93" s="146"/>
      <c r="O93" s="22"/>
      <c r="P93" s="22"/>
      <c r="Q93" s="22"/>
      <c r="R93" s="22"/>
      <c r="S93" s="22"/>
      <c r="T93" s="22"/>
      <c r="U93" s="22"/>
      <c r="V93" s="22"/>
      <c r="W93" s="22"/>
      <c r="X93" s="35"/>
      <c r="AT93" s="10" t="s">
        <v>91</v>
      </c>
      <c r="AU93" s="10" t="s">
        <v>37</v>
      </c>
    </row>
    <row r="94" spans="2:65" s="1" customFormat="1" ht="16.5" customHeight="1">
      <c r="B94" s="21"/>
      <c r="C94" s="147" t="s">
        <v>107</v>
      </c>
      <c r="D94" s="147" t="s">
        <v>93</v>
      </c>
      <c r="E94" s="148" t="s">
        <v>108</v>
      </c>
      <c r="F94" s="149" t="s">
        <v>109</v>
      </c>
      <c r="G94" s="150" t="s">
        <v>87</v>
      </c>
      <c r="H94" s="151">
        <v>100</v>
      </c>
      <c r="I94" s="152"/>
      <c r="J94" s="153"/>
      <c r="K94" s="154">
        <f>ROUND(P94*H94,2)</f>
        <v>0</v>
      </c>
      <c r="L94" s="149" t="s">
        <v>88</v>
      </c>
      <c r="M94" s="155"/>
      <c r="N94" s="156" t="s">
        <v>8</v>
      </c>
      <c r="O94" s="140" t="s">
        <v>23</v>
      </c>
      <c r="P94" s="65">
        <f>I94+J94</f>
        <v>0</v>
      </c>
      <c r="Q94" s="65">
        <f>ROUND(I94*H94,2)</f>
        <v>0</v>
      </c>
      <c r="R94" s="65">
        <f>ROUND(J94*H94,2)</f>
        <v>0</v>
      </c>
      <c r="S94" s="22"/>
      <c r="T94" s="141">
        <f>S94*H94</f>
        <v>0</v>
      </c>
      <c r="U94" s="141">
        <v>0.00036</v>
      </c>
      <c r="V94" s="141">
        <f>U94*H94</f>
        <v>0.036000000000000004</v>
      </c>
      <c r="W94" s="141">
        <v>0</v>
      </c>
      <c r="X94" s="142">
        <f>W94*H94</f>
        <v>0</v>
      </c>
      <c r="AR94" s="10" t="s">
        <v>96</v>
      </c>
      <c r="AT94" s="10" t="s">
        <v>93</v>
      </c>
      <c r="AU94" s="10" t="s">
        <v>37</v>
      </c>
      <c r="AY94" s="10" t="s">
        <v>81</v>
      </c>
      <c r="BE94" s="143">
        <f>IF(O94="základní",K94,0)</f>
        <v>0</v>
      </c>
      <c r="BF94" s="143">
        <f>IF(O94="snížená",K94,0)</f>
        <v>0</v>
      </c>
      <c r="BG94" s="143">
        <f>IF(O94="zákl. přenesená",K94,0)</f>
        <v>0</v>
      </c>
      <c r="BH94" s="143">
        <f>IF(O94="sníž. přenesená",K94,0)</f>
        <v>0</v>
      </c>
      <c r="BI94" s="143">
        <f>IF(O94="nulová",K94,0)</f>
        <v>0</v>
      </c>
      <c r="BJ94" s="10" t="s">
        <v>35</v>
      </c>
      <c r="BK94" s="143">
        <f>ROUND(P94*H94,2)</f>
        <v>0</v>
      </c>
      <c r="BL94" s="10" t="s">
        <v>89</v>
      </c>
      <c r="BM94" s="10" t="s">
        <v>110</v>
      </c>
    </row>
    <row r="95" spans="2:47" s="1" customFormat="1" ht="13.5">
      <c r="B95" s="21"/>
      <c r="C95" s="33"/>
      <c r="D95" s="144" t="s">
        <v>91</v>
      </c>
      <c r="E95" s="33"/>
      <c r="F95" s="145" t="s">
        <v>109</v>
      </c>
      <c r="G95" s="33"/>
      <c r="H95" s="33"/>
      <c r="I95" s="99"/>
      <c r="J95" s="99"/>
      <c r="K95" s="33"/>
      <c r="L95" s="33"/>
      <c r="M95" s="31"/>
      <c r="N95" s="146"/>
      <c r="O95" s="22"/>
      <c r="P95" s="22"/>
      <c r="Q95" s="22"/>
      <c r="R95" s="22"/>
      <c r="S95" s="22"/>
      <c r="T95" s="22"/>
      <c r="U95" s="22"/>
      <c r="V95" s="22"/>
      <c r="W95" s="22"/>
      <c r="X95" s="35"/>
      <c r="AT95" s="10" t="s">
        <v>91</v>
      </c>
      <c r="AU95" s="10" t="s">
        <v>37</v>
      </c>
    </row>
    <row r="96" spans="2:65" s="1" customFormat="1" ht="25.5" customHeight="1">
      <c r="B96" s="21"/>
      <c r="C96" s="132" t="s">
        <v>111</v>
      </c>
      <c r="D96" s="132" t="s">
        <v>84</v>
      </c>
      <c r="E96" s="133" t="s">
        <v>112</v>
      </c>
      <c r="F96" s="134" t="s">
        <v>113</v>
      </c>
      <c r="G96" s="135" t="s">
        <v>114</v>
      </c>
      <c r="H96" s="136">
        <v>3</v>
      </c>
      <c r="I96" s="137"/>
      <c r="J96" s="137"/>
      <c r="K96" s="138">
        <f>ROUND(P96*H96,2)</f>
        <v>0</v>
      </c>
      <c r="L96" s="134" t="s">
        <v>88</v>
      </c>
      <c r="M96" s="31"/>
      <c r="N96" s="139" t="s">
        <v>8</v>
      </c>
      <c r="O96" s="140" t="s">
        <v>23</v>
      </c>
      <c r="P96" s="65">
        <f>I96+J96</f>
        <v>0</v>
      </c>
      <c r="Q96" s="65">
        <f>ROUND(I96*H96,2)</f>
        <v>0</v>
      </c>
      <c r="R96" s="65">
        <f>ROUND(J96*H96,2)</f>
        <v>0</v>
      </c>
      <c r="S96" s="22"/>
      <c r="T96" s="141">
        <f>S96*H96</f>
        <v>0</v>
      </c>
      <c r="U96" s="141">
        <v>0</v>
      </c>
      <c r="V96" s="141">
        <f>U96*H96</f>
        <v>0</v>
      </c>
      <c r="W96" s="141">
        <v>0.0075</v>
      </c>
      <c r="X96" s="142">
        <f>W96*H96</f>
        <v>0.0225</v>
      </c>
      <c r="AR96" s="10" t="s">
        <v>89</v>
      </c>
      <c r="AT96" s="10" t="s">
        <v>84</v>
      </c>
      <c r="AU96" s="10" t="s">
        <v>37</v>
      </c>
      <c r="AY96" s="10" t="s">
        <v>81</v>
      </c>
      <c r="BE96" s="143">
        <f>IF(O96="základní",K96,0)</f>
        <v>0</v>
      </c>
      <c r="BF96" s="143">
        <f>IF(O96="snížená",K96,0)</f>
        <v>0</v>
      </c>
      <c r="BG96" s="143">
        <f>IF(O96="zákl. přenesená",K96,0)</f>
        <v>0</v>
      </c>
      <c r="BH96" s="143">
        <f>IF(O96="sníž. přenesená",K96,0)</f>
        <v>0</v>
      </c>
      <c r="BI96" s="143">
        <f>IF(O96="nulová",K96,0)</f>
        <v>0</v>
      </c>
      <c r="BJ96" s="10" t="s">
        <v>35</v>
      </c>
      <c r="BK96" s="143">
        <f>ROUND(P96*H96,2)</f>
        <v>0</v>
      </c>
      <c r="BL96" s="10" t="s">
        <v>89</v>
      </c>
      <c r="BM96" s="10" t="s">
        <v>115</v>
      </c>
    </row>
    <row r="97" spans="2:47" s="1" customFormat="1" ht="27">
      <c r="B97" s="21"/>
      <c r="C97" s="33"/>
      <c r="D97" s="144" t="s">
        <v>91</v>
      </c>
      <c r="E97" s="33"/>
      <c r="F97" s="145" t="s">
        <v>116</v>
      </c>
      <c r="G97" s="33"/>
      <c r="H97" s="33"/>
      <c r="I97" s="99"/>
      <c r="J97" s="99"/>
      <c r="K97" s="33"/>
      <c r="L97" s="33"/>
      <c r="M97" s="31"/>
      <c r="N97" s="146"/>
      <c r="O97" s="22"/>
      <c r="P97" s="22"/>
      <c r="Q97" s="22"/>
      <c r="R97" s="22"/>
      <c r="S97" s="22"/>
      <c r="T97" s="22"/>
      <c r="U97" s="22"/>
      <c r="V97" s="22"/>
      <c r="W97" s="22"/>
      <c r="X97" s="35"/>
      <c r="AT97" s="10" t="s">
        <v>91</v>
      </c>
      <c r="AU97" s="10" t="s">
        <v>37</v>
      </c>
    </row>
    <row r="98" spans="2:65" s="1" customFormat="1" ht="16.5" customHeight="1">
      <c r="B98" s="21"/>
      <c r="C98" s="132" t="s">
        <v>117</v>
      </c>
      <c r="D98" s="132" t="s">
        <v>84</v>
      </c>
      <c r="E98" s="133" t="s">
        <v>118</v>
      </c>
      <c r="F98" s="134" t="s">
        <v>119</v>
      </c>
      <c r="G98" s="135" t="s">
        <v>114</v>
      </c>
      <c r="H98" s="136">
        <v>6</v>
      </c>
      <c r="I98" s="137"/>
      <c r="J98" s="137"/>
      <c r="K98" s="138">
        <f>ROUND(P98*H98,2)</f>
        <v>0</v>
      </c>
      <c r="L98" s="134" t="s">
        <v>88</v>
      </c>
      <c r="M98" s="31"/>
      <c r="N98" s="139" t="s">
        <v>8</v>
      </c>
      <c r="O98" s="140" t="s">
        <v>23</v>
      </c>
      <c r="P98" s="65">
        <f>I98+J98</f>
        <v>0</v>
      </c>
      <c r="Q98" s="65">
        <f>ROUND(I98*H98,2)</f>
        <v>0</v>
      </c>
      <c r="R98" s="65">
        <f>ROUND(J98*H98,2)</f>
        <v>0</v>
      </c>
      <c r="S98" s="22"/>
      <c r="T98" s="141">
        <f>S98*H98</f>
        <v>0</v>
      </c>
      <c r="U98" s="141">
        <v>0</v>
      </c>
      <c r="V98" s="141">
        <f>U98*H98</f>
        <v>0</v>
      </c>
      <c r="W98" s="141">
        <v>0</v>
      </c>
      <c r="X98" s="142">
        <f>W98*H98</f>
        <v>0</v>
      </c>
      <c r="AR98" s="10" t="s">
        <v>89</v>
      </c>
      <c r="AT98" s="10" t="s">
        <v>84</v>
      </c>
      <c r="AU98" s="10" t="s">
        <v>37</v>
      </c>
      <c r="AY98" s="10" t="s">
        <v>81</v>
      </c>
      <c r="BE98" s="143">
        <f>IF(O98="základní",K98,0)</f>
        <v>0</v>
      </c>
      <c r="BF98" s="143">
        <f>IF(O98="snížená",K98,0)</f>
        <v>0</v>
      </c>
      <c r="BG98" s="143">
        <f>IF(O98="zákl. přenesená",K98,0)</f>
        <v>0</v>
      </c>
      <c r="BH98" s="143">
        <f>IF(O98="sníž. přenesená",K98,0)</f>
        <v>0</v>
      </c>
      <c r="BI98" s="143">
        <f>IF(O98="nulová",K98,0)</f>
        <v>0</v>
      </c>
      <c r="BJ98" s="10" t="s">
        <v>35</v>
      </c>
      <c r="BK98" s="143">
        <f>ROUND(P98*H98,2)</f>
        <v>0</v>
      </c>
      <c r="BL98" s="10" t="s">
        <v>89</v>
      </c>
      <c r="BM98" s="10" t="s">
        <v>120</v>
      </c>
    </row>
    <row r="99" spans="2:47" s="1" customFormat="1" ht="13.5">
      <c r="B99" s="21"/>
      <c r="C99" s="33"/>
      <c r="D99" s="144" t="s">
        <v>91</v>
      </c>
      <c r="E99" s="33"/>
      <c r="F99" s="145" t="s">
        <v>121</v>
      </c>
      <c r="G99" s="33"/>
      <c r="H99" s="33"/>
      <c r="I99" s="99"/>
      <c r="J99" s="99"/>
      <c r="K99" s="33"/>
      <c r="L99" s="33"/>
      <c r="M99" s="31"/>
      <c r="N99" s="146"/>
      <c r="O99" s="22"/>
      <c r="P99" s="22"/>
      <c r="Q99" s="22"/>
      <c r="R99" s="22"/>
      <c r="S99" s="22"/>
      <c r="T99" s="22"/>
      <c r="U99" s="22"/>
      <c r="V99" s="22"/>
      <c r="W99" s="22"/>
      <c r="X99" s="35"/>
      <c r="AT99" s="10" t="s">
        <v>91</v>
      </c>
      <c r="AU99" s="10" t="s">
        <v>37</v>
      </c>
    </row>
    <row r="100" spans="2:65" s="1" customFormat="1" ht="25.5" customHeight="1">
      <c r="B100" s="21"/>
      <c r="C100" s="147" t="s">
        <v>122</v>
      </c>
      <c r="D100" s="147" t="s">
        <v>93</v>
      </c>
      <c r="E100" s="148" t="s">
        <v>123</v>
      </c>
      <c r="F100" s="149" t="s">
        <v>124</v>
      </c>
      <c r="G100" s="150" t="s">
        <v>114</v>
      </c>
      <c r="H100" s="151">
        <v>6</v>
      </c>
      <c r="I100" s="152"/>
      <c r="J100" s="153"/>
      <c r="K100" s="154">
        <f>ROUND(P100*H100,2)</f>
        <v>0</v>
      </c>
      <c r="L100" s="149" t="s">
        <v>8</v>
      </c>
      <c r="M100" s="155"/>
      <c r="N100" s="156" t="s">
        <v>8</v>
      </c>
      <c r="O100" s="140" t="s">
        <v>23</v>
      </c>
      <c r="P100" s="65">
        <f>I100+J100</f>
        <v>0</v>
      </c>
      <c r="Q100" s="65">
        <f>ROUND(I100*H100,2)</f>
        <v>0</v>
      </c>
      <c r="R100" s="65">
        <f>ROUND(J100*H100,2)</f>
        <v>0</v>
      </c>
      <c r="S100" s="22"/>
      <c r="T100" s="141">
        <f>S100*H100</f>
        <v>0</v>
      </c>
      <c r="U100" s="141">
        <v>0.015</v>
      </c>
      <c r="V100" s="141">
        <f>U100*H100</f>
        <v>0.09</v>
      </c>
      <c r="W100" s="141">
        <v>0</v>
      </c>
      <c r="X100" s="142">
        <f>W100*H100</f>
        <v>0</v>
      </c>
      <c r="AR100" s="10" t="s">
        <v>96</v>
      </c>
      <c r="AT100" s="10" t="s">
        <v>93</v>
      </c>
      <c r="AU100" s="10" t="s">
        <v>37</v>
      </c>
      <c r="AY100" s="10" t="s">
        <v>81</v>
      </c>
      <c r="BE100" s="143">
        <f>IF(O100="základní",K100,0)</f>
        <v>0</v>
      </c>
      <c r="BF100" s="143">
        <f>IF(O100="snížená",K100,0)</f>
        <v>0</v>
      </c>
      <c r="BG100" s="143">
        <f>IF(O100="zákl. přenesená",K100,0)</f>
        <v>0</v>
      </c>
      <c r="BH100" s="143">
        <f>IF(O100="sníž. přenesená",K100,0)</f>
        <v>0</v>
      </c>
      <c r="BI100" s="143">
        <f>IF(O100="nulová",K100,0)</f>
        <v>0</v>
      </c>
      <c r="BJ100" s="10" t="s">
        <v>35</v>
      </c>
      <c r="BK100" s="143">
        <f>ROUND(P100*H100,2)</f>
        <v>0</v>
      </c>
      <c r="BL100" s="10" t="s">
        <v>89</v>
      </c>
      <c r="BM100" s="10" t="s">
        <v>125</v>
      </c>
    </row>
    <row r="101" spans="2:47" s="1" customFormat="1" ht="13.5">
      <c r="B101" s="21"/>
      <c r="C101" s="33"/>
      <c r="D101" s="144" t="s">
        <v>91</v>
      </c>
      <c r="E101" s="33"/>
      <c r="F101" s="145" t="s">
        <v>124</v>
      </c>
      <c r="G101" s="33"/>
      <c r="H101" s="33"/>
      <c r="I101" s="99"/>
      <c r="J101" s="99"/>
      <c r="K101" s="33"/>
      <c r="L101" s="33"/>
      <c r="M101" s="31"/>
      <c r="N101" s="146"/>
      <c r="O101" s="22"/>
      <c r="P101" s="22"/>
      <c r="Q101" s="22"/>
      <c r="R101" s="22"/>
      <c r="S101" s="22"/>
      <c r="T101" s="22"/>
      <c r="U101" s="22"/>
      <c r="V101" s="22"/>
      <c r="W101" s="22"/>
      <c r="X101" s="35"/>
      <c r="AT101" s="10" t="s">
        <v>91</v>
      </c>
      <c r="AU101" s="10" t="s">
        <v>37</v>
      </c>
    </row>
    <row r="102" spans="2:65" s="1" customFormat="1" ht="16.5" customHeight="1">
      <c r="B102" s="21"/>
      <c r="C102" s="132" t="s">
        <v>126</v>
      </c>
      <c r="D102" s="132" t="s">
        <v>84</v>
      </c>
      <c r="E102" s="133" t="s">
        <v>127</v>
      </c>
      <c r="F102" s="134" t="s">
        <v>128</v>
      </c>
      <c r="G102" s="135" t="s">
        <v>87</v>
      </c>
      <c r="H102" s="136">
        <v>8</v>
      </c>
      <c r="I102" s="137"/>
      <c r="J102" s="137"/>
      <c r="K102" s="138">
        <f>ROUND(P102*H102,2)</f>
        <v>0</v>
      </c>
      <c r="L102" s="134" t="s">
        <v>88</v>
      </c>
      <c r="M102" s="31"/>
      <c r="N102" s="139" t="s">
        <v>8</v>
      </c>
      <c r="O102" s="140" t="s">
        <v>23</v>
      </c>
      <c r="P102" s="65">
        <f>I102+J102</f>
        <v>0</v>
      </c>
      <c r="Q102" s="65">
        <f>ROUND(I102*H102,2)</f>
        <v>0</v>
      </c>
      <c r="R102" s="65">
        <f>ROUND(J102*H102,2)</f>
        <v>0</v>
      </c>
      <c r="S102" s="22"/>
      <c r="T102" s="141">
        <f>S102*H102</f>
        <v>0</v>
      </c>
      <c r="U102" s="141">
        <v>0</v>
      </c>
      <c r="V102" s="141">
        <f>U102*H102</f>
        <v>0</v>
      </c>
      <c r="W102" s="141">
        <v>0</v>
      </c>
      <c r="X102" s="142">
        <f>W102*H102</f>
        <v>0</v>
      </c>
      <c r="AR102" s="10" t="s">
        <v>89</v>
      </c>
      <c r="AT102" s="10" t="s">
        <v>84</v>
      </c>
      <c r="AU102" s="10" t="s">
        <v>37</v>
      </c>
      <c r="AY102" s="10" t="s">
        <v>81</v>
      </c>
      <c r="BE102" s="143">
        <f>IF(O102="základní",K102,0)</f>
        <v>0</v>
      </c>
      <c r="BF102" s="143">
        <f>IF(O102="snížená",K102,0)</f>
        <v>0</v>
      </c>
      <c r="BG102" s="143">
        <f>IF(O102="zákl. přenesená",K102,0)</f>
        <v>0</v>
      </c>
      <c r="BH102" s="143">
        <f>IF(O102="sníž. přenesená",K102,0)</f>
        <v>0</v>
      </c>
      <c r="BI102" s="143">
        <f>IF(O102="nulová",K102,0)</f>
        <v>0</v>
      </c>
      <c r="BJ102" s="10" t="s">
        <v>35</v>
      </c>
      <c r="BK102" s="143">
        <f>ROUND(P102*H102,2)</f>
        <v>0</v>
      </c>
      <c r="BL102" s="10" t="s">
        <v>89</v>
      </c>
      <c r="BM102" s="10" t="s">
        <v>129</v>
      </c>
    </row>
    <row r="103" spans="2:47" s="1" customFormat="1" ht="27">
      <c r="B103" s="21"/>
      <c r="C103" s="33"/>
      <c r="D103" s="144" t="s">
        <v>91</v>
      </c>
      <c r="E103" s="33"/>
      <c r="F103" s="145" t="s">
        <v>130</v>
      </c>
      <c r="G103" s="33"/>
      <c r="H103" s="33"/>
      <c r="I103" s="99"/>
      <c r="J103" s="99"/>
      <c r="K103" s="33"/>
      <c r="L103" s="33"/>
      <c r="M103" s="31"/>
      <c r="N103" s="146"/>
      <c r="O103" s="22"/>
      <c r="P103" s="22"/>
      <c r="Q103" s="22"/>
      <c r="R103" s="22"/>
      <c r="S103" s="22"/>
      <c r="T103" s="22"/>
      <c r="U103" s="22"/>
      <c r="V103" s="22"/>
      <c r="W103" s="22"/>
      <c r="X103" s="35"/>
      <c r="AT103" s="10" t="s">
        <v>91</v>
      </c>
      <c r="AU103" s="10" t="s">
        <v>37</v>
      </c>
    </row>
    <row r="104" spans="2:65" s="1" customFormat="1" ht="16.5" customHeight="1">
      <c r="B104" s="21"/>
      <c r="C104" s="147" t="s">
        <v>131</v>
      </c>
      <c r="D104" s="147" t="s">
        <v>93</v>
      </c>
      <c r="E104" s="148" t="s">
        <v>132</v>
      </c>
      <c r="F104" s="149" t="s">
        <v>133</v>
      </c>
      <c r="G104" s="150" t="s">
        <v>87</v>
      </c>
      <c r="H104" s="151">
        <v>8</v>
      </c>
      <c r="I104" s="152"/>
      <c r="J104" s="153"/>
      <c r="K104" s="154">
        <f>ROUND(P104*H104,2)</f>
        <v>0</v>
      </c>
      <c r="L104" s="149" t="s">
        <v>8</v>
      </c>
      <c r="M104" s="155"/>
      <c r="N104" s="156" t="s">
        <v>8</v>
      </c>
      <c r="O104" s="140" t="s">
        <v>23</v>
      </c>
      <c r="P104" s="65">
        <f>I104+J104</f>
        <v>0</v>
      </c>
      <c r="Q104" s="65">
        <f>ROUND(I104*H104,2)</f>
        <v>0</v>
      </c>
      <c r="R104" s="65">
        <f>ROUND(J104*H104,2)</f>
        <v>0</v>
      </c>
      <c r="S104" s="22"/>
      <c r="T104" s="141">
        <f>S104*H104</f>
        <v>0</v>
      </c>
      <c r="U104" s="141">
        <v>0.001</v>
      </c>
      <c r="V104" s="141">
        <f>U104*H104</f>
        <v>0.008</v>
      </c>
      <c r="W104" s="141">
        <v>0</v>
      </c>
      <c r="X104" s="142">
        <f>W104*H104</f>
        <v>0</v>
      </c>
      <c r="AR104" s="10" t="s">
        <v>96</v>
      </c>
      <c r="AT104" s="10" t="s">
        <v>93</v>
      </c>
      <c r="AU104" s="10" t="s">
        <v>37</v>
      </c>
      <c r="AY104" s="10" t="s">
        <v>81</v>
      </c>
      <c r="BE104" s="143">
        <f>IF(O104="základní",K104,0)</f>
        <v>0</v>
      </c>
      <c r="BF104" s="143">
        <f>IF(O104="snížená",K104,0)</f>
        <v>0</v>
      </c>
      <c r="BG104" s="143">
        <f>IF(O104="zákl. přenesená",K104,0)</f>
        <v>0</v>
      </c>
      <c r="BH104" s="143">
        <f>IF(O104="sníž. přenesená",K104,0)</f>
        <v>0</v>
      </c>
      <c r="BI104" s="143">
        <f>IF(O104="nulová",K104,0)</f>
        <v>0</v>
      </c>
      <c r="BJ104" s="10" t="s">
        <v>35</v>
      </c>
      <c r="BK104" s="143">
        <f>ROUND(P104*H104,2)</f>
        <v>0</v>
      </c>
      <c r="BL104" s="10" t="s">
        <v>89</v>
      </c>
      <c r="BM104" s="10" t="s">
        <v>134</v>
      </c>
    </row>
    <row r="105" spans="2:65" s="1" customFormat="1" ht="16.5" customHeight="1">
      <c r="B105" s="21"/>
      <c r="C105" s="147" t="s">
        <v>135</v>
      </c>
      <c r="D105" s="147" t="s">
        <v>93</v>
      </c>
      <c r="E105" s="148" t="s">
        <v>136</v>
      </c>
      <c r="F105" s="149" t="s">
        <v>137</v>
      </c>
      <c r="G105" s="150" t="s">
        <v>114</v>
      </c>
      <c r="H105" s="151">
        <v>5</v>
      </c>
      <c r="I105" s="152"/>
      <c r="J105" s="153"/>
      <c r="K105" s="154">
        <f>ROUND(P105*H105,2)</f>
        <v>0</v>
      </c>
      <c r="L105" s="149" t="s">
        <v>88</v>
      </c>
      <c r="M105" s="155"/>
      <c r="N105" s="156" t="s">
        <v>8</v>
      </c>
      <c r="O105" s="140" t="s">
        <v>23</v>
      </c>
      <c r="P105" s="65">
        <f>I105+J105</f>
        <v>0</v>
      </c>
      <c r="Q105" s="65">
        <f>ROUND(I105*H105,2)</f>
        <v>0</v>
      </c>
      <c r="R105" s="65">
        <f>ROUND(J105*H105,2)</f>
        <v>0</v>
      </c>
      <c r="S105" s="22"/>
      <c r="T105" s="141">
        <f>S105*H105</f>
        <v>0</v>
      </c>
      <c r="U105" s="141">
        <v>0.00024</v>
      </c>
      <c r="V105" s="141">
        <f>U105*H105</f>
        <v>0.0012000000000000001</v>
      </c>
      <c r="W105" s="141">
        <v>0</v>
      </c>
      <c r="X105" s="142">
        <f>W105*H105</f>
        <v>0</v>
      </c>
      <c r="AR105" s="10" t="s">
        <v>96</v>
      </c>
      <c r="AT105" s="10" t="s">
        <v>93</v>
      </c>
      <c r="AU105" s="10" t="s">
        <v>37</v>
      </c>
      <c r="AY105" s="10" t="s">
        <v>81</v>
      </c>
      <c r="BE105" s="143">
        <f>IF(O105="základní",K105,0)</f>
        <v>0</v>
      </c>
      <c r="BF105" s="143">
        <f>IF(O105="snížená",K105,0)</f>
        <v>0</v>
      </c>
      <c r="BG105" s="143">
        <f>IF(O105="zákl. přenesená",K105,0)</f>
        <v>0</v>
      </c>
      <c r="BH105" s="143">
        <f>IF(O105="sníž. přenesená",K105,0)</f>
        <v>0</v>
      </c>
      <c r="BI105" s="143">
        <f>IF(O105="nulová",K105,0)</f>
        <v>0</v>
      </c>
      <c r="BJ105" s="10" t="s">
        <v>35</v>
      </c>
      <c r="BK105" s="143">
        <f>ROUND(P105*H105,2)</f>
        <v>0</v>
      </c>
      <c r="BL105" s="10" t="s">
        <v>89</v>
      </c>
      <c r="BM105" s="10" t="s">
        <v>138</v>
      </c>
    </row>
    <row r="106" spans="2:47" s="1" customFormat="1" ht="13.5">
      <c r="B106" s="21"/>
      <c r="C106" s="33"/>
      <c r="D106" s="144" t="s">
        <v>91</v>
      </c>
      <c r="E106" s="33"/>
      <c r="F106" s="145" t="s">
        <v>137</v>
      </c>
      <c r="G106" s="33"/>
      <c r="H106" s="33"/>
      <c r="I106" s="99"/>
      <c r="J106" s="99"/>
      <c r="K106" s="33"/>
      <c r="L106" s="33"/>
      <c r="M106" s="31"/>
      <c r="N106" s="146"/>
      <c r="O106" s="22"/>
      <c r="P106" s="22"/>
      <c r="Q106" s="22"/>
      <c r="R106" s="22"/>
      <c r="S106" s="22"/>
      <c r="T106" s="22"/>
      <c r="U106" s="22"/>
      <c r="V106" s="22"/>
      <c r="W106" s="22"/>
      <c r="X106" s="35"/>
      <c r="AT106" s="10" t="s">
        <v>91</v>
      </c>
      <c r="AU106" s="10" t="s">
        <v>37</v>
      </c>
    </row>
    <row r="107" spans="2:65" s="1" customFormat="1" ht="16.5" customHeight="1">
      <c r="B107" s="21"/>
      <c r="C107" s="147" t="s">
        <v>139</v>
      </c>
      <c r="D107" s="147" t="s">
        <v>93</v>
      </c>
      <c r="E107" s="148" t="s">
        <v>140</v>
      </c>
      <c r="F107" s="149" t="s">
        <v>141</v>
      </c>
      <c r="G107" s="150" t="s">
        <v>114</v>
      </c>
      <c r="H107" s="151">
        <v>4</v>
      </c>
      <c r="I107" s="152"/>
      <c r="J107" s="153"/>
      <c r="K107" s="154">
        <f>ROUND(P107*H107,2)</f>
        <v>0</v>
      </c>
      <c r="L107" s="149" t="s">
        <v>88</v>
      </c>
      <c r="M107" s="155"/>
      <c r="N107" s="156" t="s">
        <v>8</v>
      </c>
      <c r="O107" s="140" t="s">
        <v>23</v>
      </c>
      <c r="P107" s="65">
        <f>I107+J107</f>
        <v>0</v>
      </c>
      <c r="Q107" s="65">
        <f>ROUND(I107*H107,2)</f>
        <v>0</v>
      </c>
      <c r="R107" s="65">
        <f>ROUND(J107*H107,2)</f>
        <v>0</v>
      </c>
      <c r="S107" s="22"/>
      <c r="T107" s="141">
        <f>S107*H107</f>
        <v>0</v>
      </c>
      <c r="U107" s="141">
        <v>0.00014</v>
      </c>
      <c r="V107" s="141">
        <f>U107*H107</f>
        <v>0.00056</v>
      </c>
      <c r="W107" s="141">
        <v>0</v>
      </c>
      <c r="X107" s="142">
        <f>W107*H107</f>
        <v>0</v>
      </c>
      <c r="AR107" s="10" t="s">
        <v>96</v>
      </c>
      <c r="AT107" s="10" t="s">
        <v>93</v>
      </c>
      <c r="AU107" s="10" t="s">
        <v>37</v>
      </c>
      <c r="AY107" s="10" t="s">
        <v>81</v>
      </c>
      <c r="BE107" s="143">
        <f>IF(O107="základní",K107,0)</f>
        <v>0</v>
      </c>
      <c r="BF107" s="143">
        <f>IF(O107="snížená",K107,0)</f>
        <v>0</v>
      </c>
      <c r="BG107" s="143">
        <f>IF(O107="zákl. přenesená",K107,0)</f>
        <v>0</v>
      </c>
      <c r="BH107" s="143">
        <f>IF(O107="sníž. přenesená",K107,0)</f>
        <v>0</v>
      </c>
      <c r="BI107" s="143">
        <f>IF(O107="nulová",K107,0)</f>
        <v>0</v>
      </c>
      <c r="BJ107" s="10" t="s">
        <v>35</v>
      </c>
      <c r="BK107" s="143">
        <f>ROUND(P107*H107,2)</f>
        <v>0</v>
      </c>
      <c r="BL107" s="10" t="s">
        <v>89</v>
      </c>
      <c r="BM107" s="10" t="s">
        <v>142</v>
      </c>
    </row>
    <row r="108" spans="2:47" s="1" customFormat="1" ht="13.5">
      <c r="B108" s="21"/>
      <c r="C108" s="33"/>
      <c r="D108" s="144" t="s">
        <v>91</v>
      </c>
      <c r="E108" s="33"/>
      <c r="F108" s="145" t="s">
        <v>141</v>
      </c>
      <c r="G108" s="33"/>
      <c r="H108" s="33"/>
      <c r="I108" s="99"/>
      <c r="J108" s="99"/>
      <c r="K108" s="33"/>
      <c r="L108" s="33"/>
      <c r="M108" s="31"/>
      <c r="N108" s="146"/>
      <c r="O108" s="22"/>
      <c r="P108" s="22"/>
      <c r="Q108" s="22"/>
      <c r="R108" s="22"/>
      <c r="S108" s="22"/>
      <c r="T108" s="22"/>
      <c r="U108" s="22"/>
      <c r="V108" s="22"/>
      <c r="W108" s="22"/>
      <c r="X108" s="35"/>
      <c r="AT108" s="10" t="s">
        <v>91</v>
      </c>
      <c r="AU108" s="10" t="s">
        <v>37</v>
      </c>
    </row>
    <row r="109" spans="2:65" s="1" customFormat="1" ht="25.5" customHeight="1">
      <c r="B109" s="21"/>
      <c r="C109" s="132" t="s">
        <v>143</v>
      </c>
      <c r="D109" s="132" t="s">
        <v>84</v>
      </c>
      <c r="E109" s="133" t="s">
        <v>144</v>
      </c>
      <c r="F109" s="134" t="s">
        <v>145</v>
      </c>
      <c r="G109" s="135" t="s">
        <v>87</v>
      </c>
      <c r="H109" s="136">
        <v>90</v>
      </c>
      <c r="I109" s="137"/>
      <c r="J109" s="137"/>
      <c r="K109" s="138">
        <f>ROUND(P109*H109,2)</f>
        <v>0</v>
      </c>
      <c r="L109" s="134" t="s">
        <v>88</v>
      </c>
      <c r="M109" s="31"/>
      <c r="N109" s="139" t="s">
        <v>8</v>
      </c>
      <c r="O109" s="140" t="s">
        <v>23</v>
      </c>
      <c r="P109" s="65">
        <f>I109+J109</f>
        <v>0</v>
      </c>
      <c r="Q109" s="65">
        <f>ROUND(I109*H109,2)</f>
        <v>0</v>
      </c>
      <c r="R109" s="65">
        <f>ROUND(J109*H109,2)</f>
        <v>0</v>
      </c>
      <c r="S109" s="22"/>
      <c r="T109" s="141">
        <f>S109*H109</f>
        <v>0</v>
      </c>
      <c r="U109" s="141">
        <v>0</v>
      </c>
      <c r="V109" s="141">
        <f>U109*H109</f>
        <v>0</v>
      </c>
      <c r="W109" s="141">
        <v>0</v>
      </c>
      <c r="X109" s="142">
        <f>W109*H109</f>
        <v>0</v>
      </c>
      <c r="AR109" s="10" t="s">
        <v>89</v>
      </c>
      <c r="AT109" s="10" t="s">
        <v>84</v>
      </c>
      <c r="AU109" s="10" t="s">
        <v>37</v>
      </c>
      <c r="AY109" s="10" t="s">
        <v>81</v>
      </c>
      <c r="BE109" s="143">
        <f>IF(O109="základní",K109,0)</f>
        <v>0</v>
      </c>
      <c r="BF109" s="143">
        <f>IF(O109="snížená",K109,0)</f>
        <v>0</v>
      </c>
      <c r="BG109" s="143">
        <f>IF(O109="zákl. přenesená",K109,0)</f>
        <v>0</v>
      </c>
      <c r="BH109" s="143">
        <f>IF(O109="sníž. přenesená",K109,0)</f>
        <v>0</v>
      </c>
      <c r="BI109" s="143">
        <f>IF(O109="nulová",K109,0)</f>
        <v>0</v>
      </c>
      <c r="BJ109" s="10" t="s">
        <v>35</v>
      </c>
      <c r="BK109" s="143">
        <f>ROUND(P109*H109,2)</f>
        <v>0</v>
      </c>
      <c r="BL109" s="10" t="s">
        <v>89</v>
      </c>
      <c r="BM109" s="10" t="s">
        <v>146</v>
      </c>
    </row>
    <row r="110" spans="2:47" s="1" customFormat="1" ht="27">
      <c r="B110" s="21"/>
      <c r="C110" s="33"/>
      <c r="D110" s="144" t="s">
        <v>91</v>
      </c>
      <c r="E110" s="33"/>
      <c r="F110" s="145" t="s">
        <v>147</v>
      </c>
      <c r="G110" s="33"/>
      <c r="H110" s="33"/>
      <c r="I110" s="99"/>
      <c r="J110" s="99"/>
      <c r="K110" s="33"/>
      <c r="L110" s="33"/>
      <c r="M110" s="31"/>
      <c r="N110" s="146"/>
      <c r="O110" s="22"/>
      <c r="P110" s="22"/>
      <c r="Q110" s="22"/>
      <c r="R110" s="22"/>
      <c r="S110" s="22"/>
      <c r="T110" s="22"/>
      <c r="U110" s="22"/>
      <c r="V110" s="22"/>
      <c r="W110" s="22"/>
      <c r="X110" s="35"/>
      <c r="AT110" s="10" t="s">
        <v>91</v>
      </c>
      <c r="AU110" s="10" t="s">
        <v>37</v>
      </c>
    </row>
    <row r="111" spans="2:65" s="1" customFormat="1" ht="16.5" customHeight="1">
      <c r="B111" s="21"/>
      <c r="C111" s="147" t="s">
        <v>148</v>
      </c>
      <c r="D111" s="147" t="s">
        <v>93</v>
      </c>
      <c r="E111" s="148" t="s">
        <v>149</v>
      </c>
      <c r="F111" s="149" t="s">
        <v>150</v>
      </c>
      <c r="G111" s="150" t="s">
        <v>151</v>
      </c>
      <c r="H111" s="151">
        <v>85.714</v>
      </c>
      <c r="I111" s="152"/>
      <c r="J111" s="153"/>
      <c r="K111" s="154">
        <f>ROUND(P111*H111,2)</f>
        <v>0</v>
      </c>
      <c r="L111" s="149" t="s">
        <v>88</v>
      </c>
      <c r="M111" s="155"/>
      <c r="N111" s="156" t="s">
        <v>8</v>
      </c>
      <c r="O111" s="140" t="s">
        <v>23</v>
      </c>
      <c r="P111" s="65">
        <f>I111+J111</f>
        <v>0</v>
      </c>
      <c r="Q111" s="65">
        <f>ROUND(I111*H111,2)</f>
        <v>0</v>
      </c>
      <c r="R111" s="65">
        <f>ROUND(J111*H111,2)</f>
        <v>0</v>
      </c>
      <c r="S111" s="22"/>
      <c r="T111" s="141">
        <f>S111*H111</f>
        <v>0</v>
      </c>
      <c r="U111" s="141">
        <v>0.001</v>
      </c>
      <c r="V111" s="141">
        <f>U111*H111</f>
        <v>0.085714</v>
      </c>
      <c r="W111" s="141">
        <v>0</v>
      </c>
      <c r="X111" s="142">
        <f>W111*H111</f>
        <v>0</v>
      </c>
      <c r="AR111" s="10" t="s">
        <v>96</v>
      </c>
      <c r="AT111" s="10" t="s">
        <v>93</v>
      </c>
      <c r="AU111" s="10" t="s">
        <v>37</v>
      </c>
      <c r="AY111" s="10" t="s">
        <v>81</v>
      </c>
      <c r="BE111" s="143">
        <f>IF(O111="základní",K111,0)</f>
        <v>0</v>
      </c>
      <c r="BF111" s="143">
        <f>IF(O111="snížená",K111,0)</f>
        <v>0</v>
      </c>
      <c r="BG111" s="143">
        <f>IF(O111="zákl. přenesená",K111,0)</f>
        <v>0</v>
      </c>
      <c r="BH111" s="143">
        <f>IF(O111="sníž. přenesená",K111,0)</f>
        <v>0</v>
      </c>
      <c r="BI111" s="143">
        <f>IF(O111="nulová",K111,0)</f>
        <v>0</v>
      </c>
      <c r="BJ111" s="10" t="s">
        <v>35</v>
      </c>
      <c r="BK111" s="143">
        <f>ROUND(P111*H111,2)</f>
        <v>0</v>
      </c>
      <c r="BL111" s="10" t="s">
        <v>89</v>
      </c>
      <c r="BM111" s="10" t="s">
        <v>152</v>
      </c>
    </row>
    <row r="112" spans="2:47" s="1" customFormat="1" ht="13.5">
      <c r="B112" s="21"/>
      <c r="C112" s="33"/>
      <c r="D112" s="144" t="s">
        <v>91</v>
      </c>
      <c r="E112" s="33"/>
      <c r="F112" s="145" t="s">
        <v>153</v>
      </c>
      <c r="G112" s="33"/>
      <c r="H112" s="33"/>
      <c r="I112" s="99"/>
      <c r="J112" s="99"/>
      <c r="K112" s="33"/>
      <c r="L112" s="33"/>
      <c r="M112" s="31"/>
      <c r="N112" s="146"/>
      <c r="O112" s="22"/>
      <c r="P112" s="22"/>
      <c r="Q112" s="22"/>
      <c r="R112" s="22"/>
      <c r="S112" s="22"/>
      <c r="T112" s="22"/>
      <c r="U112" s="22"/>
      <c r="V112" s="22"/>
      <c r="W112" s="22"/>
      <c r="X112" s="35"/>
      <c r="AT112" s="10" t="s">
        <v>91</v>
      </c>
      <c r="AU112" s="10" t="s">
        <v>37</v>
      </c>
    </row>
    <row r="113" spans="2:51" s="7" customFormat="1" ht="13.5">
      <c r="B113" s="158"/>
      <c r="C113" s="159"/>
      <c r="D113" s="144" t="s">
        <v>100</v>
      </c>
      <c r="E113" s="160" t="s">
        <v>8</v>
      </c>
      <c r="F113" s="161" t="s">
        <v>154</v>
      </c>
      <c r="G113" s="159"/>
      <c r="H113" s="162">
        <v>85.714</v>
      </c>
      <c r="I113" s="163"/>
      <c r="J113" s="163"/>
      <c r="K113" s="159"/>
      <c r="L113" s="159"/>
      <c r="M113" s="164"/>
      <c r="N113" s="165"/>
      <c r="O113" s="166"/>
      <c r="P113" s="166"/>
      <c r="Q113" s="166"/>
      <c r="R113" s="166"/>
      <c r="S113" s="166"/>
      <c r="T113" s="166"/>
      <c r="U113" s="166"/>
      <c r="V113" s="166"/>
      <c r="W113" s="166"/>
      <c r="X113" s="167"/>
      <c r="AT113" s="168" t="s">
        <v>100</v>
      </c>
      <c r="AU113" s="168" t="s">
        <v>37</v>
      </c>
      <c r="AV113" s="7" t="s">
        <v>37</v>
      </c>
      <c r="AW113" s="7" t="s">
        <v>2</v>
      </c>
      <c r="AX113" s="7" t="s">
        <v>35</v>
      </c>
      <c r="AY113" s="168" t="s">
        <v>81</v>
      </c>
    </row>
    <row r="114" spans="2:65" s="1" customFormat="1" ht="16.5" customHeight="1">
      <c r="B114" s="21"/>
      <c r="C114" s="132" t="s">
        <v>155</v>
      </c>
      <c r="D114" s="132" t="s">
        <v>84</v>
      </c>
      <c r="E114" s="133" t="s">
        <v>156</v>
      </c>
      <c r="F114" s="134" t="s">
        <v>157</v>
      </c>
      <c r="G114" s="135" t="s">
        <v>114</v>
      </c>
      <c r="H114" s="136">
        <v>1</v>
      </c>
      <c r="I114" s="137"/>
      <c r="J114" s="137"/>
      <c r="K114" s="138">
        <f>ROUND(P114*H114,2)</f>
        <v>0</v>
      </c>
      <c r="L114" s="134" t="s">
        <v>88</v>
      </c>
      <c r="M114" s="31"/>
      <c r="N114" s="139" t="s">
        <v>8</v>
      </c>
      <c r="O114" s="140" t="s">
        <v>23</v>
      </c>
      <c r="P114" s="65">
        <f>I114+J114</f>
        <v>0</v>
      </c>
      <c r="Q114" s="65">
        <f>ROUND(I114*H114,2)</f>
        <v>0</v>
      </c>
      <c r="R114" s="65">
        <f>ROUND(J114*H114,2)</f>
        <v>0</v>
      </c>
      <c r="S114" s="22"/>
      <c r="T114" s="141">
        <f>S114*H114</f>
        <v>0</v>
      </c>
      <c r="U114" s="141">
        <v>0</v>
      </c>
      <c r="V114" s="141">
        <f>U114*H114</f>
        <v>0</v>
      </c>
      <c r="W114" s="141">
        <v>0</v>
      </c>
      <c r="X114" s="142">
        <f>W114*H114</f>
        <v>0</v>
      </c>
      <c r="AR114" s="10" t="s">
        <v>89</v>
      </c>
      <c r="AT114" s="10" t="s">
        <v>84</v>
      </c>
      <c r="AU114" s="10" t="s">
        <v>37</v>
      </c>
      <c r="AY114" s="10" t="s">
        <v>81</v>
      </c>
      <c r="BE114" s="143">
        <f>IF(O114="základní",K114,0)</f>
        <v>0</v>
      </c>
      <c r="BF114" s="143">
        <f>IF(O114="snížená",K114,0)</f>
        <v>0</v>
      </c>
      <c r="BG114" s="143">
        <f>IF(O114="zákl. přenesená",K114,0)</f>
        <v>0</v>
      </c>
      <c r="BH114" s="143">
        <f>IF(O114="sníž. přenesená",K114,0)</f>
        <v>0</v>
      </c>
      <c r="BI114" s="143">
        <f>IF(O114="nulová",K114,0)</f>
        <v>0</v>
      </c>
      <c r="BJ114" s="10" t="s">
        <v>35</v>
      </c>
      <c r="BK114" s="143">
        <f>ROUND(P114*H114,2)</f>
        <v>0</v>
      </c>
      <c r="BL114" s="10" t="s">
        <v>89</v>
      </c>
      <c r="BM114" s="10" t="s">
        <v>158</v>
      </c>
    </row>
    <row r="115" spans="2:47" s="1" customFormat="1" ht="27">
      <c r="B115" s="21"/>
      <c r="C115" s="33"/>
      <c r="D115" s="144" t="s">
        <v>91</v>
      </c>
      <c r="E115" s="33"/>
      <c r="F115" s="145" t="s">
        <v>159</v>
      </c>
      <c r="G115" s="33"/>
      <c r="H115" s="33"/>
      <c r="I115" s="99"/>
      <c r="J115" s="99"/>
      <c r="K115" s="33"/>
      <c r="L115" s="33"/>
      <c r="M115" s="31"/>
      <c r="N115" s="146"/>
      <c r="O115" s="22"/>
      <c r="P115" s="22"/>
      <c r="Q115" s="22"/>
      <c r="R115" s="22"/>
      <c r="S115" s="22"/>
      <c r="T115" s="22"/>
      <c r="U115" s="22"/>
      <c r="V115" s="22"/>
      <c r="W115" s="22"/>
      <c r="X115" s="35"/>
      <c r="AT115" s="10" t="s">
        <v>91</v>
      </c>
      <c r="AU115" s="10" t="s">
        <v>37</v>
      </c>
    </row>
    <row r="116" spans="2:47" s="1" customFormat="1" ht="27">
      <c r="B116" s="21"/>
      <c r="C116" s="33"/>
      <c r="D116" s="144" t="s">
        <v>160</v>
      </c>
      <c r="E116" s="33"/>
      <c r="F116" s="157" t="s">
        <v>161</v>
      </c>
      <c r="G116" s="33"/>
      <c r="H116" s="33"/>
      <c r="I116" s="99"/>
      <c r="J116" s="99"/>
      <c r="K116" s="33"/>
      <c r="L116" s="33"/>
      <c r="M116" s="31"/>
      <c r="N116" s="146"/>
      <c r="O116" s="22"/>
      <c r="P116" s="22"/>
      <c r="Q116" s="22"/>
      <c r="R116" s="22"/>
      <c r="S116" s="22"/>
      <c r="T116" s="22"/>
      <c r="U116" s="22"/>
      <c r="V116" s="22"/>
      <c r="W116" s="22"/>
      <c r="X116" s="35"/>
      <c r="AT116" s="10" t="s">
        <v>160</v>
      </c>
      <c r="AU116" s="10" t="s">
        <v>37</v>
      </c>
    </row>
    <row r="117" spans="2:63" s="6" customFormat="1" ht="37.35" customHeight="1">
      <c r="B117" s="115"/>
      <c r="C117" s="116"/>
      <c r="D117" s="117" t="s">
        <v>33</v>
      </c>
      <c r="E117" s="118" t="s">
        <v>93</v>
      </c>
      <c r="F117" s="118" t="s">
        <v>162</v>
      </c>
      <c r="G117" s="116"/>
      <c r="H117" s="116"/>
      <c r="I117" s="119"/>
      <c r="J117" s="119"/>
      <c r="K117" s="120">
        <f>BK117</f>
        <v>0</v>
      </c>
      <c r="L117" s="116"/>
      <c r="M117" s="121"/>
      <c r="N117" s="122"/>
      <c r="O117" s="123"/>
      <c r="P117" s="123"/>
      <c r="Q117" s="124">
        <f>Q118+Q141</f>
        <v>0</v>
      </c>
      <c r="R117" s="124">
        <f>R118+R141</f>
        <v>0</v>
      </c>
      <c r="S117" s="123"/>
      <c r="T117" s="125">
        <f>T118+T141</f>
        <v>0</v>
      </c>
      <c r="U117" s="123"/>
      <c r="V117" s="125">
        <f>V118+V141</f>
        <v>1.3334920000000001</v>
      </c>
      <c r="W117" s="123"/>
      <c r="X117" s="126">
        <f>X118+X141</f>
        <v>0</v>
      </c>
      <c r="AR117" s="127" t="s">
        <v>102</v>
      </c>
      <c r="AT117" s="128" t="s">
        <v>33</v>
      </c>
      <c r="AU117" s="128" t="s">
        <v>34</v>
      </c>
      <c r="AY117" s="127" t="s">
        <v>81</v>
      </c>
      <c r="BK117" s="129">
        <f>BK118+BK141</f>
        <v>0</v>
      </c>
    </row>
    <row r="118" spans="2:63" s="6" customFormat="1" ht="19.9" customHeight="1">
      <c r="B118" s="115"/>
      <c r="C118" s="116"/>
      <c r="D118" s="117" t="s">
        <v>33</v>
      </c>
      <c r="E118" s="130" t="s">
        <v>163</v>
      </c>
      <c r="F118" s="130" t="s">
        <v>164</v>
      </c>
      <c r="G118" s="116"/>
      <c r="H118" s="116"/>
      <c r="I118" s="119"/>
      <c r="J118" s="119"/>
      <c r="K118" s="131">
        <f>BK118</f>
        <v>0</v>
      </c>
      <c r="L118" s="116"/>
      <c r="M118" s="121"/>
      <c r="N118" s="122"/>
      <c r="O118" s="123"/>
      <c r="P118" s="123"/>
      <c r="Q118" s="124">
        <f>SUM(Q119:Q140)</f>
        <v>0</v>
      </c>
      <c r="R118" s="124">
        <f>SUM(R119:R140)</f>
        <v>0</v>
      </c>
      <c r="S118" s="123"/>
      <c r="T118" s="125">
        <f>SUM(T119:T140)</f>
        <v>0</v>
      </c>
      <c r="U118" s="123"/>
      <c r="V118" s="125">
        <f>SUM(V119:V140)</f>
        <v>0.2961600000000001</v>
      </c>
      <c r="W118" s="123"/>
      <c r="X118" s="126">
        <f>SUM(X119:X140)</f>
        <v>0</v>
      </c>
      <c r="AR118" s="127" t="s">
        <v>102</v>
      </c>
      <c r="AT118" s="128" t="s">
        <v>33</v>
      </c>
      <c r="AU118" s="128" t="s">
        <v>35</v>
      </c>
      <c r="AY118" s="127" t="s">
        <v>81</v>
      </c>
      <c r="BK118" s="129">
        <f>SUM(BK119:BK140)</f>
        <v>0</v>
      </c>
    </row>
    <row r="119" spans="2:65" s="1" customFormat="1" ht="16.5" customHeight="1">
      <c r="B119" s="21"/>
      <c r="C119" s="132" t="s">
        <v>4</v>
      </c>
      <c r="D119" s="132" t="s">
        <v>84</v>
      </c>
      <c r="E119" s="133" t="s">
        <v>165</v>
      </c>
      <c r="F119" s="134" t="s">
        <v>166</v>
      </c>
      <c r="G119" s="135" t="s">
        <v>114</v>
      </c>
      <c r="H119" s="136">
        <v>4</v>
      </c>
      <c r="I119" s="137"/>
      <c r="J119" s="137"/>
      <c r="K119" s="138">
        <f>ROUND(P119*H119,2)</f>
        <v>0</v>
      </c>
      <c r="L119" s="134" t="s">
        <v>88</v>
      </c>
      <c r="M119" s="31"/>
      <c r="N119" s="139" t="s">
        <v>8</v>
      </c>
      <c r="O119" s="140" t="s">
        <v>23</v>
      </c>
      <c r="P119" s="65">
        <f>I119+J119</f>
        <v>0</v>
      </c>
      <c r="Q119" s="65">
        <f>ROUND(I119*H119,2)</f>
        <v>0</v>
      </c>
      <c r="R119" s="65">
        <f>ROUND(J119*H119,2)</f>
        <v>0</v>
      </c>
      <c r="S119" s="22"/>
      <c r="T119" s="141">
        <f>S119*H119</f>
        <v>0</v>
      </c>
      <c r="U119" s="141">
        <v>0</v>
      </c>
      <c r="V119" s="141">
        <f>U119*H119</f>
        <v>0</v>
      </c>
      <c r="W119" s="141">
        <v>0</v>
      </c>
      <c r="X119" s="142">
        <f>W119*H119</f>
        <v>0</v>
      </c>
      <c r="AR119" s="10" t="s">
        <v>167</v>
      </c>
      <c r="AT119" s="10" t="s">
        <v>84</v>
      </c>
      <c r="AU119" s="10" t="s">
        <v>37</v>
      </c>
      <c r="AY119" s="10" t="s">
        <v>81</v>
      </c>
      <c r="BE119" s="143">
        <f>IF(O119="základní",K119,0)</f>
        <v>0</v>
      </c>
      <c r="BF119" s="143">
        <f>IF(O119="snížená",K119,0)</f>
        <v>0</v>
      </c>
      <c r="BG119" s="143">
        <f>IF(O119="zákl. přenesená",K119,0)</f>
        <v>0</v>
      </c>
      <c r="BH119" s="143">
        <f>IF(O119="sníž. přenesená",K119,0)</f>
        <v>0</v>
      </c>
      <c r="BI119" s="143">
        <f>IF(O119="nulová",K119,0)</f>
        <v>0</v>
      </c>
      <c r="BJ119" s="10" t="s">
        <v>35</v>
      </c>
      <c r="BK119" s="143">
        <f>ROUND(P119*H119,2)</f>
        <v>0</v>
      </c>
      <c r="BL119" s="10" t="s">
        <v>167</v>
      </c>
      <c r="BM119" s="10" t="s">
        <v>168</v>
      </c>
    </row>
    <row r="120" spans="2:47" s="1" customFormat="1" ht="13.5">
      <c r="B120" s="21"/>
      <c r="C120" s="33"/>
      <c r="D120" s="144" t="s">
        <v>91</v>
      </c>
      <c r="E120" s="33"/>
      <c r="F120" s="145" t="s">
        <v>169</v>
      </c>
      <c r="G120" s="33"/>
      <c r="H120" s="33"/>
      <c r="I120" s="99"/>
      <c r="J120" s="99"/>
      <c r="K120" s="33"/>
      <c r="L120" s="33"/>
      <c r="M120" s="31"/>
      <c r="N120" s="146"/>
      <c r="O120" s="22"/>
      <c r="P120" s="22"/>
      <c r="Q120" s="22"/>
      <c r="R120" s="22"/>
      <c r="S120" s="22"/>
      <c r="T120" s="22"/>
      <c r="U120" s="22"/>
      <c r="V120" s="22"/>
      <c r="W120" s="22"/>
      <c r="X120" s="35"/>
      <c r="AT120" s="10" t="s">
        <v>91</v>
      </c>
      <c r="AU120" s="10" t="s">
        <v>37</v>
      </c>
    </row>
    <row r="121" spans="2:65" s="1" customFormat="1" ht="16.5" customHeight="1">
      <c r="B121" s="21"/>
      <c r="C121" s="147" t="s">
        <v>89</v>
      </c>
      <c r="D121" s="147" t="s">
        <v>93</v>
      </c>
      <c r="E121" s="148" t="s">
        <v>170</v>
      </c>
      <c r="F121" s="149" t="s">
        <v>171</v>
      </c>
      <c r="G121" s="150" t="s">
        <v>114</v>
      </c>
      <c r="H121" s="151">
        <v>4</v>
      </c>
      <c r="I121" s="152"/>
      <c r="J121" s="153"/>
      <c r="K121" s="154">
        <f>ROUND(P121*H121,2)</f>
        <v>0</v>
      </c>
      <c r="L121" s="149" t="s">
        <v>88</v>
      </c>
      <c r="M121" s="155"/>
      <c r="N121" s="156" t="s">
        <v>8</v>
      </c>
      <c r="O121" s="140" t="s">
        <v>23</v>
      </c>
      <c r="P121" s="65">
        <f>I121+J121</f>
        <v>0</v>
      </c>
      <c r="Q121" s="65">
        <f>ROUND(I121*H121,2)</f>
        <v>0</v>
      </c>
      <c r="R121" s="65">
        <f>ROUND(J121*H121,2)</f>
        <v>0</v>
      </c>
      <c r="S121" s="22"/>
      <c r="T121" s="141">
        <f>S121*H121</f>
        <v>0</v>
      </c>
      <c r="U121" s="141">
        <v>0.062</v>
      </c>
      <c r="V121" s="141">
        <f>U121*H121</f>
        <v>0.248</v>
      </c>
      <c r="W121" s="141">
        <v>0</v>
      </c>
      <c r="X121" s="142">
        <f>W121*H121</f>
        <v>0</v>
      </c>
      <c r="AR121" s="10" t="s">
        <v>172</v>
      </c>
      <c r="AT121" s="10" t="s">
        <v>93</v>
      </c>
      <c r="AU121" s="10" t="s">
        <v>37</v>
      </c>
      <c r="AY121" s="10" t="s">
        <v>81</v>
      </c>
      <c r="BE121" s="143">
        <f>IF(O121="základní",K121,0)</f>
        <v>0</v>
      </c>
      <c r="BF121" s="143">
        <f>IF(O121="snížená",K121,0)</f>
        <v>0</v>
      </c>
      <c r="BG121" s="143">
        <f>IF(O121="zákl. přenesená",K121,0)</f>
        <v>0</v>
      </c>
      <c r="BH121" s="143">
        <f>IF(O121="sníž. přenesená",K121,0)</f>
        <v>0</v>
      </c>
      <c r="BI121" s="143">
        <f>IF(O121="nulová",K121,0)</f>
        <v>0</v>
      </c>
      <c r="BJ121" s="10" t="s">
        <v>35</v>
      </c>
      <c r="BK121" s="143">
        <f>ROUND(P121*H121,2)</f>
        <v>0</v>
      </c>
      <c r="BL121" s="10" t="s">
        <v>172</v>
      </c>
      <c r="BM121" s="10" t="s">
        <v>173</v>
      </c>
    </row>
    <row r="122" spans="2:47" s="1" customFormat="1" ht="13.5">
      <c r="B122" s="21"/>
      <c r="C122" s="33"/>
      <c r="D122" s="144" t="s">
        <v>91</v>
      </c>
      <c r="E122" s="33"/>
      <c r="F122" s="145" t="s">
        <v>171</v>
      </c>
      <c r="G122" s="33"/>
      <c r="H122" s="33"/>
      <c r="I122" s="99"/>
      <c r="J122" s="99"/>
      <c r="K122" s="33"/>
      <c r="L122" s="33"/>
      <c r="M122" s="31"/>
      <c r="N122" s="146"/>
      <c r="O122" s="22"/>
      <c r="P122" s="22"/>
      <c r="Q122" s="22"/>
      <c r="R122" s="22"/>
      <c r="S122" s="22"/>
      <c r="T122" s="22"/>
      <c r="U122" s="22"/>
      <c r="V122" s="22"/>
      <c r="W122" s="22"/>
      <c r="X122" s="35"/>
      <c r="AT122" s="10" t="s">
        <v>91</v>
      </c>
      <c r="AU122" s="10" t="s">
        <v>37</v>
      </c>
    </row>
    <row r="123" spans="2:65" s="1" customFormat="1" ht="16.5" customHeight="1">
      <c r="B123" s="21"/>
      <c r="C123" s="132" t="s">
        <v>174</v>
      </c>
      <c r="D123" s="132" t="s">
        <v>84</v>
      </c>
      <c r="E123" s="133" t="s">
        <v>175</v>
      </c>
      <c r="F123" s="134" t="s">
        <v>176</v>
      </c>
      <c r="G123" s="135" t="s">
        <v>114</v>
      </c>
      <c r="H123" s="136">
        <v>3</v>
      </c>
      <c r="I123" s="137"/>
      <c r="J123" s="137"/>
      <c r="K123" s="138">
        <f>ROUND(P123*H123,2)</f>
        <v>0</v>
      </c>
      <c r="L123" s="134" t="s">
        <v>88</v>
      </c>
      <c r="M123" s="31"/>
      <c r="N123" s="139" t="s">
        <v>8</v>
      </c>
      <c r="O123" s="140" t="s">
        <v>23</v>
      </c>
      <c r="P123" s="65">
        <f>I123+J123</f>
        <v>0</v>
      </c>
      <c r="Q123" s="65">
        <f>ROUND(I123*H123,2)</f>
        <v>0</v>
      </c>
      <c r="R123" s="65">
        <f>ROUND(J123*H123,2)</f>
        <v>0</v>
      </c>
      <c r="S123" s="22"/>
      <c r="T123" s="141">
        <f>S123*H123</f>
        <v>0</v>
      </c>
      <c r="U123" s="141">
        <v>0</v>
      </c>
      <c r="V123" s="141">
        <f>U123*H123</f>
        <v>0</v>
      </c>
      <c r="W123" s="141">
        <v>0</v>
      </c>
      <c r="X123" s="142">
        <f>W123*H123</f>
        <v>0</v>
      </c>
      <c r="AR123" s="10" t="s">
        <v>167</v>
      </c>
      <c r="AT123" s="10" t="s">
        <v>84</v>
      </c>
      <c r="AU123" s="10" t="s">
        <v>37</v>
      </c>
      <c r="AY123" s="10" t="s">
        <v>81</v>
      </c>
      <c r="BE123" s="143">
        <f>IF(O123="základní",K123,0)</f>
        <v>0</v>
      </c>
      <c r="BF123" s="143">
        <f>IF(O123="snížená",K123,0)</f>
        <v>0</v>
      </c>
      <c r="BG123" s="143">
        <f>IF(O123="zákl. přenesená",K123,0)</f>
        <v>0</v>
      </c>
      <c r="BH123" s="143">
        <f>IF(O123="sníž. přenesená",K123,0)</f>
        <v>0</v>
      </c>
      <c r="BI123" s="143">
        <f>IF(O123="nulová",K123,0)</f>
        <v>0</v>
      </c>
      <c r="BJ123" s="10" t="s">
        <v>35</v>
      </c>
      <c r="BK123" s="143">
        <f>ROUND(P123*H123,2)</f>
        <v>0</v>
      </c>
      <c r="BL123" s="10" t="s">
        <v>167</v>
      </c>
      <c r="BM123" s="10" t="s">
        <v>177</v>
      </c>
    </row>
    <row r="124" spans="2:47" s="1" customFormat="1" ht="13.5">
      <c r="B124" s="21"/>
      <c r="C124" s="33"/>
      <c r="D124" s="144" t="s">
        <v>91</v>
      </c>
      <c r="E124" s="33"/>
      <c r="F124" s="145" t="s">
        <v>178</v>
      </c>
      <c r="G124" s="33"/>
      <c r="H124" s="33"/>
      <c r="I124" s="99"/>
      <c r="J124" s="99"/>
      <c r="K124" s="33"/>
      <c r="L124" s="33"/>
      <c r="M124" s="31"/>
      <c r="N124" s="146"/>
      <c r="O124" s="22"/>
      <c r="P124" s="22"/>
      <c r="Q124" s="22"/>
      <c r="R124" s="22"/>
      <c r="S124" s="22"/>
      <c r="T124" s="22"/>
      <c r="U124" s="22"/>
      <c r="V124" s="22"/>
      <c r="W124" s="22"/>
      <c r="X124" s="35"/>
      <c r="AT124" s="10" t="s">
        <v>91</v>
      </c>
      <c r="AU124" s="10" t="s">
        <v>37</v>
      </c>
    </row>
    <row r="125" spans="2:65" s="1" customFormat="1" ht="16.5" customHeight="1">
      <c r="B125" s="21"/>
      <c r="C125" s="132" t="s">
        <v>179</v>
      </c>
      <c r="D125" s="132" t="s">
        <v>84</v>
      </c>
      <c r="E125" s="133" t="s">
        <v>180</v>
      </c>
      <c r="F125" s="134" t="s">
        <v>181</v>
      </c>
      <c r="G125" s="135" t="s">
        <v>114</v>
      </c>
      <c r="H125" s="136">
        <v>2</v>
      </c>
      <c r="I125" s="137"/>
      <c r="J125" s="137"/>
      <c r="K125" s="138">
        <f>ROUND(P125*H125,2)</f>
        <v>0</v>
      </c>
      <c r="L125" s="134" t="s">
        <v>88</v>
      </c>
      <c r="M125" s="31"/>
      <c r="N125" s="139" t="s">
        <v>8</v>
      </c>
      <c r="O125" s="140" t="s">
        <v>23</v>
      </c>
      <c r="P125" s="65">
        <f>I125+J125</f>
        <v>0</v>
      </c>
      <c r="Q125" s="65">
        <f>ROUND(I125*H125,2)</f>
        <v>0</v>
      </c>
      <c r="R125" s="65">
        <f>ROUND(J125*H125,2)</f>
        <v>0</v>
      </c>
      <c r="S125" s="22"/>
      <c r="T125" s="141">
        <f>S125*H125</f>
        <v>0</v>
      </c>
      <c r="U125" s="141">
        <v>0</v>
      </c>
      <c r="V125" s="141">
        <f>U125*H125</f>
        <v>0</v>
      </c>
      <c r="W125" s="141">
        <v>0</v>
      </c>
      <c r="X125" s="142">
        <f>W125*H125</f>
        <v>0</v>
      </c>
      <c r="AR125" s="10" t="s">
        <v>167</v>
      </c>
      <c r="AT125" s="10" t="s">
        <v>84</v>
      </c>
      <c r="AU125" s="10" t="s">
        <v>37</v>
      </c>
      <c r="AY125" s="10" t="s">
        <v>81</v>
      </c>
      <c r="BE125" s="143">
        <f>IF(O125="základní",K125,0)</f>
        <v>0</v>
      </c>
      <c r="BF125" s="143">
        <f>IF(O125="snížená",K125,0)</f>
        <v>0</v>
      </c>
      <c r="BG125" s="143">
        <f>IF(O125="zákl. přenesená",K125,0)</f>
        <v>0</v>
      </c>
      <c r="BH125" s="143">
        <f>IF(O125="sníž. přenesená",K125,0)</f>
        <v>0</v>
      </c>
      <c r="BI125" s="143">
        <f>IF(O125="nulová",K125,0)</f>
        <v>0</v>
      </c>
      <c r="BJ125" s="10" t="s">
        <v>35</v>
      </c>
      <c r="BK125" s="143">
        <f>ROUND(P125*H125,2)</f>
        <v>0</v>
      </c>
      <c r="BL125" s="10" t="s">
        <v>167</v>
      </c>
      <c r="BM125" s="10" t="s">
        <v>182</v>
      </c>
    </row>
    <row r="126" spans="2:47" s="1" customFormat="1" ht="13.5">
      <c r="B126" s="21"/>
      <c r="C126" s="33"/>
      <c r="D126" s="144" t="s">
        <v>91</v>
      </c>
      <c r="E126" s="33"/>
      <c r="F126" s="145" t="s">
        <v>183</v>
      </c>
      <c r="G126" s="33"/>
      <c r="H126" s="33"/>
      <c r="I126" s="99"/>
      <c r="J126" s="99"/>
      <c r="K126" s="33"/>
      <c r="L126" s="33"/>
      <c r="M126" s="31"/>
      <c r="N126" s="146"/>
      <c r="O126" s="22"/>
      <c r="P126" s="22"/>
      <c r="Q126" s="22"/>
      <c r="R126" s="22"/>
      <c r="S126" s="22"/>
      <c r="T126" s="22"/>
      <c r="U126" s="22"/>
      <c r="V126" s="22"/>
      <c r="W126" s="22"/>
      <c r="X126" s="35"/>
      <c r="AT126" s="10" t="s">
        <v>91</v>
      </c>
      <c r="AU126" s="10" t="s">
        <v>37</v>
      </c>
    </row>
    <row r="127" spans="2:65" s="1" customFormat="1" ht="16.5" customHeight="1">
      <c r="B127" s="21"/>
      <c r="C127" s="147" t="s">
        <v>184</v>
      </c>
      <c r="D127" s="147" t="s">
        <v>93</v>
      </c>
      <c r="E127" s="148" t="s">
        <v>185</v>
      </c>
      <c r="F127" s="149" t="s">
        <v>186</v>
      </c>
      <c r="G127" s="150" t="s">
        <v>114</v>
      </c>
      <c r="H127" s="151">
        <v>2</v>
      </c>
      <c r="I127" s="152"/>
      <c r="J127" s="153"/>
      <c r="K127" s="154">
        <f>ROUND(P127*H127,2)</f>
        <v>0</v>
      </c>
      <c r="L127" s="149" t="s">
        <v>8</v>
      </c>
      <c r="M127" s="155"/>
      <c r="N127" s="156" t="s">
        <v>8</v>
      </c>
      <c r="O127" s="140" t="s">
        <v>23</v>
      </c>
      <c r="P127" s="65">
        <f>I127+J127</f>
        <v>0</v>
      </c>
      <c r="Q127" s="65">
        <f>ROUND(I127*H127,2)</f>
        <v>0</v>
      </c>
      <c r="R127" s="65">
        <f>ROUND(J127*H127,2)</f>
        <v>0</v>
      </c>
      <c r="S127" s="22"/>
      <c r="T127" s="141">
        <f>S127*H127</f>
        <v>0</v>
      </c>
      <c r="U127" s="141">
        <v>0.012</v>
      </c>
      <c r="V127" s="141">
        <f>U127*H127</f>
        <v>0.024</v>
      </c>
      <c r="W127" s="141">
        <v>0</v>
      </c>
      <c r="X127" s="142">
        <f>W127*H127</f>
        <v>0</v>
      </c>
      <c r="AR127" s="10" t="s">
        <v>172</v>
      </c>
      <c r="AT127" s="10" t="s">
        <v>93</v>
      </c>
      <c r="AU127" s="10" t="s">
        <v>37</v>
      </c>
      <c r="AY127" s="10" t="s">
        <v>81</v>
      </c>
      <c r="BE127" s="143">
        <f>IF(O127="základní",K127,0)</f>
        <v>0</v>
      </c>
      <c r="BF127" s="143">
        <f>IF(O127="snížená",K127,0)</f>
        <v>0</v>
      </c>
      <c r="BG127" s="143">
        <f>IF(O127="zákl. přenesená",K127,0)</f>
        <v>0</v>
      </c>
      <c r="BH127" s="143">
        <f>IF(O127="sníž. přenesená",K127,0)</f>
        <v>0</v>
      </c>
      <c r="BI127" s="143">
        <f>IF(O127="nulová",K127,0)</f>
        <v>0</v>
      </c>
      <c r="BJ127" s="10" t="s">
        <v>35</v>
      </c>
      <c r="BK127" s="143">
        <f>ROUND(P127*H127,2)</f>
        <v>0</v>
      </c>
      <c r="BL127" s="10" t="s">
        <v>172</v>
      </c>
      <c r="BM127" s="10" t="s">
        <v>187</v>
      </c>
    </row>
    <row r="128" spans="2:47" s="1" customFormat="1" ht="13.5">
      <c r="B128" s="21"/>
      <c r="C128" s="33"/>
      <c r="D128" s="144" t="s">
        <v>91</v>
      </c>
      <c r="E128" s="33"/>
      <c r="F128" s="145" t="s">
        <v>186</v>
      </c>
      <c r="G128" s="33"/>
      <c r="H128" s="33"/>
      <c r="I128" s="99"/>
      <c r="J128" s="99"/>
      <c r="K128" s="33"/>
      <c r="L128" s="33"/>
      <c r="M128" s="31"/>
      <c r="N128" s="146"/>
      <c r="O128" s="22"/>
      <c r="P128" s="22"/>
      <c r="Q128" s="22"/>
      <c r="R128" s="22"/>
      <c r="S128" s="22"/>
      <c r="T128" s="22"/>
      <c r="U128" s="22"/>
      <c r="V128" s="22"/>
      <c r="W128" s="22"/>
      <c r="X128" s="35"/>
      <c r="AT128" s="10" t="s">
        <v>91</v>
      </c>
      <c r="AU128" s="10" t="s">
        <v>37</v>
      </c>
    </row>
    <row r="129" spans="2:65" s="1" customFormat="1" ht="16.5" customHeight="1">
      <c r="B129" s="21"/>
      <c r="C129" s="132" t="s">
        <v>188</v>
      </c>
      <c r="D129" s="132" t="s">
        <v>84</v>
      </c>
      <c r="E129" s="133" t="s">
        <v>189</v>
      </c>
      <c r="F129" s="134" t="s">
        <v>190</v>
      </c>
      <c r="G129" s="135" t="s">
        <v>114</v>
      </c>
      <c r="H129" s="136">
        <v>2</v>
      </c>
      <c r="I129" s="137"/>
      <c r="J129" s="137"/>
      <c r="K129" s="138">
        <f>ROUND(P129*H129,2)</f>
        <v>0</v>
      </c>
      <c r="L129" s="134" t="s">
        <v>88</v>
      </c>
      <c r="M129" s="31"/>
      <c r="N129" s="139" t="s">
        <v>8</v>
      </c>
      <c r="O129" s="140" t="s">
        <v>23</v>
      </c>
      <c r="P129" s="65">
        <f>I129+J129</f>
        <v>0</v>
      </c>
      <c r="Q129" s="65">
        <f>ROUND(I129*H129,2)</f>
        <v>0</v>
      </c>
      <c r="R129" s="65">
        <f>ROUND(J129*H129,2)</f>
        <v>0</v>
      </c>
      <c r="S129" s="22"/>
      <c r="T129" s="141">
        <f>S129*H129</f>
        <v>0</v>
      </c>
      <c r="U129" s="141">
        <v>0</v>
      </c>
      <c r="V129" s="141">
        <f>U129*H129</f>
        <v>0</v>
      </c>
      <c r="W129" s="141">
        <v>0</v>
      </c>
      <c r="X129" s="142">
        <f>W129*H129</f>
        <v>0</v>
      </c>
      <c r="AR129" s="10" t="s">
        <v>167</v>
      </c>
      <c r="AT129" s="10" t="s">
        <v>84</v>
      </c>
      <c r="AU129" s="10" t="s">
        <v>37</v>
      </c>
      <c r="AY129" s="10" t="s">
        <v>81</v>
      </c>
      <c r="BE129" s="143">
        <f>IF(O129="základní",K129,0)</f>
        <v>0</v>
      </c>
      <c r="BF129" s="143">
        <f>IF(O129="snížená",K129,0)</f>
        <v>0</v>
      </c>
      <c r="BG129" s="143">
        <f>IF(O129="zákl. přenesená",K129,0)</f>
        <v>0</v>
      </c>
      <c r="BH129" s="143">
        <f>IF(O129="sníž. přenesená",K129,0)</f>
        <v>0</v>
      </c>
      <c r="BI129" s="143">
        <f>IF(O129="nulová",K129,0)</f>
        <v>0</v>
      </c>
      <c r="BJ129" s="10" t="s">
        <v>35</v>
      </c>
      <c r="BK129" s="143">
        <f>ROUND(P129*H129,2)</f>
        <v>0</v>
      </c>
      <c r="BL129" s="10" t="s">
        <v>167</v>
      </c>
      <c r="BM129" s="10" t="s">
        <v>191</v>
      </c>
    </row>
    <row r="130" spans="2:47" s="1" customFormat="1" ht="13.5">
      <c r="B130" s="21"/>
      <c r="C130" s="33"/>
      <c r="D130" s="144" t="s">
        <v>91</v>
      </c>
      <c r="E130" s="33"/>
      <c r="F130" s="145" t="s">
        <v>192</v>
      </c>
      <c r="G130" s="33"/>
      <c r="H130" s="33"/>
      <c r="I130" s="99"/>
      <c r="J130" s="99"/>
      <c r="K130" s="33"/>
      <c r="L130" s="33"/>
      <c r="M130" s="31"/>
      <c r="N130" s="146"/>
      <c r="O130" s="22"/>
      <c r="P130" s="22"/>
      <c r="Q130" s="22"/>
      <c r="R130" s="22"/>
      <c r="S130" s="22"/>
      <c r="T130" s="22"/>
      <c r="U130" s="22"/>
      <c r="V130" s="22"/>
      <c r="W130" s="22"/>
      <c r="X130" s="35"/>
      <c r="AT130" s="10" t="s">
        <v>91</v>
      </c>
      <c r="AU130" s="10" t="s">
        <v>37</v>
      </c>
    </row>
    <row r="131" spans="2:65" s="1" customFormat="1" ht="16.5" customHeight="1">
      <c r="B131" s="21"/>
      <c r="C131" s="147" t="s">
        <v>3</v>
      </c>
      <c r="D131" s="147" t="s">
        <v>93</v>
      </c>
      <c r="E131" s="148" t="s">
        <v>193</v>
      </c>
      <c r="F131" s="149" t="s">
        <v>194</v>
      </c>
      <c r="G131" s="150" t="s">
        <v>114</v>
      </c>
      <c r="H131" s="151">
        <v>2</v>
      </c>
      <c r="I131" s="152"/>
      <c r="J131" s="153"/>
      <c r="K131" s="154">
        <f>ROUND(P131*H131,2)</f>
        <v>0</v>
      </c>
      <c r="L131" s="149" t="s">
        <v>8</v>
      </c>
      <c r="M131" s="155"/>
      <c r="N131" s="156" t="s">
        <v>8</v>
      </c>
      <c r="O131" s="140" t="s">
        <v>23</v>
      </c>
      <c r="P131" s="65">
        <f>I131+J131</f>
        <v>0</v>
      </c>
      <c r="Q131" s="65">
        <f>ROUND(I131*H131,2)</f>
        <v>0</v>
      </c>
      <c r="R131" s="65">
        <f>ROUND(J131*H131,2)</f>
        <v>0</v>
      </c>
      <c r="S131" s="22"/>
      <c r="T131" s="141">
        <f>S131*H131</f>
        <v>0</v>
      </c>
      <c r="U131" s="141">
        <v>0.012</v>
      </c>
      <c r="V131" s="141">
        <f>U131*H131</f>
        <v>0.024</v>
      </c>
      <c r="W131" s="141">
        <v>0</v>
      </c>
      <c r="X131" s="142">
        <f>W131*H131</f>
        <v>0</v>
      </c>
      <c r="AR131" s="10" t="s">
        <v>172</v>
      </c>
      <c r="AT131" s="10" t="s">
        <v>93</v>
      </c>
      <c r="AU131" s="10" t="s">
        <v>37</v>
      </c>
      <c r="AY131" s="10" t="s">
        <v>81</v>
      </c>
      <c r="BE131" s="143">
        <f>IF(O131="základní",K131,0)</f>
        <v>0</v>
      </c>
      <c r="BF131" s="143">
        <f>IF(O131="snížená",K131,0)</f>
        <v>0</v>
      </c>
      <c r="BG131" s="143">
        <f>IF(O131="zákl. přenesená",K131,0)</f>
        <v>0</v>
      </c>
      <c r="BH131" s="143">
        <f>IF(O131="sníž. přenesená",K131,0)</f>
        <v>0</v>
      </c>
      <c r="BI131" s="143">
        <f>IF(O131="nulová",K131,0)</f>
        <v>0</v>
      </c>
      <c r="BJ131" s="10" t="s">
        <v>35</v>
      </c>
      <c r="BK131" s="143">
        <f>ROUND(P131*H131,2)</f>
        <v>0</v>
      </c>
      <c r="BL131" s="10" t="s">
        <v>172</v>
      </c>
      <c r="BM131" s="10" t="s">
        <v>195</v>
      </c>
    </row>
    <row r="132" spans="2:47" s="1" customFormat="1" ht="13.5">
      <c r="B132" s="21"/>
      <c r="C132" s="33"/>
      <c r="D132" s="144" t="s">
        <v>91</v>
      </c>
      <c r="E132" s="33"/>
      <c r="F132" s="145" t="s">
        <v>194</v>
      </c>
      <c r="G132" s="33"/>
      <c r="H132" s="33"/>
      <c r="I132" s="99"/>
      <c r="J132" s="99"/>
      <c r="K132" s="33"/>
      <c r="L132" s="33"/>
      <c r="M132" s="31"/>
      <c r="N132" s="146"/>
      <c r="O132" s="22"/>
      <c r="P132" s="22"/>
      <c r="Q132" s="22"/>
      <c r="R132" s="22"/>
      <c r="S132" s="22"/>
      <c r="T132" s="22"/>
      <c r="U132" s="22"/>
      <c r="V132" s="22"/>
      <c r="W132" s="22"/>
      <c r="X132" s="35"/>
      <c r="AT132" s="10" t="s">
        <v>91</v>
      </c>
      <c r="AU132" s="10" t="s">
        <v>37</v>
      </c>
    </row>
    <row r="133" spans="2:65" s="1" customFormat="1" ht="16.5" customHeight="1">
      <c r="B133" s="21"/>
      <c r="C133" s="132" t="s">
        <v>196</v>
      </c>
      <c r="D133" s="132" t="s">
        <v>84</v>
      </c>
      <c r="E133" s="133" t="s">
        <v>197</v>
      </c>
      <c r="F133" s="134" t="s">
        <v>198</v>
      </c>
      <c r="G133" s="135" t="s">
        <v>114</v>
      </c>
      <c r="H133" s="136">
        <v>2</v>
      </c>
      <c r="I133" s="137"/>
      <c r="J133" s="137"/>
      <c r="K133" s="138">
        <f>ROUND(P133*H133,2)</f>
        <v>0</v>
      </c>
      <c r="L133" s="134" t="s">
        <v>88</v>
      </c>
      <c r="M133" s="31"/>
      <c r="N133" s="139" t="s">
        <v>8</v>
      </c>
      <c r="O133" s="140" t="s">
        <v>23</v>
      </c>
      <c r="P133" s="65">
        <f>I133+J133</f>
        <v>0</v>
      </c>
      <c r="Q133" s="65">
        <f>ROUND(I133*H133,2)</f>
        <v>0</v>
      </c>
      <c r="R133" s="65">
        <f>ROUND(J133*H133,2)</f>
        <v>0</v>
      </c>
      <c r="S133" s="22"/>
      <c r="T133" s="141">
        <f>S133*H133</f>
        <v>0</v>
      </c>
      <c r="U133" s="141">
        <v>0</v>
      </c>
      <c r="V133" s="141">
        <f>U133*H133</f>
        <v>0</v>
      </c>
      <c r="W133" s="141">
        <v>0</v>
      </c>
      <c r="X133" s="142">
        <f>W133*H133</f>
        <v>0</v>
      </c>
      <c r="AR133" s="10" t="s">
        <v>167</v>
      </c>
      <c r="AT133" s="10" t="s">
        <v>84</v>
      </c>
      <c r="AU133" s="10" t="s">
        <v>37</v>
      </c>
      <c r="AY133" s="10" t="s">
        <v>81</v>
      </c>
      <c r="BE133" s="143">
        <f>IF(O133="základní",K133,0)</f>
        <v>0</v>
      </c>
      <c r="BF133" s="143">
        <f>IF(O133="snížená",K133,0)</f>
        <v>0</v>
      </c>
      <c r="BG133" s="143">
        <f>IF(O133="zákl. přenesená",K133,0)</f>
        <v>0</v>
      </c>
      <c r="BH133" s="143">
        <f>IF(O133="sníž. přenesená",K133,0)</f>
        <v>0</v>
      </c>
      <c r="BI133" s="143">
        <f>IF(O133="nulová",K133,0)</f>
        <v>0</v>
      </c>
      <c r="BJ133" s="10" t="s">
        <v>35</v>
      </c>
      <c r="BK133" s="143">
        <f>ROUND(P133*H133,2)</f>
        <v>0</v>
      </c>
      <c r="BL133" s="10" t="s">
        <v>167</v>
      </c>
      <c r="BM133" s="10" t="s">
        <v>199</v>
      </c>
    </row>
    <row r="134" spans="2:47" s="1" customFormat="1" ht="13.5">
      <c r="B134" s="21"/>
      <c r="C134" s="33"/>
      <c r="D134" s="144" t="s">
        <v>91</v>
      </c>
      <c r="E134" s="33"/>
      <c r="F134" s="145" t="s">
        <v>200</v>
      </c>
      <c r="G134" s="33"/>
      <c r="H134" s="33"/>
      <c r="I134" s="99"/>
      <c r="J134" s="99"/>
      <c r="K134" s="33"/>
      <c r="L134" s="33"/>
      <c r="M134" s="31"/>
      <c r="N134" s="146"/>
      <c r="O134" s="22"/>
      <c r="P134" s="22"/>
      <c r="Q134" s="22"/>
      <c r="R134" s="22"/>
      <c r="S134" s="22"/>
      <c r="T134" s="22"/>
      <c r="U134" s="22"/>
      <c r="V134" s="22"/>
      <c r="W134" s="22"/>
      <c r="X134" s="35"/>
      <c r="AT134" s="10" t="s">
        <v>91</v>
      </c>
      <c r="AU134" s="10" t="s">
        <v>37</v>
      </c>
    </row>
    <row r="135" spans="2:65" s="1" customFormat="1" ht="16.5" customHeight="1">
      <c r="B135" s="21"/>
      <c r="C135" s="147" t="s">
        <v>201</v>
      </c>
      <c r="D135" s="147" t="s">
        <v>93</v>
      </c>
      <c r="E135" s="148" t="s">
        <v>202</v>
      </c>
      <c r="F135" s="149" t="s">
        <v>203</v>
      </c>
      <c r="G135" s="150" t="s">
        <v>114</v>
      </c>
      <c r="H135" s="151">
        <v>2</v>
      </c>
      <c r="I135" s="152"/>
      <c r="J135" s="153"/>
      <c r="K135" s="154">
        <f>ROUND(P135*H135,2)</f>
        <v>0</v>
      </c>
      <c r="L135" s="149" t="s">
        <v>8</v>
      </c>
      <c r="M135" s="155"/>
      <c r="N135" s="156" t="s">
        <v>8</v>
      </c>
      <c r="O135" s="140" t="s">
        <v>23</v>
      </c>
      <c r="P135" s="65">
        <f>I135+J135</f>
        <v>0</v>
      </c>
      <c r="Q135" s="65">
        <f>ROUND(I135*H135,2)</f>
        <v>0</v>
      </c>
      <c r="R135" s="65">
        <f>ROUND(J135*H135,2)</f>
        <v>0</v>
      </c>
      <c r="S135" s="22"/>
      <c r="T135" s="141">
        <f>S135*H135</f>
        <v>0</v>
      </c>
      <c r="U135" s="141">
        <v>4E-05</v>
      </c>
      <c r="V135" s="141">
        <f>U135*H135</f>
        <v>8E-05</v>
      </c>
      <c r="W135" s="141">
        <v>0</v>
      </c>
      <c r="X135" s="142">
        <f>W135*H135</f>
        <v>0</v>
      </c>
      <c r="AR135" s="10" t="s">
        <v>172</v>
      </c>
      <c r="AT135" s="10" t="s">
        <v>93</v>
      </c>
      <c r="AU135" s="10" t="s">
        <v>37</v>
      </c>
      <c r="AY135" s="10" t="s">
        <v>81</v>
      </c>
      <c r="BE135" s="143">
        <f>IF(O135="základní",K135,0)</f>
        <v>0</v>
      </c>
      <c r="BF135" s="143">
        <f>IF(O135="snížená",K135,0)</f>
        <v>0</v>
      </c>
      <c r="BG135" s="143">
        <f>IF(O135="zákl. přenesená",K135,0)</f>
        <v>0</v>
      </c>
      <c r="BH135" s="143">
        <f>IF(O135="sníž. přenesená",K135,0)</f>
        <v>0</v>
      </c>
      <c r="BI135" s="143">
        <f>IF(O135="nulová",K135,0)</f>
        <v>0</v>
      </c>
      <c r="BJ135" s="10" t="s">
        <v>35</v>
      </c>
      <c r="BK135" s="143">
        <f>ROUND(P135*H135,2)</f>
        <v>0</v>
      </c>
      <c r="BL135" s="10" t="s">
        <v>172</v>
      </c>
      <c r="BM135" s="10" t="s">
        <v>204</v>
      </c>
    </row>
    <row r="136" spans="2:47" s="1" customFormat="1" ht="13.5">
      <c r="B136" s="21"/>
      <c r="C136" s="33"/>
      <c r="D136" s="144" t="s">
        <v>91</v>
      </c>
      <c r="E136" s="33"/>
      <c r="F136" s="145" t="s">
        <v>203</v>
      </c>
      <c r="G136" s="33"/>
      <c r="H136" s="33"/>
      <c r="I136" s="99"/>
      <c r="J136" s="99"/>
      <c r="K136" s="33"/>
      <c r="L136" s="33"/>
      <c r="M136" s="31"/>
      <c r="N136" s="146"/>
      <c r="O136" s="22"/>
      <c r="P136" s="22"/>
      <c r="Q136" s="22"/>
      <c r="R136" s="22"/>
      <c r="S136" s="22"/>
      <c r="T136" s="22"/>
      <c r="U136" s="22"/>
      <c r="V136" s="22"/>
      <c r="W136" s="22"/>
      <c r="X136" s="35"/>
      <c r="AT136" s="10" t="s">
        <v>91</v>
      </c>
      <c r="AU136" s="10" t="s">
        <v>37</v>
      </c>
    </row>
    <row r="137" spans="2:65" s="1" customFormat="1" ht="16.5" customHeight="1">
      <c r="B137" s="21"/>
      <c r="C137" s="132" t="s">
        <v>205</v>
      </c>
      <c r="D137" s="132" t="s">
        <v>84</v>
      </c>
      <c r="E137" s="133" t="s">
        <v>206</v>
      </c>
      <c r="F137" s="134" t="s">
        <v>207</v>
      </c>
      <c r="G137" s="135" t="s">
        <v>114</v>
      </c>
      <c r="H137" s="136">
        <v>2</v>
      </c>
      <c r="I137" s="137"/>
      <c r="J137" s="137"/>
      <c r="K137" s="138">
        <f>ROUND(P137*H137,2)</f>
        <v>0</v>
      </c>
      <c r="L137" s="134" t="s">
        <v>88</v>
      </c>
      <c r="M137" s="31"/>
      <c r="N137" s="139" t="s">
        <v>8</v>
      </c>
      <c r="O137" s="140" t="s">
        <v>23</v>
      </c>
      <c r="P137" s="65">
        <f>I137+J137</f>
        <v>0</v>
      </c>
      <c r="Q137" s="65">
        <f>ROUND(I137*H137,2)</f>
        <v>0</v>
      </c>
      <c r="R137" s="65">
        <f>ROUND(J137*H137,2)</f>
        <v>0</v>
      </c>
      <c r="S137" s="22"/>
      <c r="T137" s="141">
        <f>S137*H137</f>
        <v>0</v>
      </c>
      <c r="U137" s="141">
        <v>0</v>
      </c>
      <c r="V137" s="141">
        <f>U137*H137</f>
        <v>0</v>
      </c>
      <c r="W137" s="141">
        <v>0</v>
      </c>
      <c r="X137" s="142">
        <f>W137*H137</f>
        <v>0</v>
      </c>
      <c r="AR137" s="10" t="s">
        <v>167</v>
      </c>
      <c r="AT137" s="10" t="s">
        <v>84</v>
      </c>
      <c r="AU137" s="10" t="s">
        <v>37</v>
      </c>
      <c r="AY137" s="10" t="s">
        <v>81</v>
      </c>
      <c r="BE137" s="143">
        <f>IF(O137="základní",K137,0)</f>
        <v>0</v>
      </c>
      <c r="BF137" s="143">
        <f>IF(O137="snížená",K137,0)</f>
        <v>0</v>
      </c>
      <c r="BG137" s="143">
        <f>IF(O137="zákl. přenesená",K137,0)</f>
        <v>0</v>
      </c>
      <c r="BH137" s="143">
        <f>IF(O137="sníž. přenesená",K137,0)</f>
        <v>0</v>
      </c>
      <c r="BI137" s="143">
        <f>IF(O137="nulová",K137,0)</f>
        <v>0</v>
      </c>
      <c r="BJ137" s="10" t="s">
        <v>35</v>
      </c>
      <c r="BK137" s="143">
        <f>ROUND(P137*H137,2)</f>
        <v>0</v>
      </c>
      <c r="BL137" s="10" t="s">
        <v>167</v>
      </c>
      <c r="BM137" s="10" t="s">
        <v>208</v>
      </c>
    </row>
    <row r="138" spans="2:47" s="1" customFormat="1" ht="13.5">
      <c r="B138" s="21"/>
      <c r="C138" s="33"/>
      <c r="D138" s="144" t="s">
        <v>91</v>
      </c>
      <c r="E138" s="33"/>
      <c r="F138" s="145" t="s">
        <v>209</v>
      </c>
      <c r="G138" s="33"/>
      <c r="H138" s="33"/>
      <c r="I138" s="99"/>
      <c r="J138" s="99"/>
      <c r="K138" s="33"/>
      <c r="L138" s="33"/>
      <c r="M138" s="31"/>
      <c r="N138" s="146"/>
      <c r="O138" s="22"/>
      <c r="P138" s="22"/>
      <c r="Q138" s="22"/>
      <c r="R138" s="22"/>
      <c r="S138" s="22"/>
      <c r="T138" s="22"/>
      <c r="U138" s="22"/>
      <c r="V138" s="22"/>
      <c r="W138" s="22"/>
      <c r="X138" s="35"/>
      <c r="AT138" s="10" t="s">
        <v>91</v>
      </c>
      <c r="AU138" s="10" t="s">
        <v>37</v>
      </c>
    </row>
    <row r="139" spans="2:65" s="1" customFormat="1" ht="16.5" customHeight="1">
      <c r="B139" s="21"/>
      <c r="C139" s="147" t="s">
        <v>210</v>
      </c>
      <c r="D139" s="147" t="s">
        <v>93</v>
      </c>
      <c r="E139" s="148" t="s">
        <v>211</v>
      </c>
      <c r="F139" s="149" t="s">
        <v>212</v>
      </c>
      <c r="G139" s="150" t="s">
        <v>114</v>
      </c>
      <c r="H139" s="151">
        <v>2</v>
      </c>
      <c r="I139" s="152"/>
      <c r="J139" s="153"/>
      <c r="K139" s="154">
        <f>ROUND(P139*H139,2)</f>
        <v>0</v>
      </c>
      <c r="L139" s="149" t="s">
        <v>8</v>
      </c>
      <c r="M139" s="155"/>
      <c r="N139" s="156" t="s">
        <v>8</v>
      </c>
      <c r="O139" s="140" t="s">
        <v>23</v>
      </c>
      <c r="P139" s="65">
        <f>I139+J139</f>
        <v>0</v>
      </c>
      <c r="Q139" s="65">
        <f>ROUND(I139*H139,2)</f>
        <v>0</v>
      </c>
      <c r="R139" s="65">
        <f>ROUND(J139*H139,2)</f>
        <v>0</v>
      </c>
      <c r="S139" s="22"/>
      <c r="T139" s="141">
        <f>S139*H139</f>
        <v>0</v>
      </c>
      <c r="U139" s="141">
        <v>4E-05</v>
      </c>
      <c r="V139" s="141">
        <f>U139*H139</f>
        <v>8E-05</v>
      </c>
      <c r="W139" s="141">
        <v>0</v>
      </c>
      <c r="X139" s="142">
        <f>W139*H139</f>
        <v>0</v>
      </c>
      <c r="AR139" s="10" t="s">
        <v>172</v>
      </c>
      <c r="AT139" s="10" t="s">
        <v>93</v>
      </c>
      <c r="AU139" s="10" t="s">
        <v>37</v>
      </c>
      <c r="AY139" s="10" t="s">
        <v>81</v>
      </c>
      <c r="BE139" s="143">
        <f>IF(O139="základní",K139,0)</f>
        <v>0</v>
      </c>
      <c r="BF139" s="143">
        <f>IF(O139="snížená",K139,0)</f>
        <v>0</v>
      </c>
      <c r="BG139" s="143">
        <f>IF(O139="zákl. přenesená",K139,0)</f>
        <v>0</v>
      </c>
      <c r="BH139" s="143">
        <f>IF(O139="sníž. přenesená",K139,0)</f>
        <v>0</v>
      </c>
      <c r="BI139" s="143">
        <f>IF(O139="nulová",K139,0)</f>
        <v>0</v>
      </c>
      <c r="BJ139" s="10" t="s">
        <v>35</v>
      </c>
      <c r="BK139" s="143">
        <f>ROUND(P139*H139,2)</f>
        <v>0</v>
      </c>
      <c r="BL139" s="10" t="s">
        <v>172</v>
      </c>
      <c r="BM139" s="10" t="s">
        <v>213</v>
      </c>
    </row>
    <row r="140" spans="2:47" s="1" customFormat="1" ht="13.5">
      <c r="B140" s="21"/>
      <c r="C140" s="33"/>
      <c r="D140" s="144" t="s">
        <v>91</v>
      </c>
      <c r="E140" s="33"/>
      <c r="F140" s="145" t="s">
        <v>212</v>
      </c>
      <c r="G140" s="33"/>
      <c r="H140" s="33"/>
      <c r="I140" s="99"/>
      <c r="J140" s="99"/>
      <c r="K140" s="33"/>
      <c r="L140" s="33"/>
      <c r="M140" s="31"/>
      <c r="N140" s="146"/>
      <c r="O140" s="22"/>
      <c r="P140" s="22"/>
      <c r="Q140" s="22"/>
      <c r="R140" s="22"/>
      <c r="S140" s="22"/>
      <c r="T140" s="22"/>
      <c r="U140" s="22"/>
      <c r="V140" s="22"/>
      <c r="W140" s="22"/>
      <c r="X140" s="35"/>
      <c r="AT140" s="10" t="s">
        <v>91</v>
      </c>
      <c r="AU140" s="10" t="s">
        <v>37</v>
      </c>
    </row>
    <row r="141" spans="2:63" s="6" customFormat="1" ht="29.85" customHeight="1">
      <c r="B141" s="115"/>
      <c r="C141" s="116"/>
      <c r="D141" s="117" t="s">
        <v>33</v>
      </c>
      <c r="E141" s="130" t="s">
        <v>214</v>
      </c>
      <c r="F141" s="130" t="s">
        <v>215</v>
      </c>
      <c r="G141" s="116"/>
      <c r="H141" s="116"/>
      <c r="I141" s="119"/>
      <c r="J141" s="119"/>
      <c r="K141" s="131">
        <f>BK141</f>
        <v>0</v>
      </c>
      <c r="L141" s="116"/>
      <c r="M141" s="121"/>
      <c r="N141" s="122"/>
      <c r="O141" s="123"/>
      <c r="P141" s="123"/>
      <c r="Q141" s="124">
        <f>SUM(Q142:Q172)</f>
        <v>0</v>
      </c>
      <c r="R141" s="124">
        <f>SUM(R142:R172)</f>
        <v>0</v>
      </c>
      <c r="S141" s="123"/>
      <c r="T141" s="125">
        <f>SUM(T142:T172)</f>
        <v>0</v>
      </c>
      <c r="U141" s="123"/>
      <c r="V141" s="125">
        <f>SUM(V142:V172)</f>
        <v>1.037332</v>
      </c>
      <c r="W141" s="123"/>
      <c r="X141" s="126">
        <f>SUM(X142:X172)</f>
        <v>0</v>
      </c>
      <c r="AR141" s="127" t="s">
        <v>102</v>
      </c>
      <c r="AT141" s="128" t="s">
        <v>33</v>
      </c>
      <c r="AU141" s="128" t="s">
        <v>35</v>
      </c>
      <c r="AY141" s="127" t="s">
        <v>81</v>
      </c>
      <c r="BK141" s="129">
        <f>SUM(BK142:BK172)</f>
        <v>0</v>
      </c>
    </row>
    <row r="142" spans="2:65" s="1" customFormat="1" ht="16.5" customHeight="1">
      <c r="B142" s="21"/>
      <c r="C142" s="132" t="s">
        <v>216</v>
      </c>
      <c r="D142" s="132" t="s">
        <v>84</v>
      </c>
      <c r="E142" s="133" t="s">
        <v>217</v>
      </c>
      <c r="F142" s="134" t="s">
        <v>218</v>
      </c>
      <c r="G142" s="135" t="s">
        <v>219</v>
      </c>
      <c r="H142" s="136">
        <v>0.1</v>
      </c>
      <c r="I142" s="137"/>
      <c r="J142" s="137"/>
      <c r="K142" s="138">
        <f>ROUND(P142*H142,2)</f>
        <v>0</v>
      </c>
      <c r="L142" s="134" t="s">
        <v>88</v>
      </c>
      <c r="M142" s="31"/>
      <c r="N142" s="139" t="s">
        <v>8</v>
      </c>
      <c r="O142" s="140" t="s">
        <v>23</v>
      </c>
      <c r="P142" s="65">
        <f>I142+J142</f>
        <v>0</v>
      </c>
      <c r="Q142" s="65">
        <f>ROUND(I142*H142,2)</f>
        <v>0</v>
      </c>
      <c r="R142" s="65">
        <f>ROUND(J142*H142,2)</f>
        <v>0</v>
      </c>
      <c r="S142" s="22"/>
      <c r="T142" s="141">
        <f>S142*H142</f>
        <v>0</v>
      </c>
      <c r="U142" s="141">
        <v>0.0088</v>
      </c>
      <c r="V142" s="141">
        <f>U142*H142</f>
        <v>0.0008800000000000001</v>
      </c>
      <c r="W142" s="141">
        <v>0</v>
      </c>
      <c r="X142" s="142">
        <f>W142*H142</f>
        <v>0</v>
      </c>
      <c r="AR142" s="10" t="s">
        <v>167</v>
      </c>
      <c r="AT142" s="10" t="s">
        <v>84</v>
      </c>
      <c r="AU142" s="10" t="s">
        <v>37</v>
      </c>
      <c r="AY142" s="10" t="s">
        <v>81</v>
      </c>
      <c r="BE142" s="143">
        <f>IF(O142="základní",K142,0)</f>
        <v>0</v>
      </c>
      <c r="BF142" s="143">
        <f>IF(O142="snížená",K142,0)</f>
        <v>0</v>
      </c>
      <c r="BG142" s="143">
        <f>IF(O142="zákl. přenesená",K142,0)</f>
        <v>0</v>
      </c>
      <c r="BH142" s="143">
        <f>IF(O142="sníž. přenesená",K142,0)</f>
        <v>0</v>
      </c>
      <c r="BI142" s="143">
        <f>IF(O142="nulová",K142,0)</f>
        <v>0</v>
      </c>
      <c r="BJ142" s="10" t="s">
        <v>35</v>
      </c>
      <c r="BK142" s="143">
        <f>ROUND(P142*H142,2)</f>
        <v>0</v>
      </c>
      <c r="BL142" s="10" t="s">
        <v>167</v>
      </c>
      <c r="BM142" s="10" t="s">
        <v>220</v>
      </c>
    </row>
    <row r="143" spans="2:47" s="1" customFormat="1" ht="13.5">
      <c r="B143" s="21"/>
      <c r="C143" s="33"/>
      <c r="D143" s="144" t="s">
        <v>91</v>
      </c>
      <c r="E143" s="33"/>
      <c r="F143" s="145" t="s">
        <v>221</v>
      </c>
      <c r="G143" s="33"/>
      <c r="H143" s="33"/>
      <c r="I143" s="99"/>
      <c r="J143" s="99"/>
      <c r="K143" s="33"/>
      <c r="L143" s="33"/>
      <c r="M143" s="31"/>
      <c r="N143" s="146"/>
      <c r="O143" s="22"/>
      <c r="P143" s="22"/>
      <c r="Q143" s="22"/>
      <c r="R143" s="22"/>
      <c r="S143" s="22"/>
      <c r="T143" s="22"/>
      <c r="U143" s="22"/>
      <c r="V143" s="22"/>
      <c r="W143" s="22"/>
      <c r="X143" s="35"/>
      <c r="AT143" s="10" t="s">
        <v>91</v>
      </c>
      <c r="AU143" s="10" t="s">
        <v>37</v>
      </c>
    </row>
    <row r="144" spans="2:47" s="1" customFormat="1" ht="54">
      <c r="B144" s="21"/>
      <c r="C144" s="33"/>
      <c r="D144" s="144" t="s">
        <v>160</v>
      </c>
      <c r="E144" s="33"/>
      <c r="F144" s="157" t="s">
        <v>222</v>
      </c>
      <c r="G144" s="33"/>
      <c r="H144" s="33"/>
      <c r="I144" s="99"/>
      <c r="J144" s="99"/>
      <c r="K144" s="33"/>
      <c r="L144" s="33"/>
      <c r="M144" s="31"/>
      <c r="N144" s="146"/>
      <c r="O144" s="22"/>
      <c r="P144" s="22"/>
      <c r="Q144" s="22"/>
      <c r="R144" s="22"/>
      <c r="S144" s="22"/>
      <c r="T144" s="22"/>
      <c r="U144" s="22"/>
      <c r="V144" s="22"/>
      <c r="W144" s="22"/>
      <c r="X144" s="35"/>
      <c r="AT144" s="10" t="s">
        <v>160</v>
      </c>
      <c r="AU144" s="10" t="s">
        <v>37</v>
      </c>
    </row>
    <row r="145" spans="2:65" s="1" customFormat="1" ht="25.5" customHeight="1">
      <c r="B145" s="21"/>
      <c r="C145" s="132" t="s">
        <v>223</v>
      </c>
      <c r="D145" s="132" t="s">
        <v>84</v>
      </c>
      <c r="E145" s="133" t="s">
        <v>224</v>
      </c>
      <c r="F145" s="134" t="s">
        <v>225</v>
      </c>
      <c r="G145" s="135" t="s">
        <v>114</v>
      </c>
      <c r="H145" s="136">
        <v>4</v>
      </c>
      <c r="I145" s="137"/>
      <c r="J145" s="137"/>
      <c r="K145" s="138">
        <f>ROUND(P145*H145,2)</f>
        <v>0</v>
      </c>
      <c r="L145" s="134" t="s">
        <v>88</v>
      </c>
      <c r="M145" s="31"/>
      <c r="N145" s="139" t="s">
        <v>8</v>
      </c>
      <c r="O145" s="140" t="s">
        <v>23</v>
      </c>
      <c r="P145" s="65">
        <f>I145+J145</f>
        <v>0</v>
      </c>
      <c r="Q145" s="65">
        <f>ROUND(I145*H145,2)</f>
        <v>0</v>
      </c>
      <c r="R145" s="65">
        <f>ROUND(J145*H145,2)</f>
        <v>0</v>
      </c>
      <c r="S145" s="22"/>
      <c r="T145" s="141">
        <f>S145*H145</f>
        <v>0</v>
      </c>
      <c r="U145" s="141">
        <v>0</v>
      </c>
      <c r="V145" s="141">
        <f>U145*H145</f>
        <v>0</v>
      </c>
      <c r="W145" s="141">
        <v>0</v>
      </c>
      <c r="X145" s="142">
        <f>W145*H145</f>
        <v>0</v>
      </c>
      <c r="AR145" s="10" t="s">
        <v>167</v>
      </c>
      <c r="AT145" s="10" t="s">
        <v>84</v>
      </c>
      <c r="AU145" s="10" t="s">
        <v>37</v>
      </c>
      <c r="AY145" s="10" t="s">
        <v>81</v>
      </c>
      <c r="BE145" s="143">
        <f>IF(O145="základní",K145,0)</f>
        <v>0</v>
      </c>
      <c r="BF145" s="143">
        <f>IF(O145="snížená",K145,0)</f>
        <v>0</v>
      </c>
      <c r="BG145" s="143">
        <f>IF(O145="zákl. přenesená",K145,0)</f>
        <v>0</v>
      </c>
      <c r="BH145" s="143">
        <f>IF(O145="sníž. přenesená",K145,0)</f>
        <v>0</v>
      </c>
      <c r="BI145" s="143">
        <f>IF(O145="nulová",K145,0)</f>
        <v>0</v>
      </c>
      <c r="BJ145" s="10" t="s">
        <v>35</v>
      </c>
      <c r="BK145" s="143">
        <f>ROUND(P145*H145,2)</f>
        <v>0</v>
      </c>
      <c r="BL145" s="10" t="s">
        <v>167</v>
      </c>
      <c r="BM145" s="10" t="s">
        <v>226</v>
      </c>
    </row>
    <row r="146" spans="2:47" s="1" customFormat="1" ht="40.5">
      <c r="B146" s="21"/>
      <c r="C146" s="33"/>
      <c r="D146" s="144" t="s">
        <v>91</v>
      </c>
      <c r="E146" s="33"/>
      <c r="F146" s="145" t="s">
        <v>227</v>
      </c>
      <c r="G146" s="33"/>
      <c r="H146" s="33"/>
      <c r="I146" s="99"/>
      <c r="J146" s="99"/>
      <c r="K146" s="33"/>
      <c r="L146" s="33"/>
      <c r="M146" s="31"/>
      <c r="N146" s="146"/>
      <c r="O146" s="22"/>
      <c r="P146" s="22"/>
      <c r="Q146" s="22"/>
      <c r="R146" s="22"/>
      <c r="S146" s="22"/>
      <c r="T146" s="22"/>
      <c r="U146" s="22"/>
      <c r="V146" s="22"/>
      <c r="W146" s="22"/>
      <c r="X146" s="35"/>
      <c r="AT146" s="10" t="s">
        <v>91</v>
      </c>
      <c r="AU146" s="10" t="s">
        <v>37</v>
      </c>
    </row>
    <row r="147" spans="2:47" s="1" customFormat="1" ht="27">
      <c r="B147" s="21"/>
      <c r="C147" s="33"/>
      <c r="D147" s="144" t="s">
        <v>160</v>
      </c>
      <c r="E147" s="33"/>
      <c r="F147" s="157" t="s">
        <v>228</v>
      </c>
      <c r="G147" s="33"/>
      <c r="H147" s="33"/>
      <c r="I147" s="99"/>
      <c r="J147" s="99"/>
      <c r="K147" s="33"/>
      <c r="L147" s="33"/>
      <c r="M147" s="31"/>
      <c r="N147" s="146"/>
      <c r="O147" s="22"/>
      <c r="P147" s="22"/>
      <c r="Q147" s="22"/>
      <c r="R147" s="22"/>
      <c r="S147" s="22"/>
      <c r="T147" s="22"/>
      <c r="U147" s="22"/>
      <c r="V147" s="22"/>
      <c r="W147" s="22"/>
      <c r="X147" s="35"/>
      <c r="AT147" s="10" t="s">
        <v>160</v>
      </c>
      <c r="AU147" s="10" t="s">
        <v>37</v>
      </c>
    </row>
    <row r="148" spans="2:65" s="1" customFormat="1" ht="16.5" customHeight="1">
      <c r="B148" s="21"/>
      <c r="C148" s="132" t="s">
        <v>229</v>
      </c>
      <c r="D148" s="132" t="s">
        <v>84</v>
      </c>
      <c r="E148" s="133" t="s">
        <v>230</v>
      </c>
      <c r="F148" s="134" t="s">
        <v>231</v>
      </c>
      <c r="G148" s="135" t="s">
        <v>232</v>
      </c>
      <c r="H148" s="136">
        <v>0.3</v>
      </c>
      <c r="I148" s="137"/>
      <c r="J148" s="137"/>
      <c r="K148" s="138">
        <f>ROUND(P148*H148,2)</f>
        <v>0</v>
      </c>
      <c r="L148" s="134" t="s">
        <v>88</v>
      </c>
      <c r="M148" s="31"/>
      <c r="N148" s="139" t="s">
        <v>8</v>
      </c>
      <c r="O148" s="140" t="s">
        <v>23</v>
      </c>
      <c r="P148" s="65">
        <f>I148+J148</f>
        <v>0</v>
      </c>
      <c r="Q148" s="65">
        <f>ROUND(I148*H148,2)</f>
        <v>0</v>
      </c>
      <c r="R148" s="65">
        <f>ROUND(J148*H148,2)</f>
        <v>0</v>
      </c>
      <c r="S148" s="22"/>
      <c r="T148" s="141">
        <f>S148*H148</f>
        <v>0</v>
      </c>
      <c r="U148" s="141">
        <v>2.25634</v>
      </c>
      <c r="V148" s="141">
        <f>U148*H148</f>
        <v>0.6769019999999999</v>
      </c>
      <c r="W148" s="141">
        <v>0</v>
      </c>
      <c r="X148" s="142">
        <f>W148*H148</f>
        <v>0</v>
      </c>
      <c r="AR148" s="10" t="s">
        <v>167</v>
      </c>
      <c r="AT148" s="10" t="s">
        <v>84</v>
      </c>
      <c r="AU148" s="10" t="s">
        <v>37</v>
      </c>
      <c r="AY148" s="10" t="s">
        <v>81</v>
      </c>
      <c r="BE148" s="143">
        <f>IF(O148="základní",K148,0)</f>
        <v>0</v>
      </c>
      <c r="BF148" s="143">
        <f>IF(O148="snížená",K148,0)</f>
        <v>0</v>
      </c>
      <c r="BG148" s="143">
        <f>IF(O148="zákl. přenesená",K148,0)</f>
        <v>0</v>
      </c>
      <c r="BH148" s="143">
        <f>IF(O148="sníž. přenesená",K148,0)</f>
        <v>0</v>
      </c>
      <c r="BI148" s="143">
        <f>IF(O148="nulová",K148,0)</f>
        <v>0</v>
      </c>
      <c r="BJ148" s="10" t="s">
        <v>35</v>
      </c>
      <c r="BK148" s="143">
        <f>ROUND(P148*H148,2)</f>
        <v>0</v>
      </c>
      <c r="BL148" s="10" t="s">
        <v>167</v>
      </c>
      <c r="BM148" s="10" t="s">
        <v>233</v>
      </c>
    </row>
    <row r="149" spans="2:47" s="1" customFormat="1" ht="13.5">
      <c r="B149" s="21"/>
      <c r="C149" s="33"/>
      <c r="D149" s="144" t="s">
        <v>91</v>
      </c>
      <c r="E149" s="33"/>
      <c r="F149" s="145" t="s">
        <v>234</v>
      </c>
      <c r="G149" s="33"/>
      <c r="H149" s="33"/>
      <c r="I149" s="99"/>
      <c r="J149" s="99"/>
      <c r="K149" s="33"/>
      <c r="L149" s="33"/>
      <c r="M149" s="31"/>
      <c r="N149" s="146"/>
      <c r="O149" s="22"/>
      <c r="P149" s="22"/>
      <c r="Q149" s="22"/>
      <c r="R149" s="22"/>
      <c r="S149" s="22"/>
      <c r="T149" s="22"/>
      <c r="U149" s="22"/>
      <c r="V149" s="22"/>
      <c r="W149" s="22"/>
      <c r="X149" s="35"/>
      <c r="AT149" s="10" t="s">
        <v>91</v>
      </c>
      <c r="AU149" s="10" t="s">
        <v>37</v>
      </c>
    </row>
    <row r="150" spans="2:51" s="7" customFormat="1" ht="13.5">
      <c r="B150" s="158"/>
      <c r="C150" s="159"/>
      <c r="D150" s="144" t="s">
        <v>100</v>
      </c>
      <c r="E150" s="160" t="s">
        <v>8</v>
      </c>
      <c r="F150" s="161" t="s">
        <v>235</v>
      </c>
      <c r="G150" s="159"/>
      <c r="H150" s="162">
        <v>0.3</v>
      </c>
      <c r="I150" s="163"/>
      <c r="J150" s="163"/>
      <c r="K150" s="159"/>
      <c r="L150" s="159"/>
      <c r="M150" s="164"/>
      <c r="N150" s="165"/>
      <c r="O150" s="166"/>
      <c r="P150" s="166"/>
      <c r="Q150" s="166"/>
      <c r="R150" s="166"/>
      <c r="S150" s="166"/>
      <c r="T150" s="166"/>
      <c r="U150" s="166"/>
      <c r="V150" s="166"/>
      <c r="W150" s="166"/>
      <c r="X150" s="167"/>
      <c r="AT150" s="168" t="s">
        <v>100</v>
      </c>
      <c r="AU150" s="168" t="s">
        <v>37</v>
      </c>
      <c r="AV150" s="7" t="s">
        <v>37</v>
      </c>
      <c r="AW150" s="7" t="s">
        <v>2</v>
      </c>
      <c r="AX150" s="7" t="s">
        <v>35</v>
      </c>
      <c r="AY150" s="168" t="s">
        <v>81</v>
      </c>
    </row>
    <row r="151" spans="2:65" s="1" customFormat="1" ht="16.5" customHeight="1">
      <c r="B151" s="21"/>
      <c r="C151" s="132" t="s">
        <v>236</v>
      </c>
      <c r="D151" s="132" t="s">
        <v>84</v>
      </c>
      <c r="E151" s="133" t="s">
        <v>237</v>
      </c>
      <c r="F151" s="134" t="s">
        <v>238</v>
      </c>
      <c r="G151" s="135" t="s">
        <v>239</v>
      </c>
      <c r="H151" s="136">
        <v>4</v>
      </c>
      <c r="I151" s="137"/>
      <c r="J151" s="137"/>
      <c r="K151" s="138">
        <f>ROUND(P151*H151,2)</f>
        <v>0</v>
      </c>
      <c r="L151" s="134" t="s">
        <v>8</v>
      </c>
      <c r="M151" s="31"/>
      <c r="N151" s="139" t="s">
        <v>8</v>
      </c>
      <c r="O151" s="140" t="s">
        <v>23</v>
      </c>
      <c r="P151" s="65">
        <f>I151+J151</f>
        <v>0</v>
      </c>
      <c r="Q151" s="65">
        <f>ROUND(I151*H151,2)</f>
        <v>0</v>
      </c>
      <c r="R151" s="65">
        <f>ROUND(J151*H151,2)</f>
        <v>0</v>
      </c>
      <c r="S151" s="22"/>
      <c r="T151" s="141">
        <f>S151*H151</f>
        <v>0</v>
      </c>
      <c r="U151" s="141">
        <v>0</v>
      </c>
      <c r="V151" s="141">
        <f>U151*H151</f>
        <v>0</v>
      </c>
      <c r="W151" s="141">
        <v>0</v>
      </c>
      <c r="X151" s="142">
        <f>W151*H151</f>
        <v>0</v>
      </c>
      <c r="AR151" s="10" t="s">
        <v>167</v>
      </c>
      <c r="AT151" s="10" t="s">
        <v>84</v>
      </c>
      <c r="AU151" s="10" t="s">
        <v>37</v>
      </c>
      <c r="AY151" s="10" t="s">
        <v>81</v>
      </c>
      <c r="BE151" s="143">
        <f>IF(O151="základní",K151,0)</f>
        <v>0</v>
      </c>
      <c r="BF151" s="143">
        <f>IF(O151="snížená",K151,0)</f>
        <v>0</v>
      </c>
      <c r="BG151" s="143">
        <f>IF(O151="zákl. přenesená",K151,0)</f>
        <v>0</v>
      </c>
      <c r="BH151" s="143">
        <f>IF(O151="sníž. přenesená",K151,0)</f>
        <v>0</v>
      </c>
      <c r="BI151" s="143">
        <f>IF(O151="nulová",K151,0)</f>
        <v>0</v>
      </c>
      <c r="BJ151" s="10" t="s">
        <v>35</v>
      </c>
      <c r="BK151" s="143">
        <f>ROUND(P151*H151,2)</f>
        <v>0</v>
      </c>
      <c r="BL151" s="10" t="s">
        <v>167</v>
      </c>
      <c r="BM151" s="10" t="s">
        <v>240</v>
      </c>
    </row>
    <row r="152" spans="2:47" s="1" customFormat="1" ht="13.5">
      <c r="B152" s="21"/>
      <c r="C152" s="33"/>
      <c r="D152" s="144" t="s">
        <v>91</v>
      </c>
      <c r="E152" s="33"/>
      <c r="F152" s="145" t="s">
        <v>238</v>
      </c>
      <c r="G152" s="33"/>
      <c r="H152" s="33"/>
      <c r="I152" s="99"/>
      <c r="J152" s="99"/>
      <c r="K152" s="33"/>
      <c r="L152" s="33"/>
      <c r="M152" s="31"/>
      <c r="N152" s="146"/>
      <c r="O152" s="22"/>
      <c r="P152" s="22"/>
      <c r="Q152" s="22"/>
      <c r="R152" s="22"/>
      <c r="S152" s="22"/>
      <c r="T152" s="22"/>
      <c r="U152" s="22"/>
      <c r="V152" s="22"/>
      <c r="W152" s="22"/>
      <c r="X152" s="35"/>
      <c r="AT152" s="10" t="s">
        <v>91</v>
      </c>
      <c r="AU152" s="10" t="s">
        <v>37</v>
      </c>
    </row>
    <row r="153" spans="2:65" s="1" customFormat="1" ht="16.5" customHeight="1">
      <c r="B153" s="21"/>
      <c r="C153" s="147" t="s">
        <v>241</v>
      </c>
      <c r="D153" s="147" t="s">
        <v>93</v>
      </c>
      <c r="E153" s="148" t="s">
        <v>242</v>
      </c>
      <c r="F153" s="149" t="s">
        <v>243</v>
      </c>
      <c r="G153" s="150" t="s">
        <v>87</v>
      </c>
      <c r="H153" s="151">
        <v>4</v>
      </c>
      <c r="I153" s="152"/>
      <c r="J153" s="153"/>
      <c r="K153" s="154">
        <f>ROUND(P153*H153,2)</f>
        <v>0</v>
      </c>
      <c r="L153" s="149" t="s">
        <v>88</v>
      </c>
      <c r="M153" s="155"/>
      <c r="N153" s="156" t="s">
        <v>8</v>
      </c>
      <c r="O153" s="140" t="s">
        <v>23</v>
      </c>
      <c r="P153" s="65">
        <f>I153+J153</f>
        <v>0</v>
      </c>
      <c r="Q153" s="65">
        <f>ROUND(I153*H153,2)</f>
        <v>0</v>
      </c>
      <c r="R153" s="65">
        <f>ROUND(J153*H153,2)</f>
        <v>0</v>
      </c>
      <c r="S153" s="22"/>
      <c r="T153" s="141">
        <f>S153*H153</f>
        <v>0</v>
      </c>
      <c r="U153" s="141">
        <v>0.02815</v>
      </c>
      <c r="V153" s="141">
        <f>U153*H153</f>
        <v>0.1126</v>
      </c>
      <c r="W153" s="141">
        <v>0</v>
      </c>
      <c r="X153" s="142">
        <f>W153*H153</f>
        <v>0</v>
      </c>
      <c r="AR153" s="10" t="s">
        <v>244</v>
      </c>
      <c r="AT153" s="10" t="s">
        <v>93</v>
      </c>
      <c r="AU153" s="10" t="s">
        <v>37</v>
      </c>
      <c r="AY153" s="10" t="s">
        <v>81</v>
      </c>
      <c r="BE153" s="143">
        <f>IF(O153="základní",K153,0)</f>
        <v>0</v>
      </c>
      <c r="BF153" s="143">
        <f>IF(O153="snížená",K153,0)</f>
        <v>0</v>
      </c>
      <c r="BG153" s="143">
        <f>IF(O153="zákl. přenesená",K153,0)</f>
        <v>0</v>
      </c>
      <c r="BH153" s="143">
        <f>IF(O153="sníž. přenesená",K153,0)</f>
        <v>0</v>
      </c>
      <c r="BI153" s="143">
        <f>IF(O153="nulová",K153,0)</f>
        <v>0</v>
      </c>
      <c r="BJ153" s="10" t="s">
        <v>35</v>
      </c>
      <c r="BK153" s="143">
        <f>ROUND(P153*H153,2)</f>
        <v>0</v>
      </c>
      <c r="BL153" s="10" t="s">
        <v>167</v>
      </c>
      <c r="BM153" s="10" t="s">
        <v>245</v>
      </c>
    </row>
    <row r="154" spans="2:47" s="1" customFormat="1" ht="13.5">
      <c r="B154" s="21"/>
      <c r="C154" s="33"/>
      <c r="D154" s="144" t="s">
        <v>91</v>
      </c>
      <c r="E154" s="33"/>
      <c r="F154" s="145" t="s">
        <v>243</v>
      </c>
      <c r="G154" s="33"/>
      <c r="H154" s="33"/>
      <c r="I154" s="99"/>
      <c r="J154" s="99"/>
      <c r="K154" s="33"/>
      <c r="L154" s="33"/>
      <c r="M154" s="31"/>
      <c r="N154" s="146"/>
      <c r="O154" s="22"/>
      <c r="P154" s="22"/>
      <c r="Q154" s="22"/>
      <c r="R154" s="22"/>
      <c r="S154" s="22"/>
      <c r="T154" s="22"/>
      <c r="U154" s="22"/>
      <c r="V154" s="22"/>
      <c r="W154" s="22"/>
      <c r="X154" s="35"/>
      <c r="AT154" s="10" t="s">
        <v>91</v>
      </c>
      <c r="AU154" s="10" t="s">
        <v>37</v>
      </c>
    </row>
    <row r="155" spans="2:65" s="1" customFormat="1" ht="16.5" customHeight="1">
      <c r="B155" s="21"/>
      <c r="C155" s="147" t="s">
        <v>246</v>
      </c>
      <c r="D155" s="147" t="s">
        <v>93</v>
      </c>
      <c r="E155" s="148" t="s">
        <v>247</v>
      </c>
      <c r="F155" s="149" t="s">
        <v>248</v>
      </c>
      <c r="G155" s="150" t="s">
        <v>249</v>
      </c>
      <c r="H155" s="151">
        <v>0.215</v>
      </c>
      <c r="I155" s="152"/>
      <c r="J155" s="153"/>
      <c r="K155" s="154">
        <f>ROUND(P155*H155,2)</f>
        <v>0</v>
      </c>
      <c r="L155" s="149" t="s">
        <v>88</v>
      </c>
      <c r="M155" s="155"/>
      <c r="N155" s="156" t="s">
        <v>8</v>
      </c>
      <c r="O155" s="140" t="s">
        <v>23</v>
      </c>
      <c r="P155" s="65">
        <f>I155+J155</f>
        <v>0</v>
      </c>
      <c r="Q155" s="65">
        <f>ROUND(I155*H155,2)</f>
        <v>0</v>
      </c>
      <c r="R155" s="65">
        <f>ROUND(J155*H155,2)</f>
        <v>0</v>
      </c>
      <c r="S155" s="22"/>
      <c r="T155" s="141">
        <f>S155*H155</f>
        <v>0</v>
      </c>
      <c r="U155" s="141">
        <v>1</v>
      </c>
      <c r="V155" s="141">
        <f>U155*H155</f>
        <v>0.215</v>
      </c>
      <c r="W155" s="141">
        <v>0</v>
      </c>
      <c r="X155" s="142">
        <f>W155*H155</f>
        <v>0</v>
      </c>
      <c r="AR155" s="10" t="s">
        <v>172</v>
      </c>
      <c r="AT155" s="10" t="s">
        <v>93</v>
      </c>
      <c r="AU155" s="10" t="s">
        <v>37</v>
      </c>
      <c r="AY155" s="10" t="s">
        <v>81</v>
      </c>
      <c r="BE155" s="143">
        <f>IF(O155="základní",K155,0)</f>
        <v>0</v>
      </c>
      <c r="BF155" s="143">
        <f>IF(O155="snížená",K155,0)</f>
        <v>0</v>
      </c>
      <c r="BG155" s="143">
        <f>IF(O155="zákl. přenesená",K155,0)</f>
        <v>0</v>
      </c>
      <c r="BH155" s="143">
        <f>IF(O155="sníž. přenesená",K155,0)</f>
        <v>0</v>
      </c>
      <c r="BI155" s="143">
        <f>IF(O155="nulová",K155,0)</f>
        <v>0</v>
      </c>
      <c r="BJ155" s="10" t="s">
        <v>35</v>
      </c>
      <c r="BK155" s="143">
        <f>ROUND(P155*H155,2)</f>
        <v>0</v>
      </c>
      <c r="BL155" s="10" t="s">
        <v>172</v>
      </c>
      <c r="BM155" s="10" t="s">
        <v>250</v>
      </c>
    </row>
    <row r="156" spans="2:47" s="1" customFormat="1" ht="13.5">
      <c r="B156" s="21"/>
      <c r="C156" s="33"/>
      <c r="D156" s="144" t="s">
        <v>91</v>
      </c>
      <c r="E156" s="33"/>
      <c r="F156" s="145" t="s">
        <v>248</v>
      </c>
      <c r="G156" s="33"/>
      <c r="H156" s="33"/>
      <c r="I156" s="99"/>
      <c r="J156" s="99"/>
      <c r="K156" s="33"/>
      <c r="L156" s="33"/>
      <c r="M156" s="31"/>
      <c r="N156" s="146"/>
      <c r="O156" s="22"/>
      <c r="P156" s="22"/>
      <c r="Q156" s="22"/>
      <c r="R156" s="22"/>
      <c r="S156" s="22"/>
      <c r="T156" s="22"/>
      <c r="U156" s="22"/>
      <c r="V156" s="22"/>
      <c r="W156" s="22"/>
      <c r="X156" s="35"/>
      <c r="AT156" s="10" t="s">
        <v>91</v>
      </c>
      <c r="AU156" s="10" t="s">
        <v>37</v>
      </c>
    </row>
    <row r="157" spans="2:47" s="1" customFormat="1" ht="27">
      <c r="B157" s="21"/>
      <c r="C157" s="33"/>
      <c r="D157" s="144" t="s">
        <v>98</v>
      </c>
      <c r="E157" s="33"/>
      <c r="F157" s="157" t="s">
        <v>251</v>
      </c>
      <c r="G157" s="33"/>
      <c r="H157" s="33"/>
      <c r="I157" s="99"/>
      <c r="J157" s="99"/>
      <c r="K157" s="33"/>
      <c r="L157" s="33"/>
      <c r="M157" s="31"/>
      <c r="N157" s="146"/>
      <c r="O157" s="22"/>
      <c r="P157" s="22"/>
      <c r="Q157" s="22"/>
      <c r="R157" s="22"/>
      <c r="S157" s="22"/>
      <c r="T157" s="22"/>
      <c r="U157" s="22"/>
      <c r="V157" s="22"/>
      <c r="W157" s="22"/>
      <c r="X157" s="35"/>
      <c r="AT157" s="10" t="s">
        <v>98</v>
      </c>
      <c r="AU157" s="10" t="s">
        <v>37</v>
      </c>
    </row>
    <row r="158" spans="2:51" s="7" customFormat="1" ht="13.5">
      <c r="B158" s="158"/>
      <c r="C158" s="159"/>
      <c r="D158" s="144" t="s">
        <v>100</v>
      </c>
      <c r="E158" s="160" t="s">
        <v>8</v>
      </c>
      <c r="F158" s="161" t="s">
        <v>252</v>
      </c>
      <c r="G158" s="159"/>
      <c r="H158" s="162">
        <v>0.215</v>
      </c>
      <c r="I158" s="163"/>
      <c r="J158" s="163"/>
      <c r="K158" s="159"/>
      <c r="L158" s="159"/>
      <c r="M158" s="164"/>
      <c r="N158" s="165"/>
      <c r="O158" s="166"/>
      <c r="P158" s="166"/>
      <c r="Q158" s="166"/>
      <c r="R158" s="166"/>
      <c r="S158" s="166"/>
      <c r="T158" s="166"/>
      <c r="U158" s="166"/>
      <c r="V158" s="166"/>
      <c r="W158" s="166"/>
      <c r="X158" s="167"/>
      <c r="AT158" s="168" t="s">
        <v>100</v>
      </c>
      <c r="AU158" s="168" t="s">
        <v>37</v>
      </c>
      <c r="AV158" s="7" t="s">
        <v>37</v>
      </c>
      <c r="AW158" s="7" t="s">
        <v>2</v>
      </c>
      <c r="AX158" s="7" t="s">
        <v>35</v>
      </c>
      <c r="AY158" s="168" t="s">
        <v>81</v>
      </c>
    </row>
    <row r="159" spans="2:65" s="1" customFormat="1" ht="25.5" customHeight="1">
      <c r="B159" s="21"/>
      <c r="C159" s="132" t="s">
        <v>96</v>
      </c>
      <c r="D159" s="132" t="s">
        <v>84</v>
      </c>
      <c r="E159" s="133" t="s">
        <v>253</v>
      </c>
      <c r="F159" s="134" t="s">
        <v>254</v>
      </c>
      <c r="G159" s="135" t="s">
        <v>87</v>
      </c>
      <c r="H159" s="136">
        <v>85</v>
      </c>
      <c r="I159" s="137"/>
      <c r="J159" s="137"/>
      <c r="K159" s="138">
        <f>ROUND(P159*H159,2)</f>
        <v>0</v>
      </c>
      <c r="L159" s="134" t="s">
        <v>88</v>
      </c>
      <c r="M159" s="31"/>
      <c r="N159" s="139" t="s">
        <v>8</v>
      </c>
      <c r="O159" s="140" t="s">
        <v>23</v>
      </c>
      <c r="P159" s="65">
        <f>I159+J159</f>
        <v>0</v>
      </c>
      <c r="Q159" s="65">
        <f>ROUND(I159*H159,2)</f>
        <v>0</v>
      </c>
      <c r="R159" s="65">
        <f>ROUND(J159*H159,2)</f>
        <v>0</v>
      </c>
      <c r="S159" s="22"/>
      <c r="T159" s="141">
        <f>S159*H159</f>
        <v>0</v>
      </c>
      <c r="U159" s="141">
        <v>0</v>
      </c>
      <c r="V159" s="141">
        <f>U159*H159</f>
        <v>0</v>
      </c>
      <c r="W159" s="141">
        <v>0</v>
      </c>
      <c r="X159" s="142">
        <f>W159*H159</f>
        <v>0</v>
      </c>
      <c r="AR159" s="10" t="s">
        <v>167</v>
      </c>
      <c r="AT159" s="10" t="s">
        <v>84</v>
      </c>
      <c r="AU159" s="10" t="s">
        <v>37</v>
      </c>
      <c r="AY159" s="10" t="s">
        <v>81</v>
      </c>
      <c r="BE159" s="143">
        <f>IF(O159="základní",K159,0)</f>
        <v>0</v>
      </c>
      <c r="BF159" s="143">
        <f>IF(O159="snížená",K159,0)</f>
        <v>0</v>
      </c>
      <c r="BG159" s="143">
        <f>IF(O159="zákl. přenesená",K159,0)</f>
        <v>0</v>
      </c>
      <c r="BH159" s="143">
        <f>IF(O159="sníž. přenesená",K159,0)</f>
        <v>0</v>
      </c>
      <c r="BI159" s="143">
        <f>IF(O159="nulová",K159,0)</f>
        <v>0</v>
      </c>
      <c r="BJ159" s="10" t="s">
        <v>35</v>
      </c>
      <c r="BK159" s="143">
        <f>ROUND(P159*H159,2)</f>
        <v>0</v>
      </c>
      <c r="BL159" s="10" t="s">
        <v>167</v>
      </c>
      <c r="BM159" s="10" t="s">
        <v>255</v>
      </c>
    </row>
    <row r="160" spans="2:47" s="1" customFormat="1" ht="40.5">
      <c r="B160" s="21"/>
      <c r="C160" s="33"/>
      <c r="D160" s="144" t="s">
        <v>91</v>
      </c>
      <c r="E160" s="33"/>
      <c r="F160" s="145" t="s">
        <v>256</v>
      </c>
      <c r="G160" s="33"/>
      <c r="H160" s="33"/>
      <c r="I160" s="99"/>
      <c r="J160" s="99"/>
      <c r="K160" s="33"/>
      <c r="L160" s="33"/>
      <c r="M160" s="31"/>
      <c r="N160" s="146"/>
      <c r="O160" s="22"/>
      <c r="P160" s="22"/>
      <c r="Q160" s="22"/>
      <c r="R160" s="22"/>
      <c r="S160" s="22"/>
      <c r="T160" s="22"/>
      <c r="U160" s="22"/>
      <c r="V160" s="22"/>
      <c r="W160" s="22"/>
      <c r="X160" s="35"/>
      <c r="AT160" s="10" t="s">
        <v>91</v>
      </c>
      <c r="AU160" s="10" t="s">
        <v>37</v>
      </c>
    </row>
    <row r="161" spans="2:47" s="1" customFormat="1" ht="40.5">
      <c r="B161" s="21"/>
      <c r="C161" s="33"/>
      <c r="D161" s="144" t="s">
        <v>160</v>
      </c>
      <c r="E161" s="33"/>
      <c r="F161" s="157" t="s">
        <v>257</v>
      </c>
      <c r="G161" s="33"/>
      <c r="H161" s="33"/>
      <c r="I161" s="99"/>
      <c r="J161" s="99"/>
      <c r="K161" s="33"/>
      <c r="L161" s="33"/>
      <c r="M161" s="31"/>
      <c r="N161" s="146"/>
      <c r="O161" s="22"/>
      <c r="P161" s="22"/>
      <c r="Q161" s="22"/>
      <c r="R161" s="22"/>
      <c r="S161" s="22"/>
      <c r="T161" s="22"/>
      <c r="U161" s="22"/>
      <c r="V161" s="22"/>
      <c r="W161" s="22"/>
      <c r="X161" s="35"/>
      <c r="AT161" s="10" t="s">
        <v>160</v>
      </c>
      <c r="AU161" s="10" t="s">
        <v>37</v>
      </c>
    </row>
    <row r="162" spans="2:65" s="1" customFormat="1" ht="25.5" customHeight="1">
      <c r="B162" s="21"/>
      <c r="C162" s="132" t="s">
        <v>258</v>
      </c>
      <c r="D162" s="132" t="s">
        <v>84</v>
      </c>
      <c r="E162" s="133" t="s">
        <v>259</v>
      </c>
      <c r="F162" s="134" t="s">
        <v>260</v>
      </c>
      <c r="G162" s="135" t="s">
        <v>87</v>
      </c>
      <c r="H162" s="136">
        <v>85</v>
      </c>
      <c r="I162" s="137"/>
      <c r="J162" s="137"/>
      <c r="K162" s="138">
        <f>ROUND(P162*H162,2)</f>
        <v>0</v>
      </c>
      <c r="L162" s="134" t="s">
        <v>88</v>
      </c>
      <c r="M162" s="31"/>
      <c r="N162" s="139" t="s">
        <v>8</v>
      </c>
      <c r="O162" s="140" t="s">
        <v>23</v>
      </c>
      <c r="P162" s="65">
        <f>I162+J162</f>
        <v>0</v>
      </c>
      <c r="Q162" s="65">
        <f>ROUND(I162*H162,2)</f>
        <v>0</v>
      </c>
      <c r="R162" s="65">
        <f>ROUND(J162*H162,2)</f>
        <v>0</v>
      </c>
      <c r="S162" s="22"/>
      <c r="T162" s="141">
        <f>S162*H162</f>
        <v>0</v>
      </c>
      <c r="U162" s="141">
        <v>7E-05</v>
      </c>
      <c r="V162" s="141">
        <f>U162*H162</f>
        <v>0.0059499999999999996</v>
      </c>
      <c r="W162" s="141">
        <v>0</v>
      </c>
      <c r="X162" s="142">
        <f>W162*H162</f>
        <v>0</v>
      </c>
      <c r="AR162" s="10" t="s">
        <v>167</v>
      </c>
      <c r="AT162" s="10" t="s">
        <v>84</v>
      </c>
      <c r="AU162" s="10" t="s">
        <v>37</v>
      </c>
      <c r="AY162" s="10" t="s">
        <v>81</v>
      </c>
      <c r="BE162" s="143">
        <f>IF(O162="základní",K162,0)</f>
        <v>0</v>
      </c>
      <c r="BF162" s="143">
        <f>IF(O162="snížená",K162,0)</f>
        <v>0</v>
      </c>
      <c r="BG162" s="143">
        <f>IF(O162="zákl. přenesená",K162,0)</f>
        <v>0</v>
      </c>
      <c r="BH162" s="143">
        <f>IF(O162="sníž. přenesená",K162,0)</f>
        <v>0</v>
      </c>
      <c r="BI162" s="143">
        <f>IF(O162="nulová",K162,0)</f>
        <v>0</v>
      </c>
      <c r="BJ162" s="10" t="s">
        <v>35</v>
      </c>
      <c r="BK162" s="143">
        <f>ROUND(P162*H162,2)</f>
        <v>0</v>
      </c>
      <c r="BL162" s="10" t="s">
        <v>167</v>
      </c>
      <c r="BM162" s="10" t="s">
        <v>261</v>
      </c>
    </row>
    <row r="163" spans="2:47" s="1" customFormat="1" ht="27">
      <c r="B163" s="21"/>
      <c r="C163" s="33"/>
      <c r="D163" s="144" t="s">
        <v>91</v>
      </c>
      <c r="E163" s="33"/>
      <c r="F163" s="145" t="s">
        <v>262</v>
      </c>
      <c r="G163" s="33"/>
      <c r="H163" s="33"/>
      <c r="I163" s="99"/>
      <c r="J163" s="99"/>
      <c r="K163" s="33"/>
      <c r="L163" s="33"/>
      <c r="M163" s="31"/>
      <c r="N163" s="146"/>
      <c r="O163" s="22"/>
      <c r="P163" s="22"/>
      <c r="Q163" s="22"/>
      <c r="R163" s="22"/>
      <c r="S163" s="22"/>
      <c r="T163" s="22"/>
      <c r="U163" s="22"/>
      <c r="V163" s="22"/>
      <c r="W163" s="22"/>
      <c r="X163" s="35"/>
      <c r="AT163" s="10" t="s">
        <v>91</v>
      </c>
      <c r="AU163" s="10" t="s">
        <v>37</v>
      </c>
    </row>
    <row r="164" spans="2:47" s="1" customFormat="1" ht="40.5">
      <c r="B164" s="21"/>
      <c r="C164" s="33"/>
      <c r="D164" s="144" t="s">
        <v>160</v>
      </c>
      <c r="E164" s="33"/>
      <c r="F164" s="157" t="s">
        <v>263</v>
      </c>
      <c r="G164" s="33"/>
      <c r="H164" s="33"/>
      <c r="I164" s="99"/>
      <c r="J164" s="99"/>
      <c r="K164" s="33"/>
      <c r="L164" s="33"/>
      <c r="M164" s="31"/>
      <c r="N164" s="146"/>
      <c r="O164" s="22"/>
      <c r="P164" s="22"/>
      <c r="Q164" s="22"/>
      <c r="R164" s="22"/>
      <c r="S164" s="22"/>
      <c r="T164" s="22"/>
      <c r="U164" s="22"/>
      <c r="V164" s="22"/>
      <c r="W164" s="22"/>
      <c r="X164" s="35"/>
      <c r="AT164" s="10" t="s">
        <v>160</v>
      </c>
      <c r="AU164" s="10" t="s">
        <v>37</v>
      </c>
    </row>
    <row r="165" spans="2:65" s="1" customFormat="1" ht="16.5" customHeight="1">
      <c r="B165" s="21"/>
      <c r="C165" s="147" t="s">
        <v>264</v>
      </c>
      <c r="D165" s="147" t="s">
        <v>93</v>
      </c>
      <c r="E165" s="148" t="s">
        <v>265</v>
      </c>
      <c r="F165" s="149" t="s">
        <v>266</v>
      </c>
      <c r="G165" s="150" t="s">
        <v>93</v>
      </c>
      <c r="H165" s="151">
        <v>85</v>
      </c>
      <c r="I165" s="152"/>
      <c r="J165" s="153"/>
      <c r="K165" s="154">
        <f>ROUND(P165*H165,2)</f>
        <v>0</v>
      </c>
      <c r="L165" s="149" t="s">
        <v>8</v>
      </c>
      <c r="M165" s="155"/>
      <c r="N165" s="156" t="s">
        <v>8</v>
      </c>
      <c r="O165" s="140" t="s">
        <v>23</v>
      </c>
      <c r="P165" s="65">
        <f>I165+J165</f>
        <v>0</v>
      </c>
      <c r="Q165" s="65">
        <f>ROUND(I165*H165,2)</f>
        <v>0</v>
      </c>
      <c r="R165" s="65">
        <f>ROUND(J165*H165,2)</f>
        <v>0</v>
      </c>
      <c r="S165" s="22"/>
      <c r="T165" s="141">
        <f>S165*H165</f>
        <v>0</v>
      </c>
      <c r="U165" s="141">
        <v>0</v>
      </c>
      <c r="V165" s="141">
        <f>U165*H165</f>
        <v>0</v>
      </c>
      <c r="W165" s="141">
        <v>0</v>
      </c>
      <c r="X165" s="142">
        <f>W165*H165</f>
        <v>0</v>
      </c>
      <c r="AR165" s="10" t="s">
        <v>244</v>
      </c>
      <c r="AT165" s="10" t="s">
        <v>93</v>
      </c>
      <c r="AU165" s="10" t="s">
        <v>37</v>
      </c>
      <c r="AY165" s="10" t="s">
        <v>81</v>
      </c>
      <c r="BE165" s="143">
        <f>IF(O165="základní",K165,0)</f>
        <v>0</v>
      </c>
      <c r="BF165" s="143">
        <f>IF(O165="snížená",K165,0)</f>
        <v>0</v>
      </c>
      <c r="BG165" s="143">
        <f>IF(O165="zákl. přenesená",K165,0)</f>
        <v>0</v>
      </c>
      <c r="BH165" s="143">
        <f>IF(O165="sníž. přenesená",K165,0)</f>
        <v>0</v>
      </c>
      <c r="BI165" s="143">
        <f>IF(O165="nulová",K165,0)</f>
        <v>0</v>
      </c>
      <c r="BJ165" s="10" t="s">
        <v>35</v>
      </c>
      <c r="BK165" s="143">
        <f>ROUND(P165*H165,2)</f>
        <v>0</v>
      </c>
      <c r="BL165" s="10" t="s">
        <v>167</v>
      </c>
      <c r="BM165" s="10" t="s">
        <v>267</v>
      </c>
    </row>
    <row r="166" spans="2:47" s="1" customFormat="1" ht="13.5">
      <c r="B166" s="21"/>
      <c r="C166" s="33"/>
      <c r="D166" s="144" t="s">
        <v>91</v>
      </c>
      <c r="E166" s="33"/>
      <c r="F166" s="145" t="s">
        <v>266</v>
      </c>
      <c r="G166" s="33"/>
      <c r="H166" s="33"/>
      <c r="I166" s="99"/>
      <c r="J166" s="99"/>
      <c r="K166" s="33"/>
      <c r="L166" s="33"/>
      <c r="M166" s="31"/>
      <c r="N166" s="146"/>
      <c r="O166" s="22"/>
      <c r="P166" s="22"/>
      <c r="Q166" s="22"/>
      <c r="R166" s="22"/>
      <c r="S166" s="22"/>
      <c r="T166" s="22"/>
      <c r="U166" s="22"/>
      <c r="V166" s="22"/>
      <c r="W166" s="22"/>
      <c r="X166" s="35"/>
      <c r="AT166" s="10" t="s">
        <v>91</v>
      </c>
      <c r="AU166" s="10" t="s">
        <v>37</v>
      </c>
    </row>
    <row r="167" spans="2:65" s="1" customFormat="1" ht="25.5" customHeight="1">
      <c r="B167" s="21"/>
      <c r="C167" s="132" t="s">
        <v>268</v>
      </c>
      <c r="D167" s="132" t="s">
        <v>84</v>
      </c>
      <c r="E167" s="133" t="s">
        <v>269</v>
      </c>
      <c r="F167" s="134" t="s">
        <v>270</v>
      </c>
      <c r="G167" s="135" t="s">
        <v>87</v>
      </c>
      <c r="H167" s="136">
        <v>100</v>
      </c>
      <c r="I167" s="137"/>
      <c r="J167" s="137"/>
      <c r="K167" s="138">
        <f>ROUND(P167*H167,2)</f>
        <v>0</v>
      </c>
      <c r="L167" s="134" t="s">
        <v>88</v>
      </c>
      <c r="M167" s="31"/>
      <c r="N167" s="139" t="s">
        <v>8</v>
      </c>
      <c r="O167" s="140" t="s">
        <v>23</v>
      </c>
      <c r="P167" s="65">
        <f>I167+J167</f>
        <v>0</v>
      </c>
      <c r="Q167" s="65">
        <f>ROUND(I167*H167,2)</f>
        <v>0</v>
      </c>
      <c r="R167" s="65">
        <f>ROUND(J167*H167,2)</f>
        <v>0</v>
      </c>
      <c r="S167" s="22"/>
      <c r="T167" s="141">
        <f>S167*H167</f>
        <v>0</v>
      </c>
      <c r="U167" s="141">
        <v>0</v>
      </c>
      <c r="V167" s="141">
        <f>U167*H167</f>
        <v>0</v>
      </c>
      <c r="W167" s="141">
        <v>0</v>
      </c>
      <c r="X167" s="142">
        <f>W167*H167</f>
        <v>0</v>
      </c>
      <c r="AR167" s="10" t="s">
        <v>167</v>
      </c>
      <c r="AT167" s="10" t="s">
        <v>84</v>
      </c>
      <c r="AU167" s="10" t="s">
        <v>37</v>
      </c>
      <c r="AY167" s="10" t="s">
        <v>81</v>
      </c>
      <c r="BE167" s="143">
        <f>IF(O167="základní",K167,0)</f>
        <v>0</v>
      </c>
      <c r="BF167" s="143">
        <f>IF(O167="snížená",K167,0)</f>
        <v>0</v>
      </c>
      <c r="BG167" s="143">
        <f>IF(O167="zákl. přenesená",K167,0)</f>
        <v>0</v>
      </c>
      <c r="BH167" s="143">
        <f>IF(O167="sníž. přenesená",K167,0)</f>
        <v>0</v>
      </c>
      <c r="BI167" s="143">
        <f>IF(O167="nulová",K167,0)</f>
        <v>0</v>
      </c>
      <c r="BJ167" s="10" t="s">
        <v>35</v>
      </c>
      <c r="BK167" s="143">
        <f>ROUND(P167*H167,2)</f>
        <v>0</v>
      </c>
      <c r="BL167" s="10" t="s">
        <v>167</v>
      </c>
      <c r="BM167" s="10" t="s">
        <v>271</v>
      </c>
    </row>
    <row r="168" spans="2:47" s="1" customFormat="1" ht="27">
      <c r="B168" s="21"/>
      <c r="C168" s="33"/>
      <c r="D168" s="144" t="s">
        <v>91</v>
      </c>
      <c r="E168" s="33"/>
      <c r="F168" s="145" t="s">
        <v>272</v>
      </c>
      <c r="G168" s="33"/>
      <c r="H168" s="33"/>
      <c r="I168" s="99"/>
      <c r="J168" s="99"/>
      <c r="K168" s="33"/>
      <c r="L168" s="33"/>
      <c r="M168" s="31"/>
      <c r="N168" s="146"/>
      <c r="O168" s="22"/>
      <c r="P168" s="22"/>
      <c r="Q168" s="22"/>
      <c r="R168" s="22"/>
      <c r="S168" s="22"/>
      <c r="T168" s="22"/>
      <c r="U168" s="22"/>
      <c r="V168" s="22"/>
      <c r="W168" s="22"/>
      <c r="X168" s="35"/>
      <c r="AT168" s="10" t="s">
        <v>91</v>
      </c>
      <c r="AU168" s="10" t="s">
        <v>37</v>
      </c>
    </row>
    <row r="169" spans="2:65" s="1" customFormat="1" ht="25.5" customHeight="1">
      <c r="B169" s="21"/>
      <c r="C169" s="147" t="s">
        <v>273</v>
      </c>
      <c r="D169" s="147" t="s">
        <v>93</v>
      </c>
      <c r="E169" s="148" t="s">
        <v>274</v>
      </c>
      <c r="F169" s="149" t="s">
        <v>275</v>
      </c>
      <c r="G169" s="150" t="s">
        <v>87</v>
      </c>
      <c r="H169" s="151">
        <v>100</v>
      </c>
      <c r="I169" s="152"/>
      <c r="J169" s="153"/>
      <c r="K169" s="154">
        <f>ROUND(P169*H169,2)</f>
        <v>0</v>
      </c>
      <c r="L169" s="149" t="s">
        <v>88</v>
      </c>
      <c r="M169" s="155"/>
      <c r="N169" s="156" t="s">
        <v>8</v>
      </c>
      <c r="O169" s="140" t="s">
        <v>23</v>
      </c>
      <c r="P169" s="65">
        <f>I169+J169</f>
        <v>0</v>
      </c>
      <c r="Q169" s="65">
        <f>ROUND(I169*H169,2)</f>
        <v>0</v>
      </c>
      <c r="R169" s="65">
        <f>ROUND(J169*H169,2)</f>
        <v>0</v>
      </c>
      <c r="S169" s="22"/>
      <c r="T169" s="141">
        <f>S169*H169</f>
        <v>0</v>
      </c>
      <c r="U169" s="141">
        <v>0.00026</v>
      </c>
      <c r="V169" s="141">
        <f>U169*H169</f>
        <v>0.026</v>
      </c>
      <c r="W169" s="141">
        <v>0</v>
      </c>
      <c r="X169" s="142">
        <f>W169*H169</f>
        <v>0</v>
      </c>
      <c r="AR169" s="10" t="s">
        <v>172</v>
      </c>
      <c r="AT169" s="10" t="s">
        <v>93</v>
      </c>
      <c r="AU169" s="10" t="s">
        <v>37</v>
      </c>
      <c r="AY169" s="10" t="s">
        <v>81</v>
      </c>
      <c r="BE169" s="143">
        <f>IF(O169="základní",K169,0)</f>
        <v>0</v>
      </c>
      <c r="BF169" s="143">
        <f>IF(O169="snížená",K169,0)</f>
        <v>0</v>
      </c>
      <c r="BG169" s="143">
        <f>IF(O169="zákl. přenesená",K169,0)</f>
        <v>0</v>
      </c>
      <c r="BH169" s="143">
        <f>IF(O169="sníž. přenesená",K169,0)</f>
        <v>0</v>
      </c>
      <c r="BI169" s="143">
        <f>IF(O169="nulová",K169,0)</f>
        <v>0</v>
      </c>
      <c r="BJ169" s="10" t="s">
        <v>35</v>
      </c>
      <c r="BK169" s="143">
        <f>ROUND(P169*H169,2)</f>
        <v>0</v>
      </c>
      <c r="BL169" s="10" t="s">
        <v>172</v>
      </c>
      <c r="BM169" s="10" t="s">
        <v>276</v>
      </c>
    </row>
    <row r="170" spans="2:47" s="1" customFormat="1" ht="13.5">
      <c r="B170" s="21"/>
      <c r="C170" s="33"/>
      <c r="D170" s="144" t="s">
        <v>91</v>
      </c>
      <c r="E170" s="33"/>
      <c r="F170" s="145" t="s">
        <v>275</v>
      </c>
      <c r="G170" s="33"/>
      <c r="H170" s="33"/>
      <c r="I170" s="99"/>
      <c r="J170" s="99"/>
      <c r="K170" s="33"/>
      <c r="L170" s="33"/>
      <c r="M170" s="31"/>
      <c r="N170" s="146"/>
      <c r="O170" s="22"/>
      <c r="P170" s="22"/>
      <c r="Q170" s="22"/>
      <c r="R170" s="22"/>
      <c r="S170" s="22"/>
      <c r="T170" s="22"/>
      <c r="U170" s="22"/>
      <c r="V170" s="22"/>
      <c r="W170" s="22"/>
      <c r="X170" s="35"/>
      <c r="AT170" s="10" t="s">
        <v>91</v>
      </c>
      <c r="AU170" s="10" t="s">
        <v>37</v>
      </c>
    </row>
    <row r="171" spans="2:65" s="1" customFormat="1" ht="16.5" customHeight="1">
      <c r="B171" s="21"/>
      <c r="C171" s="132" t="s">
        <v>277</v>
      </c>
      <c r="D171" s="132" t="s">
        <v>84</v>
      </c>
      <c r="E171" s="133" t="s">
        <v>278</v>
      </c>
      <c r="F171" s="134" t="s">
        <v>279</v>
      </c>
      <c r="G171" s="135" t="s">
        <v>87</v>
      </c>
      <c r="H171" s="136">
        <v>85</v>
      </c>
      <c r="I171" s="137"/>
      <c r="J171" s="137"/>
      <c r="K171" s="138">
        <f>ROUND(P171*H171,2)</f>
        <v>0</v>
      </c>
      <c r="L171" s="134" t="s">
        <v>88</v>
      </c>
      <c r="M171" s="31"/>
      <c r="N171" s="139" t="s">
        <v>8</v>
      </c>
      <c r="O171" s="140" t="s">
        <v>23</v>
      </c>
      <c r="P171" s="65">
        <f>I171+J171</f>
        <v>0</v>
      </c>
      <c r="Q171" s="65">
        <f>ROUND(I171*H171,2)</f>
        <v>0</v>
      </c>
      <c r="R171" s="65">
        <f>ROUND(J171*H171,2)</f>
        <v>0</v>
      </c>
      <c r="S171" s="22"/>
      <c r="T171" s="141">
        <f>S171*H171</f>
        <v>0</v>
      </c>
      <c r="U171" s="141">
        <v>0</v>
      </c>
      <c r="V171" s="141">
        <f>U171*H171</f>
        <v>0</v>
      </c>
      <c r="W171" s="141">
        <v>0</v>
      </c>
      <c r="X171" s="142">
        <f>W171*H171</f>
        <v>0</v>
      </c>
      <c r="AR171" s="10" t="s">
        <v>167</v>
      </c>
      <c r="AT171" s="10" t="s">
        <v>84</v>
      </c>
      <c r="AU171" s="10" t="s">
        <v>37</v>
      </c>
      <c r="AY171" s="10" t="s">
        <v>81</v>
      </c>
      <c r="BE171" s="143">
        <f>IF(O171="základní",K171,0)</f>
        <v>0</v>
      </c>
      <c r="BF171" s="143">
        <f>IF(O171="snížená",K171,0)</f>
        <v>0</v>
      </c>
      <c r="BG171" s="143">
        <f>IF(O171="zákl. přenesená",K171,0)</f>
        <v>0</v>
      </c>
      <c r="BH171" s="143">
        <f>IF(O171="sníž. přenesená",K171,0)</f>
        <v>0</v>
      </c>
      <c r="BI171" s="143">
        <f>IF(O171="nulová",K171,0)</f>
        <v>0</v>
      </c>
      <c r="BJ171" s="10" t="s">
        <v>35</v>
      </c>
      <c r="BK171" s="143">
        <f>ROUND(P171*H171,2)</f>
        <v>0</v>
      </c>
      <c r="BL171" s="10" t="s">
        <v>167</v>
      </c>
      <c r="BM171" s="10" t="s">
        <v>280</v>
      </c>
    </row>
    <row r="172" spans="2:47" s="1" customFormat="1" ht="27">
      <c r="B172" s="21"/>
      <c r="C172" s="33"/>
      <c r="D172" s="144" t="s">
        <v>91</v>
      </c>
      <c r="E172" s="33"/>
      <c r="F172" s="145" t="s">
        <v>281</v>
      </c>
      <c r="G172" s="33"/>
      <c r="H172" s="33"/>
      <c r="I172" s="99"/>
      <c r="J172" s="99"/>
      <c r="K172" s="33"/>
      <c r="L172" s="33"/>
      <c r="M172" s="31"/>
      <c r="N172" s="169"/>
      <c r="O172" s="170"/>
      <c r="P172" s="170"/>
      <c r="Q172" s="170"/>
      <c r="R172" s="170"/>
      <c r="S172" s="170"/>
      <c r="T172" s="170"/>
      <c r="U172" s="170"/>
      <c r="V172" s="170"/>
      <c r="W172" s="170"/>
      <c r="X172" s="171"/>
      <c r="AT172" s="10" t="s">
        <v>91</v>
      </c>
      <c r="AU172" s="10" t="s">
        <v>37</v>
      </c>
    </row>
    <row r="173" spans="2:13" s="1" customFormat="1" ht="6.95" customHeight="1">
      <c r="B173" s="26"/>
      <c r="C173" s="27"/>
      <c r="D173" s="27"/>
      <c r="E173" s="27"/>
      <c r="F173" s="27"/>
      <c r="G173" s="27"/>
      <c r="H173" s="27"/>
      <c r="I173" s="74"/>
      <c r="J173" s="74"/>
      <c r="K173" s="27"/>
      <c r="L173" s="27"/>
      <c r="M173" s="31"/>
    </row>
  </sheetData>
  <sheetProtection algorithmName="SHA-512" hashValue="9jRGo1Ged9umJAVLKXJuapGHE1XNbvJRsziCYH7/bUnmqhjpCxu+xdGyzHJNnfILwXwPG2cSfoANrZ+R/PJvSw==" saltValue="OC54EOkdMhd2EO7K2hdf/g5+xuF9CzazvLqW/vzI9pIqy5rW+l3BmN4rxTfm29vd1vBz60IksysTYsTokzjmZQ==" spinCount="100000" sheet="1" objects="1" scenarios="1" formatColumns="0" formatRows="0" autoFilter="0"/>
  <autoFilter ref="C82:L172"/>
  <mergeCells count="10">
    <mergeCell ref="J53:J54"/>
    <mergeCell ref="E73:H73"/>
    <mergeCell ref="E75:H75"/>
    <mergeCell ref="G1:H1"/>
    <mergeCell ref="M2:Z2"/>
    <mergeCell ref="E7:H7"/>
    <mergeCell ref="E9:H9"/>
    <mergeCell ref="E24:H24"/>
    <mergeCell ref="E47:H47"/>
    <mergeCell ref="E49:H49"/>
  </mergeCells>
  <hyperlinks>
    <hyperlink ref="F1:G1" location="C2" display="1) Krycí list soupisu"/>
    <hyperlink ref="G1:H1" location="C56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IVAN-I7\Ivan</dc:creator>
  <cp:keywords/>
  <dc:description/>
  <cp:lastModifiedBy>Melichar Pavel</cp:lastModifiedBy>
  <dcterms:created xsi:type="dcterms:W3CDTF">2018-01-30T14:16:52Z</dcterms:created>
  <dcterms:modified xsi:type="dcterms:W3CDTF">2018-02-27T13:32:56Z</dcterms:modified>
  <cp:category/>
  <cp:version/>
  <cp:contentType/>
  <cp:contentStatus/>
</cp:coreProperties>
</file>