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II.etapa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'02 - II.etapa'!$C$101:$K$680</definedName>
    <definedName name="_xlnm.Print_Area" localSheetId="1">'02 - II.etapa'!$C$4:$J$36,'02 - II.etapa'!$C$42:$J$83,'02 - II.etapa'!$C$89:$K$680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'02 - II.etapa'!$101:$101</definedName>
  </definedNames>
  <calcPr fullCalcOnLoad="1"/>
</workbook>
</file>

<file path=xl/sharedStrings.xml><?xml version="1.0" encoding="utf-8"?>
<sst xmlns="http://schemas.openxmlformats.org/spreadsheetml/2006/main" count="6434" uniqueCount="1260">
  <si>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</si>
  <si>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</si>
  <si>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</si>
  <si>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</si>
  <si>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</si>
  <si>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</si>
  <si>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</si>
  <si>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{3e00de42-da84-4523-9745-4a374e2ea305}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</si>
  <si>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</si>
  <si>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</si>
  <si>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</si>
  <si>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</si>
  <si>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</si>
  <si>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</si>
  <si>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</si>
  <si>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</si>
  <si>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STEL0011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</si>
  <si>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</si>
  <si>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</si>
  <si>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Chomutov, Beethovenova ul. - Rozš.kapacit městského hřbitova, Háj vzpomínání II. - II.etapa</t>
  </si>
  <si>
    <t>KSO:</t>
  </si>
  <si>
    <t/>
  </si>
  <si>
    <t>CC-CZ:</t>
  </si>
  <si>
    <t>Místo:</t>
  </si>
  <si>
    <t>Chomutov</t>
  </si>
  <si>
    <t>Datum:</t>
  </si>
  <si>
    <t>26. 1. 2018</t>
  </si>
  <si>
    <t>Zadavatel:</t>
  </si>
  <si>
    <t>IČ:</t>
  </si>
  <si>
    <t>0,1</t>
  </si>
  <si>
    <t>Statutární město Chomutov</t>
  </si>
  <si>
    <t>DIČ:</t>
  </si>
  <si>
    <t>Uchazeč:</t>
  </si>
  <si>
    <t>Vyplň údaj</t>
  </si>
  <si>
    <t>Projektant:</t>
  </si>
  <si>
    <t>Ing.arch. Vratislav Štelzig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</si>
  <si>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</si>
  <si>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</si>
  <si>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</si>
  <si>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</si>
  <si>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</si>
  <si>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</si>
  <si>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</si>
  <si>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</si>
  <si>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</si>
  <si>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</si>
  <si>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</si>
  <si>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</si>
  <si>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</si>
  <si>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</si>
  <si>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</si>
  <si>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</si>
  <si>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</si>
  <si>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</si>
  <si>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</si>
  <si>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</si>
  <si>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</si>
  <si>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</si>
  <si>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</si>
  <si>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</si>
  <si>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</si>
  <si>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</si>
  <si>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</si>
  <si>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</si>
  <si>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</si>
  <si>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</si>
  <si>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</si>
  <si>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</si>
  <si>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</si>
  <si>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</si>
  <si>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</si>
  <si>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</si>
  <si>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</si>
  <si>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</si>
  <si>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</si>
  <si>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</si>
  <si>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</si>
  <si>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</si>
  <si>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</si>
  <si>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II.etapa</t>
  </si>
  <si>
    <t>STA</t>
  </si>
  <si>
    <t>1</t>
  </si>
  <si>
    <t>{5ea57e4f-6dd6-476a-9e93-088d4987fc27}</t>
  </si>
  <si>
    <t>823 29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</si>
  <si>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</si>
  <si>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</si>
  <si>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</si>
  <si>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</si>
  <si>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</si>
  <si>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</si>
  <si>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</si>
  <si>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</si>
  <si>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02 - II.etapa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</si>
  <si>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</si>
  <si>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</si>
  <si>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</si>
  <si>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</si>
  <si>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</si>
  <si>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</si>
  <si>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</si>
  <si>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19 - Odstranění stávající komunikace</t>
  </si>
  <si>
    <t xml:space="preserve">    CD - Cihelná dlažba</t>
  </si>
  <si>
    <t xml:space="preserve">    DP - Dlážděné plochy</t>
  </si>
  <si>
    <t xml:space="preserve">    OBR - Obrubníky</t>
  </si>
  <si>
    <t xml:space="preserve">    PeC - Pěší chodník</t>
  </si>
  <si>
    <t xml:space="preserve">    PoC - Pojezdový chodník</t>
  </si>
  <si>
    <t xml:space="preserve">    VL - Vsypové loučky</t>
  </si>
  <si>
    <t xml:space="preserve">    ZVL - Zídky vsypových louček</t>
  </si>
  <si>
    <t xml:space="preserve">    ZPP - Zídky pietního prostoru</t>
  </si>
  <si>
    <t xml:space="preserve">    POM - Pietní obřadní místo</t>
  </si>
  <si>
    <t xml:space="preserve">    VP - Vstupní pylony</t>
  </si>
  <si>
    <t xml:space="preserve">    OZ - Odvodňovací žlab</t>
  </si>
  <si>
    <t xml:space="preserve">    DRE - Drenáže</t>
  </si>
  <si>
    <t xml:space="preserve">    OST - Ostatní</t>
  </si>
  <si>
    <t xml:space="preserve">    OPL - Oplocení</t>
  </si>
  <si>
    <t xml:space="preserve">    OPLP - Oplocení plechové (rozhraní II./III.etapy)</t>
  </si>
  <si>
    <t xml:space="preserve">    RV - Rozvod vody</t>
  </si>
  <si>
    <t xml:space="preserve">    RE - Rozvod elektro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</si>
  <si>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</si>
  <si>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</si>
  <si>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</si>
  <si>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767 - Konstrukce zámečnické</t>
  </si>
  <si>
    <t xml:space="preserve">    7ZO - Zastřešení obřadního místa</t>
  </si>
  <si>
    <t>VON - Vedlejší a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</si>
  <si>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</si>
  <si>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</si>
  <si>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</si>
  <si>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</si>
  <si>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</si>
  <si>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</si>
  <si>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</si>
  <si>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</si>
  <si>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</si>
  <si>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</si>
  <si>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</si>
  <si>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</si>
  <si>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</si>
  <si>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</si>
  <si>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</si>
  <si>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</si>
  <si>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</si>
  <si>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</si>
  <si>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</si>
  <si>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122201102</t>
  </si>
  <si>
    <t>Odkopávky a prokopávky nezapažené v hornině tř. 3 objem do 1000 m3</t>
  </si>
  <si>
    <t>m3</t>
  </si>
  <si>
    <t>CS ÚRS 2018 01</t>
  </si>
  <si>
    <t>4</t>
  </si>
  <si>
    <t>-2121665071</t>
  </si>
  <si>
    <t>PP</t>
  </si>
  <si>
    <t>Odkopávky a prokopávky nezapažené  s přehozením výkopku na vzdálenost do 3 m nebo s naložením na dopravní prostředek v hornině tř. 3 přes 100 do 1 000 m3</t>
  </si>
  <si>
    <t>VV</t>
  </si>
  <si>
    <t>"celá plocha" (1268,00-29,20)*0,20</t>
  </si>
  <si>
    <t>"plocha pro zpevněné plochy" (411,50+16,73+54,50+2,72)*0,20</t>
  </si>
  <si>
    <t>Součet</t>
  </si>
  <si>
    <t>162301101</t>
  </si>
  <si>
    <t>Vodorovné přemístění do 500 m výkopku/sypaniny z horniny tř. 1 až 4</t>
  </si>
  <si>
    <t>1881719007</t>
  </si>
  <si>
    <t>Vodorovné přemístění výkopku nebo sypaniny po suchu  na obvyklém dopravním prostředku, bez naložení výkopku, avšak se složením bez rozhrnutí z horniny tř. 1 až 4 na vzdálenost přes 50 do 500 m</t>
  </si>
  <si>
    <t>3</t>
  </si>
  <si>
    <t>171201201</t>
  </si>
  <si>
    <t>Uložení sypaniny na skládky</t>
  </si>
  <si>
    <t>-431229895</t>
  </si>
  <si>
    <t>Uložení sypaniny  na skládky</t>
  </si>
  <si>
    <t>19</t>
  </si>
  <si>
    <t>Odstranění stávající komunikace</t>
  </si>
  <si>
    <t>113107163</t>
  </si>
  <si>
    <t>Odstranění podkladu z kameniva drceného tl 300 mm strojně pl přes 50 do 200 m2</t>
  </si>
  <si>
    <t>m2</t>
  </si>
  <si>
    <t>-530882416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</si>
  <si>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</si>
  <si>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5</t>
  </si>
  <si>
    <t>997221551</t>
  </si>
  <si>
    <t>Vodorovná doprava suti ze sypkých materiálů do 1 km</t>
  </si>
  <si>
    <t>t</t>
  </si>
  <si>
    <t>-1368776769</t>
  </si>
  <si>
    <t>Vodorovná doprava suti  bez naložení, ale se složením a s hrubým urovnáním ze sypkých materiálů, na vzdálenost do 1 km</t>
  </si>
  <si>
    <t>6</t>
  </si>
  <si>
    <t>997221559</t>
  </si>
  <si>
    <t>Příplatek ZKD 1 km u vodorovné dopravy suti ze sypkých materiálů</t>
  </si>
  <si>
    <t>-62955918</t>
  </si>
  <si>
    <t>Vodorovná doprava suti  bez naložení, ale se složením a s hrubým urovnáním Příplatek k ceně za každý další i započatý 1 km přes 1 km</t>
  </si>
  <si>
    <t>7</t>
  </si>
  <si>
    <t>997006551</t>
  </si>
  <si>
    <t>Hrubé urovnání suti na skládce bez zhutnění</t>
  </si>
  <si>
    <t>-174476700</t>
  </si>
  <si>
    <t>Hrubé urovnání suti na skládce  bez zhutnění</t>
  </si>
  <si>
    <t>CD</t>
  </si>
  <si>
    <t>Cihelná dlažba</t>
  </si>
  <si>
    <t>8</t>
  </si>
  <si>
    <t>636212211.01</t>
  </si>
  <si>
    <t>Dlažba z cihel lícových - klinker, W, ČF-16 červené, plné 290/140/65mm (naplocho), na maltu klinker, vč.spárování (dodávka+montáž)</t>
  </si>
  <si>
    <t>1111363302</t>
  </si>
  <si>
    <t>9</t>
  </si>
  <si>
    <t>998223011</t>
  </si>
  <si>
    <t>Přesun hmot pro pozemní komunikace s krytem dlážděným</t>
  </si>
  <si>
    <t>-1825249761</t>
  </si>
  <si>
    <t>Přesun hmot pro pozemní komunikace s krytem dlážděným  dopravní vzdálenost do 200 m jakékoliv délky objektu</t>
  </si>
  <si>
    <t>DP</t>
  </si>
  <si>
    <t>Dlážděné plochy</t>
  </si>
  <si>
    <t>10</t>
  </si>
  <si>
    <t>181102302</t>
  </si>
  <si>
    <t>Úprava pláně v zářezech se zhutněním</t>
  </si>
  <si>
    <t>-760745851</t>
  </si>
  <si>
    <t>Úprava pláně na stavbách dálnic strojně v zářezech mimo skalních se zhutněním</t>
  </si>
  <si>
    <t>11</t>
  </si>
  <si>
    <t>567124112</t>
  </si>
  <si>
    <t>Podklad ze směsi stmelené cementem SC C 16/20 (PB II) tl 150 mm</t>
  </si>
  <si>
    <t>1391042705</t>
  </si>
  <si>
    <t>Podklad ze směsi stmelené cementem SC bez dilatačních spár, s rozprostřením a zhutněním SC C 16/20 (PB II), po zhutnění tl. 150 mm</t>
  </si>
  <si>
    <t>12</t>
  </si>
  <si>
    <t>DP-spar</t>
  </si>
  <si>
    <t>Vytvoření a vyplnění dilatačních spar v podkladu z betonu tl.10cm (dodávka+montáž)</t>
  </si>
  <si>
    <t>m</t>
  </si>
  <si>
    <t>-897196184</t>
  </si>
  <si>
    <t>13</t>
  </si>
  <si>
    <t>596211120.01</t>
  </si>
  <si>
    <t>Kladení zámkové dlažby komunikací pro pěší tl 60 mm skupiny B pl do 50 m2 do maltového lože tl.4cm</t>
  </si>
  <si>
    <t>-841119513</t>
  </si>
  <si>
    <t>Kladení dlažby z betonových zámkových dlaždic komunikací pro pěší s maltovým ložem tl. do 40 mm, s vyplněním spár s dvojitým hutněním, vibrováním a se smetením přebytečného materiálu na krajnici tl. 60 mm skupiny B, pro plochy do 50 m2</t>
  </si>
  <si>
    <t>14</t>
  </si>
  <si>
    <t>M</t>
  </si>
  <si>
    <t>5924526309</t>
  </si>
  <si>
    <t>dlažba betonová zámková tl.6cm (21/14cm + 14/14cm + 7/14cm), STANDART, barva karamelová (dodávka)</t>
  </si>
  <si>
    <t>-1736733621</t>
  </si>
  <si>
    <t>109,50*1,01</t>
  </si>
  <si>
    <t>1765897188</t>
  </si>
  <si>
    <t>OBR</t>
  </si>
  <si>
    <t>Obrubníky</t>
  </si>
  <si>
    <t>16</t>
  </si>
  <si>
    <t>916231213</t>
  </si>
  <si>
    <t>Osazení chodníkového obrubníku betonového stojatého s boční opěrou do lože z betonu prostého</t>
  </si>
  <si>
    <t>644298614</t>
  </si>
  <si>
    <t>Osazení chodníkového obrubníku betonového se zřízením lože, s vyplněním a zatřením spár cementovou maltou stojatého s boční opěrou z betonu prostého, do lože z betonu prostého</t>
  </si>
  <si>
    <t>17</t>
  </si>
  <si>
    <t>5921752301</t>
  </si>
  <si>
    <t>obrubník betonový 100x8x25cm, barva karamel (dodávka)</t>
  </si>
  <si>
    <t>kus</t>
  </si>
  <si>
    <t>744027741</t>
  </si>
  <si>
    <t>210,00*1,01</t>
  </si>
  <si>
    <t>18</t>
  </si>
  <si>
    <t>916331112</t>
  </si>
  <si>
    <t>Osazení zahradního obrubníku betonového do lože z betonu s boční opěrou</t>
  </si>
  <si>
    <t>829558234</t>
  </si>
  <si>
    <t>Osazení zahradního obrubníku betonového s ložem tl. od 50 do 100 mm z betonu prostého tř. C 12/15 s boční opěrou z betonu prostého tř. C 12/15</t>
  </si>
  <si>
    <t>5921752409</t>
  </si>
  <si>
    <t>obrubník betonový 100x5x20cm, barva karamel (dodávka)</t>
  </si>
  <si>
    <t>262359128</t>
  </si>
  <si>
    <t>55,00*1,01</t>
  </si>
  <si>
    <t>20</t>
  </si>
  <si>
    <t>817286565</t>
  </si>
  <si>
    <t>PeC</t>
  </si>
  <si>
    <t>Pěší chodník</t>
  </si>
  <si>
    <t>-1795697147</t>
  </si>
  <si>
    <t>22</t>
  </si>
  <si>
    <t>564851113.01</t>
  </si>
  <si>
    <t>Podklad z drceného kameniva frakce 8-16mm tl 170 mm (dodávka+montáž)</t>
  </si>
  <si>
    <t>402743756</t>
  </si>
  <si>
    <t>23</t>
  </si>
  <si>
    <t>564811111.01</t>
  </si>
  <si>
    <t>Podklad z drceného kameniva frakce 4-8mm tl 50 mm (dodávka+montáž)</t>
  </si>
  <si>
    <t>1559513972</t>
  </si>
  <si>
    <t>24</t>
  </si>
  <si>
    <t>564931111.01</t>
  </si>
  <si>
    <t>Čedičové kamenivo frakce 2-5mm tl.50mm s čedičovou hlínou, hutněný (dodávka+montáž)</t>
  </si>
  <si>
    <t>-1177320994</t>
  </si>
  <si>
    <t>25</t>
  </si>
  <si>
    <t>998225111</t>
  </si>
  <si>
    <t>Přesun hmot pro pozemní komunikace s krytem z kamene, monolitickým betonovým nebo živičným</t>
  </si>
  <si>
    <t>-1322132064</t>
  </si>
  <si>
    <t>Přesun hmot pro komunikace s krytem z kameniva, monolitickým betonovým nebo živičným  dopravní vzdálenost do 200 m jakékoliv délky objektu</t>
  </si>
  <si>
    <t>PoC</t>
  </si>
  <si>
    <t>Pojezdový chodník</t>
  </si>
  <si>
    <t>26</t>
  </si>
  <si>
    <t>-103524481</t>
  </si>
  <si>
    <t>27</t>
  </si>
  <si>
    <t>564861111.01</t>
  </si>
  <si>
    <t>Podklad z drceného kameniva frakce 16-32mm tl 200 mm (dodávka+montáž)</t>
  </si>
  <si>
    <t>816356317</t>
  </si>
  <si>
    <t>28</t>
  </si>
  <si>
    <t>564831111.01</t>
  </si>
  <si>
    <t>Podklad z drceného kameniva frakce 8-16mm tl 100 mm (dodávka+montáž)</t>
  </si>
  <si>
    <t>1167098764</t>
  </si>
  <si>
    <t>29</t>
  </si>
  <si>
    <t>251474271</t>
  </si>
  <si>
    <t>30</t>
  </si>
  <si>
    <t>-1658595463</t>
  </si>
  <si>
    <t>31</t>
  </si>
  <si>
    <t>1560216996</t>
  </si>
  <si>
    <t>VL</t>
  </si>
  <si>
    <t>Vsypové loučky</t>
  </si>
  <si>
    <t>32</t>
  </si>
  <si>
    <t>-1501586516</t>
  </si>
  <si>
    <t>33</t>
  </si>
  <si>
    <t>564831111.02</t>
  </si>
  <si>
    <t>Podklad z drceného kameniva frakce 4-8mm tl 100 mm (dodávka+montáž)</t>
  </si>
  <si>
    <t>2144506817</t>
  </si>
  <si>
    <t>34</t>
  </si>
  <si>
    <t>VL-ners</t>
  </si>
  <si>
    <t>nerezová síť (dodávka+montáž)</t>
  </si>
  <si>
    <t>115605677</t>
  </si>
  <si>
    <t>35</t>
  </si>
  <si>
    <t>1032697972</t>
  </si>
  <si>
    <t>36</t>
  </si>
  <si>
    <t>285114673</t>
  </si>
  <si>
    <t>ZVL</t>
  </si>
  <si>
    <t>Zídky vsypových louček</t>
  </si>
  <si>
    <t>37</t>
  </si>
  <si>
    <t>132201201</t>
  </si>
  <si>
    <t>Hloubení rýh š do 2000 mm v hornině tř. 3 objemu do 100 m3</t>
  </si>
  <si>
    <t>1293973235</t>
  </si>
  <si>
    <t>Hloubení zapažených i nezapažených rýh šířky přes 600 do 2 000 mm  s urovnáním dna do předepsaného profilu a spádu v hornině tř. 3 do 100 m3</t>
  </si>
  <si>
    <t>(10,99+4,09+0,70*2)*2*0,70*0,40 *2</t>
  </si>
  <si>
    <t>38</t>
  </si>
  <si>
    <t>-242704966</t>
  </si>
  <si>
    <t>39</t>
  </si>
  <si>
    <t>178396244</t>
  </si>
  <si>
    <t>40</t>
  </si>
  <si>
    <t>274313611</t>
  </si>
  <si>
    <t>Základové pásy z betonu tř. C 16/20</t>
  </si>
  <si>
    <t>1938847524</t>
  </si>
  <si>
    <t>Základy z betonu prostého pasy betonu kamenem neprokládaného tř. C 16/20</t>
  </si>
  <si>
    <t>(10,99+4,09+0,70*2)*2*0,70*0,50*1,035 *2</t>
  </si>
  <si>
    <t>41</t>
  </si>
  <si>
    <t>274351121</t>
  </si>
  <si>
    <t>Zřízení bednění základových pasů rovného</t>
  </si>
  <si>
    <t>51397148</t>
  </si>
  <si>
    <t>Bednění základů pasů rovné zřízení</t>
  </si>
  <si>
    <t>(10,99+4,09+0,70*2)*2*0,20*2 *2</t>
  </si>
  <si>
    <t>42</t>
  </si>
  <si>
    <t>274351122</t>
  </si>
  <si>
    <t>Odstranění bednění základových pasů rovného</t>
  </si>
  <si>
    <t>1740711033</t>
  </si>
  <si>
    <t>Bednění základů pasů rovné odstranění</t>
  </si>
  <si>
    <t>43</t>
  </si>
  <si>
    <t>274361821</t>
  </si>
  <si>
    <t>Výztuž základových pásů betonářskou ocelí 10 505 (R)</t>
  </si>
  <si>
    <t>-231378914</t>
  </si>
  <si>
    <t>Výztuž základů pasů z betonářské oceli 10 505 (R) nebo BSt 500</t>
  </si>
  <si>
    <t>průměr 10mm</t>
  </si>
  <si>
    <t>"vodorovná" (10,99+4,09+0,70*2)*2*2*1,2*0,617*0,001 *2</t>
  </si>
  <si>
    <t>"svislá" (10,99+4,09+0,70*2)*2/1,00*0,90*0,617*0,001 *2</t>
  </si>
  <si>
    <t>44</t>
  </si>
  <si>
    <t>311271151.01</t>
  </si>
  <si>
    <t>Zdivo z betonových tvarovek pro ztracené bednění - jen montáž bez dodávky materiálu</t>
  </si>
  <si>
    <t>-466532044</t>
  </si>
  <si>
    <t>zdivo tl.30cm</t>
  </si>
  <si>
    <t>(11,09+4,19+0,30*2)*2*0,40*0,30 *2</t>
  </si>
  <si>
    <t>45</t>
  </si>
  <si>
    <t>zb30</t>
  </si>
  <si>
    <t>betonová tvarovka pro ztracené bednění, 290x190x390mm, přírodní (dodávka)</t>
  </si>
  <si>
    <t>ks</t>
  </si>
  <si>
    <t>-706474400</t>
  </si>
  <si>
    <t>7,622*41,66*1,01</t>
  </si>
  <si>
    <t>46</t>
  </si>
  <si>
    <t>312311972</t>
  </si>
  <si>
    <t>Výplňová zeď z betonu prostého tř. C 16/20 do ztraceného bednění z desek</t>
  </si>
  <si>
    <t>1794603349</t>
  </si>
  <si>
    <t>Nadzákladové zdi z betonu prostého výplňové do ztraceného bednění z desek, beton tř. C 16/20</t>
  </si>
  <si>
    <t>"tvárnice ztrac.bednění tl.30cm" 7,622*0,68</t>
  </si>
  <si>
    <t>47</t>
  </si>
  <si>
    <t>311361821</t>
  </si>
  <si>
    <t>Výztuž nosných zdí betonářskou ocelí 10 505</t>
  </si>
  <si>
    <t>2129522379</t>
  </si>
  <si>
    <t>Výztuž nadzákladových zdí nosných svislých nebo odkloněných od svislice, rovných nebo oblých z betonářské oceli 10 505 (R) nebo BSt 500</t>
  </si>
  <si>
    <t>průmer 10mm</t>
  </si>
  <si>
    <t>"vodorovná" 31,76*0,617*0,001 *2</t>
  </si>
  <si>
    <t>48</t>
  </si>
  <si>
    <t>311232014.01</t>
  </si>
  <si>
    <t>Zdivo nosné z cihel - klinker, W, ČF-16 červené, plné 290/140/65mm, na maltu klinker, vč.spárování (dodávka+montáž)</t>
  </si>
  <si>
    <t>2015662579</t>
  </si>
  <si>
    <t>(11,99+5,09)*2*0,15*0,40 *2</t>
  </si>
  <si>
    <t>(11,09+4,19)*2*0,15*0,15 *2</t>
  </si>
  <si>
    <t>49</t>
  </si>
  <si>
    <t>316231212.01</t>
  </si>
  <si>
    <t>Ukončení vrstvy z cihel nastojato - Klinker, W, ČF-16 červené, plné 290/140/65mm, zaoblené, na maltu Klinker, vč.spárování (dodávka+montáž)</t>
  </si>
  <si>
    <t>554623019</t>
  </si>
  <si>
    <t>(12,09+5,19)*2*(0,50+0,10) *2</t>
  </si>
  <si>
    <t>50</t>
  </si>
  <si>
    <t>622613101.01</t>
  </si>
  <si>
    <t>Hydrofobizační nátěr vnějších stěn z cihel dvojnásobný na bázi oligomerních siloxantů pro dosažení vodoodpudivosti savých stavebních materiálů, zabraňující vnikání vody do konstrukcí (dodávka+montáž)</t>
  </si>
  <si>
    <t>686485522</t>
  </si>
  <si>
    <t>(11,99+5,09)*2*(0,40+0,05) *2</t>
  </si>
  <si>
    <t>(11,09+4,19)*2*0,15 *2</t>
  </si>
  <si>
    <t>(12,09+5,19)*2*(0,50+0,30+0,05) *2</t>
  </si>
  <si>
    <t>51</t>
  </si>
  <si>
    <t>fos14</t>
  </si>
  <si>
    <t>Dubová fošna 4/14cm, kotvená do zdiva cihelného vruty do hmoždinek, vč.napuštění v roztoku proti hnilobě (dodávka+montáž)</t>
  </si>
  <si>
    <t>1605592855</t>
  </si>
  <si>
    <t>(10,99+4,19)*2 *2</t>
  </si>
  <si>
    <t>52</t>
  </si>
  <si>
    <t>998011001</t>
  </si>
  <si>
    <t>Přesun hmot pro budovy zděné v do 6 m</t>
  </si>
  <si>
    <t>-461128371</t>
  </si>
  <si>
    <t>Přesun hmot pro budovy občanské výstavby, bydlení, výrobu a služby  s nosnou svislou konstrukcí zděnou z cihel, tvárnic nebo kamene vodorovná dopravní vzdálenost do 100 m pro budovy výšky do 6 m</t>
  </si>
  <si>
    <t>ZPP</t>
  </si>
  <si>
    <t>Zídky pietního prostoru</t>
  </si>
  <si>
    <t>53</t>
  </si>
  <si>
    <t>128805497</t>
  </si>
  <si>
    <t>(22,00+0,15*4)*0,70*0,40</t>
  </si>
  <si>
    <t>54</t>
  </si>
  <si>
    <t>243366370</t>
  </si>
  <si>
    <t>55</t>
  </si>
  <si>
    <t>-1761211644</t>
  </si>
  <si>
    <t>56</t>
  </si>
  <si>
    <t>1063751961</t>
  </si>
  <si>
    <t>(22,00+0,15*4)*0,70*0,50*1,035</t>
  </si>
  <si>
    <t>57</t>
  </si>
  <si>
    <t>-547344903</t>
  </si>
  <si>
    <t>(22,00+0,15*4+0,70*2)*2*0,20</t>
  </si>
  <si>
    <t>58</t>
  </si>
  <si>
    <t>1349635152</t>
  </si>
  <si>
    <t>59</t>
  </si>
  <si>
    <t>-270837459</t>
  </si>
  <si>
    <t>"vodorovná" (22,00+0,15*4)*2*1,2*0,617*0,001</t>
  </si>
  <si>
    <t>"svislá" (22,00+0,15*4)/1,00*0,90*0,617*0,001</t>
  </si>
  <si>
    <t>60</t>
  </si>
  <si>
    <t>311271151.02</t>
  </si>
  <si>
    <t>Zdivo z hladkých betonových tvárnic - jen montáž bez dodávky materiálu, ale vč.dodávky speciální zdící směsi</t>
  </si>
  <si>
    <t>-980372636</t>
  </si>
  <si>
    <t>zdivo tl.15cm</t>
  </si>
  <si>
    <t>22,00*0,40*0,15</t>
  </si>
  <si>
    <t>61</t>
  </si>
  <si>
    <t>b15</t>
  </si>
  <si>
    <t>betonová tvárnice hladká, 150x190x390mm, přírodní (dodávka)</t>
  </si>
  <si>
    <t>760131318</t>
  </si>
  <si>
    <t>1,32*83,33*1,01</t>
  </si>
  <si>
    <t>62</t>
  </si>
  <si>
    <t>971282117</t>
  </si>
  <si>
    <t>"tvárnice tl.15cm" 1,32*0,42</t>
  </si>
  <si>
    <t>63</t>
  </si>
  <si>
    <t>1708602405</t>
  </si>
  <si>
    <t>"vodorovná" 22,00*2*1,1*0,617*0,001</t>
  </si>
  <si>
    <t>64</t>
  </si>
  <si>
    <t>-1095956267</t>
  </si>
  <si>
    <t>(22,00+0,45*4)*0,15*0,40*2</t>
  </si>
  <si>
    <t>22,00*0,50*0,075</t>
  </si>
  <si>
    <t>65</t>
  </si>
  <si>
    <t>227697929</t>
  </si>
  <si>
    <t>22,00*0,55</t>
  </si>
  <si>
    <t>66</t>
  </si>
  <si>
    <t>-1538272711</t>
  </si>
  <si>
    <t>(22,00*2+0,50*4)*0,60</t>
  </si>
  <si>
    <t>22,00*(0,55+0,05*2)</t>
  </si>
  <si>
    <t>67</t>
  </si>
  <si>
    <t>-657499354</t>
  </si>
  <si>
    <t>POM</t>
  </si>
  <si>
    <t>Pietní obřadní místo</t>
  </si>
  <si>
    <t>68</t>
  </si>
  <si>
    <t>458854815</t>
  </si>
  <si>
    <t>(7,44+5,44)*2*1,00*0,55</t>
  </si>
  <si>
    <t>"stůl" 2,00*1,00*0,30</t>
  </si>
  <si>
    <t>69</t>
  </si>
  <si>
    <t>132201101</t>
  </si>
  <si>
    <t>Hloubení rýh š do 600 mm v hornině tř. 3 objemu do 100 m3</t>
  </si>
  <si>
    <t>-437475121</t>
  </si>
  <si>
    <t>Hloubení zapažených i nezapažených rýh šířky do 600 mm  s urovnáním dna do předepsaného profilu a spádu v hornině tř. 3 do 100 m3</t>
  </si>
  <si>
    <t>"lavička" 2,40*0,60*0,25</t>
  </si>
  <si>
    <t>70</t>
  </si>
  <si>
    <t>133201101</t>
  </si>
  <si>
    <t>Hloubení šachet v hornině tř. 3 objemu do 100 m3</t>
  </si>
  <si>
    <t>-77276085</t>
  </si>
  <si>
    <t>Hloubení zapažených i nezapažených šachet  s případným nutným přemístěním výkopku ve výkopišti v hornině tř. 3 do 100 m3</t>
  </si>
  <si>
    <t>"věčný oheň" 0,50*0,50*0,60*2</t>
  </si>
  <si>
    <t>71</t>
  </si>
  <si>
    <t>226801663</t>
  </si>
  <si>
    <t>14,768+0,36+0,30</t>
  </si>
  <si>
    <t>72</t>
  </si>
  <si>
    <t>-1985380328</t>
  </si>
  <si>
    <t>73</t>
  </si>
  <si>
    <t>1212178208</t>
  </si>
  <si>
    <t>(7,44+5,44)*2*1,00*0,70*1,035</t>
  </si>
  <si>
    <t>"lavička" 2,40*0,60*0,35*1,035</t>
  </si>
  <si>
    <t>"stůl" 2,00*1,00*0,40*1,035</t>
  </si>
  <si>
    <t>"věčný oheň" 0,50*0,50*0,20*2</t>
  </si>
  <si>
    <t>74</t>
  </si>
  <si>
    <t>1114874665</t>
  </si>
  <si>
    <t>(7,44+5,44)*2*0,20*2</t>
  </si>
  <si>
    <t>"lavička" (2,40+0,60)*2*0,20</t>
  </si>
  <si>
    <t>"stůl" (2,00+1,00)*2*0,20</t>
  </si>
  <si>
    <t>75</t>
  </si>
  <si>
    <t>-528317128</t>
  </si>
  <si>
    <t>76</t>
  </si>
  <si>
    <t>274362021</t>
  </si>
  <si>
    <t>Výztuž základových pásů svařovanými sítěmi Kari</t>
  </si>
  <si>
    <t>-1122101584</t>
  </si>
  <si>
    <t>Výztuž základů pasů ze svařovaných sítí z drátů typu KARI</t>
  </si>
  <si>
    <t>síť 100/100/7mm</t>
  </si>
  <si>
    <t>(7,44+5,44)*2*1,00*1,1*6,04*0,001</t>
  </si>
  <si>
    <t>"lavička" 2,40*0,60*1*1,1*6,04*0,001</t>
  </si>
  <si>
    <t>"stůl" 2,00*1,00*2*6,04*1,1*0,001</t>
  </si>
  <si>
    <t>77</t>
  </si>
  <si>
    <t>-664157492</t>
  </si>
  <si>
    <t>zdivo tl.40cm</t>
  </si>
  <si>
    <t>(5,56+0,15*2)*0,60*3*0,40</t>
  </si>
  <si>
    <t>78</t>
  </si>
  <si>
    <t>b30</t>
  </si>
  <si>
    <t>betonová tvárnice hladká, 290x190x390mm, přírodní (dodávka)</t>
  </si>
  <si>
    <t>-1199997730</t>
  </si>
  <si>
    <t>4,219*41,66*1,01</t>
  </si>
  <si>
    <t>79</t>
  </si>
  <si>
    <t>-1540148306</t>
  </si>
  <si>
    <t>(0,40*4)*2,94*4*0,15</t>
  </si>
  <si>
    <t>80</t>
  </si>
  <si>
    <t>1964652046</t>
  </si>
  <si>
    <t>2,822*83,33*1,01</t>
  </si>
  <si>
    <t>81</t>
  </si>
  <si>
    <t>1256565595</t>
  </si>
  <si>
    <t>"stůl" 1,35*0,80*0,30</t>
  </si>
  <si>
    <t>82</t>
  </si>
  <si>
    <t>-954998389</t>
  </si>
  <si>
    <t>0,324*41,66*1,01</t>
  </si>
  <si>
    <t>83</t>
  </si>
  <si>
    <t>1644451345</t>
  </si>
  <si>
    <t>"tvárnice tl.30cm" 0,324*0,55</t>
  </si>
  <si>
    <t>"sloupy" 0,30*0,30*2,95*4</t>
  </si>
  <si>
    <t>84</t>
  </si>
  <si>
    <t>877791200</t>
  </si>
  <si>
    <t>5,56*(0,15*0,60*2+0,30*1,80+0,15*0,15+0,37*0,37-0,09*0,22)*3</t>
  </si>
  <si>
    <t>"stůl" (1,65+0,30)*2*0,85*0,15</t>
  </si>
  <si>
    <t>"lavička" 2,10*0,45*0,30</t>
  </si>
  <si>
    <t>85</t>
  </si>
  <si>
    <t>331231314.01</t>
  </si>
  <si>
    <t>Zdivo nosné pilířů z cihel - Klinker, W, ČF-16 červené, plné 290/140/65mm, na maltu Klinker, vč.spárování (dodávka+montáž)</t>
  </si>
  <si>
    <t>316547105</t>
  </si>
  <si>
    <t>(0,90+0,60)*2*2,95*0,15*4</t>
  </si>
  <si>
    <t>86</t>
  </si>
  <si>
    <t>1958240843</t>
  </si>
  <si>
    <t>5,56*0,60*3</t>
  </si>
  <si>
    <t>87</t>
  </si>
  <si>
    <t>1462573611</t>
  </si>
  <si>
    <t>5,56*(2,80*2+0,05*3+0,45+0,37)*3</t>
  </si>
  <si>
    <t>0,90*4*2,95*4 -2,80*0,30*6</t>
  </si>
  <si>
    <t>"stůl" (1,65+0,60)*2*0,85</t>
  </si>
  <si>
    <t>"lavička" (2,10+0,30)*2*0,45</t>
  </si>
  <si>
    <t>88</t>
  </si>
  <si>
    <t>tr130</t>
  </si>
  <si>
    <t>ocelová trubka bezešvá min.102x6,3mm, dl.3,50m, vč,kotvení do beton.základu, vč.nátěru horní části kovářským černým nátěrem (0,25m2) (dodávka+výroba+mntáž)</t>
  </si>
  <si>
    <t>32356847</t>
  </si>
  <si>
    <t>89</t>
  </si>
  <si>
    <t>417321313</t>
  </si>
  <si>
    <t>Ztužující pásy a věnce ze ŽB tř. C 16/20</t>
  </si>
  <si>
    <t>-519771425</t>
  </si>
  <si>
    <t>Ztužující pásy a věnce z betonu železového (bez výztuže)  tř. C 16/20</t>
  </si>
  <si>
    <t>5,56*0,09*0,22*3</t>
  </si>
  <si>
    <t>90</t>
  </si>
  <si>
    <t>413941121</t>
  </si>
  <si>
    <t>Osazování ocelových válcovaných nosníků stropů I, IE, U, UE nebo L do č.12</t>
  </si>
  <si>
    <t>1499700886</t>
  </si>
  <si>
    <t>Osazování ocelových válcovaných nosníků ve stropech I nebo IE nebo U nebo UE nebo L do č.12 nebo výšky do 120 mm</t>
  </si>
  <si>
    <t>"U50 - věnec" 175,00*0,001</t>
  </si>
  <si>
    <t>91</t>
  </si>
  <si>
    <t>13010810</t>
  </si>
  <si>
    <t>ocel profilová UPN 50 jakost 11 375</t>
  </si>
  <si>
    <t>-2048984590</t>
  </si>
  <si>
    <t>P</t>
  </si>
  <si>
    <t>Poznámka k položce:
Hmotnost: 5,59 kg/m</t>
  </si>
  <si>
    <t>0,175*1,08</t>
  </si>
  <si>
    <t>92</t>
  </si>
  <si>
    <t>411321313</t>
  </si>
  <si>
    <t>Stropy deskové ze ŽB tř. C 16/20</t>
  </si>
  <si>
    <t>131262909</t>
  </si>
  <si>
    <t>Stropy z betonu železového (bez výztuže)  stropů deskových, plochých střech, desek balkonových, desek hřibových stropů včetně hlavic hřibových sloupů tř. C 16/20</t>
  </si>
  <si>
    <t>"stůl" 1,95*1,95*0,14</t>
  </si>
  <si>
    <t>93</t>
  </si>
  <si>
    <t>411351011</t>
  </si>
  <si>
    <t>Zřízení bednění stropů deskových tl do 25 cm bez podpěrné kce</t>
  </si>
  <si>
    <t>1096843066</t>
  </si>
  <si>
    <t>Bednění stropních konstrukcí - bez podpěrné konstrukce desek tloušťky stropní desky přes 5 do 25 cm zřízení</t>
  </si>
  <si>
    <t>"stůl" (1,95+0,95)*2*(0,14+0,20)</t>
  </si>
  <si>
    <t>94</t>
  </si>
  <si>
    <t>411351012</t>
  </si>
  <si>
    <t>Odstranění bednění stropů deskových tl do 25 cm bez podpěrné kce</t>
  </si>
  <si>
    <t>285454812</t>
  </si>
  <si>
    <t>Bednění stropních konstrukcí - bez podpěrné konstrukce desek tloušťky stropní desky přes 5 do 25 cm odstranění</t>
  </si>
  <si>
    <t>95</t>
  </si>
  <si>
    <t>411354311</t>
  </si>
  <si>
    <t>Zřízení podpěrné konstrukce stropů výšky do 4 m tl do 15 cm</t>
  </si>
  <si>
    <t>625388155</t>
  </si>
  <si>
    <t>Podpěrná konstrukce stropů - desek, kleneb a skořepin výška podepření do 4 m tloušťka stropu přes 5 do 15 cm zřízení</t>
  </si>
  <si>
    <t>96</t>
  </si>
  <si>
    <t>411354312</t>
  </si>
  <si>
    <t>Odstranění podpěrné konstrukce stropů výšky do 4 m tl do 15 cm</t>
  </si>
  <si>
    <t>-1778790031</t>
  </si>
  <si>
    <t>Podpěrná konstrukce stropů - desek, kleneb a skořepin výška podepření do 4 m tloušťka stropu přes 5 do 15 cm odstranění</t>
  </si>
  <si>
    <t>97</t>
  </si>
  <si>
    <t>411361821</t>
  </si>
  <si>
    <t>Výztuž stropů betonářskou ocelí 10 505</t>
  </si>
  <si>
    <t>981118704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</si>
  <si>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</si>
  <si>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98</t>
  </si>
  <si>
    <t>lavkam</t>
  </si>
  <si>
    <t>Obklad horní desky pietního obřadního stolu - švédská žulová červená deska (nebo slivenecká mramorová deska) tl.25mm do maltového lože tl.25mm (boční obložení na skoby) (dodávka+montáž)</t>
  </si>
  <si>
    <t>549663293</t>
  </si>
  <si>
    <t>2,00*1,00*2-1,65*0,60</t>
  </si>
  <si>
    <t>(2,00+1,00)*2*0,25</t>
  </si>
  <si>
    <t>99</t>
  </si>
  <si>
    <t>442815539</t>
  </si>
  <si>
    <t>VP</t>
  </si>
  <si>
    <t>Vstupní pylony</t>
  </si>
  <si>
    <t>100</t>
  </si>
  <si>
    <t>689621738</t>
  </si>
  <si>
    <t>1,10*1,40*0,90 *2</t>
  </si>
  <si>
    <t>101</t>
  </si>
  <si>
    <t>705763177</t>
  </si>
  <si>
    <t>102</t>
  </si>
  <si>
    <t>-1860188694</t>
  </si>
  <si>
    <t>103</t>
  </si>
  <si>
    <t>-1934290818</t>
  </si>
  <si>
    <t>1,10*1,40*1,00*1,035 *2</t>
  </si>
  <si>
    <t>104</t>
  </si>
  <si>
    <t>-320700342</t>
  </si>
  <si>
    <t>(1,10+1,40)*2*0,20 *2</t>
  </si>
  <si>
    <t>105</t>
  </si>
  <si>
    <t>-1011021245</t>
  </si>
  <si>
    <t>106</t>
  </si>
  <si>
    <t>-258345088</t>
  </si>
  <si>
    <t>1,10*1,40*2*1,1*6,04*0,001 *2</t>
  </si>
  <si>
    <t>107</t>
  </si>
  <si>
    <t>-409103230</t>
  </si>
  <si>
    <t>zdivo tl.50cm</t>
  </si>
  <si>
    <t>(1,06*0,76*1,40+1,06*0,30*0,20) *2</t>
  </si>
  <si>
    <t>108</t>
  </si>
  <si>
    <t>947218385</t>
  </si>
  <si>
    <t>2,383*41,66*1,01</t>
  </si>
  <si>
    <t>109</t>
  </si>
  <si>
    <t>-1256796594</t>
  </si>
  <si>
    <t>"tvárnice tl.30cm" 1,24*0,55</t>
  </si>
  <si>
    <t>110</t>
  </si>
  <si>
    <t>-1179411424</t>
  </si>
  <si>
    <t>(1,34+0,76)*2*0,15*1,35 *2</t>
  </si>
  <si>
    <t>(1,34+0,76*2)*0,15*0,30 *2</t>
  </si>
  <si>
    <t>111</t>
  </si>
  <si>
    <t>-1436850134</t>
  </si>
  <si>
    <t>1,50*1,30 *2</t>
  </si>
  <si>
    <t>112</t>
  </si>
  <si>
    <t>1704491397</t>
  </si>
  <si>
    <t>(1,34+1,04)*2*1,80 *2</t>
  </si>
  <si>
    <t>1,50*1,35 *2</t>
  </si>
  <si>
    <t>113</t>
  </si>
  <si>
    <t>264068642</t>
  </si>
  <si>
    <t>OZ</t>
  </si>
  <si>
    <t>Odvodňovací žlab</t>
  </si>
  <si>
    <t>114</t>
  </si>
  <si>
    <t>935113111</t>
  </si>
  <si>
    <t>Osazení odvodňovacího polymerbetonového žlabu s krycím roštem šířky do 200 mm</t>
  </si>
  <si>
    <t>-1923496370</t>
  </si>
  <si>
    <t>Osazení odvodňovacího žlabu s krycím roštem  polymerbetonového šířky do 200 mm</t>
  </si>
  <si>
    <t>115</t>
  </si>
  <si>
    <t>OZ-žlab</t>
  </si>
  <si>
    <t>odvodňovací žlab šířky 160mm, s kompozitovým štěrbinovým krytem, štěrbina 9mm, tř.C250, s aretací (dodávka)</t>
  </si>
  <si>
    <t>1721519874</t>
  </si>
  <si>
    <t>116</t>
  </si>
  <si>
    <t>OZ-vpust</t>
  </si>
  <si>
    <t>odtoková vpust pro odvodňovací žlab šířky 160mm, s plastovým košem na nečistoty a štěrbinovým kompozitovým krytem, tř.C250 (dodávka)</t>
  </si>
  <si>
    <t>130547089</t>
  </si>
  <si>
    <t>117</t>
  </si>
  <si>
    <t>1825134021</t>
  </si>
  <si>
    <t>DRE</t>
  </si>
  <si>
    <t>Drenáže</t>
  </si>
  <si>
    <t>118</t>
  </si>
  <si>
    <t>396417408</t>
  </si>
  <si>
    <t>57,50*0,40*0,60</t>
  </si>
  <si>
    <t>119</t>
  </si>
  <si>
    <t>799776317</t>
  </si>
  <si>
    <t>120</t>
  </si>
  <si>
    <t>-354935614</t>
  </si>
  <si>
    <t>121</t>
  </si>
  <si>
    <t>211571111</t>
  </si>
  <si>
    <t>Výplň odvodňovacích žeber nebo trativodů štěrkopískem tříděným</t>
  </si>
  <si>
    <t>1912319748</t>
  </si>
  <si>
    <t>Výplň kamenivem do rýh odvodňovacích žeber nebo trativodů  bez zhutnění, s úpravou povrchu výplně štěrkopískem tříděným</t>
  </si>
  <si>
    <t>57,50*0,40*0,30</t>
  </si>
  <si>
    <t>122</t>
  </si>
  <si>
    <t>211561111</t>
  </si>
  <si>
    <t>Výplň odvodňovacích žeber nebo trativodů kamenivem hrubým drceným frakce 4 až 16 mm</t>
  </si>
  <si>
    <t>-1628913181</t>
  </si>
  <si>
    <t>Výplň kamenivem do rýh odvodňovacích žeber nebo trativodů  bez zhutnění, s úpravou povrchu výplně kamenivem hrubým drceným frakce 4 až 16 mm</t>
  </si>
  <si>
    <t>123</t>
  </si>
  <si>
    <t>212755214</t>
  </si>
  <si>
    <t>Trativody z drenážních trubek plastových flexibilních D 100 mm bez lože</t>
  </si>
  <si>
    <t>1268449963</t>
  </si>
  <si>
    <t>Trativody bez lože z drenážních trubek  plastových flexibilních D 100 mm</t>
  </si>
  <si>
    <t>124</t>
  </si>
  <si>
    <t>211971110</t>
  </si>
  <si>
    <t>Zřízení opláštění žeber nebo trativodů geotextilií v rýze nebo zářezu sklonu do 1:2</t>
  </si>
  <si>
    <t>1329419174</t>
  </si>
  <si>
    <t>Zřízení opláštění výplně z geotextilie odvodňovacích žeber nebo trativodů  v rýze nebo zářezu se stěnami šikmými o sklonu do 1:2</t>
  </si>
  <si>
    <t>57,50*0,40*2</t>
  </si>
  <si>
    <t>125</t>
  </si>
  <si>
    <t>211971121</t>
  </si>
  <si>
    <t>Zřízení opláštění žeber nebo trativodů geotextilií v rýze nebo zářezu sklonu přes 1:2 š do 2,5 m</t>
  </si>
  <si>
    <t>1461113496</t>
  </si>
  <si>
    <t>Zřízení opláštění výplně z geotextilie odvodňovacích žeber nebo trativodů  v rýze nebo zářezu se stěnami svislými nebo šikmými o sklonu přes 1:2 při rozvinuté šířce opláštění do 2,5 m</t>
  </si>
  <si>
    <t>57,50*0,30*2</t>
  </si>
  <si>
    <t>126</t>
  </si>
  <si>
    <t>DRE-geo5</t>
  </si>
  <si>
    <t>netkaná geotextilie 500g/m2 (dodávka)</t>
  </si>
  <si>
    <t>-816129715</t>
  </si>
  <si>
    <t>46,00*1,10+34,50*1,15</t>
  </si>
  <si>
    <t>127</t>
  </si>
  <si>
    <t>998276101</t>
  </si>
  <si>
    <t>Přesun hmot pro trubní vedení z trub z plastických hmot otevřený výkop</t>
  </si>
  <si>
    <t>-245869286</t>
  </si>
  <si>
    <t>Přesun hmot pro trubní vedení hloubené z trub z plastických hmot nebo sklolaminátových pro vodovody nebo kanalizace v otevřeném výkopu dopravní vzdálenost do 15 m</t>
  </si>
  <si>
    <t>OST</t>
  </si>
  <si>
    <t>Ostatní</t>
  </si>
  <si>
    <t>128</t>
  </si>
  <si>
    <t>OST-LAV136</t>
  </si>
  <si>
    <t>Lavička prefabrikovaná teracová, červená drť, 1360/410/440mm, s opěradlem, betonové nohy, sedací část z tvrdého dřeva (dodávka+montáž+přesun hmot)</t>
  </si>
  <si>
    <t>1148303682</t>
  </si>
  <si>
    <t>OPL</t>
  </si>
  <si>
    <t>Oplocení</t>
  </si>
  <si>
    <t>129</t>
  </si>
  <si>
    <t>289626094</t>
  </si>
  <si>
    <t>0,65*0,65*0,90*8</t>
  </si>
  <si>
    <t>130</t>
  </si>
  <si>
    <t>362228791</t>
  </si>
  <si>
    <t>131</t>
  </si>
  <si>
    <t>486670816</t>
  </si>
  <si>
    <t>132</t>
  </si>
  <si>
    <t>275261125</t>
  </si>
  <si>
    <t>Osazování bloků základových patek z betonu prostého nebo ŽB do objemu 0,40 m3</t>
  </si>
  <si>
    <t>-1643715754</t>
  </si>
  <si>
    <t>Osazování betonových základových bloků patek na maltu MC-25, objemu přes 0,30 do 0,40 m3</t>
  </si>
  <si>
    <t>133</t>
  </si>
  <si>
    <t>patka</t>
  </si>
  <si>
    <t>typová prefabrikovaná betonová patka 650/650/900mm (dodávka)</t>
  </si>
  <si>
    <t>1819944952</t>
  </si>
  <si>
    <t>134</t>
  </si>
  <si>
    <t>338121123</t>
  </si>
  <si>
    <t>Osazování sloupků a vzpěr ŽB plotových zabetonováním patky o objemu do 0,15 m3</t>
  </si>
  <si>
    <t>-1521208845</t>
  </si>
  <si>
    <t>Osazování sloupků a vzpěr plotových železobetonových se zabetonováním patky betonem tř. B 7,5, o objemu do 0,15 m3</t>
  </si>
  <si>
    <t>135</t>
  </si>
  <si>
    <t>sloup</t>
  </si>
  <si>
    <t>typový prefabrikovaný sloup z pohledového betonu 200/180/3300mm, povrch hladký (dodávka)</t>
  </si>
  <si>
    <t>846234056</t>
  </si>
  <si>
    <t>136</t>
  </si>
  <si>
    <t>316121001</t>
  </si>
  <si>
    <t>Montáž krycí prefabrikované desky</t>
  </si>
  <si>
    <t>-1142685141</t>
  </si>
  <si>
    <t>Montáž krycí desky  prefabrikované</t>
  </si>
  <si>
    <t>137</t>
  </si>
  <si>
    <t>kryt</t>
  </si>
  <si>
    <t>typová prefabrikovaná krycí deska z pohledového betonu 280/300/60mm, povrch hladký (dodávka)</t>
  </si>
  <si>
    <t>1820152958</t>
  </si>
  <si>
    <t>138</t>
  </si>
  <si>
    <t>348121122</t>
  </si>
  <si>
    <t>Osazování ŽB desek plotových na MC 300x50x3000 mm</t>
  </si>
  <si>
    <t>-1172221234</t>
  </si>
  <si>
    <t>Osazování desek plotových železobetonových prefabrikovaných do drážek předem osazených sloupků na cementovou maltu se zatřením ložných a styčných spár, při rozměru desek 300x50x3000 mm</t>
  </si>
  <si>
    <t>139</t>
  </si>
  <si>
    <t>hrab</t>
  </si>
  <si>
    <t>typová prefabrikovaná podhrabová deska z pohledového betonu 3000/50/300mm, povrch hladký (dodávka)</t>
  </si>
  <si>
    <t>1188628264</t>
  </si>
  <si>
    <t>140</t>
  </si>
  <si>
    <t>342123411</t>
  </si>
  <si>
    <t>Montáž ŽB obvodových stěn s nesvařovanými spoji hmotnosti do 1,5 t budova v do 12 m</t>
  </si>
  <si>
    <t>-1646976234</t>
  </si>
  <si>
    <t>Montáž dílců obvodových stěn ze železobetonu s nesvařovanými spoji, hmotnosti do 1,5 t, v budovách výšky do 12 m</t>
  </si>
  <si>
    <t>141</t>
  </si>
  <si>
    <t>sten</t>
  </si>
  <si>
    <t>typová prefabrikovaná plotová deska z pohledového betonu 3000/80/2000mm, povrch hladký, vzor cihleného zdiva (bude upřesněno projektantem před realizací) (dodávka)</t>
  </si>
  <si>
    <t>1422782263</t>
  </si>
  <si>
    <t>142</t>
  </si>
  <si>
    <t>998232110</t>
  </si>
  <si>
    <t>Přesun hmot pro oplocení zděné z cihel nebo tvárnic v do 3 m</t>
  </si>
  <si>
    <t>1747114578</t>
  </si>
  <si>
    <t>Přesun hmot pro oplocení  se svislou nosnou konstrukcí zděnou z cihel, tvárnic, bloků, popř. kovovou nebo dřevěnou vodorovná dopravní vzdálenost do 50 m, pro oplocení výšky do 3 m</t>
  </si>
  <si>
    <t>OPLP</t>
  </si>
  <si>
    <t>Oplocení plechové (rozhraní II./III.etapy)</t>
  </si>
  <si>
    <t>143</t>
  </si>
  <si>
    <t>-1539171304</t>
  </si>
  <si>
    <t>0,50*0,50*0,90*18</t>
  </si>
  <si>
    <t>144</t>
  </si>
  <si>
    <t>-533821014</t>
  </si>
  <si>
    <t>145</t>
  </si>
  <si>
    <t>1127049670</t>
  </si>
  <si>
    <t>146</t>
  </si>
  <si>
    <t>275313511</t>
  </si>
  <si>
    <t>Základové patky z betonu tř. C 12/15</t>
  </si>
  <si>
    <t>1888326839</t>
  </si>
  <si>
    <t>Základy z betonu prostého patky a bloky z betonu kamenem neprokládaného tř. C 12/15</t>
  </si>
  <si>
    <t>0,50*0,50*0,90*18*1,035</t>
  </si>
  <si>
    <t>147</t>
  </si>
  <si>
    <t>275351121</t>
  </si>
  <si>
    <t>Zřízení bednění základových patek</t>
  </si>
  <si>
    <t>-170995725</t>
  </si>
  <si>
    <t>Bednění základů patek zřízení</t>
  </si>
  <si>
    <t>0,50*4*0,20*18</t>
  </si>
  <si>
    <t>148</t>
  </si>
  <si>
    <t>275351122</t>
  </si>
  <si>
    <t>Odstranění bednění základových patek</t>
  </si>
  <si>
    <t>-261388806</t>
  </si>
  <si>
    <t>Bednění základů patek odstranění</t>
  </si>
  <si>
    <t>149</t>
  </si>
  <si>
    <t>338171123</t>
  </si>
  <si>
    <t>Osazování sloupků a vzpěr plotových ocelových v 2,60 m se zabetonováním</t>
  </si>
  <si>
    <t>-555521364</t>
  </si>
  <si>
    <t>150</t>
  </si>
  <si>
    <t>sl</t>
  </si>
  <si>
    <t>ocel.sloupek dl.230cm, vč.povrchové úpravy</t>
  </si>
  <si>
    <t>240203689</t>
  </si>
  <si>
    <t>151</t>
  </si>
  <si>
    <t>ok</t>
  </si>
  <si>
    <t>nosná ocelová konstrukce oplocení (výztuhy mezi sloupky), vč.povrchové úpravy</t>
  </si>
  <si>
    <t>-278776882</t>
  </si>
  <si>
    <t>40,00*1,60</t>
  </si>
  <si>
    <t>152</t>
  </si>
  <si>
    <t>348171510</t>
  </si>
  <si>
    <t>Osazení oplocení z plechu vlnitého do 30 kg na 1 m oplocení ve sklonu svahu do 15°</t>
  </si>
  <si>
    <t>1462374029</t>
  </si>
  <si>
    <t>Osazení oplocení z dílců  kovových z plechu vlnitého nebo profilového do 15° sklonu svahu, hmotnosti 1 m oplocení do 30 kg</t>
  </si>
  <si>
    <t>153</t>
  </si>
  <si>
    <t>1548510</t>
  </si>
  <si>
    <t>profil trapézový/vlnitý s povrchovou úpravou</t>
  </si>
  <si>
    <t>594445475</t>
  </si>
  <si>
    <t>154</t>
  </si>
  <si>
    <t>805104039</t>
  </si>
  <si>
    <t>RV</t>
  </si>
  <si>
    <t>Rozvod vody</t>
  </si>
  <si>
    <t>155</t>
  </si>
  <si>
    <t>RV-II</t>
  </si>
  <si>
    <t>Rozvod vody - II.etapa (viz samostatný rozpočet)</t>
  </si>
  <si>
    <t>kompl.</t>
  </si>
  <si>
    <t>-1183316031</t>
  </si>
  <si>
    <t>RE</t>
  </si>
  <si>
    <t>Rozvod elektro</t>
  </si>
  <si>
    <t>156</t>
  </si>
  <si>
    <t>RE-NN.II</t>
  </si>
  <si>
    <t>Rozvod NN - II.etapa (viz samostatný rozpočet)</t>
  </si>
  <si>
    <t>1233370376</t>
  </si>
  <si>
    <t>PSV</t>
  </si>
  <si>
    <t>Práce a dodávky PSV</t>
  </si>
  <si>
    <t>711</t>
  </si>
  <si>
    <t>Izolace proti vodě, vlhkosti a plynům</t>
  </si>
  <si>
    <t>157</t>
  </si>
  <si>
    <t>711111001</t>
  </si>
  <si>
    <t>Provedení izolace proti zemní vlhkosti vodorovné za studena nátěrem penetračním</t>
  </si>
  <si>
    <t>-580438867</t>
  </si>
  <si>
    <t>Provedení izolace proti zemní vlhkosti natěradly a tmely za studena  na ploše vodorovné V nátěrem penetračním</t>
  </si>
  <si>
    <t>zídky vsypových louček</t>
  </si>
  <si>
    <t>(12,09+5,19)*2*0,50 *2</t>
  </si>
  <si>
    <t>(10,99+4,09+0,70*2)*2*0,70 *2</t>
  </si>
  <si>
    <t>zídky pietního prostoru</t>
  </si>
  <si>
    <t>(22,00+0,15*4)*0,70*2</t>
  </si>
  <si>
    <t>pietní obřadní místo</t>
  </si>
  <si>
    <t>(7,44+5,44)*2*1,00</t>
  </si>
  <si>
    <t>5,56*0,15*2*3 +0,90*4*0,15*4</t>
  </si>
  <si>
    <t>"stůl" 2,00*1,00 +(1,65+0,30)*2*0,15</t>
  </si>
  <si>
    <t>"lavička" 2,40*0,60</t>
  </si>
  <si>
    <t>vstupní pylony</t>
  </si>
  <si>
    <t>1,10*1,40 *2</t>
  </si>
  <si>
    <t>(1,34+1,04)*2*0,15 *2</t>
  </si>
  <si>
    <t>1,34*1,04 *2</t>
  </si>
  <si>
    <t>1,50*0,70 *2</t>
  </si>
  <si>
    <t>158</t>
  </si>
  <si>
    <t>711112001</t>
  </si>
  <si>
    <t>Provedení izolace proti zemní vlhkosti svislé za studena nátěrem penetračním</t>
  </si>
  <si>
    <t>1302193820</t>
  </si>
  <si>
    <t>Provedení izolace proti zemní vlhkosti natěradly a tmely za studena  na ploše svislé S nátěrem penetračním</t>
  </si>
  <si>
    <t>(11,09+4,19)*2*0,70 *2</t>
  </si>
  <si>
    <t>5,56*0,40*2*3 *2</t>
  </si>
  <si>
    <t>"stůl" (1,35+0,30)*2*0,40 *2</t>
  </si>
  <si>
    <t>vstupní pilony</t>
  </si>
  <si>
    <t>(1,06+0,76)*2*1,65 *2 *2</t>
  </si>
  <si>
    <t>159</t>
  </si>
  <si>
    <t>11163150</t>
  </si>
  <si>
    <t>lak asfaltový penetrační</t>
  </si>
  <si>
    <t>1051860046</t>
  </si>
  <si>
    <t>Poznámka k položce:
Spotřeba 0,3-0,4kg/m2 dle povrchu, ředidlo technický benzín</t>
  </si>
  <si>
    <t>158,688*0,0003</t>
  </si>
  <si>
    <t>96,136*0,00035</t>
  </si>
  <si>
    <t>160</t>
  </si>
  <si>
    <t>711141559</t>
  </si>
  <si>
    <t>Provedení izolace proti zemní vlhkosti pásy přitavením vodorovné NAIP</t>
  </si>
  <si>
    <t>-635569454</t>
  </si>
  <si>
    <t>Provedení izolace proti zemní vlhkosti pásy přitavením  NAIP na ploše vodorovné V</t>
  </si>
  <si>
    <t>161</t>
  </si>
  <si>
    <t>62812590</t>
  </si>
  <si>
    <t>SBS modifikovaný asfaltový pás tl.4mm s vložkou ze skleněné tkaniny (dodávka)</t>
  </si>
  <si>
    <t>-1805120064</t>
  </si>
  <si>
    <t>158,688*1,15</t>
  </si>
  <si>
    <t>162</t>
  </si>
  <si>
    <t>998711201</t>
  </si>
  <si>
    <t>Přesun hmot procentní pro izolace proti vodě, vlhkosti a plynům v objektech v do 6 m</t>
  </si>
  <si>
    <t>%</t>
  </si>
  <si>
    <t>-1150100201</t>
  </si>
  <si>
    <t>Přesun hmot pro izolace proti vodě, vlhkosti a plynům  stanovený procentní sazbou (%) z ceny vodorovná dopravní vzdálenost do 50 m v objektech výšky do 6 m</t>
  </si>
  <si>
    <t>766</t>
  </si>
  <si>
    <t>Konstrukce truhlářské</t>
  </si>
  <si>
    <t>163</t>
  </si>
  <si>
    <t>766-01</t>
  </si>
  <si>
    <t>Lavička roštová (na zídkách pietního prostoru) dl.116cm, šířka 44cm (dodávka+výroba+montáž a osazení)</t>
  </si>
  <si>
    <t>-144544880</t>
  </si>
  <si>
    <t>provedení:</t>
  </si>
  <si>
    <t>- 5 prken 8/4cm, mezera 1cm</t>
  </si>
  <si>
    <t>- masiv dub</t>
  </si>
  <si>
    <t>- kotveno na 3 svlaky 8/4cm</t>
  </si>
  <si>
    <t>- moření americká červeň, lakováno tvrdým lakem proti povětrnosti</t>
  </si>
  <si>
    <t>- přesný popis viz Technická zpráva, kap.2.30 a výkres F12</t>
  </si>
  <si>
    <t>164</t>
  </si>
  <si>
    <t>766-02</t>
  </si>
  <si>
    <t>Lavička z palubovky (pietní obřadní místo) dl.240cm, šířka 60cm (dodávka+výroba+montáž a osazení)</t>
  </si>
  <si>
    <t>2082802287</t>
  </si>
  <si>
    <t>- suchá spárová palubovka, dub masiv, tl.4,0cm,</t>
  </si>
  <si>
    <t xml:space="preserve">  tón americká červeň, lakováno tvrdým lakem proti povětrnosti</t>
  </si>
  <si>
    <t>- vodovzdorná překližka tl.2,2cm</t>
  </si>
  <si>
    <t>- dřevěný rošt, masiv smrk 8/7cm</t>
  </si>
  <si>
    <t>- přesný popis viz Technická zpráva, kap.2.27 a výkres F7</t>
  </si>
  <si>
    <t>767</t>
  </si>
  <si>
    <t>Konstrukce zámečnické</t>
  </si>
  <si>
    <t>165</t>
  </si>
  <si>
    <t>767-01</t>
  </si>
  <si>
    <t>Kovářsky zpracovaný černý masivní ocelový prut vymezující prostor pro umístění váziček s řezanými květinami (dodávka+výroba+montáž a osazení)</t>
  </si>
  <si>
    <t>-926349678</t>
  </si>
  <si>
    <t>- ocelový prut průměr 18mm</t>
  </si>
  <si>
    <t>- délka prvku 600mm</t>
  </si>
  <si>
    <t>- kotvičky pro osazení do spar cih.zdiva</t>
  </si>
  <si>
    <t>- přesný popis viz Technická zpráva, kap.2.29 a výkres F11, F12</t>
  </si>
  <si>
    <t>47 *2</t>
  </si>
  <si>
    <t>166</t>
  </si>
  <si>
    <t>767-02</t>
  </si>
  <si>
    <t>Stojan věčného ohně - kovářsky zpracovaný černý ocelový talíř osazený na trubkový sloup (dodávka+výroba+montáž a osazení)</t>
  </si>
  <si>
    <t>1271419343</t>
  </si>
  <si>
    <t>- kovářsky zpracovaný černý ocelový talíř průměr 600-650mm, tl.plechu 5mm</t>
  </si>
  <si>
    <t>- trubkový sloup průměr 120mm, dl.cca 1300mm, vč.kotvení do betonového základu</t>
  </si>
  <si>
    <t>- přesný popis viz Technická zpráva, kap.2.29 a výkres F8</t>
  </si>
  <si>
    <t>7ZO</t>
  </si>
  <si>
    <t>Zastřešení obřadního místa</t>
  </si>
  <si>
    <t>167</t>
  </si>
  <si>
    <t>762713110</t>
  </si>
  <si>
    <t>Montáž prostorové vázané kce z hraněného řeziva průřezové plochy do 120 cm2</t>
  </si>
  <si>
    <t>-994044667</t>
  </si>
  <si>
    <t>Montáž prostorových vázaných konstrukcí z řeziva hraněného nebo polohraněného  průřezové plochy do 120 cm2</t>
  </si>
  <si>
    <t>"krokve 8/12cm" 165,00</t>
  </si>
  <si>
    <t>168</t>
  </si>
  <si>
    <t>762713120</t>
  </si>
  <si>
    <t>Montáž prostorové vázané kce z hraněného řeziva průřezové plochy do 224 cm2</t>
  </si>
  <si>
    <t>-840462252</t>
  </si>
  <si>
    <t>Montáž prostorových vázaných konstrukcí z řeziva hraněného nebo polohraněného  průřezové plochy přes 120 do 224 cm2</t>
  </si>
  <si>
    <t>"nárožní krokve 12/14cm" 37,50</t>
  </si>
  <si>
    <t>169</t>
  </si>
  <si>
    <t>762713130</t>
  </si>
  <si>
    <t>Montáž prostorové vázané kce z hraněného řeziva průřezové plochy do 288 cm2</t>
  </si>
  <si>
    <t>-454279639</t>
  </si>
  <si>
    <t>Montáž prostorových vázaných konstrukcí z řeziva hraněného nebo polohraněného  průřezové plochy přes 224 do 288 cm2</t>
  </si>
  <si>
    <t>"sloupek 16/16cm" 10,00</t>
  </si>
  <si>
    <t>170</t>
  </si>
  <si>
    <t>762713150</t>
  </si>
  <si>
    <t>Montáž prostorové vázané kce z hraněného řeziva průřezové plochy do 600 cm2</t>
  </si>
  <si>
    <t>-1407815611</t>
  </si>
  <si>
    <t>Montáž prostorových vázaných konstrukcí z řeziva hraněného nebo polohraněného  průřezové plochy přes 450 do 600 cm2</t>
  </si>
  <si>
    <t>"vaznice 18/26cm" 90,00</t>
  </si>
  <si>
    <t>171</t>
  </si>
  <si>
    <t>762395000</t>
  </si>
  <si>
    <t>Spojovací prostředky pro montáž krovu, bednění, laťování, světlíky, klíny</t>
  </si>
  <si>
    <t>-196961464</t>
  </si>
  <si>
    <t>Spojovací prostředky krovů, bednění a laťování, nadstřešních konstrukcí  svory, prkna, hřebíky, pásová ocel, vruty</t>
  </si>
  <si>
    <t>"krokve 8/12cm" 165,00*0,08*0,12</t>
  </si>
  <si>
    <t>"nárožní krokve 12/14cm" 37,50*0,12*0,14</t>
  </si>
  <si>
    <t>"sloupek 16/16cm" 10,00*0,16*0,16</t>
  </si>
  <si>
    <t>"vaznice 18/26cm" 90,00*0,18*0,26</t>
  </si>
  <si>
    <t>172</t>
  </si>
  <si>
    <t>762SPC01</t>
  </si>
  <si>
    <t>řezivo-hranoly 8/12cm, 12/14cm, 16/16cm (dodávka)</t>
  </si>
  <si>
    <t>-513427866</t>
  </si>
  <si>
    <t>řezivo-hranoly (dodávka)</t>
  </si>
  <si>
    <t>"krokve 8/12cm" 165,00*0,08*0,12 *1,15</t>
  </si>
  <si>
    <t>"nárožní krokve 12/14cm" 37,50*0,12*0,14 *1,15</t>
  </si>
  <si>
    <t>"sloupek 16/16cm" 10,00*0,16*0,16 *1,15</t>
  </si>
  <si>
    <t>173</t>
  </si>
  <si>
    <t>762SPC02</t>
  </si>
  <si>
    <t>řezivo-hranoly 18/26cm (dodávka)</t>
  </si>
  <si>
    <t>2130677099</t>
  </si>
  <si>
    <t>"vaznice 18/26cm" 90,00*0,18*0,26 *1,15</t>
  </si>
  <si>
    <t>174</t>
  </si>
  <si>
    <t>762-hobl</t>
  </si>
  <si>
    <t>příplatek na hoblování řeziva</t>
  </si>
  <si>
    <t>-1166602138</t>
  </si>
  <si>
    <t>"krokve 8/12cm" 121,00*(0,08+0,12)*2</t>
  </si>
  <si>
    <t>"nárožní krokve 12/14cm" 30,00*(0,12+0,14)*2</t>
  </si>
  <si>
    <t>"sloupek 16/16cm" 8,00*0,16*4</t>
  </si>
  <si>
    <t>"vaznice 18/26cm" 84,00*(0,18+0,26)*2</t>
  </si>
  <si>
    <t>175</t>
  </si>
  <si>
    <t>762-kot1</t>
  </si>
  <si>
    <t>Kotvení dřevěných vaznic na ocel.sloupy (dodávka+montáž a osazení do betonu)</t>
  </si>
  <si>
    <t>1441790474</t>
  </si>
  <si>
    <t>Kotvení dřevěných dřevěných sloupků do želbet konstrukcí (dodávka+montáž a osazení do betonu)</t>
  </si>
  <si>
    <t>176</t>
  </si>
  <si>
    <t>762341260.01</t>
  </si>
  <si>
    <t>Montáž bednění střech rovných a šikmých sklonu do 60° z palubek šroubováním</t>
  </si>
  <si>
    <t>662051769</t>
  </si>
  <si>
    <t>Bednění a laťování montáž bednění střech rovných a šikmých sklonu do 60 st. s vyřezáním otvorů z palubek</t>
  </si>
  <si>
    <t>177</t>
  </si>
  <si>
    <t>762SPC03</t>
  </si>
  <si>
    <t>palubky smrkové hoblované tl.28mm (dodávka)</t>
  </si>
  <si>
    <t>-375199711</t>
  </si>
  <si>
    <t>91,00*1,15</t>
  </si>
  <si>
    <t>178</t>
  </si>
  <si>
    <t>783621</t>
  </si>
  <si>
    <t>moření dřevěných konstrukcí - americká třešeň (dodávka+montáž)</t>
  </si>
  <si>
    <t>-476100152</t>
  </si>
  <si>
    <t>"palubky" 91,00</t>
  </si>
  <si>
    <t>179</t>
  </si>
  <si>
    <t>783622</t>
  </si>
  <si>
    <t>lakování dřevěných konstrukcí matovým tvrdým lakem (dodávka+montáž)</t>
  </si>
  <si>
    <t>1232243889</t>
  </si>
  <si>
    <t>180</t>
  </si>
  <si>
    <t>765151003</t>
  </si>
  <si>
    <t>Montáž krytiny bitumenové ze šindelů na bednění sklonu přes 30°</t>
  </si>
  <si>
    <t>1523859227</t>
  </si>
  <si>
    <t>Montáž krytiny bitumenové ze šindelů  na bednění, sklonu přes 30°</t>
  </si>
  <si>
    <t>"střecha" 85,00</t>
  </si>
  <si>
    <t>181</t>
  </si>
  <si>
    <t>765151021</t>
  </si>
  <si>
    <t>Montáž krytiny bitumenové okapová hrana ze šindelů</t>
  </si>
  <si>
    <t>-1195836793</t>
  </si>
  <si>
    <t>Montáž krytiny bitumenové ze šindelů  okapové hrany na plech</t>
  </si>
  <si>
    <t>182</t>
  </si>
  <si>
    <t>765151031</t>
  </si>
  <si>
    <t>Montáž krytiny bitumenové hřebene oboustranně ze šindelů</t>
  </si>
  <si>
    <t>-1753604568</t>
  </si>
  <si>
    <t>Montáž krytiny bitumenové ze šindelů  nárožní hrany z hřebenového dílu</t>
  </si>
  <si>
    <t>183</t>
  </si>
  <si>
    <t>6286639</t>
  </si>
  <si>
    <t>šindel střešní asfaltový tl.5mm ! , povrch keramizované granule, barva červená cihla (dodávka)</t>
  </si>
  <si>
    <t>-537061782</t>
  </si>
  <si>
    <t>Přesný popis výrobku viz Technická zpráva, kap.2.8 a výkres F4</t>
  </si>
  <si>
    <t>85,00*1,15</t>
  </si>
  <si>
    <t>184</t>
  </si>
  <si>
    <t>712691687.01</t>
  </si>
  <si>
    <t>Provedení povlakové krytiny střech přes 30° mechanicky kotvené</t>
  </si>
  <si>
    <t>1280809518</t>
  </si>
  <si>
    <t>Provedení povlakové krytiny střech šikmých přes 30 st. - ostatní práce přibití pásů AIP nebo NAIP hřebíky (drátěnkami)</t>
  </si>
  <si>
    <t>"podkladní vrstva" 85,00</t>
  </si>
  <si>
    <t>185</t>
  </si>
  <si>
    <t>-1581874948</t>
  </si>
  <si>
    <t>186</t>
  </si>
  <si>
    <t>764222433.01</t>
  </si>
  <si>
    <t>Oplechování rovné okapové hrany z Al plechu smaltovaného tl.0,63mm, barva červená (dodávka+montáž)</t>
  </si>
  <si>
    <t>201503737</t>
  </si>
  <si>
    <t>Oplechování střešních prvků z hliníkového plechu okapu okapovým plechem střechy rovné rš 250 mm</t>
  </si>
  <si>
    <t>8,30*4</t>
  </si>
  <si>
    <t>187</t>
  </si>
  <si>
    <t>712311101</t>
  </si>
  <si>
    <t>Provedení povlakové krytiny střech do 10° za studena lakem penetračním nebo asfaltovým</t>
  </si>
  <si>
    <t>256741037</t>
  </si>
  <si>
    <t>Provedení povlakové krytiny střech plochých do 10° natěradly a tmely za studena  nátěrem lakem penetračním nebo asfaltovým</t>
  </si>
  <si>
    <t>"na cihelné zdivo" 5,56*0,37*3 +0,90*0,90*4</t>
  </si>
  <si>
    <t>188</t>
  </si>
  <si>
    <t>-1030987907</t>
  </si>
  <si>
    <t>9,412*0,0003</t>
  </si>
  <si>
    <t>189</t>
  </si>
  <si>
    <t>712341559</t>
  </si>
  <si>
    <t>Provedení povlakové krytiny střech do 10° pásy NAIP přitavením v plné ploše</t>
  </si>
  <si>
    <t>198645464</t>
  </si>
  <si>
    <t>Provedení povlakové krytiny střech plochých do 10° pásy přitavením  NAIP v plné ploše</t>
  </si>
  <si>
    <t>190</t>
  </si>
  <si>
    <t>62812592</t>
  </si>
  <si>
    <t>SBS modifikovaný asfaltový pás tl.4mm s vložkou ze skleněné tkaniny a s červeným břidličným posypem (dodávka)</t>
  </si>
  <si>
    <t>1551031387</t>
  </si>
  <si>
    <t>9,412*1,15</t>
  </si>
  <si>
    <t>191</t>
  </si>
  <si>
    <t>998762201</t>
  </si>
  <si>
    <t>Přesun hmot procentní pro kce tesařské v objektech v do 6 m</t>
  </si>
  <si>
    <t>1089758400</t>
  </si>
  <si>
    <t>Přesun hmot pro konstrukce tesařské  stanovený procentní sazbou (%) z ceny vodorovná dopravní vzdálenost do 50 m v objektech výšky do 6 m</t>
  </si>
  <si>
    <t>VON</t>
  </si>
  <si>
    <t>Vedlejší a ostatní náklady</t>
  </si>
  <si>
    <t>192</t>
  </si>
  <si>
    <t>V001.II</t>
  </si>
  <si>
    <t>Zařízení staveniště</t>
  </si>
  <si>
    <t>1024</t>
  </si>
  <si>
    <t>1503979040</t>
  </si>
  <si>
    <t>Poznámka k položce:
V ceně za Zařízení staveniště je započítáno přemístění stávajícího plechového oplocení (vč.ocelových sloupků) po dokončení etapy - cca 62,0m.</t>
  </si>
  <si>
    <t>193</t>
  </si>
  <si>
    <t>V002.II</t>
  </si>
  <si>
    <t>Rezerva</t>
  </si>
  <si>
    <t>66308450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</si>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</sst>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29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29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29</v>
      </c>
    </row>
    <row r="13" spans="2:71" ht="14.4" customHeight="1">
      <c r="B13" s="27"/>
      <c r="C13" s="28"/>
      <c r="D13" s="39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33</v>
      </c>
      <c r="AO13" s="28"/>
      <c r="AP13" s="28"/>
      <c r="AQ13" s="30"/>
      <c r="BE13" s="38"/>
      <c r="BS13" s="23" t="s">
        <v>29</v>
      </c>
    </row>
    <row r="14" spans="2:71" ht="13.5">
      <c r="B14" s="27"/>
      <c r="C14" s="28"/>
      <c r="D14" s="28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33</v>
      </c>
      <c r="AO14" s="28"/>
      <c r="AP14" s="28"/>
      <c r="AQ14" s="30"/>
      <c r="BE14" s="38"/>
      <c r="BS14" s="23" t="s">
        <v>29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42.75" customHeight="1">
      <c r="B20" s="27"/>
      <c r="C20" s="28"/>
      <c r="D20" s="28"/>
      <c r="E20" s="43" t="s">
        <v>38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40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41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42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43</v>
      </c>
      <c r="E26" s="53"/>
      <c r="F26" s="54" t="s">
        <v>44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45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46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47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48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50</v>
      </c>
      <c r="U32" s="60"/>
      <c r="V32" s="60"/>
      <c r="W32" s="60"/>
      <c r="X32" s="62" t="s">
        <v>51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STEL0011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Chomutov, Beethovenova ul. - Rozš.kapacit městského hřbitova, Háj vzpomínání II. - II.etapa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Chomutov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26. 1. 2018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Statutární město Chomutov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34</v>
      </c>
      <c r="AJ46" s="73"/>
      <c r="AK46" s="73"/>
      <c r="AL46" s="73"/>
      <c r="AM46" s="76" t="str">
        <f>IF(E17="","",E17)</f>
        <v>Ing.arch. Vratislav Štelzig</v>
      </c>
      <c r="AN46" s="76"/>
      <c r="AO46" s="76"/>
      <c r="AP46" s="76"/>
      <c r="AQ46" s="73"/>
      <c r="AR46" s="71"/>
      <c r="AS46" s="85" t="s">
        <v>53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32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54</v>
      </c>
      <c r="D49" s="96"/>
      <c r="E49" s="96"/>
      <c r="F49" s="96"/>
      <c r="G49" s="96"/>
      <c r="H49" s="97"/>
      <c r="I49" s="98" t="s">
        <v>55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56</v>
      </c>
      <c r="AH49" s="96"/>
      <c r="AI49" s="96"/>
      <c r="AJ49" s="96"/>
      <c r="AK49" s="96"/>
      <c r="AL49" s="96"/>
      <c r="AM49" s="96"/>
      <c r="AN49" s="98" t="s">
        <v>57</v>
      </c>
      <c r="AO49" s="96"/>
      <c r="AP49" s="96"/>
      <c r="AQ49" s="100" t="s">
        <v>58</v>
      </c>
      <c r="AR49" s="71"/>
      <c r="AS49" s="101" t="s">
        <v>59</v>
      </c>
      <c r="AT49" s="102" t="s">
        <v>60</v>
      </c>
      <c r="AU49" s="102" t="s">
        <v>61</v>
      </c>
      <c r="AV49" s="102" t="s">
        <v>62</v>
      </c>
      <c r="AW49" s="102" t="s">
        <v>63</v>
      </c>
      <c r="AX49" s="102" t="s">
        <v>64</v>
      </c>
      <c r="AY49" s="102" t="s">
        <v>65</v>
      </c>
      <c r="AZ49" s="102" t="s">
        <v>66</v>
      </c>
      <c r="BA49" s="102" t="s">
        <v>67</v>
      </c>
      <c r="BB49" s="102" t="s">
        <v>68</v>
      </c>
      <c r="BC49" s="102" t="s">
        <v>69</v>
      </c>
      <c r="BD49" s="103" t="s">
        <v>70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71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72</v>
      </c>
      <c r="BT51" s="116" t="s">
        <v>73</v>
      </c>
      <c r="BU51" s="117" t="s">
        <v>74</v>
      </c>
      <c r="BV51" s="116" t="s">
        <v>75</v>
      </c>
      <c r="BW51" s="116" t="s">
        <v>7</v>
      </c>
      <c r="BX51" s="116" t="s">
        <v>76</v>
      </c>
      <c r="CL51" s="116" t="s">
        <v>21</v>
      </c>
    </row>
    <row r="52" spans="1:91" s="5" customFormat="1" ht="16.5" customHeight="1">
      <c r="A52" s="118" t="s">
        <v>77</v>
      </c>
      <c r="B52" s="119"/>
      <c r="C52" s="120"/>
      <c r="D52" s="121" t="s">
        <v>78</v>
      </c>
      <c r="E52" s="121"/>
      <c r="F52" s="121"/>
      <c r="G52" s="121"/>
      <c r="H52" s="121"/>
      <c r="I52" s="122"/>
      <c r="J52" s="121" t="s">
        <v>79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'02 - II.etapa'!J27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80</v>
      </c>
      <c r="AR52" s="125"/>
      <c r="AS52" s="126">
        <v>0</v>
      </c>
      <c r="AT52" s="127">
        <f>ROUND(SUM(AV52:AW52),2)</f>
        <v>0</v>
      </c>
      <c r="AU52" s="128">
        <f>'02 - II.etapa'!P102</f>
        <v>0</v>
      </c>
      <c r="AV52" s="127">
        <f>'02 - II.etapa'!J30</f>
        <v>0</v>
      </c>
      <c r="AW52" s="127">
        <f>'02 - II.etapa'!J31</f>
        <v>0</v>
      </c>
      <c r="AX52" s="127">
        <f>'02 - II.etapa'!J32</f>
        <v>0</v>
      </c>
      <c r="AY52" s="127">
        <f>'02 - II.etapa'!J33</f>
        <v>0</v>
      </c>
      <c r="AZ52" s="127">
        <f>'02 - II.etapa'!F30</f>
        <v>0</v>
      </c>
      <c r="BA52" s="127">
        <f>'02 - II.etapa'!F31</f>
        <v>0</v>
      </c>
      <c r="BB52" s="127">
        <f>'02 - II.etapa'!F32</f>
        <v>0</v>
      </c>
      <c r="BC52" s="127">
        <f>'02 - II.etapa'!F33</f>
        <v>0</v>
      </c>
      <c r="BD52" s="129">
        <f>'02 - II.etapa'!F34</f>
        <v>0</v>
      </c>
      <c r="BT52" s="130" t="s">
        <v>81</v>
      </c>
      <c r="BV52" s="130" t="s">
        <v>75</v>
      </c>
      <c r="BW52" s="130" t="s">
        <v>82</v>
      </c>
      <c r="BX52" s="130" t="s">
        <v>7</v>
      </c>
      <c r="CL52" s="130" t="s">
        <v>83</v>
      </c>
      <c r="CM52" s="130" t="s">
        <v>84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2 - II.etap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2"/>
      <c r="C1" s="132"/>
      <c r="D1" s="133" t="s">
        <v>1</v>
      </c>
      <c r="E1" s="132"/>
      <c r="F1" s="134" t="s">
        <v>85</v>
      </c>
      <c r="G1" s="134" t="s">
        <v>86</v>
      </c>
      <c r="H1" s="134"/>
      <c r="I1" s="135"/>
      <c r="J1" s="134" t="s">
        <v>87</v>
      </c>
      <c r="K1" s="133" t="s">
        <v>88</v>
      </c>
      <c r="L1" s="134" t="s">
        <v>89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84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spans="2:11" ht="16.5" customHeight="1">
      <c r="B7" s="27"/>
      <c r="C7" s="28"/>
      <c r="D7" s="28"/>
      <c r="E7" s="138" t="str">
        <f>'Rekapitulace stavby'!K6</f>
        <v>Chomutov, Beethovenova ul. - Rozš.kapacit městského hřbitova, Háj vzpomínání II. - II.etapa</v>
      </c>
      <c r="F7" s="39"/>
      <c r="G7" s="39"/>
      <c r="H7" s="39"/>
      <c r="I7" s="137"/>
      <c r="J7" s="28"/>
      <c r="K7" s="30"/>
    </row>
    <row r="8" spans="2:11" s="1" customFormat="1" ht="13.5">
      <c r="B8" s="45"/>
      <c r="C8" s="46"/>
      <c r="D8" s="39" t="s">
        <v>91</v>
      </c>
      <c r="E8" s="46"/>
      <c r="F8" s="46"/>
      <c r="G8" s="46"/>
      <c r="H8" s="46"/>
      <c r="I8" s="139"/>
      <c r="J8" s="46"/>
      <c r="K8" s="50"/>
    </row>
    <row r="9" spans="2:11" s="1" customFormat="1" ht="36.95" customHeight="1">
      <c r="B9" s="45"/>
      <c r="C9" s="46"/>
      <c r="D9" s="46"/>
      <c r="E9" s="140" t="s">
        <v>92</v>
      </c>
      <c r="F9" s="46"/>
      <c r="G9" s="46"/>
      <c r="H9" s="46"/>
      <c r="I9" s="139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83</v>
      </c>
      <c r="G11" s="46"/>
      <c r="H11" s="46"/>
      <c r="I11" s="141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1" t="s">
        <v>25</v>
      </c>
      <c r="J12" s="142" t="str">
        <f>'Rekapitulace stavby'!AN8</f>
        <v>26. 1. 2018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1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1" t="s">
        <v>31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pans="2:11" s="1" customFormat="1" ht="14.4" customHeight="1">
      <c r="B17" s="45"/>
      <c r="C17" s="46"/>
      <c r="D17" s="39" t="s">
        <v>32</v>
      </c>
      <c r="E17" s="46"/>
      <c r="F17" s="46"/>
      <c r="G17" s="46"/>
      <c r="H17" s="46"/>
      <c r="I17" s="141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31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pans="2:11" s="1" customFormat="1" ht="14.4" customHeight="1">
      <c r="B20" s="45"/>
      <c r="C20" s="46"/>
      <c r="D20" s="39" t="s">
        <v>34</v>
      </c>
      <c r="E20" s="46"/>
      <c r="F20" s="46"/>
      <c r="G20" s="46"/>
      <c r="H20" s="46"/>
      <c r="I20" s="141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35</v>
      </c>
      <c r="F21" s="46"/>
      <c r="G21" s="46"/>
      <c r="H21" s="46"/>
      <c r="I21" s="141" t="s">
        <v>31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pans="2:11" s="1" customFormat="1" ht="14.4" customHeight="1">
      <c r="B23" s="45"/>
      <c r="C23" s="46"/>
      <c r="D23" s="39" t="s">
        <v>37</v>
      </c>
      <c r="E23" s="46"/>
      <c r="F23" s="46"/>
      <c r="G23" s="46"/>
      <c r="H23" s="46"/>
      <c r="I23" s="139"/>
      <c r="J23" s="46"/>
      <c r="K23" s="50"/>
    </row>
    <row r="24" spans="2:11" s="6" customFormat="1" ht="57" customHeight="1">
      <c r="B24" s="143"/>
      <c r="C24" s="144"/>
      <c r="D24" s="144"/>
      <c r="E24" s="43" t="s">
        <v>38</v>
      </c>
      <c r="F24" s="43"/>
      <c r="G24" s="43"/>
      <c r="H24" s="43"/>
      <c r="I24" s="145"/>
      <c r="J24" s="144"/>
      <c r="K24" s="146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pans="2:11" s="1" customFormat="1" ht="25.4" customHeight="1">
      <c r="B27" s="45"/>
      <c r="C27" s="46"/>
      <c r="D27" s="149" t="s">
        <v>39</v>
      </c>
      <c r="E27" s="46"/>
      <c r="F27" s="46"/>
      <c r="G27" s="46"/>
      <c r="H27" s="46"/>
      <c r="I27" s="139"/>
      <c r="J27" s="150">
        <f>ROUND(J102,2)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pans="2:11" s="1" customFormat="1" ht="14.4" customHeight="1">
      <c r="B29" s="45"/>
      <c r="C29" s="46"/>
      <c r="D29" s="46"/>
      <c r="E29" s="46"/>
      <c r="F29" s="51" t="s">
        <v>41</v>
      </c>
      <c r="G29" s="46"/>
      <c r="H29" s="46"/>
      <c r="I29" s="151" t="s">
        <v>40</v>
      </c>
      <c r="J29" s="51" t="s">
        <v>42</v>
      </c>
      <c r="K29" s="50"/>
    </row>
    <row r="30" spans="2:11" s="1" customFormat="1" ht="14.4" customHeight="1">
      <c r="B30" s="45"/>
      <c r="C30" s="46"/>
      <c r="D30" s="54" t="s">
        <v>43</v>
      </c>
      <c r="E30" s="54" t="s">
        <v>44</v>
      </c>
      <c r="F30" s="152">
        <f>ROUND(SUM(BE102:BE680),2)</f>
        <v>0</v>
      </c>
      <c r="G30" s="46"/>
      <c r="H30" s="46"/>
      <c r="I30" s="153">
        <v>0.21</v>
      </c>
      <c r="J30" s="152">
        <f>ROUND(ROUND((SUM(BE102:BE680)),2)*I30,2)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45</v>
      </c>
      <c r="F31" s="152">
        <f>ROUND(SUM(BF102:BF680),2)</f>
        <v>0</v>
      </c>
      <c r="G31" s="46"/>
      <c r="H31" s="46"/>
      <c r="I31" s="153">
        <v>0.15</v>
      </c>
      <c r="J31" s="152">
        <f>ROUND(ROUND((SUM(BF102:BF680)),2)*I31,2)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46</v>
      </c>
      <c r="F32" s="152">
        <f>ROUND(SUM(BG102:BG680),2)</f>
        <v>0</v>
      </c>
      <c r="G32" s="46"/>
      <c r="H32" s="46"/>
      <c r="I32" s="153">
        <v>0.21</v>
      </c>
      <c r="J32" s="152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47</v>
      </c>
      <c r="F33" s="152">
        <f>ROUND(SUM(BH102:BH680),2)</f>
        <v>0</v>
      </c>
      <c r="G33" s="46"/>
      <c r="H33" s="46"/>
      <c r="I33" s="153">
        <v>0.15</v>
      </c>
      <c r="J33" s="152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48</v>
      </c>
      <c r="F34" s="152">
        <f>ROUND(SUM(BI102:BI680),2)</f>
        <v>0</v>
      </c>
      <c r="G34" s="46"/>
      <c r="H34" s="46"/>
      <c r="I34" s="153">
        <v>0</v>
      </c>
      <c r="J34" s="152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pans="2:11" s="1" customFormat="1" ht="25.4" customHeight="1">
      <c r="B36" s="45"/>
      <c r="C36" s="154"/>
      <c r="D36" s="155" t="s">
        <v>49</v>
      </c>
      <c r="E36" s="97"/>
      <c r="F36" s="97"/>
      <c r="G36" s="156" t="s">
        <v>50</v>
      </c>
      <c r="H36" s="157" t="s">
        <v>51</v>
      </c>
      <c r="I36" s="158"/>
      <c r="J36" s="159">
        <f>SUM(J27:J34)</f>
        <v>0</v>
      </c>
      <c r="K36" s="160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5"/>
      <c r="C42" s="29" t="s">
        <v>93</v>
      </c>
      <c r="D42" s="46"/>
      <c r="E42" s="46"/>
      <c r="F42" s="46"/>
      <c r="G42" s="46"/>
      <c r="H42" s="46"/>
      <c r="I42" s="139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pans="2:11" s="1" customFormat="1" ht="16.5" customHeight="1">
      <c r="B45" s="45"/>
      <c r="C45" s="46"/>
      <c r="D45" s="46"/>
      <c r="E45" s="138" t="str">
        <f>E7</f>
        <v>Chomutov, Beethovenova ul. - Rozš.kapacit městského hřbitova, Háj vzpomínání II. - II.etapa</v>
      </c>
      <c r="F45" s="39"/>
      <c r="G45" s="39"/>
      <c r="H45" s="39"/>
      <c r="I45" s="139"/>
      <c r="J45" s="46"/>
      <c r="K45" s="50"/>
    </row>
    <row r="46" spans="2:11" s="1" customFormat="1" ht="14.4" customHeight="1">
      <c r="B46" s="45"/>
      <c r="C46" s="39" t="s">
        <v>91</v>
      </c>
      <c r="D46" s="46"/>
      <c r="E46" s="46"/>
      <c r="F46" s="46"/>
      <c r="G46" s="46"/>
      <c r="H46" s="46"/>
      <c r="I46" s="139"/>
      <c r="J46" s="46"/>
      <c r="K46" s="50"/>
    </row>
    <row r="47" spans="2:11" s="1" customFormat="1" ht="17.25" customHeight="1">
      <c r="B47" s="45"/>
      <c r="C47" s="46"/>
      <c r="D47" s="46"/>
      <c r="E47" s="140" t="str">
        <f>E9</f>
        <v>02 - II.etapa</v>
      </c>
      <c r="F47" s="46"/>
      <c r="G47" s="46"/>
      <c r="H47" s="46"/>
      <c r="I47" s="139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Chomutov</v>
      </c>
      <c r="G49" s="46"/>
      <c r="H49" s="46"/>
      <c r="I49" s="141" t="s">
        <v>25</v>
      </c>
      <c r="J49" s="142" t="str">
        <f>IF(J12="","",J12)</f>
        <v>26. 1. 2018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Statutární město Chomutov</v>
      </c>
      <c r="G51" s="46"/>
      <c r="H51" s="46"/>
      <c r="I51" s="141" t="s">
        <v>34</v>
      </c>
      <c r="J51" s="43" t="str">
        <f>E21</f>
        <v>Ing.arch. Vratislav Štelzig</v>
      </c>
      <c r="K51" s="50"/>
    </row>
    <row r="52" spans="2:11" s="1" customFormat="1" ht="14.4" customHeight="1">
      <c r="B52" s="45"/>
      <c r="C52" s="39" t="s">
        <v>32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pans="2:11" s="1" customFormat="1" ht="29.25" customHeight="1">
      <c r="B54" s="45"/>
      <c r="C54" s="167" t="s">
        <v>94</v>
      </c>
      <c r="D54" s="154"/>
      <c r="E54" s="154"/>
      <c r="F54" s="154"/>
      <c r="G54" s="154"/>
      <c r="H54" s="154"/>
      <c r="I54" s="168"/>
      <c r="J54" s="169" t="s">
        <v>95</v>
      </c>
      <c r="K54" s="170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pans="2:47" s="1" customFormat="1" ht="29.25" customHeight="1">
      <c r="B56" s="45"/>
      <c r="C56" s="171" t="s">
        <v>96</v>
      </c>
      <c r="D56" s="46"/>
      <c r="E56" s="46"/>
      <c r="F56" s="46"/>
      <c r="G56" s="46"/>
      <c r="H56" s="46"/>
      <c r="I56" s="139"/>
      <c r="J56" s="150">
        <f>J102</f>
        <v>0</v>
      </c>
      <c r="K56" s="50"/>
      <c r="AU56" s="23" t="s">
        <v>97</v>
      </c>
    </row>
    <row r="57" spans="2:11" s="7" customFormat="1" ht="24.95" customHeight="1">
      <c r="B57" s="172"/>
      <c r="C57" s="173"/>
      <c r="D57" s="174" t="s">
        <v>98</v>
      </c>
      <c r="E57" s="175"/>
      <c r="F57" s="175"/>
      <c r="G57" s="175"/>
      <c r="H57" s="175"/>
      <c r="I57" s="176"/>
      <c r="J57" s="177">
        <f>J103</f>
        <v>0</v>
      </c>
      <c r="K57" s="178"/>
    </row>
    <row r="58" spans="2:11" s="8" customFormat="1" ht="19.9" customHeight="1">
      <c r="B58" s="179"/>
      <c r="C58" s="180"/>
      <c r="D58" s="181" t="s">
        <v>99</v>
      </c>
      <c r="E58" s="182"/>
      <c r="F58" s="182"/>
      <c r="G58" s="182"/>
      <c r="H58" s="182"/>
      <c r="I58" s="183"/>
      <c r="J58" s="184">
        <f>J104</f>
        <v>0</v>
      </c>
      <c r="K58" s="185"/>
    </row>
    <row r="59" spans="2:11" s="8" customFormat="1" ht="19.9" customHeight="1">
      <c r="B59" s="179"/>
      <c r="C59" s="180"/>
      <c r="D59" s="181" t="s">
        <v>100</v>
      </c>
      <c r="E59" s="182"/>
      <c r="F59" s="182"/>
      <c r="G59" s="182"/>
      <c r="H59" s="182"/>
      <c r="I59" s="183"/>
      <c r="J59" s="184">
        <f>J114</f>
        <v>0</v>
      </c>
      <c r="K59" s="185"/>
    </row>
    <row r="60" spans="2:11" s="8" customFormat="1" ht="19.9" customHeight="1">
      <c r="B60" s="179"/>
      <c r="C60" s="180"/>
      <c r="D60" s="181" t="s">
        <v>101</v>
      </c>
      <c r="E60" s="182"/>
      <c r="F60" s="182"/>
      <c r="G60" s="182"/>
      <c r="H60" s="182"/>
      <c r="I60" s="183"/>
      <c r="J60" s="184">
        <f>J123</f>
        <v>0</v>
      </c>
      <c r="K60" s="185"/>
    </row>
    <row r="61" spans="2:11" s="8" customFormat="1" ht="19.9" customHeight="1">
      <c r="B61" s="179"/>
      <c r="C61" s="180"/>
      <c r="D61" s="181" t="s">
        <v>102</v>
      </c>
      <c r="E61" s="182"/>
      <c r="F61" s="182"/>
      <c r="G61" s="182"/>
      <c r="H61" s="182"/>
      <c r="I61" s="183"/>
      <c r="J61" s="184">
        <f>J127</f>
        <v>0</v>
      </c>
      <c r="K61" s="185"/>
    </row>
    <row r="62" spans="2:11" s="8" customFormat="1" ht="19.9" customHeight="1">
      <c r="B62" s="179"/>
      <c r="C62" s="180"/>
      <c r="D62" s="181" t="s">
        <v>103</v>
      </c>
      <c r="E62" s="182"/>
      <c r="F62" s="182"/>
      <c r="G62" s="182"/>
      <c r="H62" s="182"/>
      <c r="I62" s="183"/>
      <c r="J62" s="184">
        <f>J139</f>
        <v>0</v>
      </c>
      <c r="K62" s="185"/>
    </row>
    <row r="63" spans="2:11" s="8" customFormat="1" ht="19.9" customHeight="1">
      <c r="B63" s="179"/>
      <c r="C63" s="180"/>
      <c r="D63" s="181" t="s">
        <v>104</v>
      </c>
      <c r="E63" s="182"/>
      <c r="F63" s="182"/>
      <c r="G63" s="182"/>
      <c r="H63" s="182"/>
      <c r="I63" s="183"/>
      <c r="J63" s="184">
        <f>J150</f>
        <v>0</v>
      </c>
      <c r="K63" s="185"/>
    </row>
    <row r="64" spans="2:11" s="8" customFormat="1" ht="19.9" customHeight="1">
      <c r="B64" s="179"/>
      <c r="C64" s="180"/>
      <c r="D64" s="181" t="s">
        <v>105</v>
      </c>
      <c r="E64" s="182"/>
      <c r="F64" s="182"/>
      <c r="G64" s="182"/>
      <c r="H64" s="182"/>
      <c r="I64" s="183"/>
      <c r="J64" s="184">
        <f>J158</f>
        <v>0</v>
      </c>
      <c r="K64" s="185"/>
    </row>
    <row r="65" spans="2:11" s="8" customFormat="1" ht="19.9" customHeight="1">
      <c r="B65" s="179"/>
      <c r="C65" s="180"/>
      <c r="D65" s="181" t="s">
        <v>106</v>
      </c>
      <c r="E65" s="182"/>
      <c r="F65" s="182"/>
      <c r="G65" s="182"/>
      <c r="H65" s="182"/>
      <c r="I65" s="183"/>
      <c r="J65" s="184">
        <f>J167</f>
        <v>0</v>
      </c>
      <c r="K65" s="185"/>
    </row>
    <row r="66" spans="2:11" s="8" customFormat="1" ht="19.9" customHeight="1">
      <c r="B66" s="179"/>
      <c r="C66" s="180"/>
      <c r="D66" s="181" t="s">
        <v>107</v>
      </c>
      <c r="E66" s="182"/>
      <c r="F66" s="182"/>
      <c r="G66" s="182"/>
      <c r="H66" s="182"/>
      <c r="I66" s="183"/>
      <c r="J66" s="184">
        <f>J175</f>
        <v>0</v>
      </c>
      <c r="K66" s="185"/>
    </row>
    <row r="67" spans="2:11" s="8" customFormat="1" ht="19.9" customHeight="1">
      <c r="B67" s="179"/>
      <c r="C67" s="180"/>
      <c r="D67" s="181" t="s">
        <v>108</v>
      </c>
      <c r="E67" s="182"/>
      <c r="F67" s="182"/>
      <c r="G67" s="182"/>
      <c r="H67" s="182"/>
      <c r="I67" s="183"/>
      <c r="J67" s="184">
        <f>J224</f>
        <v>0</v>
      </c>
      <c r="K67" s="185"/>
    </row>
    <row r="68" spans="2:11" s="8" customFormat="1" ht="19.9" customHeight="1">
      <c r="B68" s="179"/>
      <c r="C68" s="180"/>
      <c r="D68" s="181" t="s">
        <v>109</v>
      </c>
      <c r="E68" s="182"/>
      <c r="F68" s="182"/>
      <c r="G68" s="182"/>
      <c r="H68" s="182"/>
      <c r="I68" s="183"/>
      <c r="J68" s="184">
        <f>J270</f>
        <v>0</v>
      </c>
      <c r="K68" s="185"/>
    </row>
    <row r="69" spans="2:11" s="8" customFormat="1" ht="19.9" customHeight="1">
      <c r="B69" s="179"/>
      <c r="C69" s="180"/>
      <c r="D69" s="181" t="s">
        <v>110</v>
      </c>
      <c r="E69" s="182"/>
      <c r="F69" s="182"/>
      <c r="G69" s="182"/>
      <c r="H69" s="182"/>
      <c r="I69" s="183"/>
      <c r="J69" s="184">
        <f>J375</f>
        <v>0</v>
      </c>
      <c r="K69" s="185"/>
    </row>
    <row r="70" spans="2:11" s="8" customFormat="1" ht="19.9" customHeight="1">
      <c r="B70" s="179"/>
      <c r="C70" s="180"/>
      <c r="D70" s="181" t="s">
        <v>111</v>
      </c>
      <c r="E70" s="182"/>
      <c r="F70" s="182"/>
      <c r="G70" s="182"/>
      <c r="H70" s="182"/>
      <c r="I70" s="183"/>
      <c r="J70" s="184">
        <f>J415</f>
        <v>0</v>
      </c>
      <c r="K70" s="185"/>
    </row>
    <row r="71" spans="2:11" s="8" customFormat="1" ht="19.9" customHeight="1">
      <c r="B71" s="179"/>
      <c r="C71" s="180"/>
      <c r="D71" s="181" t="s">
        <v>112</v>
      </c>
      <c r="E71" s="182"/>
      <c r="F71" s="182"/>
      <c r="G71" s="182"/>
      <c r="H71" s="182"/>
      <c r="I71" s="183"/>
      <c r="J71" s="184">
        <f>J422</f>
        <v>0</v>
      </c>
      <c r="K71" s="185"/>
    </row>
    <row r="72" spans="2:11" s="8" customFormat="1" ht="19.9" customHeight="1">
      <c r="B72" s="179"/>
      <c r="C72" s="180"/>
      <c r="D72" s="181" t="s">
        <v>113</v>
      </c>
      <c r="E72" s="182"/>
      <c r="F72" s="182"/>
      <c r="G72" s="182"/>
      <c r="H72" s="182"/>
      <c r="I72" s="183"/>
      <c r="J72" s="184">
        <f>J448</f>
        <v>0</v>
      </c>
      <c r="K72" s="185"/>
    </row>
    <row r="73" spans="2:11" s="8" customFormat="1" ht="19.9" customHeight="1">
      <c r="B73" s="179"/>
      <c r="C73" s="180"/>
      <c r="D73" s="181" t="s">
        <v>114</v>
      </c>
      <c r="E73" s="182"/>
      <c r="F73" s="182"/>
      <c r="G73" s="182"/>
      <c r="H73" s="182"/>
      <c r="I73" s="183"/>
      <c r="J73" s="184">
        <f>J450</f>
        <v>0</v>
      </c>
      <c r="K73" s="185"/>
    </row>
    <row r="74" spans="2:11" s="8" customFormat="1" ht="19.9" customHeight="1">
      <c r="B74" s="179"/>
      <c r="C74" s="180"/>
      <c r="D74" s="181" t="s">
        <v>115</v>
      </c>
      <c r="E74" s="182"/>
      <c r="F74" s="182"/>
      <c r="G74" s="182"/>
      <c r="H74" s="182"/>
      <c r="I74" s="183"/>
      <c r="J74" s="184">
        <f>J475</f>
        <v>0</v>
      </c>
      <c r="K74" s="185"/>
    </row>
    <row r="75" spans="2:11" s="8" customFormat="1" ht="19.9" customHeight="1">
      <c r="B75" s="179"/>
      <c r="C75" s="180"/>
      <c r="D75" s="181" t="s">
        <v>116</v>
      </c>
      <c r="E75" s="182"/>
      <c r="F75" s="182"/>
      <c r="G75" s="182"/>
      <c r="H75" s="182"/>
      <c r="I75" s="183"/>
      <c r="J75" s="184">
        <f>J503</f>
        <v>0</v>
      </c>
      <c r="K75" s="185"/>
    </row>
    <row r="76" spans="2:11" s="8" customFormat="1" ht="19.9" customHeight="1">
      <c r="B76" s="179"/>
      <c r="C76" s="180"/>
      <c r="D76" s="181" t="s">
        <v>117</v>
      </c>
      <c r="E76" s="182"/>
      <c r="F76" s="182"/>
      <c r="G76" s="182"/>
      <c r="H76" s="182"/>
      <c r="I76" s="183"/>
      <c r="J76" s="184">
        <f>J505</f>
        <v>0</v>
      </c>
      <c r="K76" s="185"/>
    </row>
    <row r="77" spans="2:11" s="7" customFormat="1" ht="24.95" customHeight="1">
      <c r="B77" s="172"/>
      <c r="C77" s="173"/>
      <c r="D77" s="174" t="s">
        <v>118</v>
      </c>
      <c r="E77" s="175"/>
      <c r="F77" s="175"/>
      <c r="G77" s="175"/>
      <c r="H77" s="175"/>
      <c r="I77" s="176"/>
      <c r="J77" s="177">
        <f>J507</f>
        <v>0</v>
      </c>
      <c r="K77" s="178"/>
    </row>
    <row r="78" spans="2:11" s="8" customFormat="1" ht="19.9" customHeight="1">
      <c r="B78" s="179"/>
      <c r="C78" s="180"/>
      <c r="D78" s="181" t="s">
        <v>119</v>
      </c>
      <c r="E78" s="182"/>
      <c r="F78" s="182"/>
      <c r="G78" s="182"/>
      <c r="H78" s="182"/>
      <c r="I78" s="183"/>
      <c r="J78" s="184">
        <f>J508</f>
        <v>0</v>
      </c>
      <c r="K78" s="185"/>
    </row>
    <row r="79" spans="2:11" s="8" customFormat="1" ht="19.9" customHeight="1">
      <c r="B79" s="179"/>
      <c r="C79" s="180"/>
      <c r="D79" s="181" t="s">
        <v>120</v>
      </c>
      <c r="E79" s="182"/>
      <c r="F79" s="182"/>
      <c r="G79" s="182"/>
      <c r="H79" s="182"/>
      <c r="I79" s="183"/>
      <c r="J79" s="184">
        <f>J565</f>
        <v>0</v>
      </c>
      <c r="K79" s="185"/>
    </row>
    <row r="80" spans="2:11" s="8" customFormat="1" ht="19.9" customHeight="1">
      <c r="B80" s="179"/>
      <c r="C80" s="180"/>
      <c r="D80" s="181" t="s">
        <v>121</v>
      </c>
      <c r="E80" s="182"/>
      <c r="F80" s="182"/>
      <c r="G80" s="182"/>
      <c r="H80" s="182"/>
      <c r="I80" s="183"/>
      <c r="J80" s="184">
        <f>J582</f>
        <v>0</v>
      </c>
      <c r="K80" s="185"/>
    </row>
    <row r="81" spans="2:11" s="8" customFormat="1" ht="19.9" customHeight="1">
      <c r="B81" s="179"/>
      <c r="C81" s="180"/>
      <c r="D81" s="181" t="s">
        <v>122</v>
      </c>
      <c r="E81" s="182"/>
      <c r="F81" s="182"/>
      <c r="G81" s="182"/>
      <c r="H81" s="182"/>
      <c r="I81" s="183"/>
      <c r="J81" s="184">
        <f>J594</f>
        <v>0</v>
      </c>
      <c r="K81" s="185"/>
    </row>
    <row r="82" spans="2:11" s="7" customFormat="1" ht="24.95" customHeight="1">
      <c r="B82" s="172"/>
      <c r="C82" s="173"/>
      <c r="D82" s="174" t="s">
        <v>123</v>
      </c>
      <c r="E82" s="175"/>
      <c r="F82" s="175"/>
      <c r="G82" s="175"/>
      <c r="H82" s="175"/>
      <c r="I82" s="176"/>
      <c r="J82" s="177">
        <f>J677</f>
        <v>0</v>
      </c>
      <c r="K82" s="178"/>
    </row>
    <row r="83" spans="2:11" s="1" customFormat="1" ht="21.8" customHeight="1">
      <c r="B83" s="45"/>
      <c r="C83" s="46"/>
      <c r="D83" s="46"/>
      <c r="E83" s="46"/>
      <c r="F83" s="46"/>
      <c r="G83" s="46"/>
      <c r="H83" s="46"/>
      <c r="I83" s="139"/>
      <c r="J83" s="46"/>
      <c r="K83" s="50"/>
    </row>
    <row r="84" spans="2:11" s="1" customFormat="1" ht="6.95" customHeight="1">
      <c r="B84" s="66"/>
      <c r="C84" s="67"/>
      <c r="D84" s="67"/>
      <c r="E84" s="67"/>
      <c r="F84" s="67"/>
      <c r="G84" s="67"/>
      <c r="H84" s="67"/>
      <c r="I84" s="161"/>
      <c r="J84" s="67"/>
      <c r="K84" s="68"/>
    </row>
    <row r="88" spans="2:12" s="1" customFormat="1" ht="6.95" customHeight="1">
      <c r="B88" s="69"/>
      <c r="C88" s="70"/>
      <c r="D88" s="70"/>
      <c r="E88" s="70"/>
      <c r="F88" s="70"/>
      <c r="G88" s="70"/>
      <c r="H88" s="70"/>
      <c r="I88" s="164"/>
      <c r="J88" s="70"/>
      <c r="K88" s="70"/>
      <c r="L88" s="71"/>
    </row>
    <row r="89" spans="2:12" s="1" customFormat="1" ht="36.95" customHeight="1">
      <c r="B89" s="45"/>
      <c r="C89" s="72" t="s">
        <v>124</v>
      </c>
      <c r="D89" s="73"/>
      <c r="E89" s="73"/>
      <c r="F89" s="73"/>
      <c r="G89" s="73"/>
      <c r="H89" s="73"/>
      <c r="I89" s="186"/>
      <c r="J89" s="73"/>
      <c r="K89" s="73"/>
      <c r="L89" s="71"/>
    </row>
    <row r="90" spans="2:12" s="1" customFormat="1" ht="6.95" customHeight="1">
      <c r="B90" s="45"/>
      <c r="C90" s="73"/>
      <c r="D90" s="73"/>
      <c r="E90" s="73"/>
      <c r="F90" s="73"/>
      <c r="G90" s="73"/>
      <c r="H90" s="73"/>
      <c r="I90" s="186"/>
      <c r="J90" s="73"/>
      <c r="K90" s="73"/>
      <c r="L90" s="71"/>
    </row>
    <row r="91" spans="2:12" s="1" customFormat="1" ht="14.4" customHeight="1">
      <c r="B91" s="45"/>
      <c r="C91" s="75" t="s">
        <v>18</v>
      </c>
      <c r="D91" s="73"/>
      <c r="E91" s="73"/>
      <c r="F91" s="73"/>
      <c r="G91" s="73"/>
      <c r="H91" s="73"/>
      <c r="I91" s="186"/>
      <c r="J91" s="73"/>
      <c r="K91" s="73"/>
      <c r="L91" s="71"/>
    </row>
    <row r="92" spans="2:12" s="1" customFormat="1" ht="16.5" customHeight="1">
      <c r="B92" s="45"/>
      <c r="C92" s="73"/>
      <c r="D92" s="73"/>
      <c r="E92" s="187" t="str">
        <f>E7</f>
        <v>Chomutov, Beethovenova ul. - Rozš.kapacit městského hřbitova, Háj vzpomínání II. - II.etapa</v>
      </c>
      <c r="F92" s="75"/>
      <c r="G92" s="75"/>
      <c r="H92" s="75"/>
      <c r="I92" s="186"/>
      <c r="J92" s="73"/>
      <c r="K92" s="73"/>
      <c r="L92" s="71"/>
    </row>
    <row r="93" spans="2:12" s="1" customFormat="1" ht="14.4" customHeight="1">
      <c r="B93" s="45"/>
      <c r="C93" s="75" t="s">
        <v>91</v>
      </c>
      <c r="D93" s="73"/>
      <c r="E93" s="73"/>
      <c r="F93" s="73"/>
      <c r="G93" s="73"/>
      <c r="H93" s="73"/>
      <c r="I93" s="186"/>
      <c r="J93" s="73"/>
      <c r="K93" s="73"/>
      <c r="L93" s="71"/>
    </row>
    <row r="94" spans="2:12" s="1" customFormat="1" ht="17.25" customHeight="1">
      <c r="B94" s="45"/>
      <c r="C94" s="73"/>
      <c r="D94" s="73"/>
      <c r="E94" s="81" t="str">
        <f>E9</f>
        <v>02 - II.etapa</v>
      </c>
      <c r="F94" s="73"/>
      <c r="G94" s="73"/>
      <c r="H94" s="73"/>
      <c r="I94" s="186"/>
      <c r="J94" s="73"/>
      <c r="K94" s="73"/>
      <c r="L94" s="71"/>
    </row>
    <row r="95" spans="2:12" s="1" customFormat="1" ht="6.95" customHeight="1">
      <c r="B95" s="45"/>
      <c r="C95" s="73"/>
      <c r="D95" s="73"/>
      <c r="E95" s="73"/>
      <c r="F95" s="73"/>
      <c r="G95" s="73"/>
      <c r="H95" s="73"/>
      <c r="I95" s="186"/>
      <c r="J95" s="73"/>
      <c r="K95" s="73"/>
      <c r="L95" s="71"/>
    </row>
    <row r="96" spans="2:12" s="1" customFormat="1" ht="18" customHeight="1">
      <c r="B96" s="45"/>
      <c r="C96" s="75" t="s">
        <v>23</v>
      </c>
      <c r="D96" s="73"/>
      <c r="E96" s="73"/>
      <c r="F96" s="188" t="str">
        <f>F12</f>
        <v>Chomutov</v>
      </c>
      <c r="G96" s="73"/>
      <c r="H96" s="73"/>
      <c r="I96" s="189" t="s">
        <v>25</v>
      </c>
      <c r="J96" s="84" t="str">
        <f>IF(J12="","",J12)</f>
        <v>26. 1. 2018</v>
      </c>
      <c r="K96" s="73"/>
      <c r="L96" s="71"/>
    </row>
    <row r="97" spans="2:12" s="1" customFormat="1" ht="6.95" customHeight="1">
      <c r="B97" s="45"/>
      <c r="C97" s="73"/>
      <c r="D97" s="73"/>
      <c r="E97" s="73"/>
      <c r="F97" s="73"/>
      <c r="G97" s="73"/>
      <c r="H97" s="73"/>
      <c r="I97" s="186"/>
      <c r="J97" s="73"/>
      <c r="K97" s="73"/>
      <c r="L97" s="71"/>
    </row>
    <row r="98" spans="2:12" s="1" customFormat="1" ht="13.5">
      <c r="B98" s="45"/>
      <c r="C98" s="75" t="s">
        <v>27</v>
      </c>
      <c r="D98" s="73"/>
      <c r="E98" s="73"/>
      <c r="F98" s="188" t="str">
        <f>E15</f>
        <v>Statutární město Chomutov</v>
      </c>
      <c r="G98" s="73"/>
      <c r="H98" s="73"/>
      <c r="I98" s="189" t="s">
        <v>34</v>
      </c>
      <c r="J98" s="188" t="str">
        <f>E21</f>
        <v>Ing.arch. Vratislav Štelzig</v>
      </c>
      <c r="K98" s="73"/>
      <c r="L98" s="71"/>
    </row>
    <row r="99" spans="2:12" s="1" customFormat="1" ht="14.4" customHeight="1">
      <c r="B99" s="45"/>
      <c r="C99" s="75" t="s">
        <v>32</v>
      </c>
      <c r="D99" s="73"/>
      <c r="E99" s="73"/>
      <c r="F99" s="188" t="str">
        <f>IF(E18="","",E18)</f>
        <v/>
      </c>
      <c r="G99" s="73"/>
      <c r="H99" s="73"/>
      <c r="I99" s="186"/>
      <c r="J99" s="73"/>
      <c r="K99" s="73"/>
      <c r="L99" s="71"/>
    </row>
    <row r="100" spans="2:12" s="1" customFormat="1" ht="10.3" customHeight="1">
      <c r="B100" s="45"/>
      <c r="C100" s="73"/>
      <c r="D100" s="73"/>
      <c r="E100" s="73"/>
      <c r="F100" s="73"/>
      <c r="G100" s="73"/>
      <c r="H100" s="73"/>
      <c r="I100" s="186"/>
      <c r="J100" s="73"/>
      <c r="K100" s="73"/>
      <c r="L100" s="71"/>
    </row>
    <row r="101" spans="2:20" s="9" customFormat="1" ht="29.25" customHeight="1">
      <c r="B101" s="190"/>
      <c r="C101" s="191" t="s">
        <v>125</v>
      </c>
      <c r="D101" s="192" t="s">
        <v>58</v>
      </c>
      <c r="E101" s="192" t="s">
        <v>54</v>
      </c>
      <c r="F101" s="192" t="s">
        <v>126</v>
      </c>
      <c r="G101" s="192" t="s">
        <v>127</v>
      </c>
      <c r="H101" s="192" t="s">
        <v>128</v>
      </c>
      <c r="I101" s="193" t="s">
        <v>129</v>
      </c>
      <c r="J101" s="192" t="s">
        <v>95</v>
      </c>
      <c r="K101" s="194" t="s">
        <v>130</v>
      </c>
      <c r="L101" s="195"/>
      <c r="M101" s="101" t="s">
        <v>131</v>
      </c>
      <c r="N101" s="102" t="s">
        <v>43</v>
      </c>
      <c r="O101" s="102" t="s">
        <v>132</v>
      </c>
      <c r="P101" s="102" t="s">
        <v>133</v>
      </c>
      <c r="Q101" s="102" t="s">
        <v>134</v>
      </c>
      <c r="R101" s="102" t="s">
        <v>135</v>
      </c>
      <c r="S101" s="102" t="s">
        <v>136</v>
      </c>
      <c r="T101" s="103" t="s">
        <v>137</v>
      </c>
    </row>
    <row r="102" spans="2:63" s="1" customFormat="1" ht="29.25" customHeight="1">
      <c r="B102" s="45"/>
      <c r="C102" s="107" t="s">
        <v>96</v>
      </c>
      <c r="D102" s="73"/>
      <c r="E102" s="73"/>
      <c r="F102" s="73"/>
      <c r="G102" s="73"/>
      <c r="H102" s="73"/>
      <c r="I102" s="186"/>
      <c r="J102" s="196">
        <f>BK102</f>
        <v>0</v>
      </c>
      <c r="K102" s="73"/>
      <c r="L102" s="71"/>
      <c r="M102" s="104"/>
      <c r="N102" s="105"/>
      <c r="O102" s="105"/>
      <c r="P102" s="197">
        <f>P103+P507+P677</f>
        <v>0</v>
      </c>
      <c r="Q102" s="105"/>
      <c r="R102" s="197">
        <f>R103+R507+R677</f>
        <v>776.0733445600001</v>
      </c>
      <c r="S102" s="105"/>
      <c r="T102" s="198">
        <f>T103+T507+T677</f>
        <v>32.12</v>
      </c>
      <c r="AT102" s="23" t="s">
        <v>72</v>
      </c>
      <c r="AU102" s="23" t="s">
        <v>97</v>
      </c>
      <c r="BK102" s="199">
        <f>BK103+BK507+BK677</f>
        <v>0</v>
      </c>
    </row>
    <row r="103" spans="2:63" s="10" customFormat="1" ht="37.4" customHeight="1">
      <c r="B103" s="200"/>
      <c r="C103" s="201"/>
      <c r="D103" s="202" t="s">
        <v>72</v>
      </c>
      <c r="E103" s="203" t="s">
        <v>138</v>
      </c>
      <c r="F103" s="203" t="s">
        <v>139</v>
      </c>
      <c r="G103" s="201"/>
      <c r="H103" s="201"/>
      <c r="I103" s="204"/>
      <c r="J103" s="205">
        <f>BK103</f>
        <v>0</v>
      </c>
      <c r="K103" s="201"/>
      <c r="L103" s="206"/>
      <c r="M103" s="207"/>
      <c r="N103" s="208"/>
      <c r="O103" s="208"/>
      <c r="P103" s="209">
        <f>P104+P114+P123+P127+P139+P150+P158+P167+P175+P224+P270+P375+P415+P422+P448+P450+P475+P503+P505</f>
        <v>0</v>
      </c>
      <c r="Q103" s="208"/>
      <c r="R103" s="209">
        <f>R104+R114+R123+R127+R139+R150+R158+R167+R175+R224+R270+R375+R415+R422+R448+R450+R475+R503+R505</f>
        <v>774.9930529600001</v>
      </c>
      <c r="S103" s="208"/>
      <c r="T103" s="210">
        <f>T104+T114+T123+T127+T139+T150+T158+T167+T175+T224+T270+T375+T415+T422+T448+T450+T475+T503+T505</f>
        <v>32.12</v>
      </c>
      <c r="AR103" s="211" t="s">
        <v>81</v>
      </c>
      <c r="AT103" s="212" t="s">
        <v>72</v>
      </c>
      <c r="AU103" s="212" t="s">
        <v>73</v>
      </c>
      <c r="AY103" s="211" t="s">
        <v>140</v>
      </c>
      <c r="BK103" s="213">
        <f>BK104+BK114+BK123+BK127+BK139+BK150+BK158+BK167+BK175+BK224+BK270+BK375+BK415+BK422+BK448+BK450+BK475+BK503+BK505</f>
        <v>0</v>
      </c>
    </row>
    <row r="104" spans="2:63" s="10" customFormat="1" ht="19.9" customHeight="1">
      <c r="B104" s="200"/>
      <c r="C104" s="201"/>
      <c r="D104" s="202" t="s">
        <v>72</v>
      </c>
      <c r="E104" s="214" t="s">
        <v>81</v>
      </c>
      <c r="F104" s="214" t="s">
        <v>141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SUM(P105:P113)</f>
        <v>0</v>
      </c>
      <c r="Q104" s="208"/>
      <c r="R104" s="209">
        <f>SUM(R105:R113)</f>
        <v>0</v>
      </c>
      <c r="S104" s="208"/>
      <c r="T104" s="210">
        <f>SUM(T105:T113)</f>
        <v>0</v>
      </c>
      <c r="AR104" s="211" t="s">
        <v>81</v>
      </c>
      <c r="AT104" s="212" t="s">
        <v>72</v>
      </c>
      <c r="AU104" s="212" t="s">
        <v>81</v>
      </c>
      <c r="AY104" s="211" t="s">
        <v>140</v>
      </c>
      <c r="BK104" s="213">
        <f>SUM(BK105:BK113)</f>
        <v>0</v>
      </c>
    </row>
    <row r="105" spans="2:65" s="1" customFormat="1" ht="16.5" customHeight="1">
      <c r="B105" s="45"/>
      <c r="C105" s="216" t="s">
        <v>81</v>
      </c>
      <c r="D105" s="216" t="s">
        <v>142</v>
      </c>
      <c r="E105" s="217" t="s">
        <v>143</v>
      </c>
      <c r="F105" s="218" t="s">
        <v>144</v>
      </c>
      <c r="G105" s="219" t="s">
        <v>145</v>
      </c>
      <c r="H105" s="220">
        <v>344.85</v>
      </c>
      <c r="I105" s="221"/>
      <c r="J105" s="222">
        <f>ROUND(I105*H105,2)</f>
        <v>0</v>
      </c>
      <c r="K105" s="218" t="s">
        <v>146</v>
      </c>
      <c r="L105" s="71"/>
      <c r="M105" s="223" t="s">
        <v>21</v>
      </c>
      <c r="N105" s="224" t="s">
        <v>44</v>
      </c>
      <c r="O105" s="4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23" t="s">
        <v>147</v>
      </c>
      <c r="AT105" s="23" t="s">
        <v>142</v>
      </c>
      <c r="AU105" s="23" t="s">
        <v>84</v>
      </c>
      <c r="AY105" s="23" t="s">
        <v>140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3" t="s">
        <v>81</v>
      </c>
      <c r="BK105" s="227">
        <f>ROUND(I105*H105,2)</f>
        <v>0</v>
      </c>
      <c r="BL105" s="23" t="s">
        <v>147</v>
      </c>
      <c r="BM105" s="23" t="s">
        <v>148</v>
      </c>
    </row>
    <row r="106" spans="2:47" s="1" customFormat="1" ht="13.5">
      <c r="B106" s="45"/>
      <c r="C106" s="73"/>
      <c r="D106" s="228" t="s">
        <v>149</v>
      </c>
      <c r="E106" s="73"/>
      <c r="F106" s="229" t="s">
        <v>150</v>
      </c>
      <c r="G106" s="73"/>
      <c r="H106" s="73"/>
      <c r="I106" s="186"/>
      <c r="J106" s="73"/>
      <c r="K106" s="73"/>
      <c r="L106" s="71"/>
      <c r="M106" s="230"/>
      <c r="N106" s="46"/>
      <c r="O106" s="46"/>
      <c r="P106" s="46"/>
      <c r="Q106" s="46"/>
      <c r="R106" s="46"/>
      <c r="S106" s="46"/>
      <c r="T106" s="94"/>
      <c r="AT106" s="23" t="s">
        <v>149</v>
      </c>
      <c r="AU106" s="23" t="s">
        <v>84</v>
      </c>
    </row>
    <row r="107" spans="2:51" s="11" customFormat="1" ht="13.5">
      <c r="B107" s="231"/>
      <c r="C107" s="232"/>
      <c r="D107" s="228" t="s">
        <v>151</v>
      </c>
      <c r="E107" s="233" t="s">
        <v>21</v>
      </c>
      <c r="F107" s="234" t="s">
        <v>152</v>
      </c>
      <c r="G107" s="232"/>
      <c r="H107" s="235">
        <v>247.76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151</v>
      </c>
      <c r="AU107" s="241" t="s">
        <v>84</v>
      </c>
      <c r="AV107" s="11" t="s">
        <v>84</v>
      </c>
      <c r="AW107" s="11" t="s">
        <v>36</v>
      </c>
      <c r="AX107" s="11" t="s">
        <v>73</v>
      </c>
      <c r="AY107" s="241" t="s">
        <v>140</v>
      </c>
    </row>
    <row r="108" spans="2:51" s="11" customFormat="1" ht="13.5">
      <c r="B108" s="231"/>
      <c r="C108" s="232"/>
      <c r="D108" s="228" t="s">
        <v>151</v>
      </c>
      <c r="E108" s="233" t="s">
        <v>21</v>
      </c>
      <c r="F108" s="234" t="s">
        <v>153</v>
      </c>
      <c r="G108" s="232"/>
      <c r="H108" s="235">
        <v>97.09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151</v>
      </c>
      <c r="AU108" s="241" t="s">
        <v>84</v>
      </c>
      <c r="AV108" s="11" t="s">
        <v>84</v>
      </c>
      <c r="AW108" s="11" t="s">
        <v>36</v>
      </c>
      <c r="AX108" s="11" t="s">
        <v>73</v>
      </c>
      <c r="AY108" s="241" t="s">
        <v>140</v>
      </c>
    </row>
    <row r="109" spans="2:51" s="12" customFormat="1" ht="13.5">
      <c r="B109" s="242"/>
      <c r="C109" s="243"/>
      <c r="D109" s="228" t="s">
        <v>151</v>
      </c>
      <c r="E109" s="244" t="s">
        <v>21</v>
      </c>
      <c r="F109" s="245" t="s">
        <v>154</v>
      </c>
      <c r="G109" s="243"/>
      <c r="H109" s="246">
        <v>344.85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151</v>
      </c>
      <c r="AU109" s="252" t="s">
        <v>84</v>
      </c>
      <c r="AV109" s="12" t="s">
        <v>147</v>
      </c>
      <c r="AW109" s="12" t="s">
        <v>36</v>
      </c>
      <c r="AX109" s="12" t="s">
        <v>81</v>
      </c>
      <c r="AY109" s="252" t="s">
        <v>140</v>
      </c>
    </row>
    <row r="110" spans="2:65" s="1" customFormat="1" ht="16.5" customHeight="1">
      <c r="B110" s="45"/>
      <c r="C110" s="216" t="s">
        <v>84</v>
      </c>
      <c r="D110" s="216" t="s">
        <v>142</v>
      </c>
      <c r="E110" s="217" t="s">
        <v>155</v>
      </c>
      <c r="F110" s="218" t="s">
        <v>156</v>
      </c>
      <c r="G110" s="219" t="s">
        <v>145</v>
      </c>
      <c r="H110" s="220">
        <v>344.85</v>
      </c>
      <c r="I110" s="221"/>
      <c r="J110" s="222">
        <f>ROUND(I110*H110,2)</f>
        <v>0</v>
      </c>
      <c r="K110" s="218" t="s">
        <v>146</v>
      </c>
      <c r="L110" s="71"/>
      <c r="M110" s="223" t="s">
        <v>21</v>
      </c>
      <c r="N110" s="224" t="s">
        <v>44</v>
      </c>
      <c r="O110" s="4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23" t="s">
        <v>147</v>
      </c>
      <c r="AT110" s="23" t="s">
        <v>142</v>
      </c>
      <c r="AU110" s="23" t="s">
        <v>84</v>
      </c>
      <c r="AY110" s="23" t="s">
        <v>140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3" t="s">
        <v>81</v>
      </c>
      <c r="BK110" s="227">
        <f>ROUND(I110*H110,2)</f>
        <v>0</v>
      </c>
      <c r="BL110" s="23" t="s">
        <v>147</v>
      </c>
      <c r="BM110" s="23" t="s">
        <v>157</v>
      </c>
    </row>
    <row r="111" spans="2:47" s="1" customFormat="1" ht="13.5">
      <c r="B111" s="45"/>
      <c r="C111" s="73"/>
      <c r="D111" s="228" t="s">
        <v>149</v>
      </c>
      <c r="E111" s="73"/>
      <c r="F111" s="229" t="s">
        <v>158</v>
      </c>
      <c r="G111" s="73"/>
      <c r="H111" s="73"/>
      <c r="I111" s="186"/>
      <c r="J111" s="73"/>
      <c r="K111" s="73"/>
      <c r="L111" s="71"/>
      <c r="M111" s="230"/>
      <c r="N111" s="46"/>
      <c r="O111" s="46"/>
      <c r="P111" s="46"/>
      <c r="Q111" s="46"/>
      <c r="R111" s="46"/>
      <c r="S111" s="46"/>
      <c r="T111" s="94"/>
      <c r="AT111" s="23" t="s">
        <v>149</v>
      </c>
      <c r="AU111" s="23" t="s">
        <v>84</v>
      </c>
    </row>
    <row r="112" spans="2:65" s="1" customFormat="1" ht="16.5" customHeight="1">
      <c r="B112" s="45"/>
      <c r="C112" s="216" t="s">
        <v>159</v>
      </c>
      <c r="D112" s="216" t="s">
        <v>142</v>
      </c>
      <c r="E112" s="217" t="s">
        <v>160</v>
      </c>
      <c r="F112" s="218" t="s">
        <v>161</v>
      </c>
      <c r="G112" s="219" t="s">
        <v>145</v>
      </c>
      <c r="H112" s="220">
        <v>344.85</v>
      </c>
      <c r="I112" s="221"/>
      <c r="J112" s="222">
        <f>ROUND(I112*H112,2)</f>
        <v>0</v>
      </c>
      <c r="K112" s="218" t="s">
        <v>146</v>
      </c>
      <c r="L112" s="71"/>
      <c r="M112" s="223" t="s">
        <v>21</v>
      </c>
      <c r="N112" s="224" t="s">
        <v>44</v>
      </c>
      <c r="O112" s="4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23" t="s">
        <v>147</v>
      </c>
      <c r="AT112" s="23" t="s">
        <v>142</v>
      </c>
      <c r="AU112" s="23" t="s">
        <v>84</v>
      </c>
      <c r="AY112" s="23" t="s">
        <v>140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3" t="s">
        <v>81</v>
      </c>
      <c r="BK112" s="227">
        <f>ROUND(I112*H112,2)</f>
        <v>0</v>
      </c>
      <c r="BL112" s="23" t="s">
        <v>147</v>
      </c>
      <c r="BM112" s="23" t="s">
        <v>162</v>
      </c>
    </row>
    <row r="113" spans="2:47" s="1" customFormat="1" ht="13.5">
      <c r="B113" s="45"/>
      <c r="C113" s="73"/>
      <c r="D113" s="228" t="s">
        <v>149</v>
      </c>
      <c r="E113" s="73"/>
      <c r="F113" s="229" t="s">
        <v>163</v>
      </c>
      <c r="G113" s="73"/>
      <c r="H113" s="73"/>
      <c r="I113" s="186"/>
      <c r="J113" s="73"/>
      <c r="K113" s="73"/>
      <c r="L113" s="71"/>
      <c r="M113" s="230"/>
      <c r="N113" s="46"/>
      <c r="O113" s="46"/>
      <c r="P113" s="46"/>
      <c r="Q113" s="46"/>
      <c r="R113" s="46"/>
      <c r="S113" s="46"/>
      <c r="T113" s="94"/>
      <c r="AT113" s="23" t="s">
        <v>149</v>
      </c>
      <c r="AU113" s="23" t="s">
        <v>84</v>
      </c>
    </row>
    <row r="114" spans="2:63" s="10" customFormat="1" ht="29.85" customHeight="1">
      <c r="B114" s="200"/>
      <c r="C114" s="201"/>
      <c r="D114" s="202" t="s">
        <v>72</v>
      </c>
      <c r="E114" s="214" t="s">
        <v>164</v>
      </c>
      <c r="F114" s="214" t="s">
        <v>165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SUM(P115:P122)</f>
        <v>0</v>
      </c>
      <c r="Q114" s="208"/>
      <c r="R114" s="209">
        <f>SUM(R115:R122)</f>
        <v>0</v>
      </c>
      <c r="S114" s="208"/>
      <c r="T114" s="210">
        <f>SUM(T115:T122)</f>
        <v>32.12</v>
      </c>
      <c r="AR114" s="211" t="s">
        <v>81</v>
      </c>
      <c r="AT114" s="212" t="s">
        <v>72</v>
      </c>
      <c r="AU114" s="212" t="s">
        <v>81</v>
      </c>
      <c r="AY114" s="211" t="s">
        <v>140</v>
      </c>
      <c r="BK114" s="213">
        <f>SUM(BK115:BK122)</f>
        <v>0</v>
      </c>
    </row>
    <row r="115" spans="2:65" s="1" customFormat="1" ht="25.5" customHeight="1">
      <c r="B115" s="45"/>
      <c r="C115" s="216" t="s">
        <v>147</v>
      </c>
      <c r="D115" s="216" t="s">
        <v>142</v>
      </c>
      <c r="E115" s="217" t="s">
        <v>166</v>
      </c>
      <c r="F115" s="218" t="s">
        <v>167</v>
      </c>
      <c r="G115" s="219" t="s">
        <v>168</v>
      </c>
      <c r="H115" s="220">
        <v>73</v>
      </c>
      <c r="I115" s="221"/>
      <c r="J115" s="222">
        <f>ROUND(I115*H115,2)</f>
        <v>0</v>
      </c>
      <c r="K115" s="218" t="s">
        <v>146</v>
      </c>
      <c r="L115" s="71"/>
      <c r="M115" s="223" t="s">
        <v>21</v>
      </c>
      <c r="N115" s="224" t="s">
        <v>44</v>
      </c>
      <c r="O115" s="46"/>
      <c r="P115" s="225">
        <f>O115*H115</f>
        <v>0</v>
      </c>
      <c r="Q115" s="225">
        <v>0</v>
      </c>
      <c r="R115" s="225">
        <f>Q115*H115</f>
        <v>0</v>
      </c>
      <c r="S115" s="225">
        <v>0.44</v>
      </c>
      <c r="T115" s="226">
        <f>S115*H115</f>
        <v>32.12</v>
      </c>
      <c r="AR115" s="23" t="s">
        <v>147</v>
      </c>
      <c r="AT115" s="23" t="s">
        <v>142</v>
      </c>
      <c r="AU115" s="23" t="s">
        <v>84</v>
      </c>
      <c r="AY115" s="23" t="s">
        <v>140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3" t="s">
        <v>81</v>
      </c>
      <c r="BK115" s="227">
        <f>ROUND(I115*H115,2)</f>
        <v>0</v>
      </c>
      <c r="BL115" s="23" t="s">
        <v>147</v>
      </c>
      <c r="BM115" s="23" t="s">
        <v>169</v>
      </c>
    </row>
    <row r="116" spans="2:47" s="1" customFormat="1" ht="13.5">
      <c r="B116" s="45"/>
      <c r="C116" s="73"/>
      <c r="D116" s="228" t="s">
        <v>149</v>
      </c>
      <c r="E116" s="73"/>
      <c r="F116" s="229" t="s">
        <v>170</v>
      </c>
      <c r="G116" s="73"/>
      <c r="H116" s="73"/>
      <c r="I116" s="186"/>
      <c r="J116" s="73"/>
      <c r="K116" s="73"/>
      <c r="L116" s="71"/>
      <c r="M116" s="230"/>
      <c r="N116" s="46"/>
      <c r="O116" s="46"/>
      <c r="P116" s="46"/>
      <c r="Q116" s="46"/>
      <c r="R116" s="46"/>
      <c r="S116" s="46"/>
      <c r="T116" s="94"/>
      <c r="AT116" s="23" t="s">
        <v>149</v>
      </c>
      <c r="AU116" s="23" t="s">
        <v>84</v>
      </c>
    </row>
    <row r="117" spans="2:65" s="1" customFormat="1" ht="16.5" customHeight="1">
      <c r="B117" s="45"/>
      <c r="C117" s="216" t="s">
        <v>171</v>
      </c>
      <c r="D117" s="216" t="s">
        <v>142</v>
      </c>
      <c r="E117" s="217" t="s">
        <v>172</v>
      </c>
      <c r="F117" s="218" t="s">
        <v>173</v>
      </c>
      <c r="G117" s="219" t="s">
        <v>174</v>
      </c>
      <c r="H117" s="220">
        <v>32.12</v>
      </c>
      <c r="I117" s="221"/>
      <c r="J117" s="222">
        <f>ROUND(I117*H117,2)</f>
        <v>0</v>
      </c>
      <c r="K117" s="218" t="s">
        <v>146</v>
      </c>
      <c r="L117" s="71"/>
      <c r="M117" s="223" t="s">
        <v>21</v>
      </c>
      <c r="N117" s="224" t="s">
        <v>44</v>
      </c>
      <c r="O117" s="4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23" t="s">
        <v>147</v>
      </c>
      <c r="AT117" s="23" t="s">
        <v>142</v>
      </c>
      <c r="AU117" s="23" t="s">
        <v>84</v>
      </c>
      <c r="AY117" s="23" t="s">
        <v>140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3" t="s">
        <v>81</v>
      </c>
      <c r="BK117" s="227">
        <f>ROUND(I117*H117,2)</f>
        <v>0</v>
      </c>
      <c r="BL117" s="23" t="s">
        <v>147</v>
      </c>
      <c r="BM117" s="23" t="s">
        <v>175</v>
      </c>
    </row>
    <row r="118" spans="2:47" s="1" customFormat="1" ht="13.5">
      <c r="B118" s="45"/>
      <c r="C118" s="73"/>
      <c r="D118" s="228" t="s">
        <v>149</v>
      </c>
      <c r="E118" s="73"/>
      <c r="F118" s="229" t="s">
        <v>176</v>
      </c>
      <c r="G118" s="73"/>
      <c r="H118" s="73"/>
      <c r="I118" s="186"/>
      <c r="J118" s="73"/>
      <c r="K118" s="73"/>
      <c r="L118" s="71"/>
      <c r="M118" s="230"/>
      <c r="N118" s="46"/>
      <c r="O118" s="46"/>
      <c r="P118" s="46"/>
      <c r="Q118" s="46"/>
      <c r="R118" s="46"/>
      <c r="S118" s="46"/>
      <c r="T118" s="94"/>
      <c r="AT118" s="23" t="s">
        <v>149</v>
      </c>
      <c r="AU118" s="23" t="s">
        <v>84</v>
      </c>
    </row>
    <row r="119" spans="2:65" s="1" customFormat="1" ht="16.5" customHeight="1">
      <c r="B119" s="45"/>
      <c r="C119" s="216" t="s">
        <v>177</v>
      </c>
      <c r="D119" s="216" t="s">
        <v>142</v>
      </c>
      <c r="E119" s="217" t="s">
        <v>178</v>
      </c>
      <c r="F119" s="218" t="s">
        <v>179</v>
      </c>
      <c r="G119" s="219" t="s">
        <v>174</v>
      </c>
      <c r="H119" s="220">
        <v>32.12</v>
      </c>
      <c r="I119" s="221"/>
      <c r="J119" s="222">
        <f>ROUND(I119*H119,2)</f>
        <v>0</v>
      </c>
      <c r="K119" s="218" t="s">
        <v>146</v>
      </c>
      <c r="L119" s="71"/>
      <c r="M119" s="223" t="s">
        <v>21</v>
      </c>
      <c r="N119" s="224" t="s">
        <v>44</v>
      </c>
      <c r="O119" s="4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23" t="s">
        <v>147</v>
      </c>
      <c r="AT119" s="23" t="s">
        <v>142</v>
      </c>
      <c r="AU119" s="23" t="s">
        <v>84</v>
      </c>
      <c r="AY119" s="23" t="s">
        <v>140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3" t="s">
        <v>81</v>
      </c>
      <c r="BK119" s="227">
        <f>ROUND(I119*H119,2)</f>
        <v>0</v>
      </c>
      <c r="BL119" s="23" t="s">
        <v>147</v>
      </c>
      <c r="BM119" s="23" t="s">
        <v>180</v>
      </c>
    </row>
    <row r="120" spans="2:47" s="1" customFormat="1" ht="13.5">
      <c r="B120" s="45"/>
      <c r="C120" s="73"/>
      <c r="D120" s="228" t="s">
        <v>149</v>
      </c>
      <c r="E120" s="73"/>
      <c r="F120" s="229" t="s">
        <v>181</v>
      </c>
      <c r="G120" s="73"/>
      <c r="H120" s="73"/>
      <c r="I120" s="186"/>
      <c r="J120" s="73"/>
      <c r="K120" s="73"/>
      <c r="L120" s="71"/>
      <c r="M120" s="230"/>
      <c r="N120" s="46"/>
      <c r="O120" s="46"/>
      <c r="P120" s="46"/>
      <c r="Q120" s="46"/>
      <c r="R120" s="46"/>
      <c r="S120" s="46"/>
      <c r="T120" s="94"/>
      <c r="AT120" s="23" t="s">
        <v>149</v>
      </c>
      <c r="AU120" s="23" t="s">
        <v>84</v>
      </c>
    </row>
    <row r="121" spans="2:65" s="1" customFormat="1" ht="16.5" customHeight="1">
      <c r="B121" s="45"/>
      <c r="C121" s="216" t="s">
        <v>182</v>
      </c>
      <c r="D121" s="216" t="s">
        <v>142</v>
      </c>
      <c r="E121" s="217" t="s">
        <v>183</v>
      </c>
      <c r="F121" s="218" t="s">
        <v>184</v>
      </c>
      <c r="G121" s="219" t="s">
        <v>174</v>
      </c>
      <c r="H121" s="220">
        <v>32.12</v>
      </c>
      <c r="I121" s="221"/>
      <c r="J121" s="222">
        <f>ROUND(I121*H121,2)</f>
        <v>0</v>
      </c>
      <c r="K121" s="218" t="s">
        <v>146</v>
      </c>
      <c r="L121" s="71"/>
      <c r="M121" s="223" t="s">
        <v>21</v>
      </c>
      <c r="N121" s="224" t="s">
        <v>44</v>
      </c>
      <c r="O121" s="4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23" t="s">
        <v>147</v>
      </c>
      <c r="AT121" s="23" t="s">
        <v>142</v>
      </c>
      <c r="AU121" s="23" t="s">
        <v>84</v>
      </c>
      <c r="AY121" s="23" t="s">
        <v>140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3" t="s">
        <v>81</v>
      </c>
      <c r="BK121" s="227">
        <f>ROUND(I121*H121,2)</f>
        <v>0</v>
      </c>
      <c r="BL121" s="23" t="s">
        <v>147</v>
      </c>
      <c r="BM121" s="23" t="s">
        <v>185</v>
      </c>
    </row>
    <row r="122" spans="2:47" s="1" customFormat="1" ht="13.5">
      <c r="B122" s="45"/>
      <c r="C122" s="73"/>
      <c r="D122" s="228" t="s">
        <v>149</v>
      </c>
      <c r="E122" s="73"/>
      <c r="F122" s="229" t="s">
        <v>186</v>
      </c>
      <c r="G122" s="73"/>
      <c r="H122" s="73"/>
      <c r="I122" s="186"/>
      <c r="J122" s="73"/>
      <c r="K122" s="73"/>
      <c r="L122" s="71"/>
      <c r="M122" s="230"/>
      <c r="N122" s="46"/>
      <c r="O122" s="46"/>
      <c r="P122" s="46"/>
      <c r="Q122" s="46"/>
      <c r="R122" s="46"/>
      <c r="S122" s="46"/>
      <c r="T122" s="94"/>
      <c r="AT122" s="23" t="s">
        <v>149</v>
      </c>
      <c r="AU122" s="23" t="s">
        <v>84</v>
      </c>
    </row>
    <row r="123" spans="2:63" s="10" customFormat="1" ht="29.85" customHeight="1">
      <c r="B123" s="200"/>
      <c r="C123" s="201"/>
      <c r="D123" s="202" t="s">
        <v>72</v>
      </c>
      <c r="E123" s="214" t="s">
        <v>187</v>
      </c>
      <c r="F123" s="214" t="s">
        <v>188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SUM(P124:P126)</f>
        <v>0</v>
      </c>
      <c r="Q123" s="208"/>
      <c r="R123" s="209">
        <f>SUM(R124:R126)</f>
        <v>2.8121799999999997</v>
      </c>
      <c r="S123" s="208"/>
      <c r="T123" s="210">
        <f>SUM(T124:T126)</f>
        <v>0</v>
      </c>
      <c r="AR123" s="211" t="s">
        <v>81</v>
      </c>
      <c r="AT123" s="212" t="s">
        <v>72</v>
      </c>
      <c r="AU123" s="212" t="s">
        <v>81</v>
      </c>
      <c r="AY123" s="211" t="s">
        <v>140</v>
      </c>
      <c r="BK123" s="213">
        <f>SUM(BK124:BK126)</f>
        <v>0</v>
      </c>
    </row>
    <row r="124" spans="2:65" s="1" customFormat="1" ht="25.5" customHeight="1">
      <c r="B124" s="45"/>
      <c r="C124" s="216" t="s">
        <v>189</v>
      </c>
      <c r="D124" s="216" t="s">
        <v>142</v>
      </c>
      <c r="E124" s="217" t="s">
        <v>190</v>
      </c>
      <c r="F124" s="218" t="s">
        <v>191</v>
      </c>
      <c r="G124" s="219" t="s">
        <v>168</v>
      </c>
      <c r="H124" s="220">
        <v>14</v>
      </c>
      <c r="I124" s="221"/>
      <c r="J124" s="222">
        <f>ROUND(I124*H124,2)</f>
        <v>0</v>
      </c>
      <c r="K124" s="218" t="s">
        <v>21</v>
      </c>
      <c r="L124" s="71"/>
      <c r="M124" s="223" t="s">
        <v>21</v>
      </c>
      <c r="N124" s="224" t="s">
        <v>44</v>
      </c>
      <c r="O124" s="46"/>
      <c r="P124" s="225">
        <f>O124*H124</f>
        <v>0</v>
      </c>
      <c r="Q124" s="225">
        <v>0.20087</v>
      </c>
      <c r="R124" s="225">
        <f>Q124*H124</f>
        <v>2.8121799999999997</v>
      </c>
      <c r="S124" s="225">
        <v>0</v>
      </c>
      <c r="T124" s="226">
        <f>S124*H124</f>
        <v>0</v>
      </c>
      <c r="AR124" s="23" t="s">
        <v>147</v>
      </c>
      <c r="AT124" s="23" t="s">
        <v>142</v>
      </c>
      <c r="AU124" s="23" t="s">
        <v>84</v>
      </c>
      <c r="AY124" s="23" t="s">
        <v>140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3" t="s">
        <v>81</v>
      </c>
      <c r="BK124" s="227">
        <f>ROUND(I124*H124,2)</f>
        <v>0</v>
      </c>
      <c r="BL124" s="23" t="s">
        <v>147</v>
      </c>
      <c r="BM124" s="23" t="s">
        <v>192</v>
      </c>
    </row>
    <row r="125" spans="2:65" s="1" customFormat="1" ht="16.5" customHeight="1">
      <c r="B125" s="45"/>
      <c r="C125" s="216" t="s">
        <v>193</v>
      </c>
      <c r="D125" s="216" t="s">
        <v>142</v>
      </c>
      <c r="E125" s="217" t="s">
        <v>194</v>
      </c>
      <c r="F125" s="218" t="s">
        <v>195</v>
      </c>
      <c r="G125" s="219" t="s">
        <v>174</v>
      </c>
      <c r="H125" s="220">
        <v>2.812</v>
      </c>
      <c r="I125" s="221"/>
      <c r="J125" s="222">
        <f>ROUND(I125*H125,2)</f>
        <v>0</v>
      </c>
      <c r="K125" s="218" t="s">
        <v>146</v>
      </c>
      <c r="L125" s="71"/>
      <c r="M125" s="223" t="s">
        <v>21</v>
      </c>
      <c r="N125" s="224" t="s">
        <v>44</v>
      </c>
      <c r="O125" s="4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23" t="s">
        <v>147</v>
      </c>
      <c r="AT125" s="23" t="s">
        <v>142</v>
      </c>
      <c r="AU125" s="23" t="s">
        <v>84</v>
      </c>
      <c r="AY125" s="23" t="s">
        <v>140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3" t="s">
        <v>81</v>
      </c>
      <c r="BK125" s="227">
        <f>ROUND(I125*H125,2)</f>
        <v>0</v>
      </c>
      <c r="BL125" s="23" t="s">
        <v>147</v>
      </c>
      <c r="BM125" s="23" t="s">
        <v>196</v>
      </c>
    </row>
    <row r="126" spans="2:47" s="1" customFormat="1" ht="13.5">
      <c r="B126" s="45"/>
      <c r="C126" s="73"/>
      <c r="D126" s="228" t="s">
        <v>149</v>
      </c>
      <c r="E126" s="73"/>
      <c r="F126" s="229" t="s">
        <v>197</v>
      </c>
      <c r="G126" s="73"/>
      <c r="H126" s="73"/>
      <c r="I126" s="186"/>
      <c r="J126" s="73"/>
      <c r="K126" s="73"/>
      <c r="L126" s="71"/>
      <c r="M126" s="230"/>
      <c r="N126" s="46"/>
      <c r="O126" s="46"/>
      <c r="P126" s="46"/>
      <c r="Q126" s="46"/>
      <c r="R126" s="46"/>
      <c r="S126" s="46"/>
      <c r="T126" s="94"/>
      <c r="AT126" s="23" t="s">
        <v>149</v>
      </c>
      <c r="AU126" s="23" t="s">
        <v>84</v>
      </c>
    </row>
    <row r="127" spans="2:63" s="10" customFormat="1" ht="29.85" customHeight="1">
      <c r="B127" s="200"/>
      <c r="C127" s="201"/>
      <c r="D127" s="202" t="s">
        <v>72</v>
      </c>
      <c r="E127" s="214" t="s">
        <v>198</v>
      </c>
      <c r="F127" s="214" t="s">
        <v>199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SUM(P128:P138)</f>
        <v>0</v>
      </c>
      <c r="Q127" s="208"/>
      <c r="R127" s="209">
        <f>SUM(R128:R138)</f>
        <v>59.9841</v>
      </c>
      <c r="S127" s="208"/>
      <c r="T127" s="210">
        <f>SUM(T128:T138)</f>
        <v>0</v>
      </c>
      <c r="AR127" s="211" t="s">
        <v>81</v>
      </c>
      <c r="AT127" s="212" t="s">
        <v>72</v>
      </c>
      <c r="AU127" s="212" t="s">
        <v>81</v>
      </c>
      <c r="AY127" s="211" t="s">
        <v>140</v>
      </c>
      <c r="BK127" s="213">
        <f>SUM(BK128:BK138)</f>
        <v>0</v>
      </c>
    </row>
    <row r="128" spans="2:65" s="1" customFormat="1" ht="16.5" customHeight="1">
      <c r="B128" s="45"/>
      <c r="C128" s="216" t="s">
        <v>200</v>
      </c>
      <c r="D128" s="216" t="s">
        <v>142</v>
      </c>
      <c r="E128" s="217" t="s">
        <v>201</v>
      </c>
      <c r="F128" s="218" t="s">
        <v>202</v>
      </c>
      <c r="G128" s="219" t="s">
        <v>168</v>
      </c>
      <c r="H128" s="220">
        <v>109.5</v>
      </c>
      <c r="I128" s="221"/>
      <c r="J128" s="222">
        <f>ROUND(I128*H128,2)</f>
        <v>0</v>
      </c>
      <c r="K128" s="218" t="s">
        <v>146</v>
      </c>
      <c r="L128" s="71"/>
      <c r="M128" s="223" t="s">
        <v>21</v>
      </c>
      <c r="N128" s="224" t="s">
        <v>44</v>
      </c>
      <c r="O128" s="4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23" t="s">
        <v>147</v>
      </c>
      <c r="AT128" s="23" t="s">
        <v>142</v>
      </c>
      <c r="AU128" s="23" t="s">
        <v>84</v>
      </c>
      <c r="AY128" s="23" t="s">
        <v>140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3" t="s">
        <v>81</v>
      </c>
      <c r="BK128" s="227">
        <f>ROUND(I128*H128,2)</f>
        <v>0</v>
      </c>
      <c r="BL128" s="23" t="s">
        <v>147</v>
      </c>
      <c r="BM128" s="23" t="s">
        <v>203</v>
      </c>
    </row>
    <row r="129" spans="2:47" s="1" customFormat="1" ht="13.5">
      <c r="B129" s="45"/>
      <c r="C129" s="73"/>
      <c r="D129" s="228" t="s">
        <v>149</v>
      </c>
      <c r="E129" s="73"/>
      <c r="F129" s="229" t="s">
        <v>204</v>
      </c>
      <c r="G129" s="73"/>
      <c r="H129" s="73"/>
      <c r="I129" s="186"/>
      <c r="J129" s="73"/>
      <c r="K129" s="73"/>
      <c r="L129" s="71"/>
      <c r="M129" s="230"/>
      <c r="N129" s="46"/>
      <c r="O129" s="46"/>
      <c r="P129" s="46"/>
      <c r="Q129" s="46"/>
      <c r="R129" s="46"/>
      <c r="S129" s="46"/>
      <c r="T129" s="94"/>
      <c r="AT129" s="23" t="s">
        <v>149</v>
      </c>
      <c r="AU129" s="23" t="s">
        <v>84</v>
      </c>
    </row>
    <row r="130" spans="2:65" s="1" customFormat="1" ht="16.5" customHeight="1">
      <c r="B130" s="45"/>
      <c r="C130" s="216" t="s">
        <v>205</v>
      </c>
      <c r="D130" s="216" t="s">
        <v>142</v>
      </c>
      <c r="E130" s="217" t="s">
        <v>206</v>
      </c>
      <c r="F130" s="218" t="s">
        <v>207</v>
      </c>
      <c r="G130" s="219" t="s">
        <v>168</v>
      </c>
      <c r="H130" s="220">
        <v>109.5</v>
      </c>
      <c r="I130" s="221"/>
      <c r="J130" s="222">
        <f>ROUND(I130*H130,2)</f>
        <v>0</v>
      </c>
      <c r="K130" s="218" t="s">
        <v>146</v>
      </c>
      <c r="L130" s="71"/>
      <c r="M130" s="223" t="s">
        <v>21</v>
      </c>
      <c r="N130" s="224" t="s">
        <v>44</v>
      </c>
      <c r="O130" s="46"/>
      <c r="P130" s="225">
        <f>O130*H130</f>
        <v>0</v>
      </c>
      <c r="Q130" s="225">
        <v>0.34538</v>
      </c>
      <c r="R130" s="225">
        <f>Q130*H130</f>
        <v>37.81911</v>
      </c>
      <c r="S130" s="225">
        <v>0</v>
      </c>
      <c r="T130" s="226">
        <f>S130*H130</f>
        <v>0</v>
      </c>
      <c r="AR130" s="23" t="s">
        <v>147</v>
      </c>
      <c r="AT130" s="23" t="s">
        <v>142</v>
      </c>
      <c r="AU130" s="23" t="s">
        <v>84</v>
      </c>
      <c r="AY130" s="23" t="s">
        <v>140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3" t="s">
        <v>81</v>
      </c>
      <c r="BK130" s="227">
        <f>ROUND(I130*H130,2)</f>
        <v>0</v>
      </c>
      <c r="BL130" s="23" t="s">
        <v>147</v>
      </c>
      <c r="BM130" s="23" t="s">
        <v>208</v>
      </c>
    </row>
    <row r="131" spans="2:47" s="1" customFormat="1" ht="13.5">
      <c r="B131" s="45"/>
      <c r="C131" s="73"/>
      <c r="D131" s="228" t="s">
        <v>149</v>
      </c>
      <c r="E131" s="73"/>
      <c r="F131" s="229" t="s">
        <v>209</v>
      </c>
      <c r="G131" s="73"/>
      <c r="H131" s="73"/>
      <c r="I131" s="186"/>
      <c r="J131" s="73"/>
      <c r="K131" s="73"/>
      <c r="L131" s="71"/>
      <c r="M131" s="230"/>
      <c r="N131" s="46"/>
      <c r="O131" s="46"/>
      <c r="P131" s="46"/>
      <c r="Q131" s="46"/>
      <c r="R131" s="46"/>
      <c r="S131" s="46"/>
      <c r="T131" s="94"/>
      <c r="AT131" s="23" t="s">
        <v>149</v>
      </c>
      <c r="AU131" s="23" t="s">
        <v>84</v>
      </c>
    </row>
    <row r="132" spans="2:65" s="1" customFormat="1" ht="25.5" customHeight="1">
      <c r="B132" s="45"/>
      <c r="C132" s="216" t="s">
        <v>210</v>
      </c>
      <c r="D132" s="216" t="s">
        <v>142</v>
      </c>
      <c r="E132" s="217" t="s">
        <v>211</v>
      </c>
      <c r="F132" s="218" t="s">
        <v>212</v>
      </c>
      <c r="G132" s="219" t="s">
        <v>213</v>
      </c>
      <c r="H132" s="220">
        <v>30</v>
      </c>
      <c r="I132" s="221"/>
      <c r="J132" s="222">
        <f>ROUND(I132*H132,2)</f>
        <v>0</v>
      </c>
      <c r="K132" s="218" t="s">
        <v>21</v>
      </c>
      <c r="L132" s="71"/>
      <c r="M132" s="223" t="s">
        <v>21</v>
      </c>
      <c r="N132" s="224" t="s">
        <v>44</v>
      </c>
      <c r="O132" s="4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AR132" s="23" t="s">
        <v>147</v>
      </c>
      <c r="AT132" s="23" t="s">
        <v>142</v>
      </c>
      <c r="AU132" s="23" t="s">
        <v>84</v>
      </c>
      <c r="AY132" s="23" t="s">
        <v>140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3" t="s">
        <v>81</v>
      </c>
      <c r="BK132" s="227">
        <f>ROUND(I132*H132,2)</f>
        <v>0</v>
      </c>
      <c r="BL132" s="23" t="s">
        <v>147</v>
      </c>
      <c r="BM132" s="23" t="s">
        <v>214</v>
      </c>
    </row>
    <row r="133" spans="2:65" s="1" customFormat="1" ht="25.5" customHeight="1">
      <c r="B133" s="45"/>
      <c r="C133" s="216" t="s">
        <v>215</v>
      </c>
      <c r="D133" s="216" t="s">
        <v>142</v>
      </c>
      <c r="E133" s="217" t="s">
        <v>216</v>
      </c>
      <c r="F133" s="218" t="s">
        <v>217</v>
      </c>
      <c r="G133" s="219" t="s">
        <v>168</v>
      </c>
      <c r="H133" s="220">
        <v>109.5</v>
      </c>
      <c r="I133" s="221"/>
      <c r="J133" s="222">
        <f>ROUND(I133*H133,2)</f>
        <v>0</v>
      </c>
      <c r="K133" s="218" t="s">
        <v>21</v>
      </c>
      <c r="L133" s="71"/>
      <c r="M133" s="223" t="s">
        <v>21</v>
      </c>
      <c r="N133" s="224" t="s">
        <v>44</v>
      </c>
      <c r="O133" s="46"/>
      <c r="P133" s="225">
        <f>O133*H133</f>
        <v>0</v>
      </c>
      <c r="Q133" s="225">
        <v>0.08425</v>
      </c>
      <c r="R133" s="225">
        <f>Q133*H133</f>
        <v>9.225375000000001</v>
      </c>
      <c r="S133" s="225">
        <v>0</v>
      </c>
      <c r="T133" s="226">
        <f>S133*H133</f>
        <v>0</v>
      </c>
      <c r="AR133" s="23" t="s">
        <v>147</v>
      </c>
      <c r="AT133" s="23" t="s">
        <v>142</v>
      </c>
      <c r="AU133" s="23" t="s">
        <v>84</v>
      </c>
      <c r="AY133" s="23" t="s">
        <v>140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3" t="s">
        <v>81</v>
      </c>
      <c r="BK133" s="227">
        <f>ROUND(I133*H133,2)</f>
        <v>0</v>
      </c>
      <c r="BL133" s="23" t="s">
        <v>147</v>
      </c>
      <c r="BM133" s="23" t="s">
        <v>218</v>
      </c>
    </row>
    <row r="134" spans="2:47" s="1" customFormat="1" ht="13.5">
      <c r="B134" s="45"/>
      <c r="C134" s="73"/>
      <c r="D134" s="228" t="s">
        <v>149</v>
      </c>
      <c r="E134" s="73"/>
      <c r="F134" s="229" t="s">
        <v>219</v>
      </c>
      <c r="G134" s="73"/>
      <c r="H134" s="73"/>
      <c r="I134" s="186"/>
      <c r="J134" s="73"/>
      <c r="K134" s="73"/>
      <c r="L134" s="71"/>
      <c r="M134" s="230"/>
      <c r="N134" s="46"/>
      <c r="O134" s="46"/>
      <c r="P134" s="46"/>
      <c r="Q134" s="46"/>
      <c r="R134" s="46"/>
      <c r="S134" s="46"/>
      <c r="T134" s="94"/>
      <c r="AT134" s="23" t="s">
        <v>149</v>
      </c>
      <c r="AU134" s="23" t="s">
        <v>84</v>
      </c>
    </row>
    <row r="135" spans="2:65" s="1" customFormat="1" ht="25.5" customHeight="1">
      <c r="B135" s="45"/>
      <c r="C135" s="253" t="s">
        <v>220</v>
      </c>
      <c r="D135" s="253" t="s">
        <v>221</v>
      </c>
      <c r="E135" s="254" t="s">
        <v>222</v>
      </c>
      <c r="F135" s="255" t="s">
        <v>223</v>
      </c>
      <c r="G135" s="256" t="s">
        <v>168</v>
      </c>
      <c r="H135" s="257">
        <v>110.595</v>
      </c>
      <c r="I135" s="258"/>
      <c r="J135" s="259">
        <f>ROUND(I135*H135,2)</f>
        <v>0</v>
      </c>
      <c r="K135" s="255" t="s">
        <v>21</v>
      </c>
      <c r="L135" s="260"/>
      <c r="M135" s="261" t="s">
        <v>21</v>
      </c>
      <c r="N135" s="262" t="s">
        <v>44</v>
      </c>
      <c r="O135" s="46"/>
      <c r="P135" s="225">
        <f>O135*H135</f>
        <v>0</v>
      </c>
      <c r="Q135" s="225">
        <v>0.117</v>
      </c>
      <c r="R135" s="225">
        <f>Q135*H135</f>
        <v>12.939615</v>
      </c>
      <c r="S135" s="225">
        <v>0</v>
      </c>
      <c r="T135" s="226">
        <f>S135*H135</f>
        <v>0</v>
      </c>
      <c r="AR135" s="23" t="s">
        <v>189</v>
      </c>
      <c r="AT135" s="23" t="s">
        <v>221</v>
      </c>
      <c r="AU135" s="23" t="s">
        <v>84</v>
      </c>
      <c r="AY135" s="23" t="s">
        <v>140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3" t="s">
        <v>81</v>
      </c>
      <c r="BK135" s="227">
        <f>ROUND(I135*H135,2)</f>
        <v>0</v>
      </c>
      <c r="BL135" s="23" t="s">
        <v>147</v>
      </c>
      <c r="BM135" s="23" t="s">
        <v>224</v>
      </c>
    </row>
    <row r="136" spans="2:51" s="11" customFormat="1" ht="13.5">
      <c r="B136" s="231"/>
      <c r="C136" s="232"/>
      <c r="D136" s="228" t="s">
        <v>151</v>
      </c>
      <c r="E136" s="233" t="s">
        <v>21</v>
      </c>
      <c r="F136" s="234" t="s">
        <v>225</v>
      </c>
      <c r="G136" s="232"/>
      <c r="H136" s="235">
        <v>110.595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151</v>
      </c>
      <c r="AU136" s="241" t="s">
        <v>84</v>
      </c>
      <c r="AV136" s="11" t="s">
        <v>84</v>
      </c>
      <c r="AW136" s="11" t="s">
        <v>36</v>
      </c>
      <c r="AX136" s="11" t="s">
        <v>81</v>
      </c>
      <c r="AY136" s="241" t="s">
        <v>140</v>
      </c>
    </row>
    <row r="137" spans="2:65" s="1" customFormat="1" ht="16.5" customHeight="1">
      <c r="B137" s="45"/>
      <c r="C137" s="216" t="s">
        <v>10</v>
      </c>
      <c r="D137" s="216" t="s">
        <v>142</v>
      </c>
      <c r="E137" s="217" t="s">
        <v>194</v>
      </c>
      <c r="F137" s="218" t="s">
        <v>195</v>
      </c>
      <c r="G137" s="219" t="s">
        <v>174</v>
      </c>
      <c r="H137" s="220">
        <v>59.984</v>
      </c>
      <c r="I137" s="221"/>
      <c r="J137" s="222">
        <f>ROUND(I137*H137,2)</f>
        <v>0</v>
      </c>
      <c r="K137" s="218" t="s">
        <v>146</v>
      </c>
      <c r="L137" s="71"/>
      <c r="M137" s="223" t="s">
        <v>21</v>
      </c>
      <c r="N137" s="224" t="s">
        <v>44</v>
      </c>
      <c r="O137" s="4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AR137" s="23" t="s">
        <v>147</v>
      </c>
      <c r="AT137" s="23" t="s">
        <v>142</v>
      </c>
      <c r="AU137" s="23" t="s">
        <v>84</v>
      </c>
      <c r="AY137" s="23" t="s">
        <v>140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3" t="s">
        <v>81</v>
      </c>
      <c r="BK137" s="227">
        <f>ROUND(I137*H137,2)</f>
        <v>0</v>
      </c>
      <c r="BL137" s="23" t="s">
        <v>147</v>
      </c>
      <c r="BM137" s="23" t="s">
        <v>226</v>
      </c>
    </row>
    <row r="138" spans="2:47" s="1" customFormat="1" ht="13.5">
      <c r="B138" s="45"/>
      <c r="C138" s="73"/>
      <c r="D138" s="228" t="s">
        <v>149</v>
      </c>
      <c r="E138" s="73"/>
      <c r="F138" s="229" t="s">
        <v>197</v>
      </c>
      <c r="G138" s="73"/>
      <c r="H138" s="73"/>
      <c r="I138" s="186"/>
      <c r="J138" s="73"/>
      <c r="K138" s="73"/>
      <c r="L138" s="71"/>
      <c r="M138" s="230"/>
      <c r="N138" s="46"/>
      <c r="O138" s="46"/>
      <c r="P138" s="46"/>
      <c r="Q138" s="46"/>
      <c r="R138" s="46"/>
      <c r="S138" s="46"/>
      <c r="T138" s="94"/>
      <c r="AT138" s="23" t="s">
        <v>149</v>
      </c>
      <c r="AU138" s="23" t="s">
        <v>84</v>
      </c>
    </row>
    <row r="139" spans="2:63" s="10" customFormat="1" ht="29.85" customHeight="1">
      <c r="B139" s="200"/>
      <c r="C139" s="201"/>
      <c r="D139" s="202" t="s">
        <v>72</v>
      </c>
      <c r="E139" s="214" t="s">
        <v>227</v>
      </c>
      <c r="F139" s="214" t="s">
        <v>228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SUM(P140:P149)</f>
        <v>0</v>
      </c>
      <c r="Q139" s="208"/>
      <c r="R139" s="209">
        <f>SUM(R140:R149)</f>
        <v>42.185700000000004</v>
      </c>
      <c r="S139" s="208"/>
      <c r="T139" s="210">
        <f>SUM(T140:T149)</f>
        <v>0</v>
      </c>
      <c r="AR139" s="211" t="s">
        <v>81</v>
      </c>
      <c r="AT139" s="212" t="s">
        <v>72</v>
      </c>
      <c r="AU139" s="212" t="s">
        <v>81</v>
      </c>
      <c r="AY139" s="211" t="s">
        <v>140</v>
      </c>
      <c r="BK139" s="213">
        <f>SUM(BK140:BK149)</f>
        <v>0</v>
      </c>
    </row>
    <row r="140" spans="2:65" s="1" customFormat="1" ht="25.5" customHeight="1">
      <c r="B140" s="45"/>
      <c r="C140" s="216" t="s">
        <v>229</v>
      </c>
      <c r="D140" s="216" t="s">
        <v>142</v>
      </c>
      <c r="E140" s="217" t="s">
        <v>230</v>
      </c>
      <c r="F140" s="218" t="s">
        <v>231</v>
      </c>
      <c r="G140" s="219" t="s">
        <v>213</v>
      </c>
      <c r="H140" s="220">
        <v>210</v>
      </c>
      <c r="I140" s="221"/>
      <c r="J140" s="222">
        <f>ROUND(I140*H140,2)</f>
        <v>0</v>
      </c>
      <c r="K140" s="218" t="s">
        <v>146</v>
      </c>
      <c r="L140" s="71"/>
      <c r="M140" s="223" t="s">
        <v>21</v>
      </c>
      <c r="N140" s="224" t="s">
        <v>44</v>
      </c>
      <c r="O140" s="46"/>
      <c r="P140" s="225">
        <f>O140*H140</f>
        <v>0</v>
      </c>
      <c r="Q140" s="225">
        <v>0.1295</v>
      </c>
      <c r="R140" s="225">
        <f>Q140*H140</f>
        <v>27.195</v>
      </c>
      <c r="S140" s="225">
        <v>0</v>
      </c>
      <c r="T140" s="226">
        <f>S140*H140</f>
        <v>0</v>
      </c>
      <c r="AR140" s="23" t="s">
        <v>147</v>
      </c>
      <c r="AT140" s="23" t="s">
        <v>142</v>
      </c>
      <c r="AU140" s="23" t="s">
        <v>84</v>
      </c>
      <c r="AY140" s="23" t="s">
        <v>140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3" t="s">
        <v>81</v>
      </c>
      <c r="BK140" s="227">
        <f>ROUND(I140*H140,2)</f>
        <v>0</v>
      </c>
      <c r="BL140" s="23" t="s">
        <v>147</v>
      </c>
      <c r="BM140" s="23" t="s">
        <v>232</v>
      </c>
    </row>
    <row r="141" spans="2:47" s="1" customFormat="1" ht="13.5">
      <c r="B141" s="45"/>
      <c r="C141" s="73"/>
      <c r="D141" s="228" t="s">
        <v>149</v>
      </c>
      <c r="E141" s="73"/>
      <c r="F141" s="229" t="s">
        <v>233</v>
      </c>
      <c r="G141" s="73"/>
      <c r="H141" s="73"/>
      <c r="I141" s="186"/>
      <c r="J141" s="73"/>
      <c r="K141" s="73"/>
      <c r="L141" s="71"/>
      <c r="M141" s="230"/>
      <c r="N141" s="46"/>
      <c r="O141" s="46"/>
      <c r="P141" s="46"/>
      <c r="Q141" s="46"/>
      <c r="R141" s="46"/>
      <c r="S141" s="46"/>
      <c r="T141" s="94"/>
      <c r="AT141" s="23" t="s">
        <v>149</v>
      </c>
      <c r="AU141" s="23" t="s">
        <v>84</v>
      </c>
    </row>
    <row r="142" spans="2:65" s="1" customFormat="1" ht="16.5" customHeight="1">
      <c r="B142" s="45"/>
      <c r="C142" s="253" t="s">
        <v>234</v>
      </c>
      <c r="D142" s="253" t="s">
        <v>221</v>
      </c>
      <c r="E142" s="254" t="s">
        <v>235</v>
      </c>
      <c r="F142" s="255" t="s">
        <v>236</v>
      </c>
      <c r="G142" s="256" t="s">
        <v>237</v>
      </c>
      <c r="H142" s="257">
        <v>212.1</v>
      </c>
      <c r="I142" s="258"/>
      <c r="J142" s="259">
        <f>ROUND(I142*H142,2)</f>
        <v>0</v>
      </c>
      <c r="K142" s="255" t="s">
        <v>21</v>
      </c>
      <c r="L142" s="260"/>
      <c r="M142" s="261" t="s">
        <v>21</v>
      </c>
      <c r="N142" s="262" t="s">
        <v>44</v>
      </c>
      <c r="O142" s="46"/>
      <c r="P142" s="225">
        <f>O142*H142</f>
        <v>0</v>
      </c>
      <c r="Q142" s="225">
        <v>0.039</v>
      </c>
      <c r="R142" s="225">
        <f>Q142*H142</f>
        <v>8.2719</v>
      </c>
      <c r="S142" s="225">
        <v>0</v>
      </c>
      <c r="T142" s="226">
        <f>S142*H142</f>
        <v>0</v>
      </c>
      <c r="AR142" s="23" t="s">
        <v>189</v>
      </c>
      <c r="AT142" s="23" t="s">
        <v>221</v>
      </c>
      <c r="AU142" s="23" t="s">
        <v>84</v>
      </c>
      <c r="AY142" s="23" t="s">
        <v>140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3" t="s">
        <v>81</v>
      </c>
      <c r="BK142" s="227">
        <f>ROUND(I142*H142,2)</f>
        <v>0</v>
      </c>
      <c r="BL142" s="23" t="s">
        <v>147</v>
      </c>
      <c r="BM142" s="23" t="s">
        <v>238</v>
      </c>
    </row>
    <row r="143" spans="2:51" s="11" customFormat="1" ht="13.5">
      <c r="B143" s="231"/>
      <c r="C143" s="232"/>
      <c r="D143" s="228" t="s">
        <v>151</v>
      </c>
      <c r="E143" s="233" t="s">
        <v>21</v>
      </c>
      <c r="F143" s="234" t="s">
        <v>239</v>
      </c>
      <c r="G143" s="232"/>
      <c r="H143" s="235">
        <v>212.1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151</v>
      </c>
      <c r="AU143" s="241" t="s">
        <v>84</v>
      </c>
      <c r="AV143" s="11" t="s">
        <v>84</v>
      </c>
      <c r="AW143" s="11" t="s">
        <v>36</v>
      </c>
      <c r="AX143" s="11" t="s">
        <v>81</v>
      </c>
      <c r="AY143" s="241" t="s">
        <v>140</v>
      </c>
    </row>
    <row r="144" spans="2:65" s="1" customFormat="1" ht="16.5" customHeight="1">
      <c r="B144" s="45"/>
      <c r="C144" s="216" t="s">
        <v>240</v>
      </c>
      <c r="D144" s="216" t="s">
        <v>142</v>
      </c>
      <c r="E144" s="217" t="s">
        <v>241</v>
      </c>
      <c r="F144" s="218" t="s">
        <v>242</v>
      </c>
      <c r="G144" s="219" t="s">
        <v>213</v>
      </c>
      <c r="H144" s="220">
        <v>55</v>
      </c>
      <c r="I144" s="221"/>
      <c r="J144" s="222">
        <f>ROUND(I144*H144,2)</f>
        <v>0</v>
      </c>
      <c r="K144" s="218" t="s">
        <v>146</v>
      </c>
      <c r="L144" s="71"/>
      <c r="M144" s="223" t="s">
        <v>21</v>
      </c>
      <c r="N144" s="224" t="s">
        <v>44</v>
      </c>
      <c r="O144" s="46"/>
      <c r="P144" s="225">
        <f>O144*H144</f>
        <v>0</v>
      </c>
      <c r="Q144" s="225">
        <v>0.10095</v>
      </c>
      <c r="R144" s="225">
        <f>Q144*H144</f>
        <v>5.55225</v>
      </c>
      <c r="S144" s="225">
        <v>0</v>
      </c>
      <c r="T144" s="226">
        <f>S144*H144</f>
        <v>0</v>
      </c>
      <c r="AR144" s="23" t="s">
        <v>147</v>
      </c>
      <c r="AT144" s="23" t="s">
        <v>142</v>
      </c>
      <c r="AU144" s="23" t="s">
        <v>84</v>
      </c>
      <c r="AY144" s="23" t="s">
        <v>140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3" t="s">
        <v>81</v>
      </c>
      <c r="BK144" s="227">
        <f>ROUND(I144*H144,2)</f>
        <v>0</v>
      </c>
      <c r="BL144" s="23" t="s">
        <v>147</v>
      </c>
      <c r="BM144" s="23" t="s">
        <v>243</v>
      </c>
    </row>
    <row r="145" spans="2:47" s="1" customFormat="1" ht="13.5">
      <c r="B145" s="45"/>
      <c r="C145" s="73"/>
      <c r="D145" s="228" t="s">
        <v>149</v>
      </c>
      <c r="E145" s="73"/>
      <c r="F145" s="229" t="s">
        <v>244</v>
      </c>
      <c r="G145" s="73"/>
      <c r="H145" s="73"/>
      <c r="I145" s="186"/>
      <c r="J145" s="73"/>
      <c r="K145" s="73"/>
      <c r="L145" s="71"/>
      <c r="M145" s="230"/>
      <c r="N145" s="46"/>
      <c r="O145" s="46"/>
      <c r="P145" s="46"/>
      <c r="Q145" s="46"/>
      <c r="R145" s="46"/>
      <c r="S145" s="46"/>
      <c r="T145" s="94"/>
      <c r="AT145" s="23" t="s">
        <v>149</v>
      </c>
      <c r="AU145" s="23" t="s">
        <v>84</v>
      </c>
    </row>
    <row r="146" spans="2:65" s="1" customFormat="1" ht="16.5" customHeight="1">
      <c r="B146" s="45"/>
      <c r="C146" s="253" t="s">
        <v>164</v>
      </c>
      <c r="D146" s="253" t="s">
        <v>221</v>
      </c>
      <c r="E146" s="254" t="s">
        <v>245</v>
      </c>
      <c r="F146" s="255" t="s">
        <v>246</v>
      </c>
      <c r="G146" s="256" t="s">
        <v>237</v>
      </c>
      <c r="H146" s="257">
        <v>55.55</v>
      </c>
      <c r="I146" s="258"/>
      <c r="J146" s="259">
        <f>ROUND(I146*H146,2)</f>
        <v>0</v>
      </c>
      <c r="K146" s="255" t="s">
        <v>21</v>
      </c>
      <c r="L146" s="260"/>
      <c r="M146" s="261" t="s">
        <v>21</v>
      </c>
      <c r="N146" s="262" t="s">
        <v>44</v>
      </c>
      <c r="O146" s="46"/>
      <c r="P146" s="225">
        <f>O146*H146</f>
        <v>0</v>
      </c>
      <c r="Q146" s="225">
        <v>0.021</v>
      </c>
      <c r="R146" s="225">
        <f>Q146*H146</f>
        <v>1.16655</v>
      </c>
      <c r="S146" s="225">
        <v>0</v>
      </c>
      <c r="T146" s="226">
        <f>S146*H146</f>
        <v>0</v>
      </c>
      <c r="AR146" s="23" t="s">
        <v>189</v>
      </c>
      <c r="AT146" s="23" t="s">
        <v>221</v>
      </c>
      <c r="AU146" s="23" t="s">
        <v>84</v>
      </c>
      <c r="AY146" s="23" t="s">
        <v>140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3" t="s">
        <v>81</v>
      </c>
      <c r="BK146" s="227">
        <f>ROUND(I146*H146,2)</f>
        <v>0</v>
      </c>
      <c r="BL146" s="23" t="s">
        <v>147</v>
      </c>
      <c r="BM146" s="23" t="s">
        <v>247</v>
      </c>
    </row>
    <row r="147" spans="2:51" s="11" customFormat="1" ht="13.5">
      <c r="B147" s="231"/>
      <c r="C147" s="232"/>
      <c r="D147" s="228" t="s">
        <v>151</v>
      </c>
      <c r="E147" s="233" t="s">
        <v>21</v>
      </c>
      <c r="F147" s="234" t="s">
        <v>248</v>
      </c>
      <c r="G147" s="232"/>
      <c r="H147" s="235">
        <v>55.55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151</v>
      </c>
      <c r="AU147" s="241" t="s">
        <v>84</v>
      </c>
      <c r="AV147" s="11" t="s">
        <v>84</v>
      </c>
      <c r="AW147" s="11" t="s">
        <v>36</v>
      </c>
      <c r="AX147" s="11" t="s">
        <v>81</v>
      </c>
      <c r="AY147" s="241" t="s">
        <v>140</v>
      </c>
    </row>
    <row r="148" spans="2:65" s="1" customFormat="1" ht="16.5" customHeight="1">
      <c r="B148" s="45"/>
      <c r="C148" s="216" t="s">
        <v>249</v>
      </c>
      <c r="D148" s="216" t="s">
        <v>142</v>
      </c>
      <c r="E148" s="217" t="s">
        <v>194</v>
      </c>
      <c r="F148" s="218" t="s">
        <v>195</v>
      </c>
      <c r="G148" s="219" t="s">
        <v>174</v>
      </c>
      <c r="H148" s="220">
        <v>42.186</v>
      </c>
      <c r="I148" s="221"/>
      <c r="J148" s="222">
        <f>ROUND(I148*H148,2)</f>
        <v>0</v>
      </c>
      <c r="K148" s="218" t="s">
        <v>146</v>
      </c>
      <c r="L148" s="71"/>
      <c r="M148" s="223" t="s">
        <v>21</v>
      </c>
      <c r="N148" s="224" t="s">
        <v>44</v>
      </c>
      <c r="O148" s="4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23" t="s">
        <v>147</v>
      </c>
      <c r="AT148" s="23" t="s">
        <v>142</v>
      </c>
      <c r="AU148" s="23" t="s">
        <v>84</v>
      </c>
      <c r="AY148" s="23" t="s">
        <v>140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3" t="s">
        <v>81</v>
      </c>
      <c r="BK148" s="227">
        <f>ROUND(I148*H148,2)</f>
        <v>0</v>
      </c>
      <c r="BL148" s="23" t="s">
        <v>147</v>
      </c>
      <c r="BM148" s="23" t="s">
        <v>250</v>
      </c>
    </row>
    <row r="149" spans="2:47" s="1" customFormat="1" ht="13.5">
      <c r="B149" s="45"/>
      <c r="C149" s="73"/>
      <c r="D149" s="228" t="s">
        <v>149</v>
      </c>
      <c r="E149" s="73"/>
      <c r="F149" s="229" t="s">
        <v>197</v>
      </c>
      <c r="G149" s="73"/>
      <c r="H149" s="73"/>
      <c r="I149" s="186"/>
      <c r="J149" s="73"/>
      <c r="K149" s="73"/>
      <c r="L149" s="71"/>
      <c r="M149" s="230"/>
      <c r="N149" s="46"/>
      <c r="O149" s="46"/>
      <c r="P149" s="46"/>
      <c r="Q149" s="46"/>
      <c r="R149" s="46"/>
      <c r="S149" s="46"/>
      <c r="T149" s="94"/>
      <c r="AT149" s="23" t="s">
        <v>149</v>
      </c>
      <c r="AU149" s="23" t="s">
        <v>84</v>
      </c>
    </row>
    <row r="150" spans="2:63" s="10" customFormat="1" ht="29.85" customHeight="1">
      <c r="B150" s="200"/>
      <c r="C150" s="201"/>
      <c r="D150" s="202" t="s">
        <v>72</v>
      </c>
      <c r="E150" s="214" t="s">
        <v>251</v>
      </c>
      <c r="F150" s="214" t="s">
        <v>252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SUM(P151:P157)</f>
        <v>0</v>
      </c>
      <c r="Q150" s="208"/>
      <c r="R150" s="209">
        <f>SUM(R151:R157)</f>
        <v>28.03916</v>
      </c>
      <c r="S150" s="208"/>
      <c r="T150" s="210">
        <f>SUM(T151:T157)</f>
        <v>0</v>
      </c>
      <c r="AR150" s="211" t="s">
        <v>81</v>
      </c>
      <c r="AT150" s="212" t="s">
        <v>72</v>
      </c>
      <c r="AU150" s="212" t="s">
        <v>81</v>
      </c>
      <c r="AY150" s="211" t="s">
        <v>140</v>
      </c>
      <c r="BK150" s="213">
        <f>SUM(BK151:BK157)</f>
        <v>0</v>
      </c>
    </row>
    <row r="151" spans="2:65" s="1" customFormat="1" ht="16.5" customHeight="1">
      <c r="B151" s="45"/>
      <c r="C151" s="216" t="s">
        <v>9</v>
      </c>
      <c r="D151" s="216" t="s">
        <v>142</v>
      </c>
      <c r="E151" s="217" t="s">
        <v>201</v>
      </c>
      <c r="F151" s="218" t="s">
        <v>202</v>
      </c>
      <c r="G151" s="219" t="s">
        <v>168</v>
      </c>
      <c r="H151" s="220">
        <v>54.5</v>
      </c>
      <c r="I151" s="221"/>
      <c r="J151" s="222">
        <f>ROUND(I151*H151,2)</f>
        <v>0</v>
      </c>
      <c r="K151" s="218" t="s">
        <v>146</v>
      </c>
      <c r="L151" s="71"/>
      <c r="M151" s="223" t="s">
        <v>21</v>
      </c>
      <c r="N151" s="224" t="s">
        <v>44</v>
      </c>
      <c r="O151" s="4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23" t="s">
        <v>147</v>
      </c>
      <c r="AT151" s="23" t="s">
        <v>142</v>
      </c>
      <c r="AU151" s="23" t="s">
        <v>84</v>
      </c>
      <c r="AY151" s="23" t="s">
        <v>140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3" t="s">
        <v>81</v>
      </c>
      <c r="BK151" s="227">
        <f>ROUND(I151*H151,2)</f>
        <v>0</v>
      </c>
      <c r="BL151" s="23" t="s">
        <v>147</v>
      </c>
      <c r="BM151" s="23" t="s">
        <v>253</v>
      </c>
    </row>
    <row r="152" spans="2:47" s="1" customFormat="1" ht="13.5">
      <c r="B152" s="45"/>
      <c r="C152" s="73"/>
      <c r="D152" s="228" t="s">
        <v>149</v>
      </c>
      <c r="E152" s="73"/>
      <c r="F152" s="229" t="s">
        <v>204</v>
      </c>
      <c r="G152" s="73"/>
      <c r="H152" s="73"/>
      <c r="I152" s="186"/>
      <c r="J152" s="73"/>
      <c r="K152" s="73"/>
      <c r="L152" s="71"/>
      <c r="M152" s="230"/>
      <c r="N152" s="46"/>
      <c r="O152" s="46"/>
      <c r="P152" s="46"/>
      <c r="Q152" s="46"/>
      <c r="R152" s="46"/>
      <c r="S152" s="46"/>
      <c r="T152" s="94"/>
      <c r="AT152" s="23" t="s">
        <v>149</v>
      </c>
      <c r="AU152" s="23" t="s">
        <v>84</v>
      </c>
    </row>
    <row r="153" spans="2:65" s="1" customFormat="1" ht="16.5" customHeight="1">
      <c r="B153" s="45"/>
      <c r="C153" s="216" t="s">
        <v>254</v>
      </c>
      <c r="D153" s="216" t="s">
        <v>142</v>
      </c>
      <c r="E153" s="217" t="s">
        <v>255</v>
      </c>
      <c r="F153" s="218" t="s">
        <v>256</v>
      </c>
      <c r="G153" s="219" t="s">
        <v>168</v>
      </c>
      <c r="H153" s="220">
        <v>54.5</v>
      </c>
      <c r="I153" s="221"/>
      <c r="J153" s="222">
        <f>ROUND(I153*H153,2)</f>
        <v>0</v>
      </c>
      <c r="K153" s="218" t="s">
        <v>21</v>
      </c>
      <c r="L153" s="71"/>
      <c r="M153" s="223" t="s">
        <v>21</v>
      </c>
      <c r="N153" s="224" t="s">
        <v>44</v>
      </c>
      <c r="O153" s="46"/>
      <c r="P153" s="225">
        <f>O153*H153</f>
        <v>0</v>
      </c>
      <c r="Q153" s="225">
        <v>0.31628</v>
      </c>
      <c r="R153" s="225">
        <f>Q153*H153</f>
        <v>17.23726</v>
      </c>
      <c r="S153" s="225">
        <v>0</v>
      </c>
      <c r="T153" s="226">
        <f>S153*H153</f>
        <v>0</v>
      </c>
      <c r="AR153" s="23" t="s">
        <v>147</v>
      </c>
      <c r="AT153" s="23" t="s">
        <v>142</v>
      </c>
      <c r="AU153" s="23" t="s">
        <v>84</v>
      </c>
      <c r="AY153" s="23" t="s">
        <v>140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3" t="s">
        <v>81</v>
      </c>
      <c r="BK153" s="227">
        <f>ROUND(I153*H153,2)</f>
        <v>0</v>
      </c>
      <c r="BL153" s="23" t="s">
        <v>147</v>
      </c>
      <c r="BM153" s="23" t="s">
        <v>257</v>
      </c>
    </row>
    <row r="154" spans="2:65" s="1" customFormat="1" ht="16.5" customHeight="1">
      <c r="B154" s="45"/>
      <c r="C154" s="216" t="s">
        <v>258</v>
      </c>
      <c r="D154" s="216" t="s">
        <v>142</v>
      </c>
      <c r="E154" s="217" t="s">
        <v>259</v>
      </c>
      <c r="F154" s="218" t="s">
        <v>260</v>
      </c>
      <c r="G154" s="219" t="s">
        <v>168</v>
      </c>
      <c r="H154" s="220">
        <v>54.5</v>
      </c>
      <c r="I154" s="221"/>
      <c r="J154" s="222">
        <f>ROUND(I154*H154,2)</f>
        <v>0</v>
      </c>
      <c r="K154" s="218" t="s">
        <v>21</v>
      </c>
      <c r="L154" s="71"/>
      <c r="M154" s="223" t="s">
        <v>21</v>
      </c>
      <c r="N154" s="224" t="s">
        <v>44</v>
      </c>
      <c r="O154" s="46"/>
      <c r="P154" s="225">
        <f>O154*H154</f>
        <v>0</v>
      </c>
      <c r="Q154" s="225">
        <v>0.0982</v>
      </c>
      <c r="R154" s="225">
        <f>Q154*H154</f>
        <v>5.3519</v>
      </c>
      <c r="S154" s="225">
        <v>0</v>
      </c>
      <c r="T154" s="226">
        <f>S154*H154</f>
        <v>0</v>
      </c>
      <c r="AR154" s="23" t="s">
        <v>147</v>
      </c>
      <c r="AT154" s="23" t="s">
        <v>142</v>
      </c>
      <c r="AU154" s="23" t="s">
        <v>84</v>
      </c>
      <c r="AY154" s="23" t="s">
        <v>140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3" t="s">
        <v>81</v>
      </c>
      <c r="BK154" s="227">
        <f>ROUND(I154*H154,2)</f>
        <v>0</v>
      </c>
      <c r="BL154" s="23" t="s">
        <v>147</v>
      </c>
      <c r="BM154" s="23" t="s">
        <v>261</v>
      </c>
    </row>
    <row r="155" spans="2:65" s="1" customFormat="1" ht="25.5" customHeight="1">
      <c r="B155" s="45"/>
      <c r="C155" s="216" t="s">
        <v>262</v>
      </c>
      <c r="D155" s="216" t="s">
        <v>142</v>
      </c>
      <c r="E155" s="217" t="s">
        <v>263</v>
      </c>
      <c r="F155" s="218" t="s">
        <v>264</v>
      </c>
      <c r="G155" s="219" t="s">
        <v>168</v>
      </c>
      <c r="H155" s="220">
        <v>54.5</v>
      </c>
      <c r="I155" s="221"/>
      <c r="J155" s="222">
        <f>ROUND(I155*H155,2)</f>
        <v>0</v>
      </c>
      <c r="K155" s="218" t="s">
        <v>21</v>
      </c>
      <c r="L155" s="71"/>
      <c r="M155" s="223" t="s">
        <v>21</v>
      </c>
      <c r="N155" s="224" t="s">
        <v>44</v>
      </c>
      <c r="O155" s="46"/>
      <c r="P155" s="225">
        <f>O155*H155</f>
        <v>0</v>
      </c>
      <c r="Q155" s="225">
        <v>0.1</v>
      </c>
      <c r="R155" s="225">
        <f>Q155*H155</f>
        <v>5.45</v>
      </c>
      <c r="S155" s="225">
        <v>0</v>
      </c>
      <c r="T155" s="226">
        <f>S155*H155</f>
        <v>0</v>
      </c>
      <c r="AR155" s="23" t="s">
        <v>147</v>
      </c>
      <c r="AT155" s="23" t="s">
        <v>142</v>
      </c>
      <c r="AU155" s="23" t="s">
        <v>84</v>
      </c>
      <c r="AY155" s="23" t="s">
        <v>140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3" t="s">
        <v>81</v>
      </c>
      <c r="BK155" s="227">
        <f>ROUND(I155*H155,2)</f>
        <v>0</v>
      </c>
      <c r="BL155" s="23" t="s">
        <v>147</v>
      </c>
      <c r="BM155" s="23" t="s">
        <v>265</v>
      </c>
    </row>
    <row r="156" spans="2:65" s="1" customFormat="1" ht="25.5" customHeight="1">
      <c r="B156" s="45"/>
      <c r="C156" s="216" t="s">
        <v>266</v>
      </c>
      <c r="D156" s="216" t="s">
        <v>142</v>
      </c>
      <c r="E156" s="217" t="s">
        <v>267</v>
      </c>
      <c r="F156" s="218" t="s">
        <v>268</v>
      </c>
      <c r="G156" s="219" t="s">
        <v>174</v>
      </c>
      <c r="H156" s="220">
        <v>28.039</v>
      </c>
      <c r="I156" s="221"/>
      <c r="J156" s="222">
        <f>ROUND(I156*H156,2)</f>
        <v>0</v>
      </c>
      <c r="K156" s="218" t="s">
        <v>146</v>
      </c>
      <c r="L156" s="71"/>
      <c r="M156" s="223" t="s">
        <v>21</v>
      </c>
      <c r="N156" s="224" t="s">
        <v>44</v>
      </c>
      <c r="O156" s="4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AR156" s="23" t="s">
        <v>147</v>
      </c>
      <c r="AT156" s="23" t="s">
        <v>142</v>
      </c>
      <c r="AU156" s="23" t="s">
        <v>84</v>
      </c>
      <c r="AY156" s="23" t="s">
        <v>140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3" t="s">
        <v>81</v>
      </c>
      <c r="BK156" s="227">
        <f>ROUND(I156*H156,2)</f>
        <v>0</v>
      </c>
      <c r="BL156" s="23" t="s">
        <v>147</v>
      </c>
      <c r="BM156" s="23" t="s">
        <v>269</v>
      </c>
    </row>
    <row r="157" spans="2:47" s="1" customFormat="1" ht="13.5">
      <c r="B157" s="45"/>
      <c r="C157" s="73"/>
      <c r="D157" s="228" t="s">
        <v>149</v>
      </c>
      <c r="E157" s="73"/>
      <c r="F157" s="229" t="s">
        <v>270</v>
      </c>
      <c r="G157" s="73"/>
      <c r="H157" s="73"/>
      <c r="I157" s="186"/>
      <c r="J157" s="73"/>
      <c r="K157" s="73"/>
      <c r="L157" s="71"/>
      <c r="M157" s="230"/>
      <c r="N157" s="46"/>
      <c r="O157" s="46"/>
      <c r="P157" s="46"/>
      <c r="Q157" s="46"/>
      <c r="R157" s="46"/>
      <c r="S157" s="46"/>
      <c r="T157" s="94"/>
      <c r="AT157" s="23" t="s">
        <v>149</v>
      </c>
      <c r="AU157" s="23" t="s">
        <v>84</v>
      </c>
    </row>
    <row r="158" spans="2:63" s="10" customFormat="1" ht="29.85" customHeight="1">
      <c r="B158" s="200"/>
      <c r="C158" s="201"/>
      <c r="D158" s="202" t="s">
        <v>72</v>
      </c>
      <c r="E158" s="214" t="s">
        <v>271</v>
      </c>
      <c r="F158" s="214" t="s">
        <v>272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SUM(P159:P166)</f>
        <v>0</v>
      </c>
      <c r="Q158" s="208"/>
      <c r="R158" s="209">
        <f>SUM(R159:R166)</f>
        <v>314.90860499999997</v>
      </c>
      <c r="S158" s="208"/>
      <c r="T158" s="210">
        <f>SUM(T159:T166)</f>
        <v>0</v>
      </c>
      <c r="AR158" s="211" t="s">
        <v>81</v>
      </c>
      <c r="AT158" s="212" t="s">
        <v>72</v>
      </c>
      <c r="AU158" s="212" t="s">
        <v>81</v>
      </c>
      <c r="AY158" s="211" t="s">
        <v>140</v>
      </c>
      <c r="BK158" s="213">
        <f>SUM(BK159:BK166)</f>
        <v>0</v>
      </c>
    </row>
    <row r="159" spans="2:65" s="1" customFormat="1" ht="16.5" customHeight="1">
      <c r="B159" s="45"/>
      <c r="C159" s="216" t="s">
        <v>273</v>
      </c>
      <c r="D159" s="216" t="s">
        <v>142</v>
      </c>
      <c r="E159" s="217" t="s">
        <v>201</v>
      </c>
      <c r="F159" s="218" t="s">
        <v>202</v>
      </c>
      <c r="G159" s="219" t="s">
        <v>168</v>
      </c>
      <c r="H159" s="220">
        <v>411.5</v>
      </c>
      <c r="I159" s="221"/>
      <c r="J159" s="222">
        <f>ROUND(I159*H159,2)</f>
        <v>0</v>
      </c>
      <c r="K159" s="218" t="s">
        <v>146</v>
      </c>
      <c r="L159" s="71"/>
      <c r="M159" s="223" t="s">
        <v>21</v>
      </c>
      <c r="N159" s="224" t="s">
        <v>44</v>
      </c>
      <c r="O159" s="4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23" t="s">
        <v>147</v>
      </c>
      <c r="AT159" s="23" t="s">
        <v>142</v>
      </c>
      <c r="AU159" s="23" t="s">
        <v>84</v>
      </c>
      <c r="AY159" s="23" t="s">
        <v>140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3" t="s">
        <v>81</v>
      </c>
      <c r="BK159" s="227">
        <f>ROUND(I159*H159,2)</f>
        <v>0</v>
      </c>
      <c r="BL159" s="23" t="s">
        <v>147</v>
      </c>
      <c r="BM159" s="23" t="s">
        <v>274</v>
      </c>
    </row>
    <row r="160" spans="2:47" s="1" customFormat="1" ht="13.5">
      <c r="B160" s="45"/>
      <c r="C160" s="73"/>
      <c r="D160" s="228" t="s">
        <v>149</v>
      </c>
      <c r="E160" s="73"/>
      <c r="F160" s="229" t="s">
        <v>204</v>
      </c>
      <c r="G160" s="73"/>
      <c r="H160" s="73"/>
      <c r="I160" s="186"/>
      <c r="J160" s="73"/>
      <c r="K160" s="73"/>
      <c r="L160" s="71"/>
      <c r="M160" s="230"/>
      <c r="N160" s="46"/>
      <c r="O160" s="46"/>
      <c r="P160" s="46"/>
      <c r="Q160" s="46"/>
      <c r="R160" s="46"/>
      <c r="S160" s="46"/>
      <c r="T160" s="94"/>
      <c r="AT160" s="23" t="s">
        <v>149</v>
      </c>
      <c r="AU160" s="23" t="s">
        <v>84</v>
      </c>
    </row>
    <row r="161" spans="2:65" s="1" customFormat="1" ht="16.5" customHeight="1">
      <c r="B161" s="45"/>
      <c r="C161" s="216" t="s">
        <v>275</v>
      </c>
      <c r="D161" s="216" t="s">
        <v>142</v>
      </c>
      <c r="E161" s="217" t="s">
        <v>276</v>
      </c>
      <c r="F161" s="218" t="s">
        <v>277</v>
      </c>
      <c r="G161" s="219" t="s">
        <v>168</v>
      </c>
      <c r="H161" s="220">
        <v>411.5</v>
      </c>
      <c r="I161" s="221"/>
      <c r="J161" s="222">
        <f>ROUND(I161*H161,2)</f>
        <v>0</v>
      </c>
      <c r="K161" s="218" t="s">
        <v>21</v>
      </c>
      <c r="L161" s="71"/>
      <c r="M161" s="223" t="s">
        <v>21</v>
      </c>
      <c r="N161" s="224" t="s">
        <v>44</v>
      </c>
      <c r="O161" s="46"/>
      <c r="P161" s="225">
        <f>O161*H161</f>
        <v>0</v>
      </c>
      <c r="Q161" s="225">
        <v>0.378</v>
      </c>
      <c r="R161" s="225">
        <f>Q161*H161</f>
        <v>155.547</v>
      </c>
      <c r="S161" s="225">
        <v>0</v>
      </c>
      <c r="T161" s="226">
        <f>S161*H161</f>
        <v>0</v>
      </c>
      <c r="AR161" s="23" t="s">
        <v>147</v>
      </c>
      <c r="AT161" s="23" t="s">
        <v>142</v>
      </c>
      <c r="AU161" s="23" t="s">
        <v>84</v>
      </c>
      <c r="AY161" s="23" t="s">
        <v>140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3" t="s">
        <v>81</v>
      </c>
      <c r="BK161" s="227">
        <f>ROUND(I161*H161,2)</f>
        <v>0</v>
      </c>
      <c r="BL161" s="23" t="s">
        <v>147</v>
      </c>
      <c r="BM161" s="23" t="s">
        <v>278</v>
      </c>
    </row>
    <row r="162" spans="2:65" s="1" customFormat="1" ht="16.5" customHeight="1">
      <c r="B162" s="45"/>
      <c r="C162" s="216" t="s">
        <v>279</v>
      </c>
      <c r="D162" s="216" t="s">
        <v>142</v>
      </c>
      <c r="E162" s="217" t="s">
        <v>280</v>
      </c>
      <c r="F162" s="218" t="s">
        <v>281</v>
      </c>
      <c r="G162" s="219" t="s">
        <v>168</v>
      </c>
      <c r="H162" s="220">
        <v>411.5</v>
      </c>
      <c r="I162" s="221"/>
      <c r="J162" s="222">
        <f>ROUND(I162*H162,2)</f>
        <v>0</v>
      </c>
      <c r="K162" s="218" t="s">
        <v>21</v>
      </c>
      <c r="L162" s="71"/>
      <c r="M162" s="223" t="s">
        <v>21</v>
      </c>
      <c r="N162" s="224" t="s">
        <v>44</v>
      </c>
      <c r="O162" s="46"/>
      <c r="P162" s="225">
        <f>O162*H162</f>
        <v>0</v>
      </c>
      <c r="Q162" s="225">
        <v>0.18907</v>
      </c>
      <c r="R162" s="225">
        <f>Q162*H162</f>
        <v>77.80230499999999</v>
      </c>
      <c r="S162" s="225">
        <v>0</v>
      </c>
      <c r="T162" s="226">
        <f>S162*H162</f>
        <v>0</v>
      </c>
      <c r="AR162" s="23" t="s">
        <v>147</v>
      </c>
      <c r="AT162" s="23" t="s">
        <v>142</v>
      </c>
      <c r="AU162" s="23" t="s">
        <v>84</v>
      </c>
      <c r="AY162" s="23" t="s">
        <v>140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3" t="s">
        <v>81</v>
      </c>
      <c r="BK162" s="227">
        <f>ROUND(I162*H162,2)</f>
        <v>0</v>
      </c>
      <c r="BL162" s="23" t="s">
        <v>147</v>
      </c>
      <c r="BM162" s="23" t="s">
        <v>282</v>
      </c>
    </row>
    <row r="163" spans="2:65" s="1" customFormat="1" ht="16.5" customHeight="1">
      <c r="B163" s="45"/>
      <c r="C163" s="216" t="s">
        <v>283</v>
      </c>
      <c r="D163" s="216" t="s">
        <v>142</v>
      </c>
      <c r="E163" s="217" t="s">
        <v>259</v>
      </c>
      <c r="F163" s="218" t="s">
        <v>260</v>
      </c>
      <c r="G163" s="219" t="s">
        <v>168</v>
      </c>
      <c r="H163" s="220">
        <v>411.5</v>
      </c>
      <c r="I163" s="221"/>
      <c r="J163" s="222">
        <f>ROUND(I163*H163,2)</f>
        <v>0</v>
      </c>
      <c r="K163" s="218" t="s">
        <v>21</v>
      </c>
      <c r="L163" s="71"/>
      <c r="M163" s="223" t="s">
        <v>21</v>
      </c>
      <c r="N163" s="224" t="s">
        <v>44</v>
      </c>
      <c r="O163" s="46"/>
      <c r="P163" s="225">
        <f>O163*H163</f>
        <v>0</v>
      </c>
      <c r="Q163" s="225">
        <v>0.0982</v>
      </c>
      <c r="R163" s="225">
        <f>Q163*H163</f>
        <v>40.409299999999995</v>
      </c>
      <c r="S163" s="225">
        <v>0</v>
      </c>
      <c r="T163" s="226">
        <f>S163*H163</f>
        <v>0</v>
      </c>
      <c r="AR163" s="23" t="s">
        <v>147</v>
      </c>
      <c r="AT163" s="23" t="s">
        <v>142</v>
      </c>
      <c r="AU163" s="23" t="s">
        <v>84</v>
      </c>
      <c r="AY163" s="23" t="s">
        <v>140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3" t="s">
        <v>81</v>
      </c>
      <c r="BK163" s="227">
        <f>ROUND(I163*H163,2)</f>
        <v>0</v>
      </c>
      <c r="BL163" s="23" t="s">
        <v>147</v>
      </c>
      <c r="BM163" s="23" t="s">
        <v>284</v>
      </c>
    </row>
    <row r="164" spans="2:65" s="1" customFormat="1" ht="25.5" customHeight="1">
      <c r="B164" s="45"/>
      <c r="C164" s="216" t="s">
        <v>285</v>
      </c>
      <c r="D164" s="216" t="s">
        <v>142</v>
      </c>
      <c r="E164" s="217" t="s">
        <v>263</v>
      </c>
      <c r="F164" s="218" t="s">
        <v>264</v>
      </c>
      <c r="G164" s="219" t="s">
        <v>168</v>
      </c>
      <c r="H164" s="220">
        <v>411.5</v>
      </c>
      <c r="I164" s="221"/>
      <c r="J164" s="222">
        <f>ROUND(I164*H164,2)</f>
        <v>0</v>
      </c>
      <c r="K164" s="218" t="s">
        <v>21</v>
      </c>
      <c r="L164" s="71"/>
      <c r="M164" s="223" t="s">
        <v>21</v>
      </c>
      <c r="N164" s="224" t="s">
        <v>44</v>
      </c>
      <c r="O164" s="46"/>
      <c r="P164" s="225">
        <f>O164*H164</f>
        <v>0</v>
      </c>
      <c r="Q164" s="225">
        <v>0.1</v>
      </c>
      <c r="R164" s="225">
        <f>Q164*H164</f>
        <v>41.150000000000006</v>
      </c>
      <c r="S164" s="225">
        <v>0</v>
      </c>
      <c r="T164" s="226">
        <f>S164*H164</f>
        <v>0</v>
      </c>
      <c r="AR164" s="23" t="s">
        <v>147</v>
      </c>
      <c r="AT164" s="23" t="s">
        <v>142</v>
      </c>
      <c r="AU164" s="23" t="s">
        <v>84</v>
      </c>
      <c r="AY164" s="23" t="s">
        <v>140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3" t="s">
        <v>81</v>
      </c>
      <c r="BK164" s="227">
        <f>ROUND(I164*H164,2)</f>
        <v>0</v>
      </c>
      <c r="BL164" s="23" t="s">
        <v>147</v>
      </c>
      <c r="BM164" s="23" t="s">
        <v>286</v>
      </c>
    </row>
    <row r="165" spans="2:65" s="1" customFormat="1" ht="25.5" customHeight="1">
      <c r="B165" s="45"/>
      <c r="C165" s="216" t="s">
        <v>287</v>
      </c>
      <c r="D165" s="216" t="s">
        <v>142</v>
      </c>
      <c r="E165" s="217" t="s">
        <v>267</v>
      </c>
      <c r="F165" s="218" t="s">
        <v>268</v>
      </c>
      <c r="G165" s="219" t="s">
        <v>174</v>
      </c>
      <c r="H165" s="220">
        <v>314.909</v>
      </c>
      <c r="I165" s="221"/>
      <c r="J165" s="222">
        <f>ROUND(I165*H165,2)</f>
        <v>0</v>
      </c>
      <c r="K165" s="218" t="s">
        <v>146</v>
      </c>
      <c r="L165" s="71"/>
      <c r="M165" s="223" t="s">
        <v>21</v>
      </c>
      <c r="N165" s="224" t="s">
        <v>44</v>
      </c>
      <c r="O165" s="4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AR165" s="23" t="s">
        <v>147</v>
      </c>
      <c r="AT165" s="23" t="s">
        <v>142</v>
      </c>
      <c r="AU165" s="23" t="s">
        <v>84</v>
      </c>
      <c r="AY165" s="23" t="s">
        <v>140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3" t="s">
        <v>81</v>
      </c>
      <c r="BK165" s="227">
        <f>ROUND(I165*H165,2)</f>
        <v>0</v>
      </c>
      <c r="BL165" s="23" t="s">
        <v>147</v>
      </c>
      <c r="BM165" s="23" t="s">
        <v>288</v>
      </c>
    </row>
    <row r="166" spans="2:47" s="1" customFormat="1" ht="13.5">
      <c r="B166" s="45"/>
      <c r="C166" s="73"/>
      <c r="D166" s="228" t="s">
        <v>149</v>
      </c>
      <c r="E166" s="73"/>
      <c r="F166" s="229" t="s">
        <v>270</v>
      </c>
      <c r="G166" s="73"/>
      <c r="H166" s="73"/>
      <c r="I166" s="186"/>
      <c r="J166" s="73"/>
      <c r="K166" s="73"/>
      <c r="L166" s="71"/>
      <c r="M166" s="230"/>
      <c r="N166" s="46"/>
      <c r="O166" s="46"/>
      <c r="P166" s="46"/>
      <c r="Q166" s="46"/>
      <c r="R166" s="46"/>
      <c r="S166" s="46"/>
      <c r="T166" s="94"/>
      <c r="AT166" s="23" t="s">
        <v>149</v>
      </c>
      <c r="AU166" s="23" t="s">
        <v>84</v>
      </c>
    </row>
    <row r="167" spans="2:63" s="10" customFormat="1" ht="29.85" customHeight="1">
      <c r="B167" s="200"/>
      <c r="C167" s="201"/>
      <c r="D167" s="202" t="s">
        <v>72</v>
      </c>
      <c r="E167" s="214" t="s">
        <v>289</v>
      </c>
      <c r="F167" s="214" t="s">
        <v>290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SUM(P168:P174)</f>
        <v>0</v>
      </c>
      <c r="Q167" s="208"/>
      <c r="R167" s="209">
        <f>SUM(R168:R174)</f>
        <v>27.254177499999997</v>
      </c>
      <c r="S167" s="208"/>
      <c r="T167" s="210">
        <f>SUM(T168:T174)</f>
        <v>0</v>
      </c>
      <c r="AR167" s="211" t="s">
        <v>81</v>
      </c>
      <c r="AT167" s="212" t="s">
        <v>72</v>
      </c>
      <c r="AU167" s="212" t="s">
        <v>81</v>
      </c>
      <c r="AY167" s="211" t="s">
        <v>140</v>
      </c>
      <c r="BK167" s="213">
        <f>SUM(BK168:BK174)</f>
        <v>0</v>
      </c>
    </row>
    <row r="168" spans="2:65" s="1" customFormat="1" ht="16.5" customHeight="1">
      <c r="B168" s="45"/>
      <c r="C168" s="216" t="s">
        <v>291</v>
      </c>
      <c r="D168" s="216" t="s">
        <v>142</v>
      </c>
      <c r="E168" s="217" t="s">
        <v>201</v>
      </c>
      <c r="F168" s="218" t="s">
        <v>202</v>
      </c>
      <c r="G168" s="219" t="s">
        <v>168</v>
      </c>
      <c r="H168" s="220">
        <v>93.25</v>
      </c>
      <c r="I168" s="221"/>
      <c r="J168" s="222">
        <f>ROUND(I168*H168,2)</f>
        <v>0</v>
      </c>
      <c r="K168" s="218" t="s">
        <v>146</v>
      </c>
      <c r="L168" s="71"/>
      <c r="M168" s="223" t="s">
        <v>21</v>
      </c>
      <c r="N168" s="224" t="s">
        <v>44</v>
      </c>
      <c r="O168" s="46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AR168" s="23" t="s">
        <v>147</v>
      </c>
      <c r="AT168" s="23" t="s">
        <v>142</v>
      </c>
      <c r="AU168" s="23" t="s">
        <v>84</v>
      </c>
      <c r="AY168" s="23" t="s">
        <v>140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3" t="s">
        <v>81</v>
      </c>
      <c r="BK168" s="227">
        <f>ROUND(I168*H168,2)</f>
        <v>0</v>
      </c>
      <c r="BL168" s="23" t="s">
        <v>147</v>
      </c>
      <c r="BM168" s="23" t="s">
        <v>292</v>
      </c>
    </row>
    <row r="169" spans="2:47" s="1" customFormat="1" ht="13.5">
      <c r="B169" s="45"/>
      <c r="C169" s="73"/>
      <c r="D169" s="228" t="s">
        <v>149</v>
      </c>
      <c r="E169" s="73"/>
      <c r="F169" s="229" t="s">
        <v>204</v>
      </c>
      <c r="G169" s="73"/>
      <c r="H169" s="73"/>
      <c r="I169" s="186"/>
      <c r="J169" s="73"/>
      <c r="K169" s="73"/>
      <c r="L169" s="71"/>
      <c r="M169" s="230"/>
      <c r="N169" s="46"/>
      <c r="O169" s="46"/>
      <c r="P169" s="46"/>
      <c r="Q169" s="46"/>
      <c r="R169" s="46"/>
      <c r="S169" s="46"/>
      <c r="T169" s="94"/>
      <c r="AT169" s="23" t="s">
        <v>149</v>
      </c>
      <c r="AU169" s="23" t="s">
        <v>84</v>
      </c>
    </row>
    <row r="170" spans="2:65" s="1" customFormat="1" ht="16.5" customHeight="1">
      <c r="B170" s="45"/>
      <c r="C170" s="216" t="s">
        <v>293</v>
      </c>
      <c r="D170" s="216" t="s">
        <v>142</v>
      </c>
      <c r="E170" s="217" t="s">
        <v>294</v>
      </c>
      <c r="F170" s="218" t="s">
        <v>295</v>
      </c>
      <c r="G170" s="219" t="s">
        <v>168</v>
      </c>
      <c r="H170" s="220">
        <v>93.25</v>
      </c>
      <c r="I170" s="221"/>
      <c r="J170" s="222">
        <f>ROUND(I170*H170,2)</f>
        <v>0</v>
      </c>
      <c r="K170" s="218" t="s">
        <v>21</v>
      </c>
      <c r="L170" s="71"/>
      <c r="M170" s="223" t="s">
        <v>21</v>
      </c>
      <c r="N170" s="224" t="s">
        <v>44</v>
      </c>
      <c r="O170" s="46"/>
      <c r="P170" s="225">
        <f>O170*H170</f>
        <v>0</v>
      </c>
      <c r="Q170" s="225">
        <v>0.18907</v>
      </c>
      <c r="R170" s="225">
        <f>Q170*H170</f>
        <v>17.6307775</v>
      </c>
      <c r="S170" s="225">
        <v>0</v>
      </c>
      <c r="T170" s="226">
        <f>S170*H170</f>
        <v>0</v>
      </c>
      <c r="AR170" s="23" t="s">
        <v>147</v>
      </c>
      <c r="AT170" s="23" t="s">
        <v>142</v>
      </c>
      <c r="AU170" s="23" t="s">
        <v>84</v>
      </c>
      <c r="AY170" s="23" t="s">
        <v>140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3" t="s">
        <v>81</v>
      </c>
      <c r="BK170" s="227">
        <f>ROUND(I170*H170,2)</f>
        <v>0</v>
      </c>
      <c r="BL170" s="23" t="s">
        <v>147</v>
      </c>
      <c r="BM170" s="23" t="s">
        <v>296</v>
      </c>
    </row>
    <row r="171" spans="2:65" s="1" customFormat="1" ht="16.5" customHeight="1">
      <c r="B171" s="45"/>
      <c r="C171" s="216" t="s">
        <v>297</v>
      </c>
      <c r="D171" s="216" t="s">
        <v>142</v>
      </c>
      <c r="E171" s="217" t="s">
        <v>298</v>
      </c>
      <c r="F171" s="218" t="s">
        <v>299</v>
      </c>
      <c r="G171" s="219" t="s">
        <v>168</v>
      </c>
      <c r="H171" s="220">
        <v>93.25</v>
      </c>
      <c r="I171" s="221"/>
      <c r="J171" s="222">
        <f>ROUND(I171*H171,2)</f>
        <v>0</v>
      </c>
      <c r="K171" s="218" t="s">
        <v>21</v>
      </c>
      <c r="L171" s="71"/>
      <c r="M171" s="223" t="s">
        <v>21</v>
      </c>
      <c r="N171" s="224" t="s">
        <v>44</v>
      </c>
      <c r="O171" s="46"/>
      <c r="P171" s="225">
        <f>O171*H171</f>
        <v>0</v>
      </c>
      <c r="Q171" s="225">
        <v>0.005</v>
      </c>
      <c r="R171" s="225">
        <f>Q171*H171</f>
        <v>0.46625</v>
      </c>
      <c r="S171" s="225">
        <v>0</v>
      </c>
      <c r="T171" s="226">
        <f>S171*H171</f>
        <v>0</v>
      </c>
      <c r="AR171" s="23" t="s">
        <v>147</v>
      </c>
      <c r="AT171" s="23" t="s">
        <v>142</v>
      </c>
      <c r="AU171" s="23" t="s">
        <v>84</v>
      </c>
      <c r="AY171" s="23" t="s">
        <v>140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3" t="s">
        <v>81</v>
      </c>
      <c r="BK171" s="227">
        <f>ROUND(I171*H171,2)</f>
        <v>0</v>
      </c>
      <c r="BL171" s="23" t="s">
        <v>147</v>
      </c>
      <c r="BM171" s="23" t="s">
        <v>300</v>
      </c>
    </row>
    <row r="172" spans="2:65" s="1" customFormat="1" ht="16.5" customHeight="1">
      <c r="B172" s="45"/>
      <c r="C172" s="216" t="s">
        <v>301</v>
      </c>
      <c r="D172" s="216" t="s">
        <v>142</v>
      </c>
      <c r="E172" s="217" t="s">
        <v>259</v>
      </c>
      <c r="F172" s="218" t="s">
        <v>260</v>
      </c>
      <c r="G172" s="219" t="s">
        <v>168</v>
      </c>
      <c r="H172" s="220">
        <v>93.25</v>
      </c>
      <c r="I172" s="221"/>
      <c r="J172" s="222">
        <f>ROUND(I172*H172,2)</f>
        <v>0</v>
      </c>
      <c r="K172" s="218" t="s">
        <v>21</v>
      </c>
      <c r="L172" s="71"/>
      <c r="M172" s="223" t="s">
        <v>21</v>
      </c>
      <c r="N172" s="224" t="s">
        <v>44</v>
      </c>
      <c r="O172" s="46"/>
      <c r="P172" s="225">
        <f>O172*H172</f>
        <v>0</v>
      </c>
      <c r="Q172" s="225">
        <v>0.0982</v>
      </c>
      <c r="R172" s="225">
        <f>Q172*H172</f>
        <v>9.15715</v>
      </c>
      <c r="S172" s="225">
        <v>0</v>
      </c>
      <c r="T172" s="226">
        <f>S172*H172</f>
        <v>0</v>
      </c>
      <c r="AR172" s="23" t="s">
        <v>147</v>
      </c>
      <c r="AT172" s="23" t="s">
        <v>142</v>
      </c>
      <c r="AU172" s="23" t="s">
        <v>84</v>
      </c>
      <c r="AY172" s="23" t="s">
        <v>140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3" t="s">
        <v>81</v>
      </c>
      <c r="BK172" s="227">
        <f>ROUND(I172*H172,2)</f>
        <v>0</v>
      </c>
      <c r="BL172" s="23" t="s">
        <v>147</v>
      </c>
      <c r="BM172" s="23" t="s">
        <v>302</v>
      </c>
    </row>
    <row r="173" spans="2:65" s="1" customFormat="1" ht="25.5" customHeight="1">
      <c r="B173" s="45"/>
      <c r="C173" s="216" t="s">
        <v>303</v>
      </c>
      <c r="D173" s="216" t="s">
        <v>142</v>
      </c>
      <c r="E173" s="217" t="s">
        <v>267</v>
      </c>
      <c r="F173" s="218" t="s">
        <v>268</v>
      </c>
      <c r="G173" s="219" t="s">
        <v>174</v>
      </c>
      <c r="H173" s="220">
        <v>27.254</v>
      </c>
      <c r="I173" s="221"/>
      <c r="J173" s="222">
        <f>ROUND(I173*H173,2)</f>
        <v>0</v>
      </c>
      <c r="K173" s="218" t="s">
        <v>146</v>
      </c>
      <c r="L173" s="71"/>
      <c r="M173" s="223" t="s">
        <v>21</v>
      </c>
      <c r="N173" s="224" t="s">
        <v>44</v>
      </c>
      <c r="O173" s="46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AR173" s="23" t="s">
        <v>147</v>
      </c>
      <c r="AT173" s="23" t="s">
        <v>142</v>
      </c>
      <c r="AU173" s="23" t="s">
        <v>84</v>
      </c>
      <c r="AY173" s="23" t="s">
        <v>140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3" t="s">
        <v>81</v>
      </c>
      <c r="BK173" s="227">
        <f>ROUND(I173*H173,2)</f>
        <v>0</v>
      </c>
      <c r="BL173" s="23" t="s">
        <v>147</v>
      </c>
      <c r="BM173" s="23" t="s">
        <v>304</v>
      </c>
    </row>
    <row r="174" spans="2:47" s="1" customFormat="1" ht="13.5">
      <c r="B174" s="45"/>
      <c r="C174" s="73"/>
      <c r="D174" s="228" t="s">
        <v>149</v>
      </c>
      <c r="E174" s="73"/>
      <c r="F174" s="229" t="s">
        <v>270</v>
      </c>
      <c r="G174" s="73"/>
      <c r="H174" s="73"/>
      <c r="I174" s="186"/>
      <c r="J174" s="73"/>
      <c r="K174" s="73"/>
      <c r="L174" s="71"/>
      <c r="M174" s="230"/>
      <c r="N174" s="46"/>
      <c r="O174" s="46"/>
      <c r="P174" s="46"/>
      <c r="Q174" s="46"/>
      <c r="R174" s="46"/>
      <c r="S174" s="46"/>
      <c r="T174" s="94"/>
      <c r="AT174" s="23" t="s">
        <v>149</v>
      </c>
      <c r="AU174" s="23" t="s">
        <v>84</v>
      </c>
    </row>
    <row r="175" spans="2:63" s="10" customFormat="1" ht="29.85" customHeight="1">
      <c r="B175" s="200"/>
      <c r="C175" s="201"/>
      <c r="D175" s="202" t="s">
        <v>72</v>
      </c>
      <c r="E175" s="214" t="s">
        <v>305</v>
      </c>
      <c r="F175" s="214" t="s">
        <v>306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SUM(P176:P223)</f>
        <v>0</v>
      </c>
      <c r="Q175" s="208"/>
      <c r="R175" s="209">
        <f>SUM(R176:R223)</f>
        <v>96.97437543999999</v>
      </c>
      <c r="S175" s="208"/>
      <c r="T175" s="210">
        <f>SUM(T176:T223)</f>
        <v>0</v>
      </c>
      <c r="AR175" s="211" t="s">
        <v>81</v>
      </c>
      <c r="AT175" s="212" t="s">
        <v>72</v>
      </c>
      <c r="AU175" s="212" t="s">
        <v>81</v>
      </c>
      <c r="AY175" s="211" t="s">
        <v>140</v>
      </c>
      <c r="BK175" s="213">
        <f>SUM(BK176:BK223)</f>
        <v>0</v>
      </c>
    </row>
    <row r="176" spans="2:65" s="1" customFormat="1" ht="16.5" customHeight="1">
      <c r="B176" s="45"/>
      <c r="C176" s="216" t="s">
        <v>307</v>
      </c>
      <c r="D176" s="216" t="s">
        <v>142</v>
      </c>
      <c r="E176" s="217" t="s">
        <v>308</v>
      </c>
      <c r="F176" s="218" t="s">
        <v>309</v>
      </c>
      <c r="G176" s="219" t="s">
        <v>145</v>
      </c>
      <c r="H176" s="220">
        <v>18.458</v>
      </c>
      <c r="I176" s="221"/>
      <c r="J176" s="222">
        <f>ROUND(I176*H176,2)</f>
        <v>0</v>
      </c>
      <c r="K176" s="218" t="s">
        <v>146</v>
      </c>
      <c r="L176" s="71"/>
      <c r="M176" s="223" t="s">
        <v>21</v>
      </c>
      <c r="N176" s="224" t="s">
        <v>44</v>
      </c>
      <c r="O176" s="4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AR176" s="23" t="s">
        <v>147</v>
      </c>
      <c r="AT176" s="23" t="s">
        <v>142</v>
      </c>
      <c r="AU176" s="23" t="s">
        <v>84</v>
      </c>
      <c r="AY176" s="23" t="s">
        <v>140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3" t="s">
        <v>81</v>
      </c>
      <c r="BK176" s="227">
        <f>ROUND(I176*H176,2)</f>
        <v>0</v>
      </c>
      <c r="BL176" s="23" t="s">
        <v>147</v>
      </c>
      <c r="BM176" s="23" t="s">
        <v>310</v>
      </c>
    </row>
    <row r="177" spans="2:47" s="1" customFormat="1" ht="13.5">
      <c r="B177" s="45"/>
      <c r="C177" s="73"/>
      <c r="D177" s="228" t="s">
        <v>149</v>
      </c>
      <c r="E177" s="73"/>
      <c r="F177" s="229" t="s">
        <v>311</v>
      </c>
      <c r="G177" s="73"/>
      <c r="H177" s="73"/>
      <c r="I177" s="186"/>
      <c r="J177" s="73"/>
      <c r="K177" s="73"/>
      <c r="L177" s="71"/>
      <c r="M177" s="230"/>
      <c r="N177" s="46"/>
      <c r="O177" s="46"/>
      <c r="P177" s="46"/>
      <c r="Q177" s="46"/>
      <c r="R177" s="46"/>
      <c r="S177" s="46"/>
      <c r="T177" s="94"/>
      <c r="AT177" s="23" t="s">
        <v>149</v>
      </c>
      <c r="AU177" s="23" t="s">
        <v>84</v>
      </c>
    </row>
    <row r="178" spans="2:51" s="11" customFormat="1" ht="13.5">
      <c r="B178" s="231"/>
      <c r="C178" s="232"/>
      <c r="D178" s="228" t="s">
        <v>151</v>
      </c>
      <c r="E178" s="233" t="s">
        <v>21</v>
      </c>
      <c r="F178" s="234" t="s">
        <v>312</v>
      </c>
      <c r="G178" s="232"/>
      <c r="H178" s="235">
        <v>18.458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151</v>
      </c>
      <c r="AU178" s="241" t="s">
        <v>84</v>
      </c>
      <c r="AV178" s="11" t="s">
        <v>84</v>
      </c>
      <c r="AW178" s="11" t="s">
        <v>36</v>
      </c>
      <c r="AX178" s="11" t="s">
        <v>81</v>
      </c>
      <c r="AY178" s="241" t="s">
        <v>140</v>
      </c>
    </row>
    <row r="179" spans="2:65" s="1" customFormat="1" ht="16.5" customHeight="1">
      <c r="B179" s="45"/>
      <c r="C179" s="216" t="s">
        <v>313</v>
      </c>
      <c r="D179" s="216" t="s">
        <v>142</v>
      </c>
      <c r="E179" s="217" t="s">
        <v>155</v>
      </c>
      <c r="F179" s="218" t="s">
        <v>156</v>
      </c>
      <c r="G179" s="219" t="s">
        <v>145</v>
      </c>
      <c r="H179" s="220">
        <v>18.458</v>
      </c>
      <c r="I179" s="221"/>
      <c r="J179" s="222">
        <f>ROUND(I179*H179,2)</f>
        <v>0</v>
      </c>
      <c r="K179" s="218" t="s">
        <v>146</v>
      </c>
      <c r="L179" s="71"/>
      <c r="M179" s="223" t="s">
        <v>21</v>
      </c>
      <c r="N179" s="224" t="s">
        <v>44</v>
      </c>
      <c r="O179" s="46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AR179" s="23" t="s">
        <v>147</v>
      </c>
      <c r="AT179" s="23" t="s">
        <v>142</v>
      </c>
      <c r="AU179" s="23" t="s">
        <v>84</v>
      </c>
      <c r="AY179" s="23" t="s">
        <v>140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3" t="s">
        <v>81</v>
      </c>
      <c r="BK179" s="227">
        <f>ROUND(I179*H179,2)</f>
        <v>0</v>
      </c>
      <c r="BL179" s="23" t="s">
        <v>147</v>
      </c>
      <c r="BM179" s="23" t="s">
        <v>314</v>
      </c>
    </row>
    <row r="180" spans="2:47" s="1" customFormat="1" ht="13.5">
      <c r="B180" s="45"/>
      <c r="C180" s="73"/>
      <c r="D180" s="228" t="s">
        <v>149</v>
      </c>
      <c r="E180" s="73"/>
      <c r="F180" s="229" t="s">
        <v>158</v>
      </c>
      <c r="G180" s="73"/>
      <c r="H180" s="73"/>
      <c r="I180" s="186"/>
      <c r="J180" s="73"/>
      <c r="K180" s="73"/>
      <c r="L180" s="71"/>
      <c r="M180" s="230"/>
      <c r="N180" s="46"/>
      <c r="O180" s="46"/>
      <c r="P180" s="46"/>
      <c r="Q180" s="46"/>
      <c r="R180" s="46"/>
      <c r="S180" s="46"/>
      <c r="T180" s="94"/>
      <c r="AT180" s="23" t="s">
        <v>149</v>
      </c>
      <c r="AU180" s="23" t="s">
        <v>84</v>
      </c>
    </row>
    <row r="181" spans="2:65" s="1" customFormat="1" ht="16.5" customHeight="1">
      <c r="B181" s="45"/>
      <c r="C181" s="216" t="s">
        <v>315</v>
      </c>
      <c r="D181" s="216" t="s">
        <v>142</v>
      </c>
      <c r="E181" s="217" t="s">
        <v>160</v>
      </c>
      <c r="F181" s="218" t="s">
        <v>161</v>
      </c>
      <c r="G181" s="219" t="s">
        <v>145</v>
      </c>
      <c r="H181" s="220">
        <v>18.458</v>
      </c>
      <c r="I181" s="221"/>
      <c r="J181" s="222">
        <f>ROUND(I181*H181,2)</f>
        <v>0</v>
      </c>
      <c r="K181" s="218" t="s">
        <v>146</v>
      </c>
      <c r="L181" s="71"/>
      <c r="M181" s="223" t="s">
        <v>21</v>
      </c>
      <c r="N181" s="224" t="s">
        <v>44</v>
      </c>
      <c r="O181" s="4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AR181" s="23" t="s">
        <v>147</v>
      </c>
      <c r="AT181" s="23" t="s">
        <v>142</v>
      </c>
      <c r="AU181" s="23" t="s">
        <v>84</v>
      </c>
      <c r="AY181" s="23" t="s">
        <v>140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3" t="s">
        <v>81</v>
      </c>
      <c r="BK181" s="227">
        <f>ROUND(I181*H181,2)</f>
        <v>0</v>
      </c>
      <c r="BL181" s="23" t="s">
        <v>147</v>
      </c>
      <c r="BM181" s="23" t="s">
        <v>316</v>
      </c>
    </row>
    <row r="182" spans="2:47" s="1" customFormat="1" ht="13.5">
      <c r="B182" s="45"/>
      <c r="C182" s="73"/>
      <c r="D182" s="228" t="s">
        <v>149</v>
      </c>
      <c r="E182" s="73"/>
      <c r="F182" s="229" t="s">
        <v>163</v>
      </c>
      <c r="G182" s="73"/>
      <c r="H182" s="73"/>
      <c r="I182" s="186"/>
      <c r="J182" s="73"/>
      <c r="K182" s="73"/>
      <c r="L182" s="71"/>
      <c r="M182" s="230"/>
      <c r="N182" s="46"/>
      <c r="O182" s="46"/>
      <c r="P182" s="46"/>
      <c r="Q182" s="46"/>
      <c r="R182" s="46"/>
      <c r="S182" s="46"/>
      <c r="T182" s="94"/>
      <c r="AT182" s="23" t="s">
        <v>149</v>
      </c>
      <c r="AU182" s="23" t="s">
        <v>84</v>
      </c>
    </row>
    <row r="183" spans="2:65" s="1" customFormat="1" ht="16.5" customHeight="1">
      <c r="B183" s="45"/>
      <c r="C183" s="216" t="s">
        <v>317</v>
      </c>
      <c r="D183" s="216" t="s">
        <v>142</v>
      </c>
      <c r="E183" s="217" t="s">
        <v>318</v>
      </c>
      <c r="F183" s="218" t="s">
        <v>319</v>
      </c>
      <c r="G183" s="219" t="s">
        <v>145</v>
      </c>
      <c r="H183" s="220">
        <v>23.88</v>
      </c>
      <c r="I183" s="221"/>
      <c r="J183" s="222">
        <f>ROUND(I183*H183,2)</f>
        <v>0</v>
      </c>
      <c r="K183" s="218" t="s">
        <v>146</v>
      </c>
      <c r="L183" s="71"/>
      <c r="M183" s="223" t="s">
        <v>21</v>
      </c>
      <c r="N183" s="224" t="s">
        <v>44</v>
      </c>
      <c r="O183" s="46"/>
      <c r="P183" s="225">
        <f>O183*H183</f>
        <v>0</v>
      </c>
      <c r="Q183" s="225">
        <v>2.25634</v>
      </c>
      <c r="R183" s="225">
        <f>Q183*H183</f>
        <v>53.88139919999999</v>
      </c>
      <c r="S183" s="225">
        <v>0</v>
      </c>
      <c r="T183" s="226">
        <f>S183*H183</f>
        <v>0</v>
      </c>
      <c r="AR183" s="23" t="s">
        <v>147</v>
      </c>
      <c r="AT183" s="23" t="s">
        <v>142</v>
      </c>
      <c r="AU183" s="23" t="s">
        <v>84</v>
      </c>
      <c r="AY183" s="23" t="s">
        <v>140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3" t="s">
        <v>81</v>
      </c>
      <c r="BK183" s="227">
        <f>ROUND(I183*H183,2)</f>
        <v>0</v>
      </c>
      <c r="BL183" s="23" t="s">
        <v>147</v>
      </c>
      <c r="BM183" s="23" t="s">
        <v>320</v>
      </c>
    </row>
    <row r="184" spans="2:47" s="1" customFormat="1" ht="13.5">
      <c r="B184" s="45"/>
      <c r="C184" s="73"/>
      <c r="D184" s="228" t="s">
        <v>149</v>
      </c>
      <c r="E184" s="73"/>
      <c r="F184" s="229" t="s">
        <v>321</v>
      </c>
      <c r="G184" s="73"/>
      <c r="H184" s="73"/>
      <c r="I184" s="186"/>
      <c r="J184" s="73"/>
      <c r="K184" s="73"/>
      <c r="L184" s="71"/>
      <c r="M184" s="230"/>
      <c r="N184" s="46"/>
      <c r="O184" s="46"/>
      <c r="P184" s="46"/>
      <c r="Q184" s="46"/>
      <c r="R184" s="46"/>
      <c r="S184" s="46"/>
      <c r="T184" s="94"/>
      <c r="AT184" s="23" t="s">
        <v>149</v>
      </c>
      <c r="AU184" s="23" t="s">
        <v>84</v>
      </c>
    </row>
    <row r="185" spans="2:51" s="11" customFormat="1" ht="13.5">
      <c r="B185" s="231"/>
      <c r="C185" s="232"/>
      <c r="D185" s="228" t="s">
        <v>151</v>
      </c>
      <c r="E185" s="233" t="s">
        <v>21</v>
      </c>
      <c r="F185" s="234" t="s">
        <v>322</v>
      </c>
      <c r="G185" s="232"/>
      <c r="H185" s="235">
        <v>23.88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151</v>
      </c>
      <c r="AU185" s="241" t="s">
        <v>84</v>
      </c>
      <c r="AV185" s="11" t="s">
        <v>84</v>
      </c>
      <c r="AW185" s="11" t="s">
        <v>36</v>
      </c>
      <c r="AX185" s="11" t="s">
        <v>81</v>
      </c>
      <c r="AY185" s="241" t="s">
        <v>140</v>
      </c>
    </row>
    <row r="186" spans="2:65" s="1" customFormat="1" ht="16.5" customHeight="1">
      <c r="B186" s="45"/>
      <c r="C186" s="216" t="s">
        <v>323</v>
      </c>
      <c r="D186" s="216" t="s">
        <v>142</v>
      </c>
      <c r="E186" s="217" t="s">
        <v>324</v>
      </c>
      <c r="F186" s="218" t="s">
        <v>325</v>
      </c>
      <c r="G186" s="219" t="s">
        <v>168</v>
      </c>
      <c r="H186" s="220">
        <v>26.368</v>
      </c>
      <c r="I186" s="221"/>
      <c r="J186" s="222">
        <f>ROUND(I186*H186,2)</f>
        <v>0</v>
      </c>
      <c r="K186" s="218" t="s">
        <v>146</v>
      </c>
      <c r="L186" s="71"/>
      <c r="M186" s="223" t="s">
        <v>21</v>
      </c>
      <c r="N186" s="224" t="s">
        <v>44</v>
      </c>
      <c r="O186" s="46"/>
      <c r="P186" s="225">
        <f>O186*H186</f>
        <v>0</v>
      </c>
      <c r="Q186" s="225">
        <v>0.00269</v>
      </c>
      <c r="R186" s="225">
        <f>Q186*H186</f>
        <v>0.07092992</v>
      </c>
      <c r="S186" s="225">
        <v>0</v>
      </c>
      <c r="T186" s="226">
        <f>S186*H186</f>
        <v>0</v>
      </c>
      <c r="AR186" s="23" t="s">
        <v>147</v>
      </c>
      <c r="AT186" s="23" t="s">
        <v>142</v>
      </c>
      <c r="AU186" s="23" t="s">
        <v>84</v>
      </c>
      <c r="AY186" s="23" t="s">
        <v>140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3" t="s">
        <v>81</v>
      </c>
      <c r="BK186" s="227">
        <f>ROUND(I186*H186,2)</f>
        <v>0</v>
      </c>
      <c r="BL186" s="23" t="s">
        <v>147</v>
      </c>
      <c r="BM186" s="23" t="s">
        <v>326</v>
      </c>
    </row>
    <row r="187" spans="2:47" s="1" customFormat="1" ht="13.5">
      <c r="B187" s="45"/>
      <c r="C187" s="73"/>
      <c r="D187" s="228" t="s">
        <v>149</v>
      </c>
      <c r="E187" s="73"/>
      <c r="F187" s="229" t="s">
        <v>327</v>
      </c>
      <c r="G187" s="73"/>
      <c r="H187" s="73"/>
      <c r="I187" s="186"/>
      <c r="J187" s="73"/>
      <c r="K187" s="73"/>
      <c r="L187" s="71"/>
      <c r="M187" s="230"/>
      <c r="N187" s="46"/>
      <c r="O187" s="46"/>
      <c r="P187" s="46"/>
      <c r="Q187" s="46"/>
      <c r="R187" s="46"/>
      <c r="S187" s="46"/>
      <c r="T187" s="94"/>
      <c r="AT187" s="23" t="s">
        <v>149</v>
      </c>
      <c r="AU187" s="23" t="s">
        <v>84</v>
      </c>
    </row>
    <row r="188" spans="2:51" s="11" customFormat="1" ht="13.5">
      <c r="B188" s="231"/>
      <c r="C188" s="232"/>
      <c r="D188" s="228" t="s">
        <v>151</v>
      </c>
      <c r="E188" s="233" t="s">
        <v>21</v>
      </c>
      <c r="F188" s="234" t="s">
        <v>328</v>
      </c>
      <c r="G188" s="232"/>
      <c r="H188" s="235">
        <v>26.368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151</v>
      </c>
      <c r="AU188" s="241" t="s">
        <v>84</v>
      </c>
      <c r="AV188" s="11" t="s">
        <v>84</v>
      </c>
      <c r="AW188" s="11" t="s">
        <v>36</v>
      </c>
      <c r="AX188" s="11" t="s">
        <v>81</v>
      </c>
      <c r="AY188" s="241" t="s">
        <v>140</v>
      </c>
    </row>
    <row r="189" spans="2:65" s="1" customFormat="1" ht="16.5" customHeight="1">
      <c r="B189" s="45"/>
      <c r="C189" s="216" t="s">
        <v>329</v>
      </c>
      <c r="D189" s="216" t="s">
        <v>142</v>
      </c>
      <c r="E189" s="217" t="s">
        <v>330</v>
      </c>
      <c r="F189" s="218" t="s">
        <v>331</v>
      </c>
      <c r="G189" s="219" t="s">
        <v>168</v>
      </c>
      <c r="H189" s="220">
        <v>26.368</v>
      </c>
      <c r="I189" s="221"/>
      <c r="J189" s="222">
        <f>ROUND(I189*H189,2)</f>
        <v>0</v>
      </c>
      <c r="K189" s="218" t="s">
        <v>146</v>
      </c>
      <c r="L189" s="71"/>
      <c r="M189" s="223" t="s">
        <v>21</v>
      </c>
      <c r="N189" s="224" t="s">
        <v>44</v>
      </c>
      <c r="O189" s="46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AR189" s="23" t="s">
        <v>147</v>
      </c>
      <c r="AT189" s="23" t="s">
        <v>142</v>
      </c>
      <c r="AU189" s="23" t="s">
        <v>84</v>
      </c>
      <c r="AY189" s="23" t="s">
        <v>140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3" t="s">
        <v>81</v>
      </c>
      <c r="BK189" s="227">
        <f>ROUND(I189*H189,2)</f>
        <v>0</v>
      </c>
      <c r="BL189" s="23" t="s">
        <v>147</v>
      </c>
      <c r="BM189" s="23" t="s">
        <v>332</v>
      </c>
    </row>
    <row r="190" spans="2:47" s="1" customFormat="1" ht="13.5">
      <c r="B190" s="45"/>
      <c r="C190" s="73"/>
      <c r="D190" s="228" t="s">
        <v>149</v>
      </c>
      <c r="E190" s="73"/>
      <c r="F190" s="229" t="s">
        <v>333</v>
      </c>
      <c r="G190" s="73"/>
      <c r="H190" s="73"/>
      <c r="I190" s="186"/>
      <c r="J190" s="73"/>
      <c r="K190" s="73"/>
      <c r="L190" s="71"/>
      <c r="M190" s="230"/>
      <c r="N190" s="46"/>
      <c r="O190" s="46"/>
      <c r="P190" s="46"/>
      <c r="Q190" s="46"/>
      <c r="R190" s="46"/>
      <c r="S190" s="46"/>
      <c r="T190" s="94"/>
      <c r="AT190" s="23" t="s">
        <v>149</v>
      </c>
      <c r="AU190" s="23" t="s">
        <v>84</v>
      </c>
    </row>
    <row r="191" spans="2:65" s="1" customFormat="1" ht="16.5" customHeight="1">
      <c r="B191" s="45"/>
      <c r="C191" s="216" t="s">
        <v>334</v>
      </c>
      <c r="D191" s="216" t="s">
        <v>142</v>
      </c>
      <c r="E191" s="217" t="s">
        <v>335</v>
      </c>
      <c r="F191" s="218" t="s">
        <v>336</v>
      </c>
      <c r="G191" s="219" t="s">
        <v>174</v>
      </c>
      <c r="H191" s="220">
        <v>0.135</v>
      </c>
      <c r="I191" s="221"/>
      <c r="J191" s="222">
        <f>ROUND(I191*H191,2)</f>
        <v>0</v>
      </c>
      <c r="K191" s="218" t="s">
        <v>146</v>
      </c>
      <c r="L191" s="71"/>
      <c r="M191" s="223" t="s">
        <v>21</v>
      </c>
      <c r="N191" s="224" t="s">
        <v>44</v>
      </c>
      <c r="O191" s="46"/>
      <c r="P191" s="225">
        <f>O191*H191</f>
        <v>0</v>
      </c>
      <c r="Q191" s="225">
        <v>1.06017</v>
      </c>
      <c r="R191" s="225">
        <f>Q191*H191</f>
        <v>0.14312295000000003</v>
      </c>
      <c r="S191" s="225">
        <v>0</v>
      </c>
      <c r="T191" s="226">
        <f>S191*H191</f>
        <v>0</v>
      </c>
      <c r="AR191" s="23" t="s">
        <v>147</v>
      </c>
      <c r="AT191" s="23" t="s">
        <v>142</v>
      </c>
      <c r="AU191" s="23" t="s">
        <v>84</v>
      </c>
      <c r="AY191" s="23" t="s">
        <v>140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3" t="s">
        <v>81</v>
      </c>
      <c r="BK191" s="227">
        <f>ROUND(I191*H191,2)</f>
        <v>0</v>
      </c>
      <c r="BL191" s="23" t="s">
        <v>147</v>
      </c>
      <c r="BM191" s="23" t="s">
        <v>337</v>
      </c>
    </row>
    <row r="192" spans="2:47" s="1" customFormat="1" ht="13.5">
      <c r="B192" s="45"/>
      <c r="C192" s="73"/>
      <c r="D192" s="228" t="s">
        <v>149</v>
      </c>
      <c r="E192" s="73"/>
      <c r="F192" s="229" t="s">
        <v>338</v>
      </c>
      <c r="G192" s="73"/>
      <c r="H192" s="73"/>
      <c r="I192" s="186"/>
      <c r="J192" s="73"/>
      <c r="K192" s="73"/>
      <c r="L192" s="71"/>
      <c r="M192" s="230"/>
      <c r="N192" s="46"/>
      <c r="O192" s="46"/>
      <c r="P192" s="46"/>
      <c r="Q192" s="46"/>
      <c r="R192" s="46"/>
      <c r="S192" s="46"/>
      <c r="T192" s="94"/>
      <c r="AT192" s="23" t="s">
        <v>149</v>
      </c>
      <c r="AU192" s="23" t="s">
        <v>84</v>
      </c>
    </row>
    <row r="193" spans="2:51" s="13" customFormat="1" ht="13.5">
      <c r="B193" s="263"/>
      <c r="C193" s="264"/>
      <c r="D193" s="228" t="s">
        <v>151</v>
      </c>
      <c r="E193" s="265" t="s">
        <v>21</v>
      </c>
      <c r="F193" s="266" t="s">
        <v>339</v>
      </c>
      <c r="G193" s="264"/>
      <c r="H193" s="265" t="s">
        <v>21</v>
      </c>
      <c r="I193" s="267"/>
      <c r="J193" s="264"/>
      <c r="K193" s="264"/>
      <c r="L193" s="268"/>
      <c r="M193" s="269"/>
      <c r="N193" s="270"/>
      <c r="O193" s="270"/>
      <c r="P193" s="270"/>
      <c r="Q193" s="270"/>
      <c r="R193" s="270"/>
      <c r="S193" s="270"/>
      <c r="T193" s="271"/>
      <c r="AT193" s="272" t="s">
        <v>151</v>
      </c>
      <c r="AU193" s="272" t="s">
        <v>84</v>
      </c>
      <c r="AV193" s="13" t="s">
        <v>81</v>
      </c>
      <c r="AW193" s="13" t="s">
        <v>36</v>
      </c>
      <c r="AX193" s="13" t="s">
        <v>73</v>
      </c>
      <c r="AY193" s="272" t="s">
        <v>140</v>
      </c>
    </row>
    <row r="194" spans="2:51" s="11" customFormat="1" ht="13.5">
      <c r="B194" s="231"/>
      <c r="C194" s="232"/>
      <c r="D194" s="228" t="s">
        <v>151</v>
      </c>
      <c r="E194" s="233" t="s">
        <v>21</v>
      </c>
      <c r="F194" s="234" t="s">
        <v>340</v>
      </c>
      <c r="G194" s="232"/>
      <c r="H194" s="235">
        <v>0.098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151</v>
      </c>
      <c r="AU194" s="241" t="s">
        <v>84</v>
      </c>
      <c r="AV194" s="11" t="s">
        <v>84</v>
      </c>
      <c r="AW194" s="11" t="s">
        <v>36</v>
      </c>
      <c r="AX194" s="11" t="s">
        <v>73</v>
      </c>
      <c r="AY194" s="241" t="s">
        <v>140</v>
      </c>
    </row>
    <row r="195" spans="2:51" s="11" customFormat="1" ht="13.5">
      <c r="B195" s="231"/>
      <c r="C195" s="232"/>
      <c r="D195" s="228" t="s">
        <v>151</v>
      </c>
      <c r="E195" s="233" t="s">
        <v>21</v>
      </c>
      <c r="F195" s="234" t="s">
        <v>341</v>
      </c>
      <c r="G195" s="232"/>
      <c r="H195" s="235">
        <v>0.037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151</v>
      </c>
      <c r="AU195" s="241" t="s">
        <v>84</v>
      </c>
      <c r="AV195" s="11" t="s">
        <v>84</v>
      </c>
      <c r="AW195" s="11" t="s">
        <v>36</v>
      </c>
      <c r="AX195" s="11" t="s">
        <v>73</v>
      </c>
      <c r="AY195" s="241" t="s">
        <v>140</v>
      </c>
    </row>
    <row r="196" spans="2:51" s="12" customFormat="1" ht="13.5">
      <c r="B196" s="242"/>
      <c r="C196" s="243"/>
      <c r="D196" s="228" t="s">
        <v>151</v>
      </c>
      <c r="E196" s="244" t="s">
        <v>21</v>
      </c>
      <c r="F196" s="245" t="s">
        <v>154</v>
      </c>
      <c r="G196" s="243"/>
      <c r="H196" s="246">
        <v>0.135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151</v>
      </c>
      <c r="AU196" s="252" t="s">
        <v>84</v>
      </c>
      <c r="AV196" s="12" t="s">
        <v>147</v>
      </c>
      <c r="AW196" s="12" t="s">
        <v>36</v>
      </c>
      <c r="AX196" s="12" t="s">
        <v>81</v>
      </c>
      <c r="AY196" s="252" t="s">
        <v>140</v>
      </c>
    </row>
    <row r="197" spans="2:65" s="1" customFormat="1" ht="25.5" customHeight="1">
      <c r="B197" s="45"/>
      <c r="C197" s="216" t="s">
        <v>342</v>
      </c>
      <c r="D197" s="216" t="s">
        <v>142</v>
      </c>
      <c r="E197" s="217" t="s">
        <v>343</v>
      </c>
      <c r="F197" s="218" t="s">
        <v>344</v>
      </c>
      <c r="G197" s="219" t="s">
        <v>145</v>
      </c>
      <c r="H197" s="220">
        <v>7.622</v>
      </c>
      <c r="I197" s="221"/>
      <c r="J197" s="222">
        <f>ROUND(I197*H197,2)</f>
        <v>0</v>
      </c>
      <c r="K197" s="218" t="s">
        <v>21</v>
      </c>
      <c r="L197" s="71"/>
      <c r="M197" s="223" t="s">
        <v>21</v>
      </c>
      <c r="N197" s="224" t="s">
        <v>44</v>
      </c>
      <c r="O197" s="46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AR197" s="23" t="s">
        <v>147</v>
      </c>
      <c r="AT197" s="23" t="s">
        <v>142</v>
      </c>
      <c r="AU197" s="23" t="s">
        <v>84</v>
      </c>
      <c r="AY197" s="23" t="s">
        <v>140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3" t="s">
        <v>81</v>
      </c>
      <c r="BK197" s="227">
        <f>ROUND(I197*H197,2)</f>
        <v>0</v>
      </c>
      <c r="BL197" s="23" t="s">
        <v>147</v>
      </c>
      <c r="BM197" s="23" t="s">
        <v>345</v>
      </c>
    </row>
    <row r="198" spans="2:51" s="13" customFormat="1" ht="13.5">
      <c r="B198" s="263"/>
      <c r="C198" s="264"/>
      <c r="D198" s="228" t="s">
        <v>151</v>
      </c>
      <c r="E198" s="265" t="s">
        <v>21</v>
      </c>
      <c r="F198" s="266" t="s">
        <v>346</v>
      </c>
      <c r="G198" s="264"/>
      <c r="H198" s="265" t="s">
        <v>21</v>
      </c>
      <c r="I198" s="267"/>
      <c r="J198" s="264"/>
      <c r="K198" s="264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151</v>
      </c>
      <c r="AU198" s="272" t="s">
        <v>84</v>
      </c>
      <c r="AV198" s="13" t="s">
        <v>81</v>
      </c>
      <c r="AW198" s="13" t="s">
        <v>36</v>
      </c>
      <c r="AX198" s="13" t="s">
        <v>73</v>
      </c>
      <c r="AY198" s="272" t="s">
        <v>140</v>
      </c>
    </row>
    <row r="199" spans="2:51" s="11" customFormat="1" ht="13.5">
      <c r="B199" s="231"/>
      <c r="C199" s="232"/>
      <c r="D199" s="228" t="s">
        <v>151</v>
      </c>
      <c r="E199" s="233" t="s">
        <v>21</v>
      </c>
      <c r="F199" s="234" t="s">
        <v>347</v>
      </c>
      <c r="G199" s="232"/>
      <c r="H199" s="235">
        <v>7.622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151</v>
      </c>
      <c r="AU199" s="241" t="s">
        <v>84</v>
      </c>
      <c r="AV199" s="11" t="s">
        <v>84</v>
      </c>
      <c r="AW199" s="11" t="s">
        <v>36</v>
      </c>
      <c r="AX199" s="11" t="s">
        <v>81</v>
      </c>
      <c r="AY199" s="241" t="s">
        <v>140</v>
      </c>
    </row>
    <row r="200" spans="2:65" s="1" customFormat="1" ht="16.5" customHeight="1">
      <c r="B200" s="45"/>
      <c r="C200" s="253" t="s">
        <v>348</v>
      </c>
      <c r="D200" s="253" t="s">
        <v>221</v>
      </c>
      <c r="E200" s="254" t="s">
        <v>349</v>
      </c>
      <c r="F200" s="255" t="s">
        <v>350</v>
      </c>
      <c r="G200" s="256" t="s">
        <v>351</v>
      </c>
      <c r="H200" s="257">
        <v>320.708</v>
      </c>
      <c r="I200" s="258"/>
      <c r="J200" s="259">
        <f>ROUND(I200*H200,2)</f>
        <v>0</v>
      </c>
      <c r="K200" s="255" t="s">
        <v>21</v>
      </c>
      <c r="L200" s="260"/>
      <c r="M200" s="261" t="s">
        <v>21</v>
      </c>
      <c r="N200" s="262" t="s">
        <v>44</v>
      </c>
      <c r="O200" s="46"/>
      <c r="P200" s="225">
        <f>O200*H200</f>
        <v>0</v>
      </c>
      <c r="Q200" s="225">
        <v>0.01647</v>
      </c>
      <c r="R200" s="225">
        <f>Q200*H200</f>
        <v>5.28206076</v>
      </c>
      <c r="S200" s="225">
        <v>0</v>
      </c>
      <c r="T200" s="226">
        <f>S200*H200</f>
        <v>0</v>
      </c>
      <c r="AR200" s="23" t="s">
        <v>189</v>
      </c>
      <c r="AT200" s="23" t="s">
        <v>221</v>
      </c>
      <c r="AU200" s="23" t="s">
        <v>84</v>
      </c>
      <c r="AY200" s="23" t="s">
        <v>140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3" t="s">
        <v>81</v>
      </c>
      <c r="BK200" s="227">
        <f>ROUND(I200*H200,2)</f>
        <v>0</v>
      </c>
      <c r="BL200" s="23" t="s">
        <v>147</v>
      </c>
      <c r="BM200" s="23" t="s">
        <v>352</v>
      </c>
    </row>
    <row r="201" spans="2:51" s="11" customFormat="1" ht="13.5">
      <c r="B201" s="231"/>
      <c r="C201" s="232"/>
      <c r="D201" s="228" t="s">
        <v>151</v>
      </c>
      <c r="E201" s="233" t="s">
        <v>21</v>
      </c>
      <c r="F201" s="234" t="s">
        <v>353</v>
      </c>
      <c r="G201" s="232"/>
      <c r="H201" s="235">
        <v>320.708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151</v>
      </c>
      <c r="AU201" s="241" t="s">
        <v>84</v>
      </c>
      <c r="AV201" s="11" t="s">
        <v>84</v>
      </c>
      <c r="AW201" s="11" t="s">
        <v>36</v>
      </c>
      <c r="AX201" s="11" t="s">
        <v>81</v>
      </c>
      <c r="AY201" s="241" t="s">
        <v>140</v>
      </c>
    </row>
    <row r="202" spans="2:65" s="1" customFormat="1" ht="25.5" customHeight="1">
      <c r="B202" s="45"/>
      <c r="C202" s="216" t="s">
        <v>354</v>
      </c>
      <c r="D202" s="216" t="s">
        <v>142</v>
      </c>
      <c r="E202" s="217" t="s">
        <v>355</v>
      </c>
      <c r="F202" s="218" t="s">
        <v>356</v>
      </c>
      <c r="G202" s="219" t="s">
        <v>145</v>
      </c>
      <c r="H202" s="220">
        <v>5.183</v>
      </c>
      <c r="I202" s="221"/>
      <c r="J202" s="222">
        <f>ROUND(I202*H202,2)</f>
        <v>0</v>
      </c>
      <c r="K202" s="218" t="s">
        <v>146</v>
      </c>
      <c r="L202" s="71"/>
      <c r="M202" s="223" t="s">
        <v>21</v>
      </c>
      <c r="N202" s="224" t="s">
        <v>44</v>
      </c>
      <c r="O202" s="46"/>
      <c r="P202" s="225">
        <f>O202*H202</f>
        <v>0</v>
      </c>
      <c r="Q202" s="225">
        <v>2.25634</v>
      </c>
      <c r="R202" s="225">
        <f>Q202*H202</f>
        <v>11.694610219999998</v>
      </c>
      <c r="S202" s="225">
        <v>0</v>
      </c>
      <c r="T202" s="226">
        <f>S202*H202</f>
        <v>0</v>
      </c>
      <c r="AR202" s="23" t="s">
        <v>147</v>
      </c>
      <c r="AT202" s="23" t="s">
        <v>142</v>
      </c>
      <c r="AU202" s="23" t="s">
        <v>84</v>
      </c>
      <c r="AY202" s="23" t="s">
        <v>140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23" t="s">
        <v>81</v>
      </c>
      <c r="BK202" s="227">
        <f>ROUND(I202*H202,2)</f>
        <v>0</v>
      </c>
      <c r="BL202" s="23" t="s">
        <v>147</v>
      </c>
      <c r="BM202" s="23" t="s">
        <v>357</v>
      </c>
    </row>
    <row r="203" spans="2:47" s="1" customFormat="1" ht="13.5">
      <c r="B203" s="45"/>
      <c r="C203" s="73"/>
      <c r="D203" s="228" t="s">
        <v>149</v>
      </c>
      <c r="E203" s="73"/>
      <c r="F203" s="229" t="s">
        <v>358</v>
      </c>
      <c r="G203" s="73"/>
      <c r="H203" s="73"/>
      <c r="I203" s="186"/>
      <c r="J203" s="73"/>
      <c r="K203" s="73"/>
      <c r="L203" s="71"/>
      <c r="M203" s="230"/>
      <c r="N203" s="46"/>
      <c r="O203" s="46"/>
      <c r="P203" s="46"/>
      <c r="Q203" s="46"/>
      <c r="R203" s="46"/>
      <c r="S203" s="46"/>
      <c r="T203" s="94"/>
      <c r="AT203" s="23" t="s">
        <v>149</v>
      </c>
      <c r="AU203" s="23" t="s">
        <v>84</v>
      </c>
    </row>
    <row r="204" spans="2:51" s="11" customFormat="1" ht="13.5">
      <c r="B204" s="231"/>
      <c r="C204" s="232"/>
      <c r="D204" s="228" t="s">
        <v>151</v>
      </c>
      <c r="E204" s="233" t="s">
        <v>21</v>
      </c>
      <c r="F204" s="234" t="s">
        <v>359</v>
      </c>
      <c r="G204" s="232"/>
      <c r="H204" s="235">
        <v>5.183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151</v>
      </c>
      <c r="AU204" s="241" t="s">
        <v>84</v>
      </c>
      <c r="AV204" s="11" t="s">
        <v>84</v>
      </c>
      <c r="AW204" s="11" t="s">
        <v>36</v>
      </c>
      <c r="AX204" s="11" t="s">
        <v>81</v>
      </c>
      <c r="AY204" s="241" t="s">
        <v>140</v>
      </c>
    </row>
    <row r="205" spans="2:65" s="1" customFormat="1" ht="16.5" customHeight="1">
      <c r="B205" s="45"/>
      <c r="C205" s="216" t="s">
        <v>360</v>
      </c>
      <c r="D205" s="216" t="s">
        <v>142</v>
      </c>
      <c r="E205" s="217" t="s">
        <v>361</v>
      </c>
      <c r="F205" s="218" t="s">
        <v>362</v>
      </c>
      <c r="G205" s="219" t="s">
        <v>174</v>
      </c>
      <c r="H205" s="220">
        <v>0.039</v>
      </c>
      <c r="I205" s="221"/>
      <c r="J205" s="222">
        <f>ROUND(I205*H205,2)</f>
        <v>0</v>
      </c>
      <c r="K205" s="218" t="s">
        <v>146</v>
      </c>
      <c r="L205" s="71"/>
      <c r="M205" s="223" t="s">
        <v>21</v>
      </c>
      <c r="N205" s="224" t="s">
        <v>44</v>
      </c>
      <c r="O205" s="46"/>
      <c r="P205" s="225">
        <f>O205*H205</f>
        <v>0</v>
      </c>
      <c r="Q205" s="225">
        <v>1.04881</v>
      </c>
      <c r="R205" s="225">
        <f>Q205*H205</f>
        <v>0.040903590000000004</v>
      </c>
      <c r="S205" s="225">
        <v>0</v>
      </c>
      <c r="T205" s="226">
        <f>S205*H205</f>
        <v>0</v>
      </c>
      <c r="AR205" s="23" t="s">
        <v>147</v>
      </c>
      <c r="AT205" s="23" t="s">
        <v>142</v>
      </c>
      <c r="AU205" s="23" t="s">
        <v>84</v>
      </c>
      <c r="AY205" s="23" t="s">
        <v>140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3" t="s">
        <v>81</v>
      </c>
      <c r="BK205" s="227">
        <f>ROUND(I205*H205,2)</f>
        <v>0</v>
      </c>
      <c r="BL205" s="23" t="s">
        <v>147</v>
      </c>
      <c r="BM205" s="23" t="s">
        <v>363</v>
      </c>
    </row>
    <row r="206" spans="2:47" s="1" customFormat="1" ht="13.5">
      <c r="B206" s="45"/>
      <c r="C206" s="73"/>
      <c r="D206" s="228" t="s">
        <v>149</v>
      </c>
      <c r="E206" s="73"/>
      <c r="F206" s="229" t="s">
        <v>364</v>
      </c>
      <c r="G206" s="73"/>
      <c r="H206" s="73"/>
      <c r="I206" s="186"/>
      <c r="J206" s="73"/>
      <c r="K206" s="73"/>
      <c r="L206" s="71"/>
      <c r="M206" s="230"/>
      <c r="N206" s="46"/>
      <c r="O206" s="46"/>
      <c r="P206" s="46"/>
      <c r="Q206" s="46"/>
      <c r="R206" s="46"/>
      <c r="S206" s="46"/>
      <c r="T206" s="94"/>
      <c r="AT206" s="23" t="s">
        <v>149</v>
      </c>
      <c r="AU206" s="23" t="s">
        <v>84</v>
      </c>
    </row>
    <row r="207" spans="2:51" s="13" customFormat="1" ht="13.5">
      <c r="B207" s="263"/>
      <c r="C207" s="264"/>
      <c r="D207" s="228" t="s">
        <v>151</v>
      </c>
      <c r="E207" s="265" t="s">
        <v>21</v>
      </c>
      <c r="F207" s="266" t="s">
        <v>365</v>
      </c>
      <c r="G207" s="264"/>
      <c r="H207" s="265" t="s">
        <v>21</v>
      </c>
      <c r="I207" s="267"/>
      <c r="J207" s="264"/>
      <c r="K207" s="264"/>
      <c r="L207" s="268"/>
      <c r="M207" s="269"/>
      <c r="N207" s="270"/>
      <c r="O207" s="270"/>
      <c r="P207" s="270"/>
      <c r="Q207" s="270"/>
      <c r="R207" s="270"/>
      <c r="S207" s="270"/>
      <c r="T207" s="271"/>
      <c r="AT207" s="272" t="s">
        <v>151</v>
      </c>
      <c r="AU207" s="272" t="s">
        <v>84</v>
      </c>
      <c r="AV207" s="13" t="s">
        <v>81</v>
      </c>
      <c r="AW207" s="13" t="s">
        <v>36</v>
      </c>
      <c r="AX207" s="13" t="s">
        <v>73</v>
      </c>
      <c r="AY207" s="272" t="s">
        <v>140</v>
      </c>
    </row>
    <row r="208" spans="2:51" s="11" customFormat="1" ht="13.5">
      <c r="B208" s="231"/>
      <c r="C208" s="232"/>
      <c r="D208" s="228" t="s">
        <v>151</v>
      </c>
      <c r="E208" s="233" t="s">
        <v>21</v>
      </c>
      <c r="F208" s="234" t="s">
        <v>366</v>
      </c>
      <c r="G208" s="232"/>
      <c r="H208" s="235">
        <v>0.039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151</v>
      </c>
      <c r="AU208" s="241" t="s">
        <v>84</v>
      </c>
      <c r="AV208" s="11" t="s">
        <v>84</v>
      </c>
      <c r="AW208" s="11" t="s">
        <v>36</v>
      </c>
      <c r="AX208" s="11" t="s">
        <v>81</v>
      </c>
      <c r="AY208" s="241" t="s">
        <v>140</v>
      </c>
    </row>
    <row r="209" spans="2:65" s="1" customFormat="1" ht="25.5" customHeight="1">
      <c r="B209" s="45"/>
      <c r="C209" s="216" t="s">
        <v>367</v>
      </c>
      <c r="D209" s="216" t="s">
        <v>142</v>
      </c>
      <c r="E209" s="217" t="s">
        <v>368</v>
      </c>
      <c r="F209" s="218" t="s">
        <v>369</v>
      </c>
      <c r="G209" s="219" t="s">
        <v>145</v>
      </c>
      <c r="H209" s="220">
        <v>5.474</v>
      </c>
      <c r="I209" s="221"/>
      <c r="J209" s="222">
        <f>ROUND(I209*H209,2)</f>
        <v>0</v>
      </c>
      <c r="K209" s="218" t="s">
        <v>21</v>
      </c>
      <c r="L209" s="71"/>
      <c r="M209" s="223" t="s">
        <v>21</v>
      </c>
      <c r="N209" s="224" t="s">
        <v>44</v>
      </c>
      <c r="O209" s="46"/>
      <c r="P209" s="225">
        <f>O209*H209</f>
        <v>0</v>
      </c>
      <c r="Q209" s="225">
        <v>2.124</v>
      </c>
      <c r="R209" s="225">
        <f>Q209*H209</f>
        <v>11.626776000000001</v>
      </c>
      <c r="S209" s="225">
        <v>0</v>
      </c>
      <c r="T209" s="226">
        <f>S209*H209</f>
        <v>0</v>
      </c>
      <c r="AR209" s="23" t="s">
        <v>147</v>
      </c>
      <c r="AT209" s="23" t="s">
        <v>142</v>
      </c>
      <c r="AU209" s="23" t="s">
        <v>84</v>
      </c>
      <c r="AY209" s="23" t="s">
        <v>140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3" t="s">
        <v>81</v>
      </c>
      <c r="BK209" s="227">
        <f>ROUND(I209*H209,2)</f>
        <v>0</v>
      </c>
      <c r="BL209" s="23" t="s">
        <v>147</v>
      </c>
      <c r="BM209" s="23" t="s">
        <v>370</v>
      </c>
    </row>
    <row r="210" spans="2:51" s="11" customFormat="1" ht="13.5">
      <c r="B210" s="231"/>
      <c r="C210" s="232"/>
      <c r="D210" s="228" t="s">
        <v>151</v>
      </c>
      <c r="E210" s="233" t="s">
        <v>21</v>
      </c>
      <c r="F210" s="234" t="s">
        <v>371</v>
      </c>
      <c r="G210" s="232"/>
      <c r="H210" s="235">
        <v>4.099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151</v>
      </c>
      <c r="AU210" s="241" t="s">
        <v>84</v>
      </c>
      <c r="AV210" s="11" t="s">
        <v>84</v>
      </c>
      <c r="AW210" s="11" t="s">
        <v>36</v>
      </c>
      <c r="AX210" s="11" t="s">
        <v>73</v>
      </c>
      <c r="AY210" s="241" t="s">
        <v>140</v>
      </c>
    </row>
    <row r="211" spans="2:51" s="11" customFormat="1" ht="13.5">
      <c r="B211" s="231"/>
      <c r="C211" s="232"/>
      <c r="D211" s="228" t="s">
        <v>151</v>
      </c>
      <c r="E211" s="233" t="s">
        <v>21</v>
      </c>
      <c r="F211" s="234" t="s">
        <v>372</v>
      </c>
      <c r="G211" s="232"/>
      <c r="H211" s="235">
        <v>1.375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151</v>
      </c>
      <c r="AU211" s="241" t="s">
        <v>84</v>
      </c>
      <c r="AV211" s="11" t="s">
        <v>84</v>
      </c>
      <c r="AW211" s="11" t="s">
        <v>36</v>
      </c>
      <c r="AX211" s="11" t="s">
        <v>73</v>
      </c>
      <c r="AY211" s="241" t="s">
        <v>140</v>
      </c>
    </row>
    <row r="212" spans="2:51" s="12" customFormat="1" ht="13.5">
      <c r="B212" s="242"/>
      <c r="C212" s="243"/>
      <c r="D212" s="228" t="s">
        <v>151</v>
      </c>
      <c r="E212" s="244" t="s">
        <v>21</v>
      </c>
      <c r="F212" s="245" t="s">
        <v>154</v>
      </c>
      <c r="G212" s="243"/>
      <c r="H212" s="246">
        <v>5.474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151</v>
      </c>
      <c r="AU212" s="252" t="s">
        <v>84</v>
      </c>
      <c r="AV212" s="12" t="s">
        <v>147</v>
      </c>
      <c r="AW212" s="12" t="s">
        <v>36</v>
      </c>
      <c r="AX212" s="12" t="s">
        <v>81</v>
      </c>
      <c r="AY212" s="252" t="s">
        <v>140</v>
      </c>
    </row>
    <row r="213" spans="2:65" s="1" customFormat="1" ht="25.5" customHeight="1">
      <c r="B213" s="45"/>
      <c r="C213" s="216" t="s">
        <v>373</v>
      </c>
      <c r="D213" s="216" t="s">
        <v>142</v>
      </c>
      <c r="E213" s="217" t="s">
        <v>374</v>
      </c>
      <c r="F213" s="218" t="s">
        <v>375</v>
      </c>
      <c r="G213" s="219" t="s">
        <v>168</v>
      </c>
      <c r="H213" s="220">
        <v>41.472</v>
      </c>
      <c r="I213" s="221"/>
      <c r="J213" s="222">
        <f>ROUND(I213*H213,2)</f>
        <v>0</v>
      </c>
      <c r="K213" s="218" t="s">
        <v>21</v>
      </c>
      <c r="L213" s="71"/>
      <c r="M213" s="223" t="s">
        <v>21</v>
      </c>
      <c r="N213" s="224" t="s">
        <v>44</v>
      </c>
      <c r="O213" s="46"/>
      <c r="P213" s="225">
        <f>O213*H213</f>
        <v>0</v>
      </c>
      <c r="Q213" s="225">
        <v>0.33827</v>
      </c>
      <c r="R213" s="225">
        <f>Q213*H213</f>
        <v>14.028733440000002</v>
      </c>
      <c r="S213" s="225">
        <v>0</v>
      </c>
      <c r="T213" s="226">
        <f>S213*H213</f>
        <v>0</v>
      </c>
      <c r="AR213" s="23" t="s">
        <v>147</v>
      </c>
      <c r="AT213" s="23" t="s">
        <v>142</v>
      </c>
      <c r="AU213" s="23" t="s">
        <v>84</v>
      </c>
      <c r="AY213" s="23" t="s">
        <v>140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23" t="s">
        <v>81</v>
      </c>
      <c r="BK213" s="227">
        <f>ROUND(I213*H213,2)</f>
        <v>0</v>
      </c>
      <c r="BL213" s="23" t="s">
        <v>147</v>
      </c>
      <c r="BM213" s="23" t="s">
        <v>376</v>
      </c>
    </row>
    <row r="214" spans="2:51" s="11" customFormat="1" ht="13.5">
      <c r="B214" s="231"/>
      <c r="C214" s="232"/>
      <c r="D214" s="228" t="s">
        <v>151</v>
      </c>
      <c r="E214" s="233" t="s">
        <v>21</v>
      </c>
      <c r="F214" s="234" t="s">
        <v>377</v>
      </c>
      <c r="G214" s="232"/>
      <c r="H214" s="235">
        <v>41.472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151</v>
      </c>
      <c r="AU214" s="241" t="s">
        <v>84</v>
      </c>
      <c r="AV214" s="11" t="s">
        <v>84</v>
      </c>
      <c r="AW214" s="11" t="s">
        <v>36</v>
      </c>
      <c r="AX214" s="11" t="s">
        <v>81</v>
      </c>
      <c r="AY214" s="241" t="s">
        <v>140</v>
      </c>
    </row>
    <row r="215" spans="2:65" s="1" customFormat="1" ht="38.25" customHeight="1">
      <c r="B215" s="45"/>
      <c r="C215" s="216" t="s">
        <v>378</v>
      </c>
      <c r="D215" s="216" t="s">
        <v>142</v>
      </c>
      <c r="E215" s="217" t="s">
        <v>379</v>
      </c>
      <c r="F215" s="218" t="s">
        <v>380</v>
      </c>
      <c r="G215" s="219" t="s">
        <v>168</v>
      </c>
      <c r="H215" s="220">
        <v>98.664</v>
      </c>
      <c r="I215" s="221"/>
      <c r="J215" s="222">
        <f>ROUND(I215*H215,2)</f>
        <v>0</v>
      </c>
      <c r="K215" s="218" t="s">
        <v>21</v>
      </c>
      <c r="L215" s="71"/>
      <c r="M215" s="223" t="s">
        <v>21</v>
      </c>
      <c r="N215" s="224" t="s">
        <v>44</v>
      </c>
      <c r="O215" s="46"/>
      <c r="P215" s="225">
        <f>O215*H215</f>
        <v>0</v>
      </c>
      <c r="Q215" s="225">
        <v>0.00024</v>
      </c>
      <c r="R215" s="225">
        <f>Q215*H215</f>
        <v>0.02367936</v>
      </c>
      <c r="S215" s="225">
        <v>0</v>
      </c>
      <c r="T215" s="226">
        <f>S215*H215</f>
        <v>0</v>
      </c>
      <c r="AR215" s="23" t="s">
        <v>147</v>
      </c>
      <c r="AT215" s="23" t="s">
        <v>142</v>
      </c>
      <c r="AU215" s="23" t="s">
        <v>84</v>
      </c>
      <c r="AY215" s="23" t="s">
        <v>140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3" t="s">
        <v>81</v>
      </c>
      <c r="BK215" s="227">
        <f>ROUND(I215*H215,2)</f>
        <v>0</v>
      </c>
      <c r="BL215" s="23" t="s">
        <v>147</v>
      </c>
      <c r="BM215" s="23" t="s">
        <v>381</v>
      </c>
    </row>
    <row r="216" spans="2:51" s="11" customFormat="1" ht="13.5">
      <c r="B216" s="231"/>
      <c r="C216" s="232"/>
      <c r="D216" s="228" t="s">
        <v>151</v>
      </c>
      <c r="E216" s="233" t="s">
        <v>21</v>
      </c>
      <c r="F216" s="234" t="s">
        <v>382</v>
      </c>
      <c r="G216" s="232"/>
      <c r="H216" s="235">
        <v>30.744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151</v>
      </c>
      <c r="AU216" s="241" t="s">
        <v>84</v>
      </c>
      <c r="AV216" s="11" t="s">
        <v>84</v>
      </c>
      <c r="AW216" s="11" t="s">
        <v>36</v>
      </c>
      <c r="AX216" s="11" t="s">
        <v>73</v>
      </c>
      <c r="AY216" s="241" t="s">
        <v>140</v>
      </c>
    </row>
    <row r="217" spans="2:51" s="11" customFormat="1" ht="13.5">
      <c r="B217" s="231"/>
      <c r="C217" s="232"/>
      <c r="D217" s="228" t="s">
        <v>151</v>
      </c>
      <c r="E217" s="233" t="s">
        <v>21</v>
      </c>
      <c r="F217" s="234" t="s">
        <v>383</v>
      </c>
      <c r="G217" s="232"/>
      <c r="H217" s="235">
        <v>9.168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151</v>
      </c>
      <c r="AU217" s="241" t="s">
        <v>84</v>
      </c>
      <c r="AV217" s="11" t="s">
        <v>84</v>
      </c>
      <c r="AW217" s="11" t="s">
        <v>36</v>
      </c>
      <c r="AX217" s="11" t="s">
        <v>73</v>
      </c>
      <c r="AY217" s="241" t="s">
        <v>140</v>
      </c>
    </row>
    <row r="218" spans="2:51" s="11" customFormat="1" ht="13.5">
      <c r="B218" s="231"/>
      <c r="C218" s="232"/>
      <c r="D218" s="228" t="s">
        <v>151</v>
      </c>
      <c r="E218" s="233" t="s">
        <v>21</v>
      </c>
      <c r="F218" s="234" t="s">
        <v>384</v>
      </c>
      <c r="G218" s="232"/>
      <c r="H218" s="235">
        <v>58.752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151</v>
      </c>
      <c r="AU218" s="241" t="s">
        <v>84</v>
      </c>
      <c r="AV218" s="11" t="s">
        <v>84</v>
      </c>
      <c r="AW218" s="11" t="s">
        <v>36</v>
      </c>
      <c r="AX218" s="11" t="s">
        <v>73</v>
      </c>
      <c r="AY218" s="241" t="s">
        <v>140</v>
      </c>
    </row>
    <row r="219" spans="2:51" s="12" customFormat="1" ht="13.5">
      <c r="B219" s="242"/>
      <c r="C219" s="243"/>
      <c r="D219" s="228" t="s">
        <v>151</v>
      </c>
      <c r="E219" s="244" t="s">
        <v>21</v>
      </c>
      <c r="F219" s="245" t="s">
        <v>154</v>
      </c>
      <c r="G219" s="243"/>
      <c r="H219" s="246">
        <v>98.664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151</v>
      </c>
      <c r="AU219" s="252" t="s">
        <v>84</v>
      </c>
      <c r="AV219" s="12" t="s">
        <v>147</v>
      </c>
      <c r="AW219" s="12" t="s">
        <v>36</v>
      </c>
      <c r="AX219" s="12" t="s">
        <v>81</v>
      </c>
      <c r="AY219" s="252" t="s">
        <v>140</v>
      </c>
    </row>
    <row r="220" spans="2:65" s="1" customFormat="1" ht="25.5" customHeight="1">
      <c r="B220" s="45"/>
      <c r="C220" s="216" t="s">
        <v>385</v>
      </c>
      <c r="D220" s="216" t="s">
        <v>142</v>
      </c>
      <c r="E220" s="217" t="s">
        <v>386</v>
      </c>
      <c r="F220" s="218" t="s">
        <v>387</v>
      </c>
      <c r="G220" s="219" t="s">
        <v>213</v>
      </c>
      <c r="H220" s="220">
        <v>60.72</v>
      </c>
      <c r="I220" s="221"/>
      <c r="J220" s="222">
        <f>ROUND(I220*H220,2)</f>
        <v>0</v>
      </c>
      <c r="K220" s="218" t="s">
        <v>21</v>
      </c>
      <c r="L220" s="71"/>
      <c r="M220" s="223" t="s">
        <v>21</v>
      </c>
      <c r="N220" s="224" t="s">
        <v>44</v>
      </c>
      <c r="O220" s="46"/>
      <c r="P220" s="225">
        <f>O220*H220</f>
        <v>0</v>
      </c>
      <c r="Q220" s="225">
        <v>0.003</v>
      </c>
      <c r="R220" s="225">
        <f>Q220*H220</f>
        <v>0.18216</v>
      </c>
      <c r="S220" s="225">
        <v>0</v>
      </c>
      <c r="T220" s="226">
        <f>S220*H220</f>
        <v>0</v>
      </c>
      <c r="AR220" s="23" t="s">
        <v>147</v>
      </c>
      <c r="AT220" s="23" t="s">
        <v>142</v>
      </c>
      <c r="AU220" s="23" t="s">
        <v>84</v>
      </c>
      <c r="AY220" s="23" t="s">
        <v>140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3" t="s">
        <v>81</v>
      </c>
      <c r="BK220" s="227">
        <f>ROUND(I220*H220,2)</f>
        <v>0</v>
      </c>
      <c r="BL220" s="23" t="s">
        <v>147</v>
      </c>
      <c r="BM220" s="23" t="s">
        <v>388</v>
      </c>
    </row>
    <row r="221" spans="2:51" s="11" customFormat="1" ht="13.5">
      <c r="B221" s="231"/>
      <c r="C221" s="232"/>
      <c r="D221" s="228" t="s">
        <v>151</v>
      </c>
      <c r="E221" s="233" t="s">
        <v>21</v>
      </c>
      <c r="F221" s="234" t="s">
        <v>389</v>
      </c>
      <c r="G221" s="232"/>
      <c r="H221" s="235">
        <v>60.72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151</v>
      </c>
      <c r="AU221" s="241" t="s">
        <v>84</v>
      </c>
      <c r="AV221" s="11" t="s">
        <v>84</v>
      </c>
      <c r="AW221" s="11" t="s">
        <v>36</v>
      </c>
      <c r="AX221" s="11" t="s">
        <v>81</v>
      </c>
      <c r="AY221" s="241" t="s">
        <v>140</v>
      </c>
    </row>
    <row r="222" spans="2:65" s="1" customFormat="1" ht="16.5" customHeight="1">
      <c r="B222" s="45"/>
      <c r="C222" s="216" t="s">
        <v>390</v>
      </c>
      <c r="D222" s="216" t="s">
        <v>142</v>
      </c>
      <c r="E222" s="217" t="s">
        <v>391</v>
      </c>
      <c r="F222" s="218" t="s">
        <v>392</v>
      </c>
      <c r="G222" s="219" t="s">
        <v>174</v>
      </c>
      <c r="H222" s="220">
        <v>96.974</v>
      </c>
      <c r="I222" s="221"/>
      <c r="J222" s="222">
        <f>ROUND(I222*H222,2)</f>
        <v>0</v>
      </c>
      <c r="K222" s="218" t="s">
        <v>146</v>
      </c>
      <c r="L222" s="71"/>
      <c r="M222" s="223" t="s">
        <v>21</v>
      </c>
      <c r="N222" s="224" t="s">
        <v>44</v>
      </c>
      <c r="O222" s="4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AR222" s="23" t="s">
        <v>147</v>
      </c>
      <c r="AT222" s="23" t="s">
        <v>142</v>
      </c>
      <c r="AU222" s="23" t="s">
        <v>84</v>
      </c>
      <c r="AY222" s="23" t="s">
        <v>140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23" t="s">
        <v>81</v>
      </c>
      <c r="BK222" s="227">
        <f>ROUND(I222*H222,2)</f>
        <v>0</v>
      </c>
      <c r="BL222" s="23" t="s">
        <v>147</v>
      </c>
      <c r="BM222" s="23" t="s">
        <v>393</v>
      </c>
    </row>
    <row r="223" spans="2:47" s="1" customFormat="1" ht="13.5">
      <c r="B223" s="45"/>
      <c r="C223" s="73"/>
      <c r="D223" s="228" t="s">
        <v>149</v>
      </c>
      <c r="E223" s="73"/>
      <c r="F223" s="229" t="s">
        <v>394</v>
      </c>
      <c r="G223" s="73"/>
      <c r="H223" s="73"/>
      <c r="I223" s="186"/>
      <c r="J223" s="73"/>
      <c r="K223" s="73"/>
      <c r="L223" s="71"/>
      <c r="M223" s="230"/>
      <c r="N223" s="46"/>
      <c r="O223" s="46"/>
      <c r="P223" s="46"/>
      <c r="Q223" s="46"/>
      <c r="R223" s="46"/>
      <c r="S223" s="46"/>
      <c r="T223" s="94"/>
      <c r="AT223" s="23" t="s">
        <v>149</v>
      </c>
      <c r="AU223" s="23" t="s">
        <v>84</v>
      </c>
    </row>
    <row r="224" spans="2:63" s="10" customFormat="1" ht="29.85" customHeight="1">
      <c r="B224" s="200"/>
      <c r="C224" s="201"/>
      <c r="D224" s="202" t="s">
        <v>72</v>
      </c>
      <c r="E224" s="214" t="s">
        <v>395</v>
      </c>
      <c r="F224" s="214" t="s">
        <v>396</v>
      </c>
      <c r="G224" s="201"/>
      <c r="H224" s="201"/>
      <c r="I224" s="204"/>
      <c r="J224" s="215">
        <f>BK224</f>
        <v>0</v>
      </c>
      <c r="K224" s="201"/>
      <c r="L224" s="206"/>
      <c r="M224" s="207"/>
      <c r="N224" s="208"/>
      <c r="O224" s="208"/>
      <c r="P224" s="209">
        <f>SUM(P225:P269)</f>
        <v>0</v>
      </c>
      <c r="Q224" s="208"/>
      <c r="R224" s="209">
        <f>SUM(R225:R269)</f>
        <v>33.30563505999999</v>
      </c>
      <c r="S224" s="208"/>
      <c r="T224" s="210">
        <f>SUM(T225:T269)</f>
        <v>0</v>
      </c>
      <c r="AR224" s="211" t="s">
        <v>81</v>
      </c>
      <c r="AT224" s="212" t="s">
        <v>72</v>
      </c>
      <c r="AU224" s="212" t="s">
        <v>81</v>
      </c>
      <c r="AY224" s="211" t="s">
        <v>140</v>
      </c>
      <c r="BK224" s="213">
        <f>SUM(BK225:BK269)</f>
        <v>0</v>
      </c>
    </row>
    <row r="225" spans="2:65" s="1" customFormat="1" ht="16.5" customHeight="1">
      <c r="B225" s="45"/>
      <c r="C225" s="216" t="s">
        <v>397</v>
      </c>
      <c r="D225" s="216" t="s">
        <v>142</v>
      </c>
      <c r="E225" s="217" t="s">
        <v>308</v>
      </c>
      <c r="F225" s="218" t="s">
        <v>309</v>
      </c>
      <c r="G225" s="219" t="s">
        <v>145</v>
      </c>
      <c r="H225" s="220">
        <v>6.328</v>
      </c>
      <c r="I225" s="221"/>
      <c r="J225" s="222">
        <f>ROUND(I225*H225,2)</f>
        <v>0</v>
      </c>
      <c r="K225" s="218" t="s">
        <v>146</v>
      </c>
      <c r="L225" s="71"/>
      <c r="M225" s="223" t="s">
        <v>21</v>
      </c>
      <c r="N225" s="224" t="s">
        <v>44</v>
      </c>
      <c r="O225" s="46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AR225" s="23" t="s">
        <v>147</v>
      </c>
      <c r="AT225" s="23" t="s">
        <v>142</v>
      </c>
      <c r="AU225" s="23" t="s">
        <v>84</v>
      </c>
      <c r="AY225" s="23" t="s">
        <v>140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3" t="s">
        <v>81</v>
      </c>
      <c r="BK225" s="227">
        <f>ROUND(I225*H225,2)</f>
        <v>0</v>
      </c>
      <c r="BL225" s="23" t="s">
        <v>147</v>
      </c>
      <c r="BM225" s="23" t="s">
        <v>398</v>
      </c>
    </row>
    <row r="226" spans="2:47" s="1" customFormat="1" ht="13.5">
      <c r="B226" s="45"/>
      <c r="C226" s="73"/>
      <c r="D226" s="228" t="s">
        <v>149</v>
      </c>
      <c r="E226" s="73"/>
      <c r="F226" s="229" t="s">
        <v>311</v>
      </c>
      <c r="G226" s="73"/>
      <c r="H226" s="73"/>
      <c r="I226" s="186"/>
      <c r="J226" s="73"/>
      <c r="K226" s="73"/>
      <c r="L226" s="71"/>
      <c r="M226" s="230"/>
      <c r="N226" s="46"/>
      <c r="O226" s="46"/>
      <c r="P226" s="46"/>
      <c r="Q226" s="46"/>
      <c r="R226" s="46"/>
      <c r="S226" s="46"/>
      <c r="T226" s="94"/>
      <c r="AT226" s="23" t="s">
        <v>149</v>
      </c>
      <c r="AU226" s="23" t="s">
        <v>84</v>
      </c>
    </row>
    <row r="227" spans="2:51" s="11" customFormat="1" ht="13.5">
      <c r="B227" s="231"/>
      <c r="C227" s="232"/>
      <c r="D227" s="228" t="s">
        <v>151</v>
      </c>
      <c r="E227" s="233" t="s">
        <v>21</v>
      </c>
      <c r="F227" s="234" t="s">
        <v>399</v>
      </c>
      <c r="G227" s="232"/>
      <c r="H227" s="235">
        <v>6.328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151</v>
      </c>
      <c r="AU227" s="241" t="s">
        <v>84</v>
      </c>
      <c r="AV227" s="11" t="s">
        <v>84</v>
      </c>
      <c r="AW227" s="11" t="s">
        <v>36</v>
      </c>
      <c r="AX227" s="11" t="s">
        <v>81</v>
      </c>
      <c r="AY227" s="241" t="s">
        <v>140</v>
      </c>
    </row>
    <row r="228" spans="2:65" s="1" customFormat="1" ht="16.5" customHeight="1">
      <c r="B228" s="45"/>
      <c r="C228" s="216" t="s">
        <v>400</v>
      </c>
      <c r="D228" s="216" t="s">
        <v>142</v>
      </c>
      <c r="E228" s="217" t="s">
        <v>155</v>
      </c>
      <c r="F228" s="218" t="s">
        <v>156</v>
      </c>
      <c r="G228" s="219" t="s">
        <v>145</v>
      </c>
      <c r="H228" s="220">
        <v>6.328</v>
      </c>
      <c r="I228" s="221"/>
      <c r="J228" s="222">
        <f>ROUND(I228*H228,2)</f>
        <v>0</v>
      </c>
      <c r="K228" s="218" t="s">
        <v>146</v>
      </c>
      <c r="L228" s="71"/>
      <c r="M228" s="223" t="s">
        <v>21</v>
      </c>
      <c r="N228" s="224" t="s">
        <v>44</v>
      </c>
      <c r="O228" s="46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AR228" s="23" t="s">
        <v>147</v>
      </c>
      <c r="AT228" s="23" t="s">
        <v>142</v>
      </c>
      <c r="AU228" s="23" t="s">
        <v>84</v>
      </c>
      <c r="AY228" s="23" t="s">
        <v>140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3" t="s">
        <v>81</v>
      </c>
      <c r="BK228" s="227">
        <f>ROUND(I228*H228,2)</f>
        <v>0</v>
      </c>
      <c r="BL228" s="23" t="s">
        <v>147</v>
      </c>
      <c r="BM228" s="23" t="s">
        <v>401</v>
      </c>
    </row>
    <row r="229" spans="2:47" s="1" customFormat="1" ht="13.5">
      <c r="B229" s="45"/>
      <c r="C229" s="73"/>
      <c r="D229" s="228" t="s">
        <v>149</v>
      </c>
      <c r="E229" s="73"/>
      <c r="F229" s="229" t="s">
        <v>158</v>
      </c>
      <c r="G229" s="73"/>
      <c r="H229" s="73"/>
      <c r="I229" s="186"/>
      <c r="J229" s="73"/>
      <c r="K229" s="73"/>
      <c r="L229" s="71"/>
      <c r="M229" s="230"/>
      <c r="N229" s="46"/>
      <c r="O229" s="46"/>
      <c r="P229" s="46"/>
      <c r="Q229" s="46"/>
      <c r="R229" s="46"/>
      <c r="S229" s="46"/>
      <c r="T229" s="94"/>
      <c r="AT229" s="23" t="s">
        <v>149</v>
      </c>
      <c r="AU229" s="23" t="s">
        <v>84</v>
      </c>
    </row>
    <row r="230" spans="2:65" s="1" customFormat="1" ht="16.5" customHeight="1">
      <c r="B230" s="45"/>
      <c r="C230" s="216" t="s">
        <v>402</v>
      </c>
      <c r="D230" s="216" t="s">
        <v>142</v>
      </c>
      <c r="E230" s="217" t="s">
        <v>160</v>
      </c>
      <c r="F230" s="218" t="s">
        <v>161</v>
      </c>
      <c r="G230" s="219" t="s">
        <v>145</v>
      </c>
      <c r="H230" s="220">
        <v>6.328</v>
      </c>
      <c r="I230" s="221"/>
      <c r="J230" s="222">
        <f>ROUND(I230*H230,2)</f>
        <v>0</v>
      </c>
      <c r="K230" s="218" t="s">
        <v>146</v>
      </c>
      <c r="L230" s="71"/>
      <c r="M230" s="223" t="s">
        <v>21</v>
      </c>
      <c r="N230" s="224" t="s">
        <v>44</v>
      </c>
      <c r="O230" s="4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AR230" s="23" t="s">
        <v>147</v>
      </c>
      <c r="AT230" s="23" t="s">
        <v>142</v>
      </c>
      <c r="AU230" s="23" t="s">
        <v>84</v>
      </c>
      <c r="AY230" s="23" t="s">
        <v>140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3" t="s">
        <v>81</v>
      </c>
      <c r="BK230" s="227">
        <f>ROUND(I230*H230,2)</f>
        <v>0</v>
      </c>
      <c r="BL230" s="23" t="s">
        <v>147</v>
      </c>
      <c r="BM230" s="23" t="s">
        <v>403</v>
      </c>
    </row>
    <row r="231" spans="2:47" s="1" customFormat="1" ht="13.5">
      <c r="B231" s="45"/>
      <c r="C231" s="73"/>
      <c r="D231" s="228" t="s">
        <v>149</v>
      </c>
      <c r="E231" s="73"/>
      <c r="F231" s="229" t="s">
        <v>163</v>
      </c>
      <c r="G231" s="73"/>
      <c r="H231" s="73"/>
      <c r="I231" s="186"/>
      <c r="J231" s="73"/>
      <c r="K231" s="73"/>
      <c r="L231" s="71"/>
      <c r="M231" s="230"/>
      <c r="N231" s="46"/>
      <c r="O231" s="46"/>
      <c r="P231" s="46"/>
      <c r="Q231" s="46"/>
      <c r="R231" s="46"/>
      <c r="S231" s="46"/>
      <c r="T231" s="94"/>
      <c r="AT231" s="23" t="s">
        <v>149</v>
      </c>
      <c r="AU231" s="23" t="s">
        <v>84</v>
      </c>
    </row>
    <row r="232" spans="2:65" s="1" customFormat="1" ht="16.5" customHeight="1">
      <c r="B232" s="45"/>
      <c r="C232" s="216" t="s">
        <v>404</v>
      </c>
      <c r="D232" s="216" t="s">
        <v>142</v>
      </c>
      <c r="E232" s="217" t="s">
        <v>318</v>
      </c>
      <c r="F232" s="218" t="s">
        <v>319</v>
      </c>
      <c r="G232" s="219" t="s">
        <v>145</v>
      </c>
      <c r="H232" s="220">
        <v>8.187</v>
      </c>
      <c r="I232" s="221"/>
      <c r="J232" s="222">
        <f>ROUND(I232*H232,2)</f>
        <v>0</v>
      </c>
      <c r="K232" s="218" t="s">
        <v>146</v>
      </c>
      <c r="L232" s="71"/>
      <c r="M232" s="223" t="s">
        <v>21</v>
      </c>
      <c r="N232" s="224" t="s">
        <v>44</v>
      </c>
      <c r="O232" s="46"/>
      <c r="P232" s="225">
        <f>O232*H232</f>
        <v>0</v>
      </c>
      <c r="Q232" s="225">
        <v>2.25634</v>
      </c>
      <c r="R232" s="225">
        <f>Q232*H232</f>
        <v>18.472655579999998</v>
      </c>
      <c r="S232" s="225">
        <v>0</v>
      </c>
      <c r="T232" s="226">
        <f>S232*H232</f>
        <v>0</v>
      </c>
      <c r="AR232" s="23" t="s">
        <v>147</v>
      </c>
      <c r="AT232" s="23" t="s">
        <v>142</v>
      </c>
      <c r="AU232" s="23" t="s">
        <v>84</v>
      </c>
      <c r="AY232" s="23" t="s">
        <v>140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3" t="s">
        <v>81</v>
      </c>
      <c r="BK232" s="227">
        <f>ROUND(I232*H232,2)</f>
        <v>0</v>
      </c>
      <c r="BL232" s="23" t="s">
        <v>147</v>
      </c>
      <c r="BM232" s="23" t="s">
        <v>405</v>
      </c>
    </row>
    <row r="233" spans="2:47" s="1" customFormat="1" ht="13.5">
      <c r="B233" s="45"/>
      <c r="C233" s="73"/>
      <c r="D233" s="228" t="s">
        <v>149</v>
      </c>
      <c r="E233" s="73"/>
      <c r="F233" s="229" t="s">
        <v>321</v>
      </c>
      <c r="G233" s="73"/>
      <c r="H233" s="73"/>
      <c r="I233" s="186"/>
      <c r="J233" s="73"/>
      <c r="K233" s="73"/>
      <c r="L233" s="71"/>
      <c r="M233" s="230"/>
      <c r="N233" s="46"/>
      <c r="O233" s="46"/>
      <c r="P233" s="46"/>
      <c r="Q233" s="46"/>
      <c r="R233" s="46"/>
      <c r="S233" s="46"/>
      <c r="T233" s="94"/>
      <c r="AT233" s="23" t="s">
        <v>149</v>
      </c>
      <c r="AU233" s="23" t="s">
        <v>84</v>
      </c>
    </row>
    <row r="234" spans="2:51" s="11" customFormat="1" ht="13.5">
      <c r="B234" s="231"/>
      <c r="C234" s="232"/>
      <c r="D234" s="228" t="s">
        <v>151</v>
      </c>
      <c r="E234" s="233" t="s">
        <v>21</v>
      </c>
      <c r="F234" s="234" t="s">
        <v>406</v>
      </c>
      <c r="G234" s="232"/>
      <c r="H234" s="235">
        <v>8.187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151</v>
      </c>
      <c r="AU234" s="241" t="s">
        <v>84</v>
      </c>
      <c r="AV234" s="11" t="s">
        <v>84</v>
      </c>
      <c r="AW234" s="11" t="s">
        <v>36</v>
      </c>
      <c r="AX234" s="11" t="s">
        <v>81</v>
      </c>
      <c r="AY234" s="241" t="s">
        <v>140</v>
      </c>
    </row>
    <row r="235" spans="2:65" s="1" customFormat="1" ht="16.5" customHeight="1">
      <c r="B235" s="45"/>
      <c r="C235" s="216" t="s">
        <v>407</v>
      </c>
      <c r="D235" s="216" t="s">
        <v>142</v>
      </c>
      <c r="E235" s="217" t="s">
        <v>324</v>
      </c>
      <c r="F235" s="218" t="s">
        <v>325</v>
      </c>
      <c r="G235" s="219" t="s">
        <v>168</v>
      </c>
      <c r="H235" s="220">
        <v>9.6</v>
      </c>
      <c r="I235" s="221"/>
      <c r="J235" s="222">
        <f>ROUND(I235*H235,2)</f>
        <v>0</v>
      </c>
      <c r="K235" s="218" t="s">
        <v>146</v>
      </c>
      <c r="L235" s="71"/>
      <c r="M235" s="223" t="s">
        <v>21</v>
      </c>
      <c r="N235" s="224" t="s">
        <v>44</v>
      </c>
      <c r="O235" s="46"/>
      <c r="P235" s="225">
        <f>O235*H235</f>
        <v>0</v>
      </c>
      <c r="Q235" s="225">
        <v>0.00269</v>
      </c>
      <c r="R235" s="225">
        <f>Q235*H235</f>
        <v>0.025824</v>
      </c>
      <c r="S235" s="225">
        <v>0</v>
      </c>
      <c r="T235" s="226">
        <f>S235*H235</f>
        <v>0</v>
      </c>
      <c r="AR235" s="23" t="s">
        <v>147</v>
      </c>
      <c r="AT235" s="23" t="s">
        <v>142</v>
      </c>
      <c r="AU235" s="23" t="s">
        <v>84</v>
      </c>
      <c r="AY235" s="23" t="s">
        <v>140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3" t="s">
        <v>81</v>
      </c>
      <c r="BK235" s="227">
        <f>ROUND(I235*H235,2)</f>
        <v>0</v>
      </c>
      <c r="BL235" s="23" t="s">
        <v>147</v>
      </c>
      <c r="BM235" s="23" t="s">
        <v>408</v>
      </c>
    </row>
    <row r="236" spans="2:47" s="1" customFormat="1" ht="13.5">
      <c r="B236" s="45"/>
      <c r="C236" s="73"/>
      <c r="D236" s="228" t="s">
        <v>149</v>
      </c>
      <c r="E236" s="73"/>
      <c r="F236" s="229" t="s">
        <v>327</v>
      </c>
      <c r="G236" s="73"/>
      <c r="H236" s="73"/>
      <c r="I236" s="186"/>
      <c r="J236" s="73"/>
      <c r="K236" s="73"/>
      <c r="L236" s="71"/>
      <c r="M236" s="230"/>
      <c r="N236" s="46"/>
      <c r="O236" s="46"/>
      <c r="P236" s="46"/>
      <c r="Q236" s="46"/>
      <c r="R236" s="46"/>
      <c r="S236" s="46"/>
      <c r="T236" s="94"/>
      <c r="AT236" s="23" t="s">
        <v>149</v>
      </c>
      <c r="AU236" s="23" t="s">
        <v>84</v>
      </c>
    </row>
    <row r="237" spans="2:51" s="11" customFormat="1" ht="13.5">
      <c r="B237" s="231"/>
      <c r="C237" s="232"/>
      <c r="D237" s="228" t="s">
        <v>151</v>
      </c>
      <c r="E237" s="233" t="s">
        <v>21</v>
      </c>
      <c r="F237" s="234" t="s">
        <v>409</v>
      </c>
      <c r="G237" s="232"/>
      <c r="H237" s="235">
        <v>9.6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151</v>
      </c>
      <c r="AU237" s="241" t="s">
        <v>84</v>
      </c>
      <c r="AV237" s="11" t="s">
        <v>84</v>
      </c>
      <c r="AW237" s="11" t="s">
        <v>36</v>
      </c>
      <c r="AX237" s="11" t="s">
        <v>81</v>
      </c>
      <c r="AY237" s="241" t="s">
        <v>140</v>
      </c>
    </row>
    <row r="238" spans="2:65" s="1" customFormat="1" ht="16.5" customHeight="1">
      <c r="B238" s="45"/>
      <c r="C238" s="216" t="s">
        <v>410</v>
      </c>
      <c r="D238" s="216" t="s">
        <v>142</v>
      </c>
      <c r="E238" s="217" t="s">
        <v>330</v>
      </c>
      <c r="F238" s="218" t="s">
        <v>331</v>
      </c>
      <c r="G238" s="219" t="s">
        <v>168</v>
      </c>
      <c r="H238" s="220">
        <v>9.6</v>
      </c>
      <c r="I238" s="221"/>
      <c r="J238" s="222">
        <f>ROUND(I238*H238,2)</f>
        <v>0</v>
      </c>
      <c r="K238" s="218" t="s">
        <v>146</v>
      </c>
      <c r="L238" s="71"/>
      <c r="M238" s="223" t="s">
        <v>21</v>
      </c>
      <c r="N238" s="224" t="s">
        <v>44</v>
      </c>
      <c r="O238" s="46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AR238" s="23" t="s">
        <v>147</v>
      </c>
      <c r="AT238" s="23" t="s">
        <v>142</v>
      </c>
      <c r="AU238" s="23" t="s">
        <v>84</v>
      </c>
      <c r="AY238" s="23" t="s">
        <v>140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3" t="s">
        <v>81</v>
      </c>
      <c r="BK238" s="227">
        <f>ROUND(I238*H238,2)</f>
        <v>0</v>
      </c>
      <c r="BL238" s="23" t="s">
        <v>147</v>
      </c>
      <c r="BM238" s="23" t="s">
        <v>411</v>
      </c>
    </row>
    <row r="239" spans="2:47" s="1" customFormat="1" ht="13.5">
      <c r="B239" s="45"/>
      <c r="C239" s="73"/>
      <c r="D239" s="228" t="s">
        <v>149</v>
      </c>
      <c r="E239" s="73"/>
      <c r="F239" s="229" t="s">
        <v>333</v>
      </c>
      <c r="G239" s="73"/>
      <c r="H239" s="73"/>
      <c r="I239" s="186"/>
      <c r="J239" s="73"/>
      <c r="K239" s="73"/>
      <c r="L239" s="71"/>
      <c r="M239" s="230"/>
      <c r="N239" s="46"/>
      <c r="O239" s="46"/>
      <c r="P239" s="46"/>
      <c r="Q239" s="46"/>
      <c r="R239" s="46"/>
      <c r="S239" s="46"/>
      <c r="T239" s="94"/>
      <c r="AT239" s="23" t="s">
        <v>149</v>
      </c>
      <c r="AU239" s="23" t="s">
        <v>84</v>
      </c>
    </row>
    <row r="240" spans="2:65" s="1" customFormat="1" ht="16.5" customHeight="1">
      <c r="B240" s="45"/>
      <c r="C240" s="216" t="s">
        <v>412</v>
      </c>
      <c r="D240" s="216" t="s">
        <v>142</v>
      </c>
      <c r="E240" s="217" t="s">
        <v>335</v>
      </c>
      <c r="F240" s="218" t="s">
        <v>336</v>
      </c>
      <c r="G240" s="219" t="s">
        <v>174</v>
      </c>
      <c r="H240" s="220">
        <v>0.046</v>
      </c>
      <c r="I240" s="221"/>
      <c r="J240" s="222">
        <f>ROUND(I240*H240,2)</f>
        <v>0</v>
      </c>
      <c r="K240" s="218" t="s">
        <v>146</v>
      </c>
      <c r="L240" s="71"/>
      <c r="M240" s="223" t="s">
        <v>21</v>
      </c>
      <c r="N240" s="224" t="s">
        <v>44</v>
      </c>
      <c r="O240" s="46"/>
      <c r="P240" s="225">
        <f>O240*H240</f>
        <v>0</v>
      </c>
      <c r="Q240" s="225">
        <v>1.06017</v>
      </c>
      <c r="R240" s="225">
        <f>Q240*H240</f>
        <v>0.04876782</v>
      </c>
      <c r="S240" s="225">
        <v>0</v>
      </c>
      <c r="T240" s="226">
        <f>S240*H240</f>
        <v>0</v>
      </c>
      <c r="AR240" s="23" t="s">
        <v>147</v>
      </c>
      <c r="AT240" s="23" t="s">
        <v>142</v>
      </c>
      <c r="AU240" s="23" t="s">
        <v>84</v>
      </c>
      <c r="AY240" s="23" t="s">
        <v>140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3" t="s">
        <v>81</v>
      </c>
      <c r="BK240" s="227">
        <f>ROUND(I240*H240,2)</f>
        <v>0</v>
      </c>
      <c r="BL240" s="23" t="s">
        <v>147</v>
      </c>
      <c r="BM240" s="23" t="s">
        <v>413</v>
      </c>
    </row>
    <row r="241" spans="2:47" s="1" customFormat="1" ht="13.5">
      <c r="B241" s="45"/>
      <c r="C241" s="73"/>
      <c r="D241" s="228" t="s">
        <v>149</v>
      </c>
      <c r="E241" s="73"/>
      <c r="F241" s="229" t="s">
        <v>338</v>
      </c>
      <c r="G241" s="73"/>
      <c r="H241" s="73"/>
      <c r="I241" s="186"/>
      <c r="J241" s="73"/>
      <c r="K241" s="73"/>
      <c r="L241" s="71"/>
      <c r="M241" s="230"/>
      <c r="N241" s="46"/>
      <c r="O241" s="46"/>
      <c r="P241" s="46"/>
      <c r="Q241" s="46"/>
      <c r="R241" s="46"/>
      <c r="S241" s="46"/>
      <c r="T241" s="94"/>
      <c r="AT241" s="23" t="s">
        <v>149</v>
      </c>
      <c r="AU241" s="23" t="s">
        <v>84</v>
      </c>
    </row>
    <row r="242" spans="2:51" s="13" customFormat="1" ht="13.5">
      <c r="B242" s="263"/>
      <c r="C242" s="264"/>
      <c r="D242" s="228" t="s">
        <v>151</v>
      </c>
      <c r="E242" s="265" t="s">
        <v>21</v>
      </c>
      <c r="F242" s="266" t="s">
        <v>339</v>
      </c>
      <c r="G242" s="264"/>
      <c r="H242" s="265" t="s">
        <v>21</v>
      </c>
      <c r="I242" s="267"/>
      <c r="J242" s="264"/>
      <c r="K242" s="264"/>
      <c r="L242" s="268"/>
      <c r="M242" s="269"/>
      <c r="N242" s="270"/>
      <c r="O242" s="270"/>
      <c r="P242" s="270"/>
      <c r="Q242" s="270"/>
      <c r="R242" s="270"/>
      <c r="S242" s="270"/>
      <c r="T242" s="271"/>
      <c r="AT242" s="272" t="s">
        <v>151</v>
      </c>
      <c r="AU242" s="272" t="s">
        <v>84</v>
      </c>
      <c r="AV242" s="13" t="s">
        <v>81</v>
      </c>
      <c r="AW242" s="13" t="s">
        <v>36</v>
      </c>
      <c r="AX242" s="13" t="s">
        <v>73</v>
      </c>
      <c r="AY242" s="272" t="s">
        <v>140</v>
      </c>
    </row>
    <row r="243" spans="2:51" s="11" customFormat="1" ht="13.5">
      <c r="B243" s="231"/>
      <c r="C243" s="232"/>
      <c r="D243" s="228" t="s">
        <v>151</v>
      </c>
      <c r="E243" s="233" t="s">
        <v>21</v>
      </c>
      <c r="F243" s="234" t="s">
        <v>414</v>
      </c>
      <c r="G243" s="232"/>
      <c r="H243" s="235">
        <v>0.033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151</v>
      </c>
      <c r="AU243" s="241" t="s">
        <v>84</v>
      </c>
      <c r="AV243" s="11" t="s">
        <v>84</v>
      </c>
      <c r="AW243" s="11" t="s">
        <v>36</v>
      </c>
      <c r="AX243" s="11" t="s">
        <v>73</v>
      </c>
      <c r="AY243" s="241" t="s">
        <v>140</v>
      </c>
    </row>
    <row r="244" spans="2:51" s="11" customFormat="1" ht="13.5">
      <c r="B244" s="231"/>
      <c r="C244" s="232"/>
      <c r="D244" s="228" t="s">
        <v>151</v>
      </c>
      <c r="E244" s="233" t="s">
        <v>21</v>
      </c>
      <c r="F244" s="234" t="s">
        <v>415</v>
      </c>
      <c r="G244" s="232"/>
      <c r="H244" s="235">
        <v>0.013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151</v>
      </c>
      <c r="AU244" s="241" t="s">
        <v>84</v>
      </c>
      <c r="AV244" s="11" t="s">
        <v>84</v>
      </c>
      <c r="AW244" s="11" t="s">
        <v>36</v>
      </c>
      <c r="AX244" s="11" t="s">
        <v>73</v>
      </c>
      <c r="AY244" s="241" t="s">
        <v>140</v>
      </c>
    </row>
    <row r="245" spans="2:51" s="12" customFormat="1" ht="13.5">
      <c r="B245" s="242"/>
      <c r="C245" s="243"/>
      <c r="D245" s="228" t="s">
        <v>151</v>
      </c>
      <c r="E245" s="244" t="s">
        <v>21</v>
      </c>
      <c r="F245" s="245" t="s">
        <v>154</v>
      </c>
      <c r="G245" s="243"/>
      <c r="H245" s="246">
        <v>0.046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151</v>
      </c>
      <c r="AU245" s="252" t="s">
        <v>84</v>
      </c>
      <c r="AV245" s="12" t="s">
        <v>147</v>
      </c>
      <c r="AW245" s="12" t="s">
        <v>36</v>
      </c>
      <c r="AX245" s="12" t="s">
        <v>81</v>
      </c>
      <c r="AY245" s="252" t="s">
        <v>140</v>
      </c>
    </row>
    <row r="246" spans="2:65" s="1" customFormat="1" ht="25.5" customHeight="1">
      <c r="B246" s="45"/>
      <c r="C246" s="216" t="s">
        <v>416</v>
      </c>
      <c r="D246" s="216" t="s">
        <v>142</v>
      </c>
      <c r="E246" s="217" t="s">
        <v>417</v>
      </c>
      <c r="F246" s="218" t="s">
        <v>418</v>
      </c>
      <c r="G246" s="219" t="s">
        <v>145</v>
      </c>
      <c r="H246" s="220">
        <v>1.32</v>
      </c>
      <c r="I246" s="221"/>
      <c r="J246" s="222">
        <f>ROUND(I246*H246,2)</f>
        <v>0</v>
      </c>
      <c r="K246" s="218" t="s">
        <v>21</v>
      </c>
      <c r="L246" s="71"/>
      <c r="M246" s="223" t="s">
        <v>21</v>
      </c>
      <c r="N246" s="224" t="s">
        <v>44</v>
      </c>
      <c r="O246" s="46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AR246" s="23" t="s">
        <v>147</v>
      </c>
      <c r="AT246" s="23" t="s">
        <v>142</v>
      </c>
      <c r="AU246" s="23" t="s">
        <v>84</v>
      </c>
      <c r="AY246" s="23" t="s">
        <v>140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3" t="s">
        <v>81</v>
      </c>
      <c r="BK246" s="227">
        <f>ROUND(I246*H246,2)</f>
        <v>0</v>
      </c>
      <c r="BL246" s="23" t="s">
        <v>147</v>
      </c>
      <c r="BM246" s="23" t="s">
        <v>419</v>
      </c>
    </row>
    <row r="247" spans="2:51" s="13" customFormat="1" ht="13.5">
      <c r="B247" s="263"/>
      <c r="C247" s="264"/>
      <c r="D247" s="228" t="s">
        <v>151</v>
      </c>
      <c r="E247" s="265" t="s">
        <v>21</v>
      </c>
      <c r="F247" s="266" t="s">
        <v>420</v>
      </c>
      <c r="G247" s="264"/>
      <c r="H247" s="265" t="s">
        <v>21</v>
      </c>
      <c r="I247" s="267"/>
      <c r="J247" s="264"/>
      <c r="K247" s="264"/>
      <c r="L247" s="268"/>
      <c r="M247" s="269"/>
      <c r="N247" s="270"/>
      <c r="O247" s="270"/>
      <c r="P247" s="270"/>
      <c r="Q247" s="270"/>
      <c r="R247" s="270"/>
      <c r="S247" s="270"/>
      <c r="T247" s="271"/>
      <c r="AT247" s="272" t="s">
        <v>151</v>
      </c>
      <c r="AU247" s="272" t="s">
        <v>84</v>
      </c>
      <c r="AV247" s="13" t="s">
        <v>81</v>
      </c>
      <c r="AW247" s="13" t="s">
        <v>36</v>
      </c>
      <c r="AX247" s="13" t="s">
        <v>73</v>
      </c>
      <c r="AY247" s="272" t="s">
        <v>140</v>
      </c>
    </row>
    <row r="248" spans="2:51" s="11" customFormat="1" ht="13.5">
      <c r="B248" s="231"/>
      <c r="C248" s="232"/>
      <c r="D248" s="228" t="s">
        <v>151</v>
      </c>
      <c r="E248" s="233" t="s">
        <v>21</v>
      </c>
      <c r="F248" s="234" t="s">
        <v>421</v>
      </c>
      <c r="G248" s="232"/>
      <c r="H248" s="235">
        <v>1.32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151</v>
      </c>
      <c r="AU248" s="241" t="s">
        <v>84</v>
      </c>
      <c r="AV248" s="11" t="s">
        <v>84</v>
      </c>
      <c r="AW248" s="11" t="s">
        <v>36</v>
      </c>
      <c r="AX248" s="11" t="s">
        <v>81</v>
      </c>
      <c r="AY248" s="241" t="s">
        <v>140</v>
      </c>
    </row>
    <row r="249" spans="2:65" s="1" customFormat="1" ht="16.5" customHeight="1">
      <c r="B249" s="45"/>
      <c r="C249" s="253" t="s">
        <v>422</v>
      </c>
      <c r="D249" s="253" t="s">
        <v>221</v>
      </c>
      <c r="E249" s="254" t="s">
        <v>423</v>
      </c>
      <c r="F249" s="255" t="s">
        <v>424</v>
      </c>
      <c r="G249" s="256" t="s">
        <v>351</v>
      </c>
      <c r="H249" s="257">
        <v>111.096</v>
      </c>
      <c r="I249" s="258"/>
      <c r="J249" s="259">
        <f>ROUND(I249*H249,2)</f>
        <v>0</v>
      </c>
      <c r="K249" s="255" t="s">
        <v>21</v>
      </c>
      <c r="L249" s="260"/>
      <c r="M249" s="261" t="s">
        <v>21</v>
      </c>
      <c r="N249" s="262" t="s">
        <v>44</v>
      </c>
      <c r="O249" s="46"/>
      <c r="P249" s="225">
        <f>O249*H249</f>
        <v>0</v>
      </c>
      <c r="Q249" s="225">
        <v>0.014</v>
      </c>
      <c r="R249" s="225">
        <f>Q249*H249</f>
        <v>1.555344</v>
      </c>
      <c r="S249" s="225">
        <v>0</v>
      </c>
      <c r="T249" s="226">
        <f>S249*H249</f>
        <v>0</v>
      </c>
      <c r="AR249" s="23" t="s">
        <v>189</v>
      </c>
      <c r="AT249" s="23" t="s">
        <v>221</v>
      </c>
      <c r="AU249" s="23" t="s">
        <v>84</v>
      </c>
      <c r="AY249" s="23" t="s">
        <v>140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3" t="s">
        <v>81</v>
      </c>
      <c r="BK249" s="227">
        <f>ROUND(I249*H249,2)</f>
        <v>0</v>
      </c>
      <c r="BL249" s="23" t="s">
        <v>147</v>
      </c>
      <c r="BM249" s="23" t="s">
        <v>425</v>
      </c>
    </row>
    <row r="250" spans="2:51" s="11" customFormat="1" ht="13.5">
      <c r="B250" s="231"/>
      <c r="C250" s="232"/>
      <c r="D250" s="228" t="s">
        <v>151</v>
      </c>
      <c r="E250" s="233" t="s">
        <v>21</v>
      </c>
      <c r="F250" s="234" t="s">
        <v>426</v>
      </c>
      <c r="G250" s="232"/>
      <c r="H250" s="235">
        <v>111.096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151</v>
      </c>
      <c r="AU250" s="241" t="s">
        <v>84</v>
      </c>
      <c r="AV250" s="11" t="s">
        <v>84</v>
      </c>
      <c r="AW250" s="11" t="s">
        <v>36</v>
      </c>
      <c r="AX250" s="11" t="s">
        <v>81</v>
      </c>
      <c r="AY250" s="241" t="s">
        <v>140</v>
      </c>
    </row>
    <row r="251" spans="2:65" s="1" customFormat="1" ht="25.5" customHeight="1">
      <c r="B251" s="45"/>
      <c r="C251" s="216" t="s">
        <v>427</v>
      </c>
      <c r="D251" s="216" t="s">
        <v>142</v>
      </c>
      <c r="E251" s="217" t="s">
        <v>355</v>
      </c>
      <c r="F251" s="218" t="s">
        <v>356</v>
      </c>
      <c r="G251" s="219" t="s">
        <v>145</v>
      </c>
      <c r="H251" s="220">
        <v>0.554</v>
      </c>
      <c r="I251" s="221"/>
      <c r="J251" s="222">
        <f>ROUND(I251*H251,2)</f>
        <v>0</v>
      </c>
      <c r="K251" s="218" t="s">
        <v>146</v>
      </c>
      <c r="L251" s="71"/>
      <c r="M251" s="223" t="s">
        <v>21</v>
      </c>
      <c r="N251" s="224" t="s">
        <v>44</v>
      </c>
      <c r="O251" s="46"/>
      <c r="P251" s="225">
        <f>O251*H251</f>
        <v>0</v>
      </c>
      <c r="Q251" s="225">
        <v>2.25634</v>
      </c>
      <c r="R251" s="225">
        <f>Q251*H251</f>
        <v>1.25001236</v>
      </c>
      <c r="S251" s="225">
        <v>0</v>
      </c>
      <c r="T251" s="226">
        <f>S251*H251</f>
        <v>0</v>
      </c>
      <c r="AR251" s="23" t="s">
        <v>147</v>
      </c>
      <c r="AT251" s="23" t="s">
        <v>142</v>
      </c>
      <c r="AU251" s="23" t="s">
        <v>84</v>
      </c>
      <c r="AY251" s="23" t="s">
        <v>140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23" t="s">
        <v>81</v>
      </c>
      <c r="BK251" s="227">
        <f>ROUND(I251*H251,2)</f>
        <v>0</v>
      </c>
      <c r="BL251" s="23" t="s">
        <v>147</v>
      </c>
      <c r="BM251" s="23" t="s">
        <v>428</v>
      </c>
    </row>
    <row r="252" spans="2:47" s="1" customFormat="1" ht="13.5">
      <c r="B252" s="45"/>
      <c r="C252" s="73"/>
      <c r="D252" s="228" t="s">
        <v>149</v>
      </c>
      <c r="E252" s="73"/>
      <c r="F252" s="229" t="s">
        <v>358</v>
      </c>
      <c r="G252" s="73"/>
      <c r="H252" s="73"/>
      <c r="I252" s="186"/>
      <c r="J252" s="73"/>
      <c r="K252" s="73"/>
      <c r="L252" s="71"/>
      <c r="M252" s="230"/>
      <c r="N252" s="46"/>
      <c r="O252" s="46"/>
      <c r="P252" s="46"/>
      <c r="Q252" s="46"/>
      <c r="R252" s="46"/>
      <c r="S252" s="46"/>
      <c r="T252" s="94"/>
      <c r="AT252" s="23" t="s">
        <v>149</v>
      </c>
      <c r="AU252" s="23" t="s">
        <v>84</v>
      </c>
    </row>
    <row r="253" spans="2:51" s="11" customFormat="1" ht="13.5">
      <c r="B253" s="231"/>
      <c r="C253" s="232"/>
      <c r="D253" s="228" t="s">
        <v>151</v>
      </c>
      <c r="E253" s="233" t="s">
        <v>21</v>
      </c>
      <c r="F253" s="234" t="s">
        <v>429</v>
      </c>
      <c r="G253" s="232"/>
      <c r="H253" s="235">
        <v>0.554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151</v>
      </c>
      <c r="AU253" s="241" t="s">
        <v>84</v>
      </c>
      <c r="AV253" s="11" t="s">
        <v>84</v>
      </c>
      <c r="AW253" s="11" t="s">
        <v>36</v>
      </c>
      <c r="AX253" s="11" t="s">
        <v>81</v>
      </c>
      <c r="AY253" s="241" t="s">
        <v>140</v>
      </c>
    </row>
    <row r="254" spans="2:65" s="1" customFormat="1" ht="16.5" customHeight="1">
      <c r="B254" s="45"/>
      <c r="C254" s="216" t="s">
        <v>430</v>
      </c>
      <c r="D254" s="216" t="s">
        <v>142</v>
      </c>
      <c r="E254" s="217" t="s">
        <v>361</v>
      </c>
      <c r="F254" s="218" t="s">
        <v>362</v>
      </c>
      <c r="G254" s="219" t="s">
        <v>174</v>
      </c>
      <c r="H254" s="220">
        <v>0.03</v>
      </c>
      <c r="I254" s="221"/>
      <c r="J254" s="222">
        <f>ROUND(I254*H254,2)</f>
        <v>0</v>
      </c>
      <c r="K254" s="218" t="s">
        <v>146</v>
      </c>
      <c r="L254" s="71"/>
      <c r="M254" s="223" t="s">
        <v>21</v>
      </c>
      <c r="N254" s="224" t="s">
        <v>44</v>
      </c>
      <c r="O254" s="46"/>
      <c r="P254" s="225">
        <f>O254*H254</f>
        <v>0</v>
      </c>
      <c r="Q254" s="225">
        <v>1.04881</v>
      </c>
      <c r="R254" s="225">
        <f>Q254*H254</f>
        <v>0.0314643</v>
      </c>
      <c r="S254" s="225">
        <v>0</v>
      </c>
      <c r="T254" s="226">
        <f>S254*H254</f>
        <v>0</v>
      </c>
      <c r="AR254" s="23" t="s">
        <v>147</v>
      </c>
      <c r="AT254" s="23" t="s">
        <v>142</v>
      </c>
      <c r="AU254" s="23" t="s">
        <v>84</v>
      </c>
      <c r="AY254" s="23" t="s">
        <v>140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23" t="s">
        <v>81</v>
      </c>
      <c r="BK254" s="227">
        <f>ROUND(I254*H254,2)</f>
        <v>0</v>
      </c>
      <c r="BL254" s="23" t="s">
        <v>147</v>
      </c>
      <c r="BM254" s="23" t="s">
        <v>431</v>
      </c>
    </row>
    <row r="255" spans="2:47" s="1" customFormat="1" ht="13.5">
      <c r="B255" s="45"/>
      <c r="C255" s="73"/>
      <c r="D255" s="228" t="s">
        <v>149</v>
      </c>
      <c r="E255" s="73"/>
      <c r="F255" s="229" t="s">
        <v>364</v>
      </c>
      <c r="G255" s="73"/>
      <c r="H255" s="73"/>
      <c r="I255" s="186"/>
      <c r="J255" s="73"/>
      <c r="K255" s="73"/>
      <c r="L255" s="71"/>
      <c r="M255" s="230"/>
      <c r="N255" s="46"/>
      <c r="O255" s="46"/>
      <c r="P255" s="46"/>
      <c r="Q255" s="46"/>
      <c r="R255" s="46"/>
      <c r="S255" s="46"/>
      <c r="T255" s="94"/>
      <c r="AT255" s="23" t="s">
        <v>149</v>
      </c>
      <c r="AU255" s="23" t="s">
        <v>84</v>
      </c>
    </row>
    <row r="256" spans="2:51" s="13" customFormat="1" ht="13.5">
      <c r="B256" s="263"/>
      <c r="C256" s="264"/>
      <c r="D256" s="228" t="s">
        <v>151</v>
      </c>
      <c r="E256" s="265" t="s">
        <v>21</v>
      </c>
      <c r="F256" s="266" t="s">
        <v>339</v>
      </c>
      <c r="G256" s="264"/>
      <c r="H256" s="265" t="s">
        <v>21</v>
      </c>
      <c r="I256" s="267"/>
      <c r="J256" s="264"/>
      <c r="K256" s="264"/>
      <c r="L256" s="268"/>
      <c r="M256" s="269"/>
      <c r="N256" s="270"/>
      <c r="O256" s="270"/>
      <c r="P256" s="270"/>
      <c r="Q256" s="270"/>
      <c r="R256" s="270"/>
      <c r="S256" s="270"/>
      <c r="T256" s="271"/>
      <c r="AT256" s="272" t="s">
        <v>151</v>
      </c>
      <c r="AU256" s="272" t="s">
        <v>84</v>
      </c>
      <c r="AV256" s="13" t="s">
        <v>81</v>
      </c>
      <c r="AW256" s="13" t="s">
        <v>36</v>
      </c>
      <c r="AX256" s="13" t="s">
        <v>73</v>
      </c>
      <c r="AY256" s="272" t="s">
        <v>140</v>
      </c>
    </row>
    <row r="257" spans="2:51" s="11" customFormat="1" ht="13.5">
      <c r="B257" s="231"/>
      <c r="C257" s="232"/>
      <c r="D257" s="228" t="s">
        <v>151</v>
      </c>
      <c r="E257" s="233" t="s">
        <v>21</v>
      </c>
      <c r="F257" s="234" t="s">
        <v>432</v>
      </c>
      <c r="G257" s="232"/>
      <c r="H257" s="235">
        <v>0.03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151</v>
      </c>
      <c r="AU257" s="241" t="s">
        <v>84</v>
      </c>
      <c r="AV257" s="11" t="s">
        <v>84</v>
      </c>
      <c r="AW257" s="11" t="s">
        <v>36</v>
      </c>
      <c r="AX257" s="11" t="s">
        <v>81</v>
      </c>
      <c r="AY257" s="241" t="s">
        <v>140</v>
      </c>
    </row>
    <row r="258" spans="2:65" s="1" customFormat="1" ht="25.5" customHeight="1">
      <c r="B258" s="45"/>
      <c r="C258" s="216" t="s">
        <v>433</v>
      </c>
      <c r="D258" s="216" t="s">
        <v>142</v>
      </c>
      <c r="E258" s="217" t="s">
        <v>368</v>
      </c>
      <c r="F258" s="218" t="s">
        <v>369</v>
      </c>
      <c r="G258" s="219" t="s">
        <v>145</v>
      </c>
      <c r="H258" s="220">
        <v>3.681</v>
      </c>
      <c r="I258" s="221"/>
      <c r="J258" s="222">
        <f>ROUND(I258*H258,2)</f>
        <v>0</v>
      </c>
      <c r="K258" s="218" t="s">
        <v>21</v>
      </c>
      <c r="L258" s="71"/>
      <c r="M258" s="223" t="s">
        <v>21</v>
      </c>
      <c r="N258" s="224" t="s">
        <v>44</v>
      </c>
      <c r="O258" s="46"/>
      <c r="P258" s="225">
        <f>O258*H258</f>
        <v>0</v>
      </c>
      <c r="Q258" s="225">
        <v>2.124</v>
      </c>
      <c r="R258" s="225">
        <f>Q258*H258</f>
        <v>7.818444</v>
      </c>
      <c r="S258" s="225">
        <v>0</v>
      </c>
      <c r="T258" s="226">
        <f>S258*H258</f>
        <v>0</v>
      </c>
      <c r="AR258" s="23" t="s">
        <v>147</v>
      </c>
      <c r="AT258" s="23" t="s">
        <v>142</v>
      </c>
      <c r="AU258" s="23" t="s">
        <v>84</v>
      </c>
      <c r="AY258" s="23" t="s">
        <v>140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23" t="s">
        <v>81</v>
      </c>
      <c r="BK258" s="227">
        <f>ROUND(I258*H258,2)</f>
        <v>0</v>
      </c>
      <c r="BL258" s="23" t="s">
        <v>147</v>
      </c>
      <c r="BM258" s="23" t="s">
        <v>434</v>
      </c>
    </row>
    <row r="259" spans="2:51" s="11" customFormat="1" ht="13.5">
      <c r="B259" s="231"/>
      <c r="C259" s="232"/>
      <c r="D259" s="228" t="s">
        <v>151</v>
      </c>
      <c r="E259" s="233" t="s">
        <v>21</v>
      </c>
      <c r="F259" s="234" t="s">
        <v>435</v>
      </c>
      <c r="G259" s="232"/>
      <c r="H259" s="235">
        <v>2.856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151</v>
      </c>
      <c r="AU259" s="241" t="s">
        <v>84</v>
      </c>
      <c r="AV259" s="11" t="s">
        <v>84</v>
      </c>
      <c r="AW259" s="11" t="s">
        <v>36</v>
      </c>
      <c r="AX259" s="11" t="s">
        <v>73</v>
      </c>
      <c r="AY259" s="241" t="s">
        <v>140</v>
      </c>
    </row>
    <row r="260" spans="2:51" s="11" customFormat="1" ht="13.5">
      <c r="B260" s="231"/>
      <c r="C260" s="232"/>
      <c r="D260" s="228" t="s">
        <v>151</v>
      </c>
      <c r="E260" s="233" t="s">
        <v>21</v>
      </c>
      <c r="F260" s="234" t="s">
        <v>436</v>
      </c>
      <c r="G260" s="232"/>
      <c r="H260" s="235">
        <v>0.825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151</v>
      </c>
      <c r="AU260" s="241" t="s">
        <v>84</v>
      </c>
      <c r="AV260" s="11" t="s">
        <v>84</v>
      </c>
      <c r="AW260" s="11" t="s">
        <v>36</v>
      </c>
      <c r="AX260" s="11" t="s">
        <v>73</v>
      </c>
      <c r="AY260" s="241" t="s">
        <v>140</v>
      </c>
    </row>
    <row r="261" spans="2:51" s="12" customFormat="1" ht="13.5">
      <c r="B261" s="242"/>
      <c r="C261" s="243"/>
      <c r="D261" s="228" t="s">
        <v>151</v>
      </c>
      <c r="E261" s="244" t="s">
        <v>21</v>
      </c>
      <c r="F261" s="245" t="s">
        <v>154</v>
      </c>
      <c r="G261" s="243"/>
      <c r="H261" s="246">
        <v>3.681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151</v>
      </c>
      <c r="AU261" s="252" t="s">
        <v>84</v>
      </c>
      <c r="AV261" s="12" t="s">
        <v>147</v>
      </c>
      <c r="AW261" s="12" t="s">
        <v>36</v>
      </c>
      <c r="AX261" s="12" t="s">
        <v>81</v>
      </c>
      <c r="AY261" s="252" t="s">
        <v>140</v>
      </c>
    </row>
    <row r="262" spans="2:65" s="1" customFormat="1" ht="25.5" customHeight="1">
      <c r="B262" s="45"/>
      <c r="C262" s="216" t="s">
        <v>437</v>
      </c>
      <c r="D262" s="216" t="s">
        <v>142</v>
      </c>
      <c r="E262" s="217" t="s">
        <v>374</v>
      </c>
      <c r="F262" s="218" t="s">
        <v>375</v>
      </c>
      <c r="G262" s="219" t="s">
        <v>168</v>
      </c>
      <c r="H262" s="220">
        <v>12.1</v>
      </c>
      <c r="I262" s="221"/>
      <c r="J262" s="222">
        <f>ROUND(I262*H262,2)</f>
        <v>0</v>
      </c>
      <c r="K262" s="218" t="s">
        <v>21</v>
      </c>
      <c r="L262" s="71"/>
      <c r="M262" s="223" t="s">
        <v>21</v>
      </c>
      <c r="N262" s="224" t="s">
        <v>44</v>
      </c>
      <c r="O262" s="46"/>
      <c r="P262" s="225">
        <f>O262*H262</f>
        <v>0</v>
      </c>
      <c r="Q262" s="225">
        <v>0.33827</v>
      </c>
      <c r="R262" s="225">
        <f>Q262*H262</f>
        <v>4.0930670000000005</v>
      </c>
      <c r="S262" s="225">
        <v>0</v>
      </c>
      <c r="T262" s="226">
        <f>S262*H262</f>
        <v>0</v>
      </c>
      <c r="AR262" s="23" t="s">
        <v>147</v>
      </c>
      <c r="AT262" s="23" t="s">
        <v>142</v>
      </c>
      <c r="AU262" s="23" t="s">
        <v>84</v>
      </c>
      <c r="AY262" s="23" t="s">
        <v>140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23" t="s">
        <v>81</v>
      </c>
      <c r="BK262" s="227">
        <f>ROUND(I262*H262,2)</f>
        <v>0</v>
      </c>
      <c r="BL262" s="23" t="s">
        <v>147</v>
      </c>
      <c r="BM262" s="23" t="s">
        <v>438</v>
      </c>
    </row>
    <row r="263" spans="2:51" s="11" customFormat="1" ht="13.5">
      <c r="B263" s="231"/>
      <c r="C263" s="232"/>
      <c r="D263" s="228" t="s">
        <v>151</v>
      </c>
      <c r="E263" s="233" t="s">
        <v>21</v>
      </c>
      <c r="F263" s="234" t="s">
        <v>439</v>
      </c>
      <c r="G263" s="232"/>
      <c r="H263" s="235">
        <v>12.1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151</v>
      </c>
      <c r="AU263" s="241" t="s">
        <v>84</v>
      </c>
      <c r="AV263" s="11" t="s">
        <v>84</v>
      </c>
      <c r="AW263" s="11" t="s">
        <v>36</v>
      </c>
      <c r="AX263" s="11" t="s">
        <v>81</v>
      </c>
      <c r="AY263" s="241" t="s">
        <v>140</v>
      </c>
    </row>
    <row r="264" spans="2:65" s="1" customFormat="1" ht="38.25" customHeight="1">
      <c r="B264" s="45"/>
      <c r="C264" s="216" t="s">
        <v>440</v>
      </c>
      <c r="D264" s="216" t="s">
        <v>142</v>
      </c>
      <c r="E264" s="217" t="s">
        <v>379</v>
      </c>
      <c r="F264" s="218" t="s">
        <v>380</v>
      </c>
      <c r="G264" s="219" t="s">
        <v>168</v>
      </c>
      <c r="H264" s="220">
        <v>41.9</v>
      </c>
      <c r="I264" s="221"/>
      <c r="J264" s="222">
        <f>ROUND(I264*H264,2)</f>
        <v>0</v>
      </c>
      <c r="K264" s="218" t="s">
        <v>21</v>
      </c>
      <c r="L264" s="71"/>
      <c r="M264" s="223" t="s">
        <v>21</v>
      </c>
      <c r="N264" s="224" t="s">
        <v>44</v>
      </c>
      <c r="O264" s="46"/>
      <c r="P264" s="225">
        <f>O264*H264</f>
        <v>0</v>
      </c>
      <c r="Q264" s="225">
        <v>0.00024</v>
      </c>
      <c r="R264" s="225">
        <f>Q264*H264</f>
        <v>0.010056</v>
      </c>
      <c r="S264" s="225">
        <v>0</v>
      </c>
      <c r="T264" s="226">
        <f>S264*H264</f>
        <v>0</v>
      </c>
      <c r="AR264" s="23" t="s">
        <v>147</v>
      </c>
      <c r="AT264" s="23" t="s">
        <v>142</v>
      </c>
      <c r="AU264" s="23" t="s">
        <v>84</v>
      </c>
      <c r="AY264" s="23" t="s">
        <v>140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3" t="s">
        <v>81</v>
      </c>
      <c r="BK264" s="227">
        <f>ROUND(I264*H264,2)</f>
        <v>0</v>
      </c>
      <c r="BL264" s="23" t="s">
        <v>147</v>
      </c>
      <c r="BM264" s="23" t="s">
        <v>441</v>
      </c>
    </row>
    <row r="265" spans="2:51" s="11" customFormat="1" ht="13.5">
      <c r="B265" s="231"/>
      <c r="C265" s="232"/>
      <c r="D265" s="228" t="s">
        <v>151</v>
      </c>
      <c r="E265" s="233" t="s">
        <v>21</v>
      </c>
      <c r="F265" s="234" t="s">
        <v>442</v>
      </c>
      <c r="G265" s="232"/>
      <c r="H265" s="235">
        <v>27.6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151</v>
      </c>
      <c r="AU265" s="241" t="s">
        <v>84</v>
      </c>
      <c r="AV265" s="11" t="s">
        <v>84</v>
      </c>
      <c r="AW265" s="11" t="s">
        <v>36</v>
      </c>
      <c r="AX265" s="11" t="s">
        <v>73</v>
      </c>
      <c r="AY265" s="241" t="s">
        <v>140</v>
      </c>
    </row>
    <row r="266" spans="2:51" s="11" customFormat="1" ht="13.5">
      <c r="B266" s="231"/>
      <c r="C266" s="232"/>
      <c r="D266" s="228" t="s">
        <v>151</v>
      </c>
      <c r="E266" s="233" t="s">
        <v>21</v>
      </c>
      <c r="F266" s="234" t="s">
        <v>443</v>
      </c>
      <c r="G266" s="232"/>
      <c r="H266" s="235">
        <v>14.3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151</v>
      </c>
      <c r="AU266" s="241" t="s">
        <v>84</v>
      </c>
      <c r="AV266" s="11" t="s">
        <v>84</v>
      </c>
      <c r="AW266" s="11" t="s">
        <v>36</v>
      </c>
      <c r="AX266" s="11" t="s">
        <v>73</v>
      </c>
      <c r="AY266" s="241" t="s">
        <v>140</v>
      </c>
    </row>
    <row r="267" spans="2:51" s="12" customFormat="1" ht="13.5">
      <c r="B267" s="242"/>
      <c r="C267" s="243"/>
      <c r="D267" s="228" t="s">
        <v>151</v>
      </c>
      <c r="E267" s="244" t="s">
        <v>21</v>
      </c>
      <c r="F267" s="245" t="s">
        <v>154</v>
      </c>
      <c r="G267" s="243"/>
      <c r="H267" s="246">
        <v>41.9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151</v>
      </c>
      <c r="AU267" s="252" t="s">
        <v>84</v>
      </c>
      <c r="AV267" s="12" t="s">
        <v>147</v>
      </c>
      <c r="AW267" s="12" t="s">
        <v>36</v>
      </c>
      <c r="AX267" s="12" t="s">
        <v>81</v>
      </c>
      <c r="AY267" s="252" t="s">
        <v>140</v>
      </c>
    </row>
    <row r="268" spans="2:65" s="1" customFormat="1" ht="16.5" customHeight="1">
      <c r="B268" s="45"/>
      <c r="C268" s="216" t="s">
        <v>444</v>
      </c>
      <c r="D268" s="216" t="s">
        <v>142</v>
      </c>
      <c r="E268" s="217" t="s">
        <v>391</v>
      </c>
      <c r="F268" s="218" t="s">
        <v>392</v>
      </c>
      <c r="G268" s="219" t="s">
        <v>174</v>
      </c>
      <c r="H268" s="220">
        <v>33.306</v>
      </c>
      <c r="I268" s="221"/>
      <c r="J268" s="222">
        <f>ROUND(I268*H268,2)</f>
        <v>0</v>
      </c>
      <c r="K268" s="218" t="s">
        <v>146</v>
      </c>
      <c r="L268" s="71"/>
      <c r="M268" s="223" t="s">
        <v>21</v>
      </c>
      <c r="N268" s="224" t="s">
        <v>44</v>
      </c>
      <c r="O268" s="46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AR268" s="23" t="s">
        <v>147</v>
      </c>
      <c r="AT268" s="23" t="s">
        <v>142</v>
      </c>
      <c r="AU268" s="23" t="s">
        <v>84</v>
      </c>
      <c r="AY268" s="23" t="s">
        <v>140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3" t="s">
        <v>81</v>
      </c>
      <c r="BK268" s="227">
        <f>ROUND(I268*H268,2)</f>
        <v>0</v>
      </c>
      <c r="BL268" s="23" t="s">
        <v>147</v>
      </c>
      <c r="BM268" s="23" t="s">
        <v>445</v>
      </c>
    </row>
    <row r="269" spans="2:47" s="1" customFormat="1" ht="13.5">
      <c r="B269" s="45"/>
      <c r="C269" s="73"/>
      <c r="D269" s="228" t="s">
        <v>149</v>
      </c>
      <c r="E269" s="73"/>
      <c r="F269" s="229" t="s">
        <v>394</v>
      </c>
      <c r="G269" s="73"/>
      <c r="H269" s="73"/>
      <c r="I269" s="186"/>
      <c r="J269" s="73"/>
      <c r="K269" s="73"/>
      <c r="L269" s="71"/>
      <c r="M269" s="230"/>
      <c r="N269" s="46"/>
      <c r="O269" s="46"/>
      <c r="P269" s="46"/>
      <c r="Q269" s="46"/>
      <c r="R269" s="46"/>
      <c r="S269" s="46"/>
      <c r="T269" s="94"/>
      <c r="AT269" s="23" t="s">
        <v>149</v>
      </c>
      <c r="AU269" s="23" t="s">
        <v>84</v>
      </c>
    </row>
    <row r="270" spans="2:63" s="10" customFormat="1" ht="29.85" customHeight="1">
      <c r="B270" s="200"/>
      <c r="C270" s="201"/>
      <c r="D270" s="202" t="s">
        <v>72</v>
      </c>
      <c r="E270" s="214" t="s">
        <v>446</v>
      </c>
      <c r="F270" s="214" t="s">
        <v>447</v>
      </c>
      <c r="G270" s="201"/>
      <c r="H270" s="201"/>
      <c r="I270" s="204"/>
      <c r="J270" s="215">
        <f>BK270</f>
        <v>0</v>
      </c>
      <c r="K270" s="201"/>
      <c r="L270" s="206"/>
      <c r="M270" s="207"/>
      <c r="N270" s="208"/>
      <c r="O270" s="208"/>
      <c r="P270" s="209">
        <f>SUM(P271:P374)</f>
        <v>0</v>
      </c>
      <c r="Q270" s="208"/>
      <c r="R270" s="209">
        <f>SUM(R271:R374)</f>
        <v>104.87219574000002</v>
      </c>
      <c r="S270" s="208"/>
      <c r="T270" s="210">
        <f>SUM(T271:T374)</f>
        <v>0</v>
      </c>
      <c r="AR270" s="211" t="s">
        <v>81</v>
      </c>
      <c r="AT270" s="212" t="s">
        <v>72</v>
      </c>
      <c r="AU270" s="212" t="s">
        <v>81</v>
      </c>
      <c r="AY270" s="211" t="s">
        <v>140</v>
      </c>
      <c r="BK270" s="213">
        <f>SUM(BK271:BK374)</f>
        <v>0</v>
      </c>
    </row>
    <row r="271" spans="2:65" s="1" customFormat="1" ht="16.5" customHeight="1">
      <c r="B271" s="45"/>
      <c r="C271" s="216" t="s">
        <v>448</v>
      </c>
      <c r="D271" s="216" t="s">
        <v>142</v>
      </c>
      <c r="E271" s="217" t="s">
        <v>308</v>
      </c>
      <c r="F271" s="218" t="s">
        <v>309</v>
      </c>
      <c r="G271" s="219" t="s">
        <v>145</v>
      </c>
      <c r="H271" s="220">
        <v>14.768</v>
      </c>
      <c r="I271" s="221"/>
      <c r="J271" s="222">
        <f>ROUND(I271*H271,2)</f>
        <v>0</v>
      </c>
      <c r="K271" s="218" t="s">
        <v>146</v>
      </c>
      <c r="L271" s="71"/>
      <c r="M271" s="223" t="s">
        <v>21</v>
      </c>
      <c r="N271" s="224" t="s">
        <v>44</v>
      </c>
      <c r="O271" s="46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AR271" s="23" t="s">
        <v>147</v>
      </c>
      <c r="AT271" s="23" t="s">
        <v>142</v>
      </c>
      <c r="AU271" s="23" t="s">
        <v>84</v>
      </c>
      <c r="AY271" s="23" t="s">
        <v>140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3" t="s">
        <v>81</v>
      </c>
      <c r="BK271" s="227">
        <f>ROUND(I271*H271,2)</f>
        <v>0</v>
      </c>
      <c r="BL271" s="23" t="s">
        <v>147</v>
      </c>
      <c r="BM271" s="23" t="s">
        <v>449</v>
      </c>
    </row>
    <row r="272" spans="2:47" s="1" customFormat="1" ht="13.5">
      <c r="B272" s="45"/>
      <c r="C272" s="73"/>
      <c r="D272" s="228" t="s">
        <v>149</v>
      </c>
      <c r="E272" s="73"/>
      <c r="F272" s="229" t="s">
        <v>311</v>
      </c>
      <c r="G272" s="73"/>
      <c r="H272" s="73"/>
      <c r="I272" s="186"/>
      <c r="J272" s="73"/>
      <c r="K272" s="73"/>
      <c r="L272" s="71"/>
      <c r="M272" s="230"/>
      <c r="N272" s="46"/>
      <c r="O272" s="46"/>
      <c r="P272" s="46"/>
      <c r="Q272" s="46"/>
      <c r="R272" s="46"/>
      <c r="S272" s="46"/>
      <c r="T272" s="94"/>
      <c r="AT272" s="23" t="s">
        <v>149</v>
      </c>
      <c r="AU272" s="23" t="s">
        <v>84</v>
      </c>
    </row>
    <row r="273" spans="2:51" s="11" customFormat="1" ht="13.5">
      <c r="B273" s="231"/>
      <c r="C273" s="232"/>
      <c r="D273" s="228" t="s">
        <v>151</v>
      </c>
      <c r="E273" s="233" t="s">
        <v>21</v>
      </c>
      <c r="F273" s="234" t="s">
        <v>450</v>
      </c>
      <c r="G273" s="232"/>
      <c r="H273" s="235">
        <v>14.168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151</v>
      </c>
      <c r="AU273" s="241" t="s">
        <v>84</v>
      </c>
      <c r="AV273" s="11" t="s">
        <v>84</v>
      </c>
      <c r="AW273" s="11" t="s">
        <v>36</v>
      </c>
      <c r="AX273" s="11" t="s">
        <v>73</v>
      </c>
      <c r="AY273" s="241" t="s">
        <v>140</v>
      </c>
    </row>
    <row r="274" spans="2:51" s="11" customFormat="1" ht="13.5">
      <c r="B274" s="231"/>
      <c r="C274" s="232"/>
      <c r="D274" s="228" t="s">
        <v>151</v>
      </c>
      <c r="E274" s="233" t="s">
        <v>21</v>
      </c>
      <c r="F274" s="234" t="s">
        <v>451</v>
      </c>
      <c r="G274" s="232"/>
      <c r="H274" s="235">
        <v>0.6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151</v>
      </c>
      <c r="AU274" s="241" t="s">
        <v>84</v>
      </c>
      <c r="AV274" s="11" t="s">
        <v>84</v>
      </c>
      <c r="AW274" s="11" t="s">
        <v>36</v>
      </c>
      <c r="AX274" s="11" t="s">
        <v>73</v>
      </c>
      <c r="AY274" s="241" t="s">
        <v>140</v>
      </c>
    </row>
    <row r="275" spans="2:51" s="12" customFormat="1" ht="13.5">
      <c r="B275" s="242"/>
      <c r="C275" s="243"/>
      <c r="D275" s="228" t="s">
        <v>151</v>
      </c>
      <c r="E275" s="244" t="s">
        <v>21</v>
      </c>
      <c r="F275" s="245" t="s">
        <v>154</v>
      </c>
      <c r="G275" s="243"/>
      <c r="H275" s="246">
        <v>14.768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151</v>
      </c>
      <c r="AU275" s="252" t="s">
        <v>84</v>
      </c>
      <c r="AV275" s="12" t="s">
        <v>147</v>
      </c>
      <c r="AW275" s="12" t="s">
        <v>36</v>
      </c>
      <c r="AX275" s="12" t="s">
        <v>81</v>
      </c>
      <c r="AY275" s="252" t="s">
        <v>140</v>
      </c>
    </row>
    <row r="276" spans="2:65" s="1" customFormat="1" ht="16.5" customHeight="1">
      <c r="B276" s="45"/>
      <c r="C276" s="216" t="s">
        <v>452</v>
      </c>
      <c r="D276" s="216" t="s">
        <v>142</v>
      </c>
      <c r="E276" s="217" t="s">
        <v>453</v>
      </c>
      <c r="F276" s="218" t="s">
        <v>454</v>
      </c>
      <c r="G276" s="219" t="s">
        <v>145</v>
      </c>
      <c r="H276" s="220">
        <v>0.36</v>
      </c>
      <c r="I276" s="221"/>
      <c r="J276" s="222">
        <f>ROUND(I276*H276,2)</f>
        <v>0</v>
      </c>
      <c r="K276" s="218" t="s">
        <v>146</v>
      </c>
      <c r="L276" s="71"/>
      <c r="M276" s="223" t="s">
        <v>21</v>
      </c>
      <c r="N276" s="224" t="s">
        <v>44</v>
      </c>
      <c r="O276" s="46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AR276" s="23" t="s">
        <v>147</v>
      </c>
      <c r="AT276" s="23" t="s">
        <v>142</v>
      </c>
      <c r="AU276" s="23" t="s">
        <v>84</v>
      </c>
      <c r="AY276" s="23" t="s">
        <v>140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3" t="s">
        <v>81</v>
      </c>
      <c r="BK276" s="227">
        <f>ROUND(I276*H276,2)</f>
        <v>0</v>
      </c>
      <c r="BL276" s="23" t="s">
        <v>147</v>
      </c>
      <c r="BM276" s="23" t="s">
        <v>455</v>
      </c>
    </row>
    <row r="277" spans="2:47" s="1" customFormat="1" ht="13.5">
      <c r="B277" s="45"/>
      <c r="C277" s="73"/>
      <c r="D277" s="228" t="s">
        <v>149</v>
      </c>
      <c r="E277" s="73"/>
      <c r="F277" s="229" t="s">
        <v>456</v>
      </c>
      <c r="G277" s="73"/>
      <c r="H277" s="73"/>
      <c r="I277" s="186"/>
      <c r="J277" s="73"/>
      <c r="K277" s="73"/>
      <c r="L277" s="71"/>
      <c r="M277" s="230"/>
      <c r="N277" s="46"/>
      <c r="O277" s="46"/>
      <c r="P277" s="46"/>
      <c r="Q277" s="46"/>
      <c r="R277" s="46"/>
      <c r="S277" s="46"/>
      <c r="T277" s="94"/>
      <c r="AT277" s="23" t="s">
        <v>149</v>
      </c>
      <c r="AU277" s="23" t="s">
        <v>84</v>
      </c>
    </row>
    <row r="278" spans="2:51" s="11" customFormat="1" ht="13.5">
      <c r="B278" s="231"/>
      <c r="C278" s="232"/>
      <c r="D278" s="228" t="s">
        <v>151</v>
      </c>
      <c r="E278" s="233" t="s">
        <v>21</v>
      </c>
      <c r="F278" s="234" t="s">
        <v>457</v>
      </c>
      <c r="G278" s="232"/>
      <c r="H278" s="235">
        <v>0.36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151</v>
      </c>
      <c r="AU278" s="241" t="s">
        <v>84</v>
      </c>
      <c r="AV278" s="11" t="s">
        <v>84</v>
      </c>
      <c r="AW278" s="11" t="s">
        <v>36</v>
      </c>
      <c r="AX278" s="11" t="s">
        <v>81</v>
      </c>
      <c r="AY278" s="241" t="s">
        <v>140</v>
      </c>
    </row>
    <row r="279" spans="2:65" s="1" customFormat="1" ht="16.5" customHeight="1">
      <c r="B279" s="45"/>
      <c r="C279" s="216" t="s">
        <v>458</v>
      </c>
      <c r="D279" s="216" t="s">
        <v>142</v>
      </c>
      <c r="E279" s="217" t="s">
        <v>459</v>
      </c>
      <c r="F279" s="218" t="s">
        <v>460</v>
      </c>
      <c r="G279" s="219" t="s">
        <v>145</v>
      </c>
      <c r="H279" s="220">
        <v>0.3</v>
      </c>
      <c r="I279" s="221"/>
      <c r="J279" s="222">
        <f>ROUND(I279*H279,2)</f>
        <v>0</v>
      </c>
      <c r="K279" s="218" t="s">
        <v>146</v>
      </c>
      <c r="L279" s="71"/>
      <c r="M279" s="223" t="s">
        <v>21</v>
      </c>
      <c r="N279" s="224" t="s">
        <v>44</v>
      </c>
      <c r="O279" s="46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AR279" s="23" t="s">
        <v>147</v>
      </c>
      <c r="AT279" s="23" t="s">
        <v>142</v>
      </c>
      <c r="AU279" s="23" t="s">
        <v>84</v>
      </c>
      <c r="AY279" s="23" t="s">
        <v>140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23" t="s">
        <v>81</v>
      </c>
      <c r="BK279" s="227">
        <f>ROUND(I279*H279,2)</f>
        <v>0</v>
      </c>
      <c r="BL279" s="23" t="s">
        <v>147</v>
      </c>
      <c r="BM279" s="23" t="s">
        <v>461</v>
      </c>
    </row>
    <row r="280" spans="2:47" s="1" customFormat="1" ht="13.5">
      <c r="B280" s="45"/>
      <c r="C280" s="73"/>
      <c r="D280" s="228" t="s">
        <v>149</v>
      </c>
      <c r="E280" s="73"/>
      <c r="F280" s="229" t="s">
        <v>462</v>
      </c>
      <c r="G280" s="73"/>
      <c r="H280" s="73"/>
      <c r="I280" s="186"/>
      <c r="J280" s="73"/>
      <c r="K280" s="73"/>
      <c r="L280" s="71"/>
      <c r="M280" s="230"/>
      <c r="N280" s="46"/>
      <c r="O280" s="46"/>
      <c r="P280" s="46"/>
      <c r="Q280" s="46"/>
      <c r="R280" s="46"/>
      <c r="S280" s="46"/>
      <c r="T280" s="94"/>
      <c r="AT280" s="23" t="s">
        <v>149</v>
      </c>
      <c r="AU280" s="23" t="s">
        <v>84</v>
      </c>
    </row>
    <row r="281" spans="2:51" s="11" customFormat="1" ht="13.5">
      <c r="B281" s="231"/>
      <c r="C281" s="232"/>
      <c r="D281" s="228" t="s">
        <v>151</v>
      </c>
      <c r="E281" s="233" t="s">
        <v>21</v>
      </c>
      <c r="F281" s="234" t="s">
        <v>463</v>
      </c>
      <c r="G281" s="232"/>
      <c r="H281" s="235">
        <v>0.3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151</v>
      </c>
      <c r="AU281" s="241" t="s">
        <v>84</v>
      </c>
      <c r="AV281" s="11" t="s">
        <v>84</v>
      </c>
      <c r="AW281" s="11" t="s">
        <v>36</v>
      </c>
      <c r="AX281" s="11" t="s">
        <v>81</v>
      </c>
      <c r="AY281" s="241" t="s">
        <v>140</v>
      </c>
    </row>
    <row r="282" spans="2:65" s="1" customFormat="1" ht="16.5" customHeight="1">
      <c r="B282" s="45"/>
      <c r="C282" s="216" t="s">
        <v>464</v>
      </c>
      <c r="D282" s="216" t="s">
        <v>142</v>
      </c>
      <c r="E282" s="217" t="s">
        <v>155</v>
      </c>
      <c r="F282" s="218" t="s">
        <v>156</v>
      </c>
      <c r="G282" s="219" t="s">
        <v>145</v>
      </c>
      <c r="H282" s="220">
        <v>15.428</v>
      </c>
      <c r="I282" s="221"/>
      <c r="J282" s="222">
        <f>ROUND(I282*H282,2)</f>
        <v>0</v>
      </c>
      <c r="K282" s="218" t="s">
        <v>146</v>
      </c>
      <c r="L282" s="71"/>
      <c r="M282" s="223" t="s">
        <v>21</v>
      </c>
      <c r="N282" s="224" t="s">
        <v>44</v>
      </c>
      <c r="O282" s="46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AR282" s="23" t="s">
        <v>147</v>
      </c>
      <c r="AT282" s="23" t="s">
        <v>142</v>
      </c>
      <c r="AU282" s="23" t="s">
        <v>84</v>
      </c>
      <c r="AY282" s="23" t="s">
        <v>140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23" t="s">
        <v>81</v>
      </c>
      <c r="BK282" s="227">
        <f>ROUND(I282*H282,2)</f>
        <v>0</v>
      </c>
      <c r="BL282" s="23" t="s">
        <v>147</v>
      </c>
      <c r="BM282" s="23" t="s">
        <v>465</v>
      </c>
    </row>
    <row r="283" spans="2:47" s="1" customFormat="1" ht="13.5">
      <c r="B283" s="45"/>
      <c r="C283" s="73"/>
      <c r="D283" s="228" t="s">
        <v>149</v>
      </c>
      <c r="E283" s="73"/>
      <c r="F283" s="229" t="s">
        <v>158</v>
      </c>
      <c r="G283" s="73"/>
      <c r="H283" s="73"/>
      <c r="I283" s="186"/>
      <c r="J283" s="73"/>
      <c r="K283" s="73"/>
      <c r="L283" s="71"/>
      <c r="M283" s="230"/>
      <c r="N283" s="46"/>
      <c r="O283" s="46"/>
      <c r="P283" s="46"/>
      <c r="Q283" s="46"/>
      <c r="R283" s="46"/>
      <c r="S283" s="46"/>
      <c r="T283" s="94"/>
      <c r="AT283" s="23" t="s">
        <v>149</v>
      </c>
      <c r="AU283" s="23" t="s">
        <v>84</v>
      </c>
    </row>
    <row r="284" spans="2:51" s="11" customFormat="1" ht="13.5">
      <c r="B284" s="231"/>
      <c r="C284" s="232"/>
      <c r="D284" s="228" t="s">
        <v>151</v>
      </c>
      <c r="E284" s="233" t="s">
        <v>21</v>
      </c>
      <c r="F284" s="234" t="s">
        <v>466</v>
      </c>
      <c r="G284" s="232"/>
      <c r="H284" s="235">
        <v>15.428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151</v>
      </c>
      <c r="AU284" s="241" t="s">
        <v>84</v>
      </c>
      <c r="AV284" s="11" t="s">
        <v>84</v>
      </c>
      <c r="AW284" s="11" t="s">
        <v>36</v>
      </c>
      <c r="AX284" s="11" t="s">
        <v>81</v>
      </c>
      <c r="AY284" s="241" t="s">
        <v>140</v>
      </c>
    </row>
    <row r="285" spans="2:65" s="1" customFormat="1" ht="16.5" customHeight="1">
      <c r="B285" s="45"/>
      <c r="C285" s="216" t="s">
        <v>467</v>
      </c>
      <c r="D285" s="216" t="s">
        <v>142</v>
      </c>
      <c r="E285" s="217" t="s">
        <v>160</v>
      </c>
      <c r="F285" s="218" t="s">
        <v>161</v>
      </c>
      <c r="G285" s="219" t="s">
        <v>145</v>
      </c>
      <c r="H285" s="220">
        <v>15.428</v>
      </c>
      <c r="I285" s="221"/>
      <c r="J285" s="222">
        <f>ROUND(I285*H285,2)</f>
        <v>0</v>
      </c>
      <c r="K285" s="218" t="s">
        <v>146</v>
      </c>
      <c r="L285" s="71"/>
      <c r="M285" s="223" t="s">
        <v>21</v>
      </c>
      <c r="N285" s="224" t="s">
        <v>44</v>
      </c>
      <c r="O285" s="46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23" t="s">
        <v>147</v>
      </c>
      <c r="AT285" s="23" t="s">
        <v>142</v>
      </c>
      <c r="AU285" s="23" t="s">
        <v>84</v>
      </c>
      <c r="AY285" s="23" t="s">
        <v>140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3" t="s">
        <v>81</v>
      </c>
      <c r="BK285" s="227">
        <f>ROUND(I285*H285,2)</f>
        <v>0</v>
      </c>
      <c r="BL285" s="23" t="s">
        <v>147</v>
      </c>
      <c r="BM285" s="23" t="s">
        <v>468</v>
      </c>
    </row>
    <row r="286" spans="2:47" s="1" customFormat="1" ht="13.5">
      <c r="B286" s="45"/>
      <c r="C286" s="73"/>
      <c r="D286" s="228" t="s">
        <v>149</v>
      </c>
      <c r="E286" s="73"/>
      <c r="F286" s="229" t="s">
        <v>163</v>
      </c>
      <c r="G286" s="73"/>
      <c r="H286" s="73"/>
      <c r="I286" s="186"/>
      <c r="J286" s="73"/>
      <c r="K286" s="73"/>
      <c r="L286" s="71"/>
      <c r="M286" s="230"/>
      <c r="N286" s="46"/>
      <c r="O286" s="46"/>
      <c r="P286" s="46"/>
      <c r="Q286" s="46"/>
      <c r="R286" s="46"/>
      <c r="S286" s="46"/>
      <c r="T286" s="94"/>
      <c r="AT286" s="23" t="s">
        <v>149</v>
      </c>
      <c r="AU286" s="23" t="s">
        <v>84</v>
      </c>
    </row>
    <row r="287" spans="2:65" s="1" customFormat="1" ht="16.5" customHeight="1">
      <c r="B287" s="45"/>
      <c r="C287" s="216" t="s">
        <v>469</v>
      </c>
      <c r="D287" s="216" t="s">
        <v>142</v>
      </c>
      <c r="E287" s="217" t="s">
        <v>318</v>
      </c>
      <c r="F287" s="218" t="s">
        <v>319</v>
      </c>
      <c r="G287" s="219" t="s">
        <v>145</v>
      </c>
      <c r="H287" s="220">
        <v>20.113</v>
      </c>
      <c r="I287" s="221"/>
      <c r="J287" s="222">
        <f>ROUND(I287*H287,2)</f>
        <v>0</v>
      </c>
      <c r="K287" s="218" t="s">
        <v>146</v>
      </c>
      <c r="L287" s="71"/>
      <c r="M287" s="223" t="s">
        <v>21</v>
      </c>
      <c r="N287" s="224" t="s">
        <v>44</v>
      </c>
      <c r="O287" s="46"/>
      <c r="P287" s="225">
        <f>O287*H287</f>
        <v>0</v>
      </c>
      <c r="Q287" s="225">
        <v>2.25634</v>
      </c>
      <c r="R287" s="225">
        <f>Q287*H287</f>
        <v>45.38176642</v>
      </c>
      <c r="S287" s="225">
        <v>0</v>
      </c>
      <c r="T287" s="226">
        <f>S287*H287</f>
        <v>0</v>
      </c>
      <c r="AR287" s="23" t="s">
        <v>147</v>
      </c>
      <c r="AT287" s="23" t="s">
        <v>142</v>
      </c>
      <c r="AU287" s="23" t="s">
        <v>84</v>
      </c>
      <c r="AY287" s="23" t="s">
        <v>140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23" t="s">
        <v>81</v>
      </c>
      <c r="BK287" s="227">
        <f>ROUND(I287*H287,2)</f>
        <v>0</v>
      </c>
      <c r="BL287" s="23" t="s">
        <v>147</v>
      </c>
      <c r="BM287" s="23" t="s">
        <v>470</v>
      </c>
    </row>
    <row r="288" spans="2:47" s="1" customFormat="1" ht="13.5">
      <c r="B288" s="45"/>
      <c r="C288" s="73"/>
      <c r="D288" s="228" t="s">
        <v>149</v>
      </c>
      <c r="E288" s="73"/>
      <c r="F288" s="229" t="s">
        <v>321</v>
      </c>
      <c r="G288" s="73"/>
      <c r="H288" s="73"/>
      <c r="I288" s="186"/>
      <c r="J288" s="73"/>
      <c r="K288" s="73"/>
      <c r="L288" s="71"/>
      <c r="M288" s="230"/>
      <c r="N288" s="46"/>
      <c r="O288" s="46"/>
      <c r="P288" s="46"/>
      <c r="Q288" s="46"/>
      <c r="R288" s="46"/>
      <c r="S288" s="46"/>
      <c r="T288" s="94"/>
      <c r="AT288" s="23" t="s">
        <v>149</v>
      </c>
      <c r="AU288" s="23" t="s">
        <v>84</v>
      </c>
    </row>
    <row r="289" spans="2:51" s="11" customFormat="1" ht="13.5">
      <c r="B289" s="231"/>
      <c r="C289" s="232"/>
      <c r="D289" s="228" t="s">
        <v>151</v>
      </c>
      <c r="E289" s="233" t="s">
        <v>21</v>
      </c>
      <c r="F289" s="234" t="s">
        <v>471</v>
      </c>
      <c r="G289" s="232"/>
      <c r="H289" s="235">
        <v>18.663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151</v>
      </c>
      <c r="AU289" s="241" t="s">
        <v>84</v>
      </c>
      <c r="AV289" s="11" t="s">
        <v>84</v>
      </c>
      <c r="AW289" s="11" t="s">
        <v>36</v>
      </c>
      <c r="AX289" s="11" t="s">
        <v>73</v>
      </c>
      <c r="AY289" s="241" t="s">
        <v>140</v>
      </c>
    </row>
    <row r="290" spans="2:51" s="11" customFormat="1" ht="13.5">
      <c r="B290" s="231"/>
      <c r="C290" s="232"/>
      <c r="D290" s="228" t="s">
        <v>151</v>
      </c>
      <c r="E290" s="233" t="s">
        <v>21</v>
      </c>
      <c r="F290" s="234" t="s">
        <v>472</v>
      </c>
      <c r="G290" s="232"/>
      <c r="H290" s="235">
        <v>0.522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151</v>
      </c>
      <c r="AU290" s="241" t="s">
        <v>84</v>
      </c>
      <c r="AV290" s="11" t="s">
        <v>84</v>
      </c>
      <c r="AW290" s="11" t="s">
        <v>36</v>
      </c>
      <c r="AX290" s="11" t="s">
        <v>73</v>
      </c>
      <c r="AY290" s="241" t="s">
        <v>140</v>
      </c>
    </row>
    <row r="291" spans="2:51" s="11" customFormat="1" ht="13.5">
      <c r="B291" s="231"/>
      <c r="C291" s="232"/>
      <c r="D291" s="228" t="s">
        <v>151</v>
      </c>
      <c r="E291" s="233" t="s">
        <v>21</v>
      </c>
      <c r="F291" s="234" t="s">
        <v>473</v>
      </c>
      <c r="G291" s="232"/>
      <c r="H291" s="235">
        <v>0.828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151</v>
      </c>
      <c r="AU291" s="241" t="s">
        <v>84</v>
      </c>
      <c r="AV291" s="11" t="s">
        <v>84</v>
      </c>
      <c r="AW291" s="11" t="s">
        <v>36</v>
      </c>
      <c r="AX291" s="11" t="s">
        <v>73</v>
      </c>
      <c r="AY291" s="241" t="s">
        <v>140</v>
      </c>
    </row>
    <row r="292" spans="2:51" s="11" customFormat="1" ht="13.5">
      <c r="B292" s="231"/>
      <c r="C292" s="232"/>
      <c r="D292" s="228" t="s">
        <v>151</v>
      </c>
      <c r="E292" s="233" t="s">
        <v>21</v>
      </c>
      <c r="F292" s="234" t="s">
        <v>474</v>
      </c>
      <c r="G292" s="232"/>
      <c r="H292" s="235">
        <v>0.1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151</v>
      </c>
      <c r="AU292" s="241" t="s">
        <v>84</v>
      </c>
      <c r="AV292" s="11" t="s">
        <v>84</v>
      </c>
      <c r="AW292" s="11" t="s">
        <v>36</v>
      </c>
      <c r="AX292" s="11" t="s">
        <v>73</v>
      </c>
      <c r="AY292" s="241" t="s">
        <v>140</v>
      </c>
    </row>
    <row r="293" spans="2:51" s="12" customFormat="1" ht="13.5">
      <c r="B293" s="242"/>
      <c r="C293" s="243"/>
      <c r="D293" s="228" t="s">
        <v>151</v>
      </c>
      <c r="E293" s="244" t="s">
        <v>21</v>
      </c>
      <c r="F293" s="245" t="s">
        <v>154</v>
      </c>
      <c r="G293" s="243"/>
      <c r="H293" s="246">
        <v>20.113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151</v>
      </c>
      <c r="AU293" s="252" t="s">
        <v>84</v>
      </c>
      <c r="AV293" s="12" t="s">
        <v>147</v>
      </c>
      <c r="AW293" s="12" t="s">
        <v>36</v>
      </c>
      <c r="AX293" s="12" t="s">
        <v>81</v>
      </c>
      <c r="AY293" s="252" t="s">
        <v>140</v>
      </c>
    </row>
    <row r="294" spans="2:65" s="1" customFormat="1" ht="16.5" customHeight="1">
      <c r="B294" s="45"/>
      <c r="C294" s="216" t="s">
        <v>475</v>
      </c>
      <c r="D294" s="216" t="s">
        <v>142</v>
      </c>
      <c r="E294" s="217" t="s">
        <v>324</v>
      </c>
      <c r="F294" s="218" t="s">
        <v>325</v>
      </c>
      <c r="G294" s="219" t="s">
        <v>168</v>
      </c>
      <c r="H294" s="220">
        <v>12.704</v>
      </c>
      <c r="I294" s="221"/>
      <c r="J294" s="222">
        <f>ROUND(I294*H294,2)</f>
        <v>0</v>
      </c>
      <c r="K294" s="218" t="s">
        <v>146</v>
      </c>
      <c r="L294" s="71"/>
      <c r="M294" s="223" t="s">
        <v>21</v>
      </c>
      <c r="N294" s="224" t="s">
        <v>44</v>
      </c>
      <c r="O294" s="46"/>
      <c r="P294" s="225">
        <f>O294*H294</f>
        <v>0</v>
      </c>
      <c r="Q294" s="225">
        <v>0.00269</v>
      </c>
      <c r="R294" s="225">
        <f>Q294*H294</f>
        <v>0.034173760000000004</v>
      </c>
      <c r="S294" s="225">
        <v>0</v>
      </c>
      <c r="T294" s="226">
        <f>S294*H294</f>
        <v>0</v>
      </c>
      <c r="AR294" s="23" t="s">
        <v>147</v>
      </c>
      <c r="AT294" s="23" t="s">
        <v>142</v>
      </c>
      <c r="AU294" s="23" t="s">
        <v>84</v>
      </c>
      <c r="AY294" s="23" t="s">
        <v>140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23" t="s">
        <v>81</v>
      </c>
      <c r="BK294" s="227">
        <f>ROUND(I294*H294,2)</f>
        <v>0</v>
      </c>
      <c r="BL294" s="23" t="s">
        <v>147</v>
      </c>
      <c r="BM294" s="23" t="s">
        <v>476</v>
      </c>
    </row>
    <row r="295" spans="2:47" s="1" customFormat="1" ht="13.5">
      <c r="B295" s="45"/>
      <c r="C295" s="73"/>
      <c r="D295" s="228" t="s">
        <v>149</v>
      </c>
      <c r="E295" s="73"/>
      <c r="F295" s="229" t="s">
        <v>327</v>
      </c>
      <c r="G295" s="73"/>
      <c r="H295" s="73"/>
      <c r="I295" s="186"/>
      <c r="J295" s="73"/>
      <c r="K295" s="73"/>
      <c r="L295" s="71"/>
      <c r="M295" s="230"/>
      <c r="N295" s="46"/>
      <c r="O295" s="46"/>
      <c r="P295" s="46"/>
      <c r="Q295" s="46"/>
      <c r="R295" s="46"/>
      <c r="S295" s="46"/>
      <c r="T295" s="94"/>
      <c r="AT295" s="23" t="s">
        <v>149</v>
      </c>
      <c r="AU295" s="23" t="s">
        <v>84</v>
      </c>
    </row>
    <row r="296" spans="2:51" s="11" customFormat="1" ht="13.5">
      <c r="B296" s="231"/>
      <c r="C296" s="232"/>
      <c r="D296" s="228" t="s">
        <v>151</v>
      </c>
      <c r="E296" s="233" t="s">
        <v>21</v>
      </c>
      <c r="F296" s="234" t="s">
        <v>477</v>
      </c>
      <c r="G296" s="232"/>
      <c r="H296" s="235">
        <v>10.304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151</v>
      </c>
      <c r="AU296" s="241" t="s">
        <v>84</v>
      </c>
      <c r="AV296" s="11" t="s">
        <v>84</v>
      </c>
      <c r="AW296" s="11" t="s">
        <v>36</v>
      </c>
      <c r="AX296" s="11" t="s">
        <v>73</v>
      </c>
      <c r="AY296" s="241" t="s">
        <v>140</v>
      </c>
    </row>
    <row r="297" spans="2:51" s="11" customFormat="1" ht="13.5">
      <c r="B297" s="231"/>
      <c r="C297" s="232"/>
      <c r="D297" s="228" t="s">
        <v>151</v>
      </c>
      <c r="E297" s="233" t="s">
        <v>21</v>
      </c>
      <c r="F297" s="234" t="s">
        <v>478</v>
      </c>
      <c r="G297" s="232"/>
      <c r="H297" s="235">
        <v>1.2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151</v>
      </c>
      <c r="AU297" s="241" t="s">
        <v>84</v>
      </c>
      <c r="AV297" s="11" t="s">
        <v>84</v>
      </c>
      <c r="AW297" s="11" t="s">
        <v>36</v>
      </c>
      <c r="AX297" s="11" t="s">
        <v>73</v>
      </c>
      <c r="AY297" s="241" t="s">
        <v>140</v>
      </c>
    </row>
    <row r="298" spans="2:51" s="11" customFormat="1" ht="13.5">
      <c r="B298" s="231"/>
      <c r="C298" s="232"/>
      <c r="D298" s="228" t="s">
        <v>151</v>
      </c>
      <c r="E298" s="233" t="s">
        <v>21</v>
      </c>
      <c r="F298" s="234" t="s">
        <v>479</v>
      </c>
      <c r="G298" s="232"/>
      <c r="H298" s="235">
        <v>1.2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151</v>
      </c>
      <c r="AU298" s="241" t="s">
        <v>84</v>
      </c>
      <c r="AV298" s="11" t="s">
        <v>84</v>
      </c>
      <c r="AW298" s="11" t="s">
        <v>36</v>
      </c>
      <c r="AX298" s="11" t="s">
        <v>73</v>
      </c>
      <c r="AY298" s="241" t="s">
        <v>140</v>
      </c>
    </row>
    <row r="299" spans="2:51" s="12" customFormat="1" ht="13.5">
      <c r="B299" s="242"/>
      <c r="C299" s="243"/>
      <c r="D299" s="228" t="s">
        <v>151</v>
      </c>
      <c r="E299" s="244" t="s">
        <v>21</v>
      </c>
      <c r="F299" s="245" t="s">
        <v>154</v>
      </c>
      <c r="G299" s="243"/>
      <c r="H299" s="246">
        <v>12.704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151</v>
      </c>
      <c r="AU299" s="252" t="s">
        <v>84</v>
      </c>
      <c r="AV299" s="12" t="s">
        <v>147</v>
      </c>
      <c r="AW299" s="12" t="s">
        <v>36</v>
      </c>
      <c r="AX299" s="12" t="s">
        <v>81</v>
      </c>
      <c r="AY299" s="252" t="s">
        <v>140</v>
      </c>
    </row>
    <row r="300" spans="2:65" s="1" customFormat="1" ht="16.5" customHeight="1">
      <c r="B300" s="45"/>
      <c r="C300" s="216" t="s">
        <v>480</v>
      </c>
      <c r="D300" s="216" t="s">
        <v>142</v>
      </c>
      <c r="E300" s="217" t="s">
        <v>330</v>
      </c>
      <c r="F300" s="218" t="s">
        <v>331</v>
      </c>
      <c r="G300" s="219" t="s">
        <v>168</v>
      </c>
      <c r="H300" s="220">
        <v>12.704</v>
      </c>
      <c r="I300" s="221"/>
      <c r="J300" s="222">
        <f>ROUND(I300*H300,2)</f>
        <v>0</v>
      </c>
      <c r="K300" s="218" t="s">
        <v>146</v>
      </c>
      <c r="L300" s="71"/>
      <c r="M300" s="223" t="s">
        <v>21</v>
      </c>
      <c r="N300" s="224" t="s">
        <v>44</v>
      </c>
      <c r="O300" s="46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AR300" s="23" t="s">
        <v>147</v>
      </c>
      <c r="AT300" s="23" t="s">
        <v>142</v>
      </c>
      <c r="AU300" s="23" t="s">
        <v>84</v>
      </c>
      <c r="AY300" s="23" t="s">
        <v>140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23" t="s">
        <v>81</v>
      </c>
      <c r="BK300" s="227">
        <f>ROUND(I300*H300,2)</f>
        <v>0</v>
      </c>
      <c r="BL300" s="23" t="s">
        <v>147</v>
      </c>
      <c r="BM300" s="23" t="s">
        <v>481</v>
      </c>
    </row>
    <row r="301" spans="2:47" s="1" customFormat="1" ht="13.5">
      <c r="B301" s="45"/>
      <c r="C301" s="73"/>
      <c r="D301" s="228" t="s">
        <v>149</v>
      </c>
      <c r="E301" s="73"/>
      <c r="F301" s="229" t="s">
        <v>333</v>
      </c>
      <c r="G301" s="73"/>
      <c r="H301" s="73"/>
      <c r="I301" s="186"/>
      <c r="J301" s="73"/>
      <c r="K301" s="73"/>
      <c r="L301" s="71"/>
      <c r="M301" s="230"/>
      <c r="N301" s="46"/>
      <c r="O301" s="46"/>
      <c r="P301" s="46"/>
      <c r="Q301" s="46"/>
      <c r="R301" s="46"/>
      <c r="S301" s="46"/>
      <c r="T301" s="94"/>
      <c r="AT301" s="23" t="s">
        <v>149</v>
      </c>
      <c r="AU301" s="23" t="s">
        <v>84</v>
      </c>
    </row>
    <row r="302" spans="2:65" s="1" customFormat="1" ht="16.5" customHeight="1">
      <c r="B302" s="45"/>
      <c r="C302" s="216" t="s">
        <v>482</v>
      </c>
      <c r="D302" s="216" t="s">
        <v>142</v>
      </c>
      <c r="E302" s="217" t="s">
        <v>483</v>
      </c>
      <c r="F302" s="218" t="s">
        <v>484</v>
      </c>
      <c r="G302" s="219" t="s">
        <v>174</v>
      </c>
      <c r="H302" s="220">
        <v>0.208</v>
      </c>
      <c r="I302" s="221"/>
      <c r="J302" s="222">
        <f>ROUND(I302*H302,2)</f>
        <v>0</v>
      </c>
      <c r="K302" s="218" t="s">
        <v>146</v>
      </c>
      <c r="L302" s="71"/>
      <c r="M302" s="223" t="s">
        <v>21</v>
      </c>
      <c r="N302" s="224" t="s">
        <v>44</v>
      </c>
      <c r="O302" s="46"/>
      <c r="P302" s="225">
        <f>O302*H302</f>
        <v>0</v>
      </c>
      <c r="Q302" s="225">
        <v>1.06277</v>
      </c>
      <c r="R302" s="225">
        <f>Q302*H302</f>
        <v>0.22105616</v>
      </c>
      <c r="S302" s="225">
        <v>0</v>
      </c>
      <c r="T302" s="226">
        <f>S302*H302</f>
        <v>0</v>
      </c>
      <c r="AR302" s="23" t="s">
        <v>147</v>
      </c>
      <c r="AT302" s="23" t="s">
        <v>142</v>
      </c>
      <c r="AU302" s="23" t="s">
        <v>84</v>
      </c>
      <c r="AY302" s="23" t="s">
        <v>140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23" t="s">
        <v>81</v>
      </c>
      <c r="BK302" s="227">
        <f>ROUND(I302*H302,2)</f>
        <v>0</v>
      </c>
      <c r="BL302" s="23" t="s">
        <v>147</v>
      </c>
      <c r="BM302" s="23" t="s">
        <v>485</v>
      </c>
    </row>
    <row r="303" spans="2:47" s="1" customFormat="1" ht="13.5">
      <c r="B303" s="45"/>
      <c r="C303" s="73"/>
      <c r="D303" s="228" t="s">
        <v>149</v>
      </c>
      <c r="E303" s="73"/>
      <c r="F303" s="229" t="s">
        <v>486</v>
      </c>
      <c r="G303" s="73"/>
      <c r="H303" s="73"/>
      <c r="I303" s="186"/>
      <c r="J303" s="73"/>
      <c r="K303" s="73"/>
      <c r="L303" s="71"/>
      <c r="M303" s="230"/>
      <c r="N303" s="46"/>
      <c r="O303" s="46"/>
      <c r="P303" s="46"/>
      <c r="Q303" s="46"/>
      <c r="R303" s="46"/>
      <c r="S303" s="46"/>
      <c r="T303" s="94"/>
      <c r="AT303" s="23" t="s">
        <v>149</v>
      </c>
      <c r="AU303" s="23" t="s">
        <v>84</v>
      </c>
    </row>
    <row r="304" spans="2:51" s="13" customFormat="1" ht="13.5">
      <c r="B304" s="263"/>
      <c r="C304" s="264"/>
      <c r="D304" s="228" t="s">
        <v>151</v>
      </c>
      <c r="E304" s="265" t="s">
        <v>21</v>
      </c>
      <c r="F304" s="266" t="s">
        <v>487</v>
      </c>
      <c r="G304" s="264"/>
      <c r="H304" s="265" t="s">
        <v>21</v>
      </c>
      <c r="I304" s="267"/>
      <c r="J304" s="264"/>
      <c r="K304" s="264"/>
      <c r="L304" s="268"/>
      <c r="M304" s="269"/>
      <c r="N304" s="270"/>
      <c r="O304" s="270"/>
      <c r="P304" s="270"/>
      <c r="Q304" s="270"/>
      <c r="R304" s="270"/>
      <c r="S304" s="270"/>
      <c r="T304" s="271"/>
      <c r="AT304" s="272" t="s">
        <v>151</v>
      </c>
      <c r="AU304" s="272" t="s">
        <v>84</v>
      </c>
      <c r="AV304" s="13" t="s">
        <v>81</v>
      </c>
      <c r="AW304" s="13" t="s">
        <v>36</v>
      </c>
      <c r="AX304" s="13" t="s">
        <v>73</v>
      </c>
      <c r="AY304" s="272" t="s">
        <v>140</v>
      </c>
    </row>
    <row r="305" spans="2:51" s="11" customFormat="1" ht="13.5">
      <c r="B305" s="231"/>
      <c r="C305" s="232"/>
      <c r="D305" s="228" t="s">
        <v>151</v>
      </c>
      <c r="E305" s="233" t="s">
        <v>21</v>
      </c>
      <c r="F305" s="234" t="s">
        <v>488</v>
      </c>
      <c r="G305" s="232"/>
      <c r="H305" s="235">
        <v>0.171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151</v>
      </c>
      <c r="AU305" s="241" t="s">
        <v>84</v>
      </c>
      <c r="AV305" s="11" t="s">
        <v>84</v>
      </c>
      <c r="AW305" s="11" t="s">
        <v>36</v>
      </c>
      <c r="AX305" s="11" t="s">
        <v>73</v>
      </c>
      <c r="AY305" s="241" t="s">
        <v>140</v>
      </c>
    </row>
    <row r="306" spans="2:51" s="11" customFormat="1" ht="13.5">
      <c r="B306" s="231"/>
      <c r="C306" s="232"/>
      <c r="D306" s="228" t="s">
        <v>151</v>
      </c>
      <c r="E306" s="233" t="s">
        <v>21</v>
      </c>
      <c r="F306" s="234" t="s">
        <v>489</v>
      </c>
      <c r="G306" s="232"/>
      <c r="H306" s="235">
        <v>0.01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151</v>
      </c>
      <c r="AU306" s="241" t="s">
        <v>84</v>
      </c>
      <c r="AV306" s="11" t="s">
        <v>84</v>
      </c>
      <c r="AW306" s="11" t="s">
        <v>36</v>
      </c>
      <c r="AX306" s="11" t="s">
        <v>73</v>
      </c>
      <c r="AY306" s="241" t="s">
        <v>140</v>
      </c>
    </row>
    <row r="307" spans="2:51" s="11" customFormat="1" ht="13.5">
      <c r="B307" s="231"/>
      <c r="C307" s="232"/>
      <c r="D307" s="228" t="s">
        <v>151</v>
      </c>
      <c r="E307" s="233" t="s">
        <v>21</v>
      </c>
      <c r="F307" s="234" t="s">
        <v>490</v>
      </c>
      <c r="G307" s="232"/>
      <c r="H307" s="235">
        <v>0.027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151</v>
      </c>
      <c r="AU307" s="241" t="s">
        <v>84</v>
      </c>
      <c r="AV307" s="11" t="s">
        <v>84</v>
      </c>
      <c r="AW307" s="11" t="s">
        <v>36</v>
      </c>
      <c r="AX307" s="11" t="s">
        <v>73</v>
      </c>
      <c r="AY307" s="241" t="s">
        <v>140</v>
      </c>
    </row>
    <row r="308" spans="2:51" s="12" customFormat="1" ht="13.5">
      <c r="B308" s="242"/>
      <c r="C308" s="243"/>
      <c r="D308" s="228" t="s">
        <v>151</v>
      </c>
      <c r="E308" s="244" t="s">
        <v>21</v>
      </c>
      <c r="F308" s="245" t="s">
        <v>154</v>
      </c>
      <c r="G308" s="243"/>
      <c r="H308" s="246">
        <v>0.208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151</v>
      </c>
      <c r="AU308" s="252" t="s">
        <v>84</v>
      </c>
      <c r="AV308" s="12" t="s">
        <v>147</v>
      </c>
      <c r="AW308" s="12" t="s">
        <v>36</v>
      </c>
      <c r="AX308" s="12" t="s">
        <v>81</v>
      </c>
      <c r="AY308" s="252" t="s">
        <v>140</v>
      </c>
    </row>
    <row r="309" spans="2:65" s="1" customFormat="1" ht="25.5" customHeight="1">
      <c r="B309" s="45"/>
      <c r="C309" s="216" t="s">
        <v>491</v>
      </c>
      <c r="D309" s="216" t="s">
        <v>142</v>
      </c>
      <c r="E309" s="217" t="s">
        <v>417</v>
      </c>
      <c r="F309" s="218" t="s">
        <v>418</v>
      </c>
      <c r="G309" s="219" t="s">
        <v>145</v>
      </c>
      <c r="H309" s="220">
        <v>4.219</v>
      </c>
      <c r="I309" s="221"/>
      <c r="J309" s="222">
        <f>ROUND(I309*H309,2)</f>
        <v>0</v>
      </c>
      <c r="K309" s="218" t="s">
        <v>21</v>
      </c>
      <c r="L309" s="71"/>
      <c r="M309" s="223" t="s">
        <v>21</v>
      </c>
      <c r="N309" s="224" t="s">
        <v>44</v>
      </c>
      <c r="O309" s="46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AR309" s="23" t="s">
        <v>147</v>
      </c>
      <c r="AT309" s="23" t="s">
        <v>142</v>
      </c>
      <c r="AU309" s="23" t="s">
        <v>84</v>
      </c>
      <c r="AY309" s="23" t="s">
        <v>140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23" t="s">
        <v>81</v>
      </c>
      <c r="BK309" s="227">
        <f>ROUND(I309*H309,2)</f>
        <v>0</v>
      </c>
      <c r="BL309" s="23" t="s">
        <v>147</v>
      </c>
      <c r="BM309" s="23" t="s">
        <v>492</v>
      </c>
    </row>
    <row r="310" spans="2:51" s="13" customFormat="1" ht="13.5">
      <c r="B310" s="263"/>
      <c r="C310" s="264"/>
      <c r="D310" s="228" t="s">
        <v>151</v>
      </c>
      <c r="E310" s="265" t="s">
        <v>21</v>
      </c>
      <c r="F310" s="266" t="s">
        <v>493</v>
      </c>
      <c r="G310" s="264"/>
      <c r="H310" s="265" t="s">
        <v>21</v>
      </c>
      <c r="I310" s="267"/>
      <c r="J310" s="264"/>
      <c r="K310" s="264"/>
      <c r="L310" s="268"/>
      <c r="M310" s="269"/>
      <c r="N310" s="270"/>
      <c r="O310" s="270"/>
      <c r="P310" s="270"/>
      <c r="Q310" s="270"/>
      <c r="R310" s="270"/>
      <c r="S310" s="270"/>
      <c r="T310" s="271"/>
      <c r="AT310" s="272" t="s">
        <v>151</v>
      </c>
      <c r="AU310" s="272" t="s">
        <v>84</v>
      </c>
      <c r="AV310" s="13" t="s">
        <v>81</v>
      </c>
      <c r="AW310" s="13" t="s">
        <v>36</v>
      </c>
      <c r="AX310" s="13" t="s">
        <v>73</v>
      </c>
      <c r="AY310" s="272" t="s">
        <v>140</v>
      </c>
    </row>
    <row r="311" spans="2:51" s="11" customFormat="1" ht="13.5">
      <c r="B311" s="231"/>
      <c r="C311" s="232"/>
      <c r="D311" s="228" t="s">
        <v>151</v>
      </c>
      <c r="E311" s="233" t="s">
        <v>21</v>
      </c>
      <c r="F311" s="234" t="s">
        <v>494</v>
      </c>
      <c r="G311" s="232"/>
      <c r="H311" s="235">
        <v>4.219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151</v>
      </c>
      <c r="AU311" s="241" t="s">
        <v>84</v>
      </c>
      <c r="AV311" s="11" t="s">
        <v>84</v>
      </c>
      <c r="AW311" s="11" t="s">
        <v>36</v>
      </c>
      <c r="AX311" s="11" t="s">
        <v>81</v>
      </c>
      <c r="AY311" s="241" t="s">
        <v>140</v>
      </c>
    </row>
    <row r="312" spans="2:65" s="1" customFormat="1" ht="16.5" customHeight="1">
      <c r="B312" s="45"/>
      <c r="C312" s="253" t="s">
        <v>495</v>
      </c>
      <c r="D312" s="253" t="s">
        <v>221</v>
      </c>
      <c r="E312" s="254" t="s">
        <v>496</v>
      </c>
      <c r="F312" s="255" t="s">
        <v>497</v>
      </c>
      <c r="G312" s="256" t="s">
        <v>351</v>
      </c>
      <c r="H312" s="257">
        <v>177.521</v>
      </c>
      <c r="I312" s="258"/>
      <c r="J312" s="259">
        <f>ROUND(I312*H312,2)</f>
        <v>0</v>
      </c>
      <c r="K312" s="255" t="s">
        <v>21</v>
      </c>
      <c r="L312" s="260"/>
      <c r="M312" s="261" t="s">
        <v>21</v>
      </c>
      <c r="N312" s="262" t="s">
        <v>44</v>
      </c>
      <c r="O312" s="46"/>
      <c r="P312" s="225">
        <f>O312*H312</f>
        <v>0</v>
      </c>
      <c r="Q312" s="225">
        <v>0.014</v>
      </c>
      <c r="R312" s="225">
        <f>Q312*H312</f>
        <v>2.4852939999999997</v>
      </c>
      <c r="S312" s="225">
        <v>0</v>
      </c>
      <c r="T312" s="226">
        <f>S312*H312</f>
        <v>0</v>
      </c>
      <c r="AR312" s="23" t="s">
        <v>189</v>
      </c>
      <c r="AT312" s="23" t="s">
        <v>221</v>
      </c>
      <c r="AU312" s="23" t="s">
        <v>84</v>
      </c>
      <c r="AY312" s="23" t="s">
        <v>140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3" t="s">
        <v>81</v>
      </c>
      <c r="BK312" s="227">
        <f>ROUND(I312*H312,2)</f>
        <v>0</v>
      </c>
      <c r="BL312" s="23" t="s">
        <v>147</v>
      </c>
      <c r="BM312" s="23" t="s">
        <v>498</v>
      </c>
    </row>
    <row r="313" spans="2:51" s="11" customFormat="1" ht="13.5">
      <c r="B313" s="231"/>
      <c r="C313" s="232"/>
      <c r="D313" s="228" t="s">
        <v>151</v>
      </c>
      <c r="E313" s="233" t="s">
        <v>21</v>
      </c>
      <c r="F313" s="234" t="s">
        <v>499</v>
      </c>
      <c r="G313" s="232"/>
      <c r="H313" s="235">
        <v>177.521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151</v>
      </c>
      <c r="AU313" s="241" t="s">
        <v>84</v>
      </c>
      <c r="AV313" s="11" t="s">
        <v>84</v>
      </c>
      <c r="AW313" s="11" t="s">
        <v>36</v>
      </c>
      <c r="AX313" s="11" t="s">
        <v>81</v>
      </c>
      <c r="AY313" s="241" t="s">
        <v>140</v>
      </c>
    </row>
    <row r="314" spans="2:65" s="1" customFormat="1" ht="25.5" customHeight="1">
      <c r="B314" s="45"/>
      <c r="C314" s="216" t="s">
        <v>500</v>
      </c>
      <c r="D314" s="216" t="s">
        <v>142</v>
      </c>
      <c r="E314" s="217" t="s">
        <v>417</v>
      </c>
      <c r="F314" s="218" t="s">
        <v>418</v>
      </c>
      <c r="G314" s="219" t="s">
        <v>145</v>
      </c>
      <c r="H314" s="220">
        <v>2.822</v>
      </c>
      <c r="I314" s="221"/>
      <c r="J314" s="222">
        <f>ROUND(I314*H314,2)</f>
        <v>0</v>
      </c>
      <c r="K314" s="218" t="s">
        <v>21</v>
      </c>
      <c r="L314" s="71"/>
      <c r="M314" s="223" t="s">
        <v>21</v>
      </c>
      <c r="N314" s="224" t="s">
        <v>44</v>
      </c>
      <c r="O314" s="46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AR314" s="23" t="s">
        <v>147</v>
      </c>
      <c r="AT314" s="23" t="s">
        <v>142</v>
      </c>
      <c r="AU314" s="23" t="s">
        <v>84</v>
      </c>
      <c r="AY314" s="23" t="s">
        <v>140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23" t="s">
        <v>81</v>
      </c>
      <c r="BK314" s="227">
        <f>ROUND(I314*H314,2)</f>
        <v>0</v>
      </c>
      <c r="BL314" s="23" t="s">
        <v>147</v>
      </c>
      <c r="BM314" s="23" t="s">
        <v>501</v>
      </c>
    </row>
    <row r="315" spans="2:51" s="13" customFormat="1" ht="13.5">
      <c r="B315" s="263"/>
      <c r="C315" s="264"/>
      <c r="D315" s="228" t="s">
        <v>151</v>
      </c>
      <c r="E315" s="265" t="s">
        <v>21</v>
      </c>
      <c r="F315" s="266" t="s">
        <v>420</v>
      </c>
      <c r="G315" s="264"/>
      <c r="H315" s="265" t="s">
        <v>21</v>
      </c>
      <c r="I315" s="267"/>
      <c r="J315" s="264"/>
      <c r="K315" s="264"/>
      <c r="L315" s="268"/>
      <c r="M315" s="269"/>
      <c r="N315" s="270"/>
      <c r="O315" s="270"/>
      <c r="P315" s="270"/>
      <c r="Q315" s="270"/>
      <c r="R315" s="270"/>
      <c r="S315" s="270"/>
      <c r="T315" s="271"/>
      <c r="AT315" s="272" t="s">
        <v>151</v>
      </c>
      <c r="AU315" s="272" t="s">
        <v>84</v>
      </c>
      <c r="AV315" s="13" t="s">
        <v>81</v>
      </c>
      <c r="AW315" s="13" t="s">
        <v>36</v>
      </c>
      <c r="AX315" s="13" t="s">
        <v>73</v>
      </c>
      <c r="AY315" s="272" t="s">
        <v>140</v>
      </c>
    </row>
    <row r="316" spans="2:51" s="11" customFormat="1" ht="13.5">
      <c r="B316" s="231"/>
      <c r="C316" s="232"/>
      <c r="D316" s="228" t="s">
        <v>151</v>
      </c>
      <c r="E316" s="233" t="s">
        <v>21</v>
      </c>
      <c r="F316" s="234" t="s">
        <v>502</v>
      </c>
      <c r="G316" s="232"/>
      <c r="H316" s="235">
        <v>2.822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151</v>
      </c>
      <c r="AU316" s="241" t="s">
        <v>84</v>
      </c>
      <c r="AV316" s="11" t="s">
        <v>84</v>
      </c>
      <c r="AW316" s="11" t="s">
        <v>36</v>
      </c>
      <c r="AX316" s="11" t="s">
        <v>81</v>
      </c>
      <c r="AY316" s="241" t="s">
        <v>140</v>
      </c>
    </row>
    <row r="317" spans="2:65" s="1" customFormat="1" ht="16.5" customHeight="1">
      <c r="B317" s="45"/>
      <c r="C317" s="253" t="s">
        <v>503</v>
      </c>
      <c r="D317" s="253" t="s">
        <v>221</v>
      </c>
      <c r="E317" s="254" t="s">
        <v>423</v>
      </c>
      <c r="F317" s="255" t="s">
        <v>424</v>
      </c>
      <c r="G317" s="256" t="s">
        <v>351</v>
      </c>
      <c r="H317" s="257">
        <v>237.509</v>
      </c>
      <c r="I317" s="258"/>
      <c r="J317" s="259">
        <f>ROUND(I317*H317,2)</f>
        <v>0</v>
      </c>
      <c r="K317" s="255" t="s">
        <v>21</v>
      </c>
      <c r="L317" s="260"/>
      <c r="M317" s="261" t="s">
        <v>21</v>
      </c>
      <c r="N317" s="262" t="s">
        <v>44</v>
      </c>
      <c r="O317" s="46"/>
      <c r="P317" s="225">
        <f>O317*H317</f>
        <v>0</v>
      </c>
      <c r="Q317" s="225">
        <v>0.014</v>
      </c>
      <c r="R317" s="225">
        <f>Q317*H317</f>
        <v>3.325126</v>
      </c>
      <c r="S317" s="225">
        <v>0</v>
      </c>
      <c r="T317" s="226">
        <f>S317*H317</f>
        <v>0</v>
      </c>
      <c r="AR317" s="23" t="s">
        <v>189</v>
      </c>
      <c r="AT317" s="23" t="s">
        <v>221</v>
      </c>
      <c r="AU317" s="23" t="s">
        <v>84</v>
      </c>
      <c r="AY317" s="23" t="s">
        <v>140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23" t="s">
        <v>81</v>
      </c>
      <c r="BK317" s="227">
        <f>ROUND(I317*H317,2)</f>
        <v>0</v>
      </c>
      <c r="BL317" s="23" t="s">
        <v>147</v>
      </c>
      <c r="BM317" s="23" t="s">
        <v>504</v>
      </c>
    </row>
    <row r="318" spans="2:51" s="11" customFormat="1" ht="13.5">
      <c r="B318" s="231"/>
      <c r="C318" s="232"/>
      <c r="D318" s="228" t="s">
        <v>151</v>
      </c>
      <c r="E318" s="233" t="s">
        <v>21</v>
      </c>
      <c r="F318" s="234" t="s">
        <v>505</v>
      </c>
      <c r="G318" s="232"/>
      <c r="H318" s="235">
        <v>237.509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151</v>
      </c>
      <c r="AU318" s="241" t="s">
        <v>84</v>
      </c>
      <c r="AV318" s="11" t="s">
        <v>84</v>
      </c>
      <c r="AW318" s="11" t="s">
        <v>36</v>
      </c>
      <c r="AX318" s="11" t="s">
        <v>81</v>
      </c>
      <c r="AY318" s="241" t="s">
        <v>140</v>
      </c>
    </row>
    <row r="319" spans="2:65" s="1" customFormat="1" ht="25.5" customHeight="1">
      <c r="B319" s="45"/>
      <c r="C319" s="216" t="s">
        <v>506</v>
      </c>
      <c r="D319" s="216" t="s">
        <v>142</v>
      </c>
      <c r="E319" s="217" t="s">
        <v>417</v>
      </c>
      <c r="F319" s="218" t="s">
        <v>418</v>
      </c>
      <c r="G319" s="219" t="s">
        <v>145</v>
      </c>
      <c r="H319" s="220">
        <v>0.324</v>
      </c>
      <c r="I319" s="221"/>
      <c r="J319" s="222">
        <f>ROUND(I319*H319,2)</f>
        <v>0</v>
      </c>
      <c r="K319" s="218" t="s">
        <v>21</v>
      </c>
      <c r="L319" s="71"/>
      <c r="M319" s="223" t="s">
        <v>21</v>
      </c>
      <c r="N319" s="224" t="s">
        <v>44</v>
      </c>
      <c r="O319" s="46"/>
      <c r="P319" s="225">
        <f>O319*H319</f>
        <v>0</v>
      </c>
      <c r="Q319" s="225">
        <v>0</v>
      </c>
      <c r="R319" s="225">
        <f>Q319*H319</f>
        <v>0</v>
      </c>
      <c r="S319" s="225">
        <v>0</v>
      </c>
      <c r="T319" s="226">
        <f>S319*H319</f>
        <v>0</v>
      </c>
      <c r="AR319" s="23" t="s">
        <v>147</v>
      </c>
      <c r="AT319" s="23" t="s">
        <v>142</v>
      </c>
      <c r="AU319" s="23" t="s">
        <v>84</v>
      </c>
      <c r="AY319" s="23" t="s">
        <v>140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23" t="s">
        <v>81</v>
      </c>
      <c r="BK319" s="227">
        <f>ROUND(I319*H319,2)</f>
        <v>0</v>
      </c>
      <c r="BL319" s="23" t="s">
        <v>147</v>
      </c>
      <c r="BM319" s="23" t="s">
        <v>507</v>
      </c>
    </row>
    <row r="320" spans="2:51" s="13" customFormat="1" ht="13.5">
      <c r="B320" s="263"/>
      <c r="C320" s="264"/>
      <c r="D320" s="228" t="s">
        <v>151</v>
      </c>
      <c r="E320" s="265" t="s">
        <v>21</v>
      </c>
      <c r="F320" s="266" t="s">
        <v>346</v>
      </c>
      <c r="G320" s="264"/>
      <c r="H320" s="265" t="s">
        <v>21</v>
      </c>
      <c r="I320" s="267"/>
      <c r="J320" s="264"/>
      <c r="K320" s="264"/>
      <c r="L320" s="268"/>
      <c r="M320" s="269"/>
      <c r="N320" s="270"/>
      <c r="O320" s="270"/>
      <c r="P320" s="270"/>
      <c r="Q320" s="270"/>
      <c r="R320" s="270"/>
      <c r="S320" s="270"/>
      <c r="T320" s="271"/>
      <c r="AT320" s="272" t="s">
        <v>151</v>
      </c>
      <c r="AU320" s="272" t="s">
        <v>84</v>
      </c>
      <c r="AV320" s="13" t="s">
        <v>81</v>
      </c>
      <c r="AW320" s="13" t="s">
        <v>36</v>
      </c>
      <c r="AX320" s="13" t="s">
        <v>73</v>
      </c>
      <c r="AY320" s="272" t="s">
        <v>140</v>
      </c>
    </row>
    <row r="321" spans="2:51" s="11" customFormat="1" ht="13.5">
      <c r="B321" s="231"/>
      <c r="C321" s="232"/>
      <c r="D321" s="228" t="s">
        <v>151</v>
      </c>
      <c r="E321" s="233" t="s">
        <v>21</v>
      </c>
      <c r="F321" s="234" t="s">
        <v>508</v>
      </c>
      <c r="G321" s="232"/>
      <c r="H321" s="235">
        <v>0.324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151</v>
      </c>
      <c r="AU321" s="241" t="s">
        <v>84</v>
      </c>
      <c r="AV321" s="11" t="s">
        <v>84</v>
      </c>
      <c r="AW321" s="11" t="s">
        <v>36</v>
      </c>
      <c r="AX321" s="11" t="s">
        <v>81</v>
      </c>
      <c r="AY321" s="241" t="s">
        <v>140</v>
      </c>
    </row>
    <row r="322" spans="2:65" s="1" customFormat="1" ht="16.5" customHeight="1">
      <c r="B322" s="45"/>
      <c r="C322" s="253" t="s">
        <v>509</v>
      </c>
      <c r="D322" s="253" t="s">
        <v>221</v>
      </c>
      <c r="E322" s="254" t="s">
        <v>496</v>
      </c>
      <c r="F322" s="255" t="s">
        <v>497</v>
      </c>
      <c r="G322" s="256" t="s">
        <v>351</v>
      </c>
      <c r="H322" s="257">
        <v>13.633</v>
      </c>
      <c r="I322" s="258"/>
      <c r="J322" s="259">
        <f>ROUND(I322*H322,2)</f>
        <v>0</v>
      </c>
      <c r="K322" s="255" t="s">
        <v>21</v>
      </c>
      <c r="L322" s="260"/>
      <c r="M322" s="261" t="s">
        <v>21</v>
      </c>
      <c r="N322" s="262" t="s">
        <v>44</v>
      </c>
      <c r="O322" s="46"/>
      <c r="P322" s="225">
        <f>O322*H322</f>
        <v>0</v>
      </c>
      <c r="Q322" s="225">
        <v>0.014</v>
      </c>
      <c r="R322" s="225">
        <f>Q322*H322</f>
        <v>0.190862</v>
      </c>
      <c r="S322" s="225">
        <v>0</v>
      </c>
      <c r="T322" s="226">
        <f>S322*H322</f>
        <v>0</v>
      </c>
      <c r="AR322" s="23" t="s">
        <v>189</v>
      </c>
      <c r="AT322" s="23" t="s">
        <v>221</v>
      </c>
      <c r="AU322" s="23" t="s">
        <v>84</v>
      </c>
      <c r="AY322" s="23" t="s">
        <v>140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23" t="s">
        <v>81</v>
      </c>
      <c r="BK322" s="227">
        <f>ROUND(I322*H322,2)</f>
        <v>0</v>
      </c>
      <c r="BL322" s="23" t="s">
        <v>147</v>
      </c>
      <c r="BM322" s="23" t="s">
        <v>510</v>
      </c>
    </row>
    <row r="323" spans="2:51" s="11" customFormat="1" ht="13.5">
      <c r="B323" s="231"/>
      <c r="C323" s="232"/>
      <c r="D323" s="228" t="s">
        <v>151</v>
      </c>
      <c r="E323" s="233" t="s">
        <v>21</v>
      </c>
      <c r="F323" s="234" t="s">
        <v>511</v>
      </c>
      <c r="G323" s="232"/>
      <c r="H323" s="235">
        <v>13.633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151</v>
      </c>
      <c r="AU323" s="241" t="s">
        <v>84</v>
      </c>
      <c r="AV323" s="11" t="s">
        <v>84</v>
      </c>
      <c r="AW323" s="11" t="s">
        <v>36</v>
      </c>
      <c r="AX323" s="11" t="s">
        <v>81</v>
      </c>
      <c r="AY323" s="241" t="s">
        <v>140</v>
      </c>
    </row>
    <row r="324" spans="2:65" s="1" customFormat="1" ht="25.5" customHeight="1">
      <c r="B324" s="45"/>
      <c r="C324" s="216" t="s">
        <v>512</v>
      </c>
      <c r="D324" s="216" t="s">
        <v>142</v>
      </c>
      <c r="E324" s="217" t="s">
        <v>355</v>
      </c>
      <c r="F324" s="218" t="s">
        <v>356</v>
      </c>
      <c r="G324" s="219" t="s">
        <v>145</v>
      </c>
      <c r="H324" s="220">
        <v>1.24</v>
      </c>
      <c r="I324" s="221"/>
      <c r="J324" s="222">
        <f>ROUND(I324*H324,2)</f>
        <v>0</v>
      </c>
      <c r="K324" s="218" t="s">
        <v>146</v>
      </c>
      <c r="L324" s="71"/>
      <c r="M324" s="223" t="s">
        <v>21</v>
      </c>
      <c r="N324" s="224" t="s">
        <v>44</v>
      </c>
      <c r="O324" s="46"/>
      <c r="P324" s="225">
        <f>O324*H324</f>
        <v>0</v>
      </c>
      <c r="Q324" s="225">
        <v>2.25634</v>
      </c>
      <c r="R324" s="225">
        <f>Q324*H324</f>
        <v>2.7978615999999996</v>
      </c>
      <c r="S324" s="225">
        <v>0</v>
      </c>
      <c r="T324" s="226">
        <f>S324*H324</f>
        <v>0</v>
      </c>
      <c r="AR324" s="23" t="s">
        <v>147</v>
      </c>
      <c r="AT324" s="23" t="s">
        <v>142</v>
      </c>
      <c r="AU324" s="23" t="s">
        <v>84</v>
      </c>
      <c r="AY324" s="23" t="s">
        <v>140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23" t="s">
        <v>81</v>
      </c>
      <c r="BK324" s="227">
        <f>ROUND(I324*H324,2)</f>
        <v>0</v>
      </c>
      <c r="BL324" s="23" t="s">
        <v>147</v>
      </c>
      <c r="BM324" s="23" t="s">
        <v>513</v>
      </c>
    </row>
    <row r="325" spans="2:47" s="1" customFormat="1" ht="13.5">
      <c r="B325" s="45"/>
      <c r="C325" s="73"/>
      <c r="D325" s="228" t="s">
        <v>149</v>
      </c>
      <c r="E325" s="73"/>
      <c r="F325" s="229" t="s">
        <v>358</v>
      </c>
      <c r="G325" s="73"/>
      <c r="H325" s="73"/>
      <c r="I325" s="186"/>
      <c r="J325" s="73"/>
      <c r="K325" s="73"/>
      <c r="L325" s="71"/>
      <c r="M325" s="230"/>
      <c r="N325" s="46"/>
      <c r="O325" s="46"/>
      <c r="P325" s="46"/>
      <c r="Q325" s="46"/>
      <c r="R325" s="46"/>
      <c r="S325" s="46"/>
      <c r="T325" s="94"/>
      <c r="AT325" s="23" t="s">
        <v>149</v>
      </c>
      <c r="AU325" s="23" t="s">
        <v>84</v>
      </c>
    </row>
    <row r="326" spans="2:51" s="11" customFormat="1" ht="13.5">
      <c r="B326" s="231"/>
      <c r="C326" s="232"/>
      <c r="D326" s="228" t="s">
        <v>151</v>
      </c>
      <c r="E326" s="233" t="s">
        <v>21</v>
      </c>
      <c r="F326" s="234" t="s">
        <v>514</v>
      </c>
      <c r="G326" s="232"/>
      <c r="H326" s="235">
        <v>0.178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151</v>
      </c>
      <c r="AU326" s="241" t="s">
        <v>84</v>
      </c>
      <c r="AV326" s="11" t="s">
        <v>84</v>
      </c>
      <c r="AW326" s="11" t="s">
        <v>36</v>
      </c>
      <c r="AX326" s="11" t="s">
        <v>73</v>
      </c>
      <c r="AY326" s="241" t="s">
        <v>140</v>
      </c>
    </row>
    <row r="327" spans="2:51" s="11" customFormat="1" ht="13.5">
      <c r="B327" s="231"/>
      <c r="C327" s="232"/>
      <c r="D327" s="228" t="s">
        <v>151</v>
      </c>
      <c r="E327" s="233" t="s">
        <v>21</v>
      </c>
      <c r="F327" s="234" t="s">
        <v>515</v>
      </c>
      <c r="G327" s="232"/>
      <c r="H327" s="235">
        <v>1.062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151</v>
      </c>
      <c r="AU327" s="241" t="s">
        <v>84</v>
      </c>
      <c r="AV327" s="11" t="s">
        <v>84</v>
      </c>
      <c r="AW327" s="11" t="s">
        <v>36</v>
      </c>
      <c r="AX327" s="11" t="s">
        <v>73</v>
      </c>
      <c r="AY327" s="241" t="s">
        <v>140</v>
      </c>
    </row>
    <row r="328" spans="2:51" s="12" customFormat="1" ht="13.5">
      <c r="B328" s="242"/>
      <c r="C328" s="243"/>
      <c r="D328" s="228" t="s">
        <v>151</v>
      </c>
      <c r="E328" s="244" t="s">
        <v>21</v>
      </c>
      <c r="F328" s="245" t="s">
        <v>154</v>
      </c>
      <c r="G328" s="243"/>
      <c r="H328" s="246">
        <v>1.24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151</v>
      </c>
      <c r="AU328" s="252" t="s">
        <v>84</v>
      </c>
      <c r="AV328" s="12" t="s">
        <v>147</v>
      </c>
      <c r="AW328" s="12" t="s">
        <v>36</v>
      </c>
      <c r="AX328" s="12" t="s">
        <v>81</v>
      </c>
      <c r="AY328" s="252" t="s">
        <v>140</v>
      </c>
    </row>
    <row r="329" spans="2:65" s="1" customFormat="1" ht="25.5" customHeight="1">
      <c r="B329" s="45"/>
      <c r="C329" s="216" t="s">
        <v>516</v>
      </c>
      <c r="D329" s="216" t="s">
        <v>142</v>
      </c>
      <c r="E329" s="217" t="s">
        <v>368</v>
      </c>
      <c r="F329" s="218" t="s">
        <v>369</v>
      </c>
      <c r="G329" s="219" t="s">
        <v>145</v>
      </c>
      <c r="H329" s="220">
        <v>15.119</v>
      </c>
      <c r="I329" s="221"/>
      <c r="J329" s="222">
        <f>ROUND(I329*H329,2)</f>
        <v>0</v>
      </c>
      <c r="K329" s="218" t="s">
        <v>21</v>
      </c>
      <c r="L329" s="71"/>
      <c r="M329" s="223" t="s">
        <v>21</v>
      </c>
      <c r="N329" s="224" t="s">
        <v>44</v>
      </c>
      <c r="O329" s="46"/>
      <c r="P329" s="225">
        <f>O329*H329</f>
        <v>0</v>
      </c>
      <c r="Q329" s="225">
        <v>2.124</v>
      </c>
      <c r="R329" s="225">
        <f>Q329*H329</f>
        <v>32.112756000000005</v>
      </c>
      <c r="S329" s="225">
        <v>0</v>
      </c>
      <c r="T329" s="226">
        <f>S329*H329</f>
        <v>0</v>
      </c>
      <c r="AR329" s="23" t="s">
        <v>147</v>
      </c>
      <c r="AT329" s="23" t="s">
        <v>142</v>
      </c>
      <c r="AU329" s="23" t="s">
        <v>84</v>
      </c>
      <c r="AY329" s="23" t="s">
        <v>140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3" t="s">
        <v>81</v>
      </c>
      <c r="BK329" s="227">
        <f>ROUND(I329*H329,2)</f>
        <v>0</v>
      </c>
      <c r="BL329" s="23" t="s">
        <v>147</v>
      </c>
      <c r="BM329" s="23" t="s">
        <v>517</v>
      </c>
    </row>
    <row r="330" spans="2:51" s="11" customFormat="1" ht="13.5">
      <c r="B330" s="231"/>
      <c r="C330" s="232"/>
      <c r="D330" s="228" t="s">
        <v>151</v>
      </c>
      <c r="E330" s="233" t="s">
        <v>21</v>
      </c>
      <c r="F330" s="234" t="s">
        <v>518</v>
      </c>
      <c r="G330" s="232"/>
      <c r="H330" s="235">
        <v>14.338</v>
      </c>
      <c r="I330" s="236"/>
      <c r="J330" s="232"/>
      <c r="K330" s="232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151</v>
      </c>
      <c r="AU330" s="241" t="s">
        <v>84</v>
      </c>
      <c r="AV330" s="11" t="s">
        <v>84</v>
      </c>
      <c r="AW330" s="11" t="s">
        <v>36</v>
      </c>
      <c r="AX330" s="11" t="s">
        <v>73</v>
      </c>
      <c r="AY330" s="241" t="s">
        <v>140</v>
      </c>
    </row>
    <row r="331" spans="2:51" s="11" customFormat="1" ht="13.5">
      <c r="B331" s="231"/>
      <c r="C331" s="232"/>
      <c r="D331" s="228" t="s">
        <v>151</v>
      </c>
      <c r="E331" s="233" t="s">
        <v>21</v>
      </c>
      <c r="F331" s="234" t="s">
        <v>519</v>
      </c>
      <c r="G331" s="232"/>
      <c r="H331" s="235">
        <v>0.497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151</v>
      </c>
      <c r="AU331" s="241" t="s">
        <v>84</v>
      </c>
      <c r="AV331" s="11" t="s">
        <v>84</v>
      </c>
      <c r="AW331" s="11" t="s">
        <v>36</v>
      </c>
      <c r="AX331" s="11" t="s">
        <v>73</v>
      </c>
      <c r="AY331" s="241" t="s">
        <v>140</v>
      </c>
    </row>
    <row r="332" spans="2:51" s="11" customFormat="1" ht="13.5">
      <c r="B332" s="231"/>
      <c r="C332" s="232"/>
      <c r="D332" s="228" t="s">
        <v>151</v>
      </c>
      <c r="E332" s="233" t="s">
        <v>21</v>
      </c>
      <c r="F332" s="234" t="s">
        <v>520</v>
      </c>
      <c r="G332" s="232"/>
      <c r="H332" s="235">
        <v>0.284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151</v>
      </c>
      <c r="AU332" s="241" t="s">
        <v>84</v>
      </c>
      <c r="AV332" s="11" t="s">
        <v>84</v>
      </c>
      <c r="AW332" s="11" t="s">
        <v>36</v>
      </c>
      <c r="AX332" s="11" t="s">
        <v>73</v>
      </c>
      <c r="AY332" s="241" t="s">
        <v>140</v>
      </c>
    </row>
    <row r="333" spans="2:51" s="12" customFormat="1" ht="13.5">
      <c r="B333" s="242"/>
      <c r="C333" s="243"/>
      <c r="D333" s="228" t="s">
        <v>151</v>
      </c>
      <c r="E333" s="244" t="s">
        <v>21</v>
      </c>
      <c r="F333" s="245" t="s">
        <v>154</v>
      </c>
      <c r="G333" s="243"/>
      <c r="H333" s="246">
        <v>15.119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151</v>
      </c>
      <c r="AU333" s="252" t="s">
        <v>84</v>
      </c>
      <c r="AV333" s="12" t="s">
        <v>147</v>
      </c>
      <c r="AW333" s="12" t="s">
        <v>36</v>
      </c>
      <c r="AX333" s="12" t="s">
        <v>81</v>
      </c>
      <c r="AY333" s="252" t="s">
        <v>140</v>
      </c>
    </row>
    <row r="334" spans="2:65" s="1" customFormat="1" ht="25.5" customHeight="1">
      <c r="B334" s="45"/>
      <c r="C334" s="216" t="s">
        <v>521</v>
      </c>
      <c r="D334" s="216" t="s">
        <v>142</v>
      </c>
      <c r="E334" s="217" t="s">
        <v>522</v>
      </c>
      <c r="F334" s="218" t="s">
        <v>523</v>
      </c>
      <c r="G334" s="219" t="s">
        <v>145</v>
      </c>
      <c r="H334" s="220">
        <v>5.31</v>
      </c>
      <c r="I334" s="221"/>
      <c r="J334" s="222">
        <f>ROUND(I334*H334,2)</f>
        <v>0</v>
      </c>
      <c r="K334" s="218" t="s">
        <v>21</v>
      </c>
      <c r="L334" s="71"/>
      <c r="M334" s="223" t="s">
        <v>21</v>
      </c>
      <c r="N334" s="224" t="s">
        <v>44</v>
      </c>
      <c r="O334" s="46"/>
      <c r="P334" s="225">
        <f>O334*H334</f>
        <v>0</v>
      </c>
      <c r="Q334" s="225">
        <v>2.2806</v>
      </c>
      <c r="R334" s="225">
        <f>Q334*H334</f>
        <v>12.109986</v>
      </c>
      <c r="S334" s="225">
        <v>0</v>
      </c>
      <c r="T334" s="226">
        <f>S334*H334</f>
        <v>0</v>
      </c>
      <c r="AR334" s="23" t="s">
        <v>147</v>
      </c>
      <c r="AT334" s="23" t="s">
        <v>142</v>
      </c>
      <c r="AU334" s="23" t="s">
        <v>84</v>
      </c>
      <c r="AY334" s="23" t="s">
        <v>140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23" t="s">
        <v>81</v>
      </c>
      <c r="BK334" s="227">
        <f>ROUND(I334*H334,2)</f>
        <v>0</v>
      </c>
      <c r="BL334" s="23" t="s">
        <v>147</v>
      </c>
      <c r="BM334" s="23" t="s">
        <v>524</v>
      </c>
    </row>
    <row r="335" spans="2:51" s="11" customFormat="1" ht="13.5">
      <c r="B335" s="231"/>
      <c r="C335" s="232"/>
      <c r="D335" s="228" t="s">
        <v>151</v>
      </c>
      <c r="E335" s="233" t="s">
        <v>21</v>
      </c>
      <c r="F335" s="234" t="s">
        <v>525</v>
      </c>
      <c r="G335" s="232"/>
      <c r="H335" s="235">
        <v>5.31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151</v>
      </c>
      <c r="AU335" s="241" t="s">
        <v>84</v>
      </c>
      <c r="AV335" s="11" t="s">
        <v>84</v>
      </c>
      <c r="AW335" s="11" t="s">
        <v>36</v>
      </c>
      <c r="AX335" s="11" t="s">
        <v>81</v>
      </c>
      <c r="AY335" s="241" t="s">
        <v>140</v>
      </c>
    </row>
    <row r="336" spans="2:65" s="1" customFormat="1" ht="25.5" customHeight="1">
      <c r="B336" s="45"/>
      <c r="C336" s="216" t="s">
        <v>526</v>
      </c>
      <c r="D336" s="216" t="s">
        <v>142</v>
      </c>
      <c r="E336" s="217" t="s">
        <v>374</v>
      </c>
      <c r="F336" s="218" t="s">
        <v>375</v>
      </c>
      <c r="G336" s="219" t="s">
        <v>168</v>
      </c>
      <c r="H336" s="220">
        <v>10.008</v>
      </c>
      <c r="I336" s="221"/>
      <c r="J336" s="222">
        <f>ROUND(I336*H336,2)</f>
        <v>0</v>
      </c>
      <c r="K336" s="218" t="s">
        <v>21</v>
      </c>
      <c r="L336" s="71"/>
      <c r="M336" s="223" t="s">
        <v>21</v>
      </c>
      <c r="N336" s="224" t="s">
        <v>44</v>
      </c>
      <c r="O336" s="46"/>
      <c r="P336" s="225">
        <f>O336*H336</f>
        <v>0</v>
      </c>
      <c r="Q336" s="225">
        <v>0.33827</v>
      </c>
      <c r="R336" s="225">
        <f>Q336*H336</f>
        <v>3.38540616</v>
      </c>
      <c r="S336" s="225">
        <v>0</v>
      </c>
      <c r="T336" s="226">
        <f>S336*H336</f>
        <v>0</v>
      </c>
      <c r="AR336" s="23" t="s">
        <v>147</v>
      </c>
      <c r="AT336" s="23" t="s">
        <v>142</v>
      </c>
      <c r="AU336" s="23" t="s">
        <v>84</v>
      </c>
      <c r="AY336" s="23" t="s">
        <v>140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23" t="s">
        <v>81</v>
      </c>
      <c r="BK336" s="227">
        <f>ROUND(I336*H336,2)</f>
        <v>0</v>
      </c>
      <c r="BL336" s="23" t="s">
        <v>147</v>
      </c>
      <c r="BM336" s="23" t="s">
        <v>527</v>
      </c>
    </row>
    <row r="337" spans="2:51" s="11" customFormat="1" ht="13.5">
      <c r="B337" s="231"/>
      <c r="C337" s="232"/>
      <c r="D337" s="228" t="s">
        <v>151</v>
      </c>
      <c r="E337" s="233" t="s">
        <v>21</v>
      </c>
      <c r="F337" s="234" t="s">
        <v>528</v>
      </c>
      <c r="G337" s="232"/>
      <c r="H337" s="235">
        <v>10.008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151</v>
      </c>
      <c r="AU337" s="241" t="s">
        <v>84</v>
      </c>
      <c r="AV337" s="11" t="s">
        <v>84</v>
      </c>
      <c r="AW337" s="11" t="s">
        <v>36</v>
      </c>
      <c r="AX337" s="11" t="s">
        <v>81</v>
      </c>
      <c r="AY337" s="241" t="s">
        <v>140</v>
      </c>
    </row>
    <row r="338" spans="2:65" s="1" customFormat="1" ht="38.25" customHeight="1">
      <c r="B338" s="45"/>
      <c r="C338" s="216" t="s">
        <v>529</v>
      </c>
      <c r="D338" s="216" t="s">
        <v>142</v>
      </c>
      <c r="E338" s="217" t="s">
        <v>379</v>
      </c>
      <c r="F338" s="218" t="s">
        <v>380</v>
      </c>
      <c r="G338" s="219" t="s">
        <v>168</v>
      </c>
      <c r="H338" s="220">
        <v>153.013</v>
      </c>
      <c r="I338" s="221"/>
      <c r="J338" s="222">
        <f>ROUND(I338*H338,2)</f>
        <v>0</v>
      </c>
      <c r="K338" s="218" t="s">
        <v>21</v>
      </c>
      <c r="L338" s="71"/>
      <c r="M338" s="223" t="s">
        <v>21</v>
      </c>
      <c r="N338" s="224" t="s">
        <v>44</v>
      </c>
      <c r="O338" s="46"/>
      <c r="P338" s="225">
        <f>O338*H338</f>
        <v>0</v>
      </c>
      <c r="Q338" s="225">
        <v>0.00024</v>
      </c>
      <c r="R338" s="225">
        <f>Q338*H338</f>
        <v>0.036723120000000005</v>
      </c>
      <c r="S338" s="225">
        <v>0</v>
      </c>
      <c r="T338" s="226">
        <f>S338*H338</f>
        <v>0</v>
      </c>
      <c r="AR338" s="23" t="s">
        <v>147</v>
      </c>
      <c r="AT338" s="23" t="s">
        <v>142</v>
      </c>
      <c r="AU338" s="23" t="s">
        <v>84</v>
      </c>
      <c r="AY338" s="23" t="s">
        <v>140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23" t="s">
        <v>81</v>
      </c>
      <c r="BK338" s="227">
        <f>ROUND(I338*H338,2)</f>
        <v>0</v>
      </c>
      <c r="BL338" s="23" t="s">
        <v>147</v>
      </c>
      <c r="BM338" s="23" t="s">
        <v>530</v>
      </c>
    </row>
    <row r="339" spans="2:51" s="11" customFormat="1" ht="13.5">
      <c r="B339" s="231"/>
      <c r="C339" s="232"/>
      <c r="D339" s="228" t="s">
        <v>151</v>
      </c>
      <c r="E339" s="233" t="s">
        <v>21</v>
      </c>
      <c r="F339" s="234" t="s">
        <v>531</v>
      </c>
      <c r="G339" s="232"/>
      <c r="H339" s="235">
        <v>109.588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151</v>
      </c>
      <c r="AU339" s="241" t="s">
        <v>84</v>
      </c>
      <c r="AV339" s="11" t="s">
        <v>84</v>
      </c>
      <c r="AW339" s="11" t="s">
        <v>36</v>
      </c>
      <c r="AX339" s="11" t="s">
        <v>73</v>
      </c>
      <c r="AY339" s="241" t="s">
        <v>140</v>
      </c>
    </row>
    <row r="340" spans="2:51" s="11" customFormat="1" ht="13.5">
      <c r="B340" s="231"/>
      <c r="C340" s="232"/>
      <c r="D340" s="228" t="s">
        <v>151</v>
      </c>
      <c r="E340" s="233" t="s">
        <v>21</v>
      </c>
      <c r="F340" s="234" t="s">
        <v>532</v>
      </c>
      <c r="G340" s="232"/>
      <c r="H340" s="235">
        <v>37.44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151</v>
      </c>
      <c r="AU340" s="241" t="s">
        <v>84</v>
      </c>
      <c r="AV340" s="11" t="s">
        <v>84</v>
      </c>
      <c r="AW340" s="11" t="s">
        <v>36</v>
      </c>
      <c r="AX340" s="11" t="s">
        <v>73</v>
      </c>
      <c r="AY340" s="241" t="s">
        <v>140</v>
      </c>
    </row>
    <row r="341" spans="2:51" s="11" customFormat="1" ht="13.5">
      <c r="B341" s="231"/>
      <c r="C341" s="232"/>
      <c r="D341" s="228" t="s">
        <v>151</v>
      </c>
      <c r="E341" s="233" t="s">
        <v>21</v>
      </c>
      <c r="F341" s="234" t="s">
        <v>533</v>
      </c>
      <c r="G341" s="232"/>
      <c r="H341" s="235">
        <v>3.825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151</v>
      </c>
      <c r="AU341" s="241" t="s">
        <v>84</v>
      </c>
      <c r="AV341" s="11" t="s">
        <v>84</v>
      </c>
      <c r="AW341" s="11" t="s">
        <v>36</v>
      </c>
      <c r="AX341" s="11" t="s">
        <v>73</v>
      </c>
      <c r="AY341" s="241" t="s">
        <v>140</v>
      </c>
    </row>
    <row r="342" spans="2:51" s="11" customFormat="1" ht="13.5">
      <c r="B342" s="231"/>
      <c r="C342" s="232"/>
      <c r="D342" s="228" t="s">
        <v>151</v>
      </c>
      <c r="E342" s="233" t="s">
        <v>21</v>
      </c>
      <c r="F342" s="234" t="s">
        <v>534</v>
      </c>
      <c r="G342" s="232"/>
      <c r="H342" s="235">
        <v>2.16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151</v>
      </c>
      <c r="AU342" s="241" t="s">
        <v>84</v>
      </c>
      <c r="AV342" s="11" t="s">
        <v>84</v>
      </c>
      <c r="AW342" s="11" t="s">
        <v>36</v>
      </c>
      <c r="AX342" s="11" t="s">
        <v>73</v>
      </c>
      <c r="AY342" s="241" t="s">
        <v>140</v>
      </c>
    </row>
    <row r="343" spans="2:51" s="12" customFormat="1" ht="13.5">
      <c r="B343" s="242"/>
      <c r="C343" s="243"/>
      <c r="D343" s="228" t="s">
        <v>151</v>
      </c>
      <c r="E343" s="244" t="s">
        <v>21</v>
      </c>
      <c r="F343" s="245" t="s">
        <v>154</v>
      </c>
      <c r="G343" s="243"/>
      <c r="H343" s="246">
        <v>153.013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151</v>
      </c>
      <c r="AU343" s="252" t="s">
        <v>84</v>
      </c>
      <c r="AV343" s="12" t="s">
        <v>147</v>
      </c>
      <c r="AW343" s="12" t="s">
        <v>36</v>
      </c>
      <c r="AX343" s="12" t="s">
        <v>81</v>
      </c>
      <c r="AY343" s="252" t="s">
        <v>140</v>
      </c>
    </row>
    <row r="344" spans="2:65" s="1" customFormat="1" ht="38.25" customHeight="1">
      <c r="B344" s="45"/>
      <c r="C344" s="216" t="s">
        <v>535</v>
      </c>
      <c r="D344" s="216" t="s">
        <v>142</v>
      </c>
      <c r="E344" s="217" t="s">
        <v>536</v>
      </c>
      <c r="F344" s="218" t="s">
        <v>537</v>
      </c>
      <c r="G344" s="219" t="s">
        <v>351</v>
      </c>
      <c r="H344" s="220">
        <v>4</v>
      </c>
      <c r="I344" s="221"/>
      <c r="J344" s="222">
        <f>ROUND(I344*H344,2)</f>
        <v>0</v>
      </c>
      <c r="K344" s="218" t="s">
        <v>21</v>
      </c>
      <c r="L344" s="71"/>
      <c r="M344" s="223" t="s">
        <v>21</v>
      </c>
      <c r="N344" s="224" t="s">
        <v>44</v>
      </c>
      <c r="O344" s="46"/>
      <c r="P344" s="225">
        <f>O344*H344</f>
        <v>0</v>
      </c>
      <c r="Q344" s="225">
        <v>0.15</v>
      </c>
      <c r="R344" s="225">
        <f>Q344*H344</f>
        <v>0.6</v>
      </c>
      <c r="S344" s="225">
        <v>0</v>
      </c>
      <c r="T344" s="226">
        <f>S344*H344</f>
        <v>0</v>
      </c>
      <c r="AR344" s="23" t="s">
        <v>147</v>
      </c>
      <c r="AT344" s="23" t="s">
        <v>142</v>
      </c>
      <c r="AU344" s="23" t="s">
        <v>84</v>
      </c>
      <c r="AY344" s="23" t="s">
        <v>140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23" t="s">
        <v>81</v>
      </c>
      <c r="BK344" s="227">
        <f>ROUND(I344*H344,2)</f>
        <v>0</v>
      </c>
      <c r="BL344" s="23" t="s">
        <v>147</v>
      </c>
      <c r="BM344" s="23" t="s">
        <v>538</v>
      </c>
    </row>
    <row r="345" spans="2:65" s="1" customFormat="1" ht="16.5" customHeight="1">
      <c r="B345" s="45"/>
      <c r="C345" s="216" t="s">
        <v>539</v>
      </c>
      <c r="D345" s="216" t="s">
        <v>142</v>
      </c>
      <c r="E345" s="217" t="s">
        <v>540</v>
      </c>
      <c r="F345" s="218" t="s">
        <v>541</v>
      </c>
      <c r="G345" s="219" t="s">
        <v>145</v>
      </c>
      <c r="H345" s="220">
        <v>0.33</v>
      </c>
      <c r="I345" s="221"/>
      <c r="J345" s="222">
        <f>ROUND(I345*H345,2)</f>
        <v>0</v>
      </c>
      <c r="K345" s="218" t="s">
        <v>146</v>
      </c>
      <c r="L345" s="71"/>
      <c r="M345" s="223" t="s">
        <v>21</v>
      </c>
      <c r="N345" s="224" t="s">
        <v>44</v>
      </c>
      <c r="O345" s="46"/>
      <c r="P345" s="225">
        <f>O345*H345</f>
        <v>0</v>
      </c>
      <c r="Q345" s="225">
        <v>2.25645</v>
      </c>
      <c r="R345" s="225">
        <f>Q345*H345</f>
        <v>0.7446285</v>
      </c>
      <c r="S345" s="225">
        <v>0</v>
      </c>
      <c r="T345" s="226">
        <f>S345*H345</f>
        <v>0</v>
      </c>
      <c r="AR345" s="23" t="s">
        <v>147</v>
      </c>
      <c r="AT345" s="23" t="s">
        <v>142</v>
      </c>
      <c r="AU345" s="23" t="s">
        <v>84</v>
      </c>
      <c r="AY345" s="23" t="s">
        <v>140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23" t="s">
        <v>81</v>
      </c>
      <c r="BK345" s="227">
        <f>ROUND(I345*H345,2)</f>
        <v>0</v>
      </c>
      <c r="BL345" s="23" t="s">
        <v>147</v>
      </c>
      <c r="BM345" s="23" t="s">
        <v>542</v>
      </c>
    </row>
    <row r="346" spans="2:47" s="1" customFormat="1" ht="13.5">
      <c r="B346" s="45"/>
      <c r="C346" s="73"/>
      <c r="D346" s="228" t="s">
        <v>149</v>
      </c>
      <c r="E346" s="73"/>
      <c r="F346" s="229" t="s">
        <v>543</v>
      </c>
      <c r="G346" s="73"/>
      <c r="H346" s="73"/>
      <c r="I346" s="186"/>
      <c r="J346" s="73"/>
      <c r="K346" s="73"/>
      <c r="L346" s="71"/>
      <c r="M346" s="230"/>
      <c r="N346" s="46"/>
      <c r="O346" s="46"/>
      <c r="P346" s="46"/>
      <c r="Q346" s="46"/>
      <c r="R346" s="46"/>
      <c r="S346" s="46"/>
      <c r="T346" s="94"/>
      <c r="AT346" s="23" t="s">
        <v>149</v>
      </c>
      <c r="AU346" s="23" t="s">
        <v>84</v>
      </c>
    </row>
    <row r="347" spans="2:51" s="11" customFormat="1" ht="13.5">
      <c r="B347" s="231"/>
      <c r="C347" s="232"/>
      <c r="D347" s="228" t="s">
        <v>151</v>
      </c>
      <c r="E347" s="233" t="s">
        <v>21</v>
      </c>
      <c r="F347" s="234" t="s">
        <v>544</v>
      </c>
      <c r="G347" s="232"/>
      <c r="H347" s="235">
        <v>0.33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151</v>
      </c>
      <c r="AU347" s="241" t="s">
        <v>84</v>
      </c>
      <c r="AV347" s="11" t="s">
        <v>84</v>
      </c>
      <c r="AW347" s="11" t="s">
        <v>36</v>
      </c>
      <c r="AX347" s="11" t="s">
        <v>81</v>
      </c>
      <c r="AY347" s="241" t="s">
        <v>140</v>
      </c>
    </row>
    <row r="348" spans="2:65" s="1" customFormat="1" ht="25.5" customHeight="1">
      <c r="B348" s="45"/>
      <c r="C348" s="216" t="s">
        <v>545</v>
      </c>
      <c r="D348" s="216" t="s">
        <v>142</v>
      </c>
      <c r="E348" s="217" t="s">
        <v>546</v>
      </c>
      <c r="F348" s="218" t="s">
        <v>547</v>
      </c>
      <c r="G348" s="219" t="s">
        <v>174</v>
      </c>
      <c r="H348" s="220">
        <v>0.175</v>
      </c>
      <c r="I348" s="221"/>
      <c r="J348" s="222">
        <f>ROUND(I348*H348,2)</f>
        <v>0</v>
      </c>
      <c r="K348" s="218" t="s">
        <v>146</v>
      </c>
      <c r="L348" s="71"/>
      <c r="M348" s="223" t="s">
        <v>21</v>
      </c>
      <c r="N348" s="224" t="s">
        <v>44</v>
      </c>
      <c r="O348" s="46"/>
      <c r="P348" s="225">
        <f>O348*H348</f>
        <v>0</v>
      </c>
      <c r="Q348" s="225">
        <v>0.01954</v>
      </c>
      <c r="R348" s="225">
        <f>Q348*H348</f>
        <v>0.0034194999999999994</v>
      </c>
      <c r="S348" s="225">
        <v>0</v>
      </c>
      <c r="T348" s="226">
        <f>S348*H348</f>
        <v>0</v>
      </c>
      <c r="AR348" s="23" t="s">
        <v>147</v>
      </c>
      <c r="AT348" s="23" t="s">
        <v>142</v>
      </c>
      <c r="AU348" s="23" t="s">
        <v>84</v>
      </c>
      <c r="AY348" s="23" t="s">
        <v>140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23" t="s">
        <v>81</v>
      </c>
      <c r="BK348" s="227">
        <f>ROUND(I348*H348,2)</f>
        <v>0</v>
      </c>
      <c r="BL348" s="23" t="s">
        <v>147</v>
      </c>
      <c r="BM348" s="23" t="s">
        <v>548</v>
      </c>
    </row>
    <row r="349" spans="2:47" s="1" customFormat="1" ht="13.5">
      <c r="B349" s="45"/>
      <c r="C349" s="73"/>
      <c r="D349" s="228" t="s">
        <v>149</v>
      </c>
      <c r="E349" s="73"/>
      <c r="F349" s="229" t="s">
        <v>549</v>
      </c>
      <c r="G349" s="73"/>
      <c r="H349" s="73"/>
      <c r="I349" s="186"/>
      <c r="J349" s="73"/>
      <c r="K349" s="73"/>
      <c r="L349" s="71"/>
      <c r="M349" s="230"/>
      <c r="N349" s="46"/>
      <c r="O349" s="46"/>
      <c r="P349" s="46"/>
      <c r="Q349" s="46"/>
      <c r="R349" s="46"/>
      <c r="S349" s="46"/>
      <c r="T349" s="94"/>
      <c r="AT349" s="23" t="s">
        <v>149</v>
      </c>
      <c r="AU349" s="23" t="s">
        <v>84</v>
      </c>
    </row>
    <row r="350" spans="2:51" s="11" customFormat="1" ht="13.5">
      <c r="B350" s="231"/>
      <c r="C350" s="232"/>
      <c r="D350" s="228" t="s">
        <v>151</v>
      </c>
      <c r="E350" s="233" t="s">
        <v>21</v>
      </c>
      <c r="F350" s="234" t="s">
        <v>550</v>
      </c>
      <c r="G350" s="232"/>
      <c r="H350" s="235">
        <v>0.175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151</v>
      </c>
      <c r="AU350" s="241" t="s">
        <v>84</v>
      </c>
      <c r="AV350" s="11" t="s">
        <v>84</v>
      </c>
      <c r="AW350" s="11" t="s">
        <v>36</v>
      </c>
      <c r="AX350" s="11" t="s">
        <v>81</v>
      </c>
      <c r="AY350" s="241" t="s">
        <v>140</v>
      </c>
    </row>
    <row r="351" spans="2:65" s="1" customFormat="1" ht="16.5" customHeight="1">
      <c r="B351" s="45"/>
      <c r="C351" s="253" t="s">
        <v>551</v>
      </c>
      <c r="D351" s="253" t="s">
        <v>221</v>
      </c>
      <c r="E351" s="254" t="s">
        <v>552</v>
      </c>
      <c r="F351" s="255" t="s">
        <v>553</v>
      </c>
      <c r="G351" s="256" t="s">
        <v>174</v>
      </c>
      <c r="H351" s="257">
        <v>0.189</v>
      </c>
      <c r="I351" s="258"/>
      <c r="J351" s="259">
        <f>ROUND(I351*H351,2)</f>
        <v>0</v>
      </c>
      <c r="K351" s="255" t="s">
        <v>146</v>
      </c>
      <c r="L351" s="260"/>
      <c r="M351" s="261" t="s">
        <v>21</v>
      </c>
      <c r="N351" s="262" t="s">
        <v>44</v>
      </c>
      <c r="O351" s="46"/>
      <c r="P351" s="225">
        <f>O351*H351</f>
        <v>0</v>
      </c>
      <c r="Q351" s="225">
        <v>1</v>
      </c>
      <c r="R351" s="225">
        <f>Q351*H351</f>
        <v>0.189</v>
      </c>
      <c r="S351" s="225">
        <v>0</v>
      </c>
      <c r="T351" s="226">
        <f>S351*H351</f>
        <v>0</v>
      </c>
      <c r="AR351" s="23" t="s">
        <v>189</v>
      </c>
      <c r="AT351" s="23" t="s">
        <v>221</v>
      </c>
      <c r="AU351" s="23" t="s">
        <v>84</v>
      </c>
      <c r="AY351" s="23" t="s">
        <v>140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3" t="s">
        <v>81</v>
      </c>
      <c r="BK351" s="227">
        <f>ROUND(I351*H351,2)</f>
        <v>0</v>
      </c>
      <c r="BL351" s="23" t="s">
        <v>147</v>
      </c>
      <c r="BM351" s="23" t="s">
        <v>554</v>
      </c>
    </row>
    <row r="352" spans="2:47" s="1" customFormat="1" ht="13.5">
      <c r="B352" s="45"/>
      <c r="C352" s="73"/>
      <c r="D352" s="228" t="s">
        <v>149</v>
      </c>
      <c r="E352" s="73"/>
      <c r="F352" s="229" t="s">
        <v>553</v>
      </c>
      <c r="G352" s="73"/>
      <c r="H352" s="73"/>
      <c r="I352" s="186"/>
      <c r="J352" s="73"/>
      <c r="K352" s="73"/>
      <c r="L352" s="71"/>
      <c r="M352" s="230"/>
      <c r="N352" s="46"/>
      <c r="O352" s="46"/>
      <c r="P352" s="46"/>
      <c r="Q352" s="46"/>
      <c r="R352" s="46"/>
      <c r="S352" s="46"/>
      <c r="T352" s="94"/>
      <c r="AT352" s="23" t="s">
        <v>149</v>
      </c>
      <c r="AU352" s="23" t="s">
        <v>84</v>
      </c>
    </row>
    <row r="353" spans="2:47" s="1" customFormat="1" ht="13.5">
      <c r="B353" s="45"/>
      <c r="C353" s="73"/>
      <c r="D353" s="228" t="s">
        <v>555</v>
      </c>
      <c r="E353" s="73"/>
      <c r="F353" s="273" t="s">
        <v>556</v>
      </c>
      <c r="G353" s="73"/>
      <c r="H353" s="73"/>
      <c r="I353" s="186"/>
      <c r="J353" s="73"/>
      <c r="K353" s="73"/>
      <c r="L353" s="71"/>
      <c r="M353" s="230"/>
      <c r="N353" s="46"/>
      <c r="O353" s="46"/>
      <c r="P353" s="46"/>
      <c r="Q353" s="46"/>
      <c r="R353" s="46"/>
      <c r="S353" s="46"/>
      <c r="T353" s="94"/>
      <c r="AT353" s="23" t="s">
        <v>555</v>
      </c>
      <c r="AU353" s="23" t="s">
        <v>84</v>
      </c>
    </row>
    <row r="354" spans="2:51" s="11" customFormat="1" ht="13.5">
      <c r="B354" s="231"/>
      <c r="C354" s="232"/>
      <c r="D354" s="228" t="s">
        <v>151</v>
      </c>
      <c r="E354" s="233" t="s">
        <v>21</v>
      </c>
      <c r="F354" s="234" t="s">
        <v>557</v>
      </c>
      <c r="G354" s="232"/>
      <c r="H354" s="235">
        <v>0.189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151</v>
      </c>
      <c r="AU354" s="241" t="s">
        <v>84</v>
      </c>
      <c r="AV354" s="11" t="s">
        <v>84</v>
      </c>
      <c r="AW354" s="11" t="s">
        <v>36</v>
      </c>
      <c r="AX354" s="11" t="s">
        <v>81</v>
      </c>
      <c r="AY354" s="241" t="s">
        <v>140</v>
      </c>
    </row>
    <row r="355" spans="2:65" s="1" customFormat="1" ht="16.5" customHeight="1">
      <c r="B355" s="45"/>
      <c r="C355" s="216" t="s">
        <v>558</v>
      </c>
      <c r="D355" s="216" t="s">
        <v>142</v>
      </c>
      <c r="E355" s="217" t="s">
        <v>559</v>
      </c>
      <c r="F355" s="218" t="s">
        <v>560</v>
      </c>
      <c r="G355" s="219" t="s">
        <v>145</v>
      </c>
      <c r="H355" s="220">
        <v>0.532</v>
      </c>
      <c r="I355" s="221"/>
      <c r="J355" s="222">
        <f>ROUND(I355*H355,2)</f>
        <v>0</v>
      </c>
      <c r="K355" s="218" t="s">
        <v>146</v>
      </c>
      <c r="L355" s="71"/>
      <c r="M355" s="223" t="s">
        <v>21</v>
      </c>
      <c r="N355" s="224" t="s">
        <v>44</v>
      </c>
      <c r="O355" s="46"/>
      <c r="P355" s="225">
        <f>O355*H355</f>
        <v>0</v>
      </c>
      <c r="Q355" s="225">
        <v>2.25648</v>
      </c>
      <c r="R355" s="225">
        <f>Q355*H355</f>
        <v>1.20044736</v>
      </c>
      <c r="S355" s="225">
        <v>0</v>
      </c>
      <c r="T355" s="226">
        <f>S355*H355</f>
        <v>0</v>
      </c>
      <c r="AR355" s="23" t="s">
        <v>147</v>
      </c>
      <c r="AT355" s="23" t="s">
        <v>142</v>
      </c>
      <c r="AU355" s="23" t="s">
        <v>84</v>
      </c>
      <c r="AY355" s="23" t="s">
        <v>140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23" t="s">
        <v>81</v>
      </c>
      <c r="BK355" s="227">
        <f>ROUND(I355*H355,2)</f>
        <v>0</v>
      </c>
      <c r="BL355" s="23" t="s">
        <v>147</v>
      </c>
      <c r="BM355" s="23" t="s">
        <v>561</v>
      </c>
    </row>
    <row r="356" spans="2:47" s="1" customFormat="1" ht="13.5">
      <c r="B356" s="45"/>
      <c r="C356" s="73"/>
      <c r="D356" s="228" t="s">
        <v>149</v>
      </c>
      <c r="E356" s="73"/>
      <c r="F356" s="229" t="s">
        <v>562</v>
      </c>
      <c r="G356" s="73"/>
      <c r="H356" s="73"/>
      <c r="I356" s="186"/>
      <c r="J356" s="73"/>
      <c r="K356" s="73"/>
      <c r="L356" s="71"/>
      <c r="M356" s="230"/>
      <c r="N356" s="46"/>
      <c r="O356" s="46"/>
      <c r="P356" s="46"/>
      <c r="Q356" s="46"/>
      <c r="R356" s="46"/>
      <c r="S356" s="46"/>
      <c r="T356" s="94"/>
      <c r="AT356" s="23" t="s">
        <v>149</v>
      </c>
      <c r="AU356" s="23" t="s">
        <v>84</v>
      </c>
    </row>
    <row r="357" spans="2:51" s="11" customFormat="1" ht="13.5">
      <c r="B357" s="231"/>
      <c r="C357" s="232"/>
      <c r="D357" s="228" t="s">
        <v>151</v>
      </c>
      <c r="E357" s="233" t="s">
        <v>21</v>
      </c>
      <c r="F357" s="234" t="s">
        <v>563</v>
      </c>
      <c r="G357" s="232"/>
      <c r="H357" s="235">
        <v>0.532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151</v>
      </c>
      <c r="AU357" s="241" t="s">
        <v>84</v>
      </c>
      <c r="AV357" s="11" t="s">
        <v>84</v>
      </c>
      <c r="AW357" s="11" t="s">
        <v>36</v>
      </c>
      <c r="AX357" s="11" t="s">
        <v>81</v>
      </c>
      <c r="AY357" s="241" t="s">
        <v>140</v>
      </c>
    </row>
    <row r="358" spans="2:65" s="1" customFormat="1" ht="16.5" customHeight="1">
      <c r="B358" s="45"/>
      <c r="C358" s="216" t="s">
        <v>564</v>
      </c>
      <c r="D358" s="216" t="s">
        <v>142</v>
      </c>
      <c r="E358" s="217" t="s">
        <v>565</v>
      </c>
      <c r="F358" s="218" t="s">
        <v>566</v>
      </c>
      <c r="G358" s="219" t="s">
        <v>168</v>
      </c>
      <c r="H358" s="220">
        <v>1.972</v>
      </c>
      <c r="I358" s="221"/>
      <c r="J358" s="222">
        <f>ROUND(I358*H358,2)</f>
        <v>0</v>
      </c>
      <c r="K358" s="218" t="s">
        <v>146</v>
      </c>
      <c r="L358" s="71"/>
      <c r="M358" s="223" t="s">
        <v>21</v>
      </c>
      <c r="N358" s="224" t="s">
        <v>44</v>
      </c>
      <c r="O358" s="46"/>
      <c r="P358" s="225">
        <f>O358*H358</f>
        <v>0</v>
      </c>
      <c r="Q358" s="225">
        <v>0.00533</v>
      </c>
      <c r="R358" s="225">
        <f>Q358*H358</f>
        <v>0.01051076</v>
      </c>
      <c r="S358" s="225">
        <v>0</v>
      </c>
      <c r="T358" s="226">
        <f>S358*H358</f>
        <v>0</v>
      </c>
      <c r="AR358" s="23" t="s">
        <v>147</v>
      </c>
      <c r="AT358" s="23" t="s">
        <v>142</v>
      </c>
      <c r="AU358" s="23" t="s">
        <v>84</v>
      </c>
      <c r="AY358" s="23" t="s">
        <v>140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23" t="s">
        <v>81</v>
      </c>
      <c r="BK358" s="227">
        <f>ROUND(I358*H358,2)</f>
        <v>0</v>
      </c>
      <c r="BL358" s="23" t="s">
        <v>147</v>
      </c>
      <c r="BM358" s="23" t="s">
        <v>567</v>
      </c>
    </row>
    <row r="359" spans="2:47" s="1" customFormat="1" ht="13.5">
      <c r="B359" s="45"/>
      <c r="C359" s="73"/>
      <c r="D359" s="228" t="s">
        <v>149</v>
      </c>
      <c r="E359" s="73"/>
      <c r="F359" s="229" t="s">
        <v>568</v>
      </c>
      <c r="G359" s="73"/>
      <c r="H359" s="73"/>
      <c r="I359" s="186"/>
      <c r="J359" s="73"/>
      <c r="K359" s="73"/>
      <c r="L359" s="71"/>
      <c r="M359" s="230"/>
      <c r="N359" s="46"/>
      <c r="O359" s="46"/>
      <c r="P359" s="46"/>
      <c r="Q359" s="46"/>
      <c r="R359" s="46"/>
      <c r="S359" s="46"/>
      <c r="T359" s="94"/>
      <c r="AT359" s="23" t="s">
        <v>149</v>
      </c>
      <c r="AU359" s="23" t="s">
        <v>84</v>
      </c>
    </row>
    <row r="360" spans="2:51" s="11" customFormat="1" ht="13.5">
      <c r="B360" s="231"/>
      <c r="C360" s="232"/>
      <c r="D360" s="228" t="s">
        <v>151</v>
      </c>
      <c r="E360" s="233" t="s">
        <v>21</v>
      </c>
      <c r="F360" s="234" t="s">
        <v>569</v>
      </c>
      <c r="G360" s="232"/>
      <c r="H360" s="235">
        <v>1.972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151</v>
      </c>
      <c r="AU360" s="241" t="s">
        <v>84</v>
      </c>
      <c r="AV360" s="11" t="s">
        <v>84</v>
      </c>
      <c r="AW360" s="11" t="s">
        <v>36</v>
      </c>
      <c r="AX360" s="11" t="s">
        <v>81</v>
      </c>
      <c r="AY360" s="241" t="s">
        <v>140</v>
      </c>
    </row>
    <row r="361" spans="2:65" s="1" customFormat="1" ht="16.5" customHeight="1">
      <c r="B361" s="45"/>
      <c r="C361" s="216" t="s">
        <v>570</v>
      </c>
      <c r="D361" s="216" t="s">
        <v>142</v>
      </c>
      <c r="E361" s="217" t="s">
        <v>571</v>
      </c>
      <c r="F361" s="218" t="s">
        <v>572</v>
      </c>
      <c r="G361" s="219" t="s">
        <v>168</v>
      </c>
      <c r="H361" s="220">
        <v>1.972</v>
      </c>
      <c r="I361" s="221"/>
      <c r="J361" s="222">
        <f>ROUND(I361*H361,2)</f>
        <v>0</v>
      </c>
      <c r="K361" s="218" t="s">
        <v>146</v>
      </c>
      <c r="L361" s="71"/>
      <c r="M361" s="223" t="s">
        <v>21</v>
      </c>
      <c r="N361" s="224" t="s">
        <v>44</v>
      </c>
      <c r="O361" s="46"/>
      <c r="P361" s="225">
        <f>O361*H361</f>
        <v>0</v>
      </c>
      <c r="Q361" s="225">
        <v>0</v>
      </c>
      <c r="R361" s="225">
        <f>Q361*H361</f>
        <v>0</v>
      </c>
      <c r="S361" s="225">
        <v>0</v>
      </c>
      <c r="T361" s="226">
        <f>S361*H361</f>
        <v>0</v>
      </c>
      <c r="AR361" s="23" t="s">
        <v>147</v>
      </c>
      <c r="AT361" s="23" t="s">
        <v>142</v>
      </c>
      <c r="AU361" s="23" t="s">
        <v>84</v>
      </c>
      <c r="AY361" s="23" t="s">
        <v>140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23" t="s">
        <v>81</v>
      </c>
      <c r="BK361" s="227">
        <f>ROUND(I361*H361,2)</f>
        <v>0</v>
      </c>
      <c r="BL361" s="23" t="s">
        <v>147</v>
      </c>
      <c r="BM361" s="23" t="s">
        <v>573</v>
      </c>
    </row>
    <row r="362" spans="2:47" s="1" customFormat="1" ht="13.5">
      <c r="B362" s="45"/>
      <c r="C362" s="73"/>
      <c r="D362" s="228" t="s">
        <v>149</v>
      </c>
      <c r="E362" s="73"/>
      <c r="F362" s="229" t="s">
        <v>574</v>
      </c>
      <c r="G362" s="73"/>
      <c r="H362" s="73"/>
      <c r="I362" s="186"/>
      <c r="J362" s="73"/>
      <c r="K362" s="73"/>
      <c r="L362" s="71"/>
      <c r="M362" s="230"/>
      <c r="N362" s="46"/>
      <c r="O362" s="46"/>
      <c r="P362" s="46"/>
      <c r="Q362" s="46"/>
      <c r="R362" s="46"/>
      <c r="S362" s="46"/>
      <c r="T362" s="94"/>
      <c r="AT362" s="23" t="s">
        <v>149</v>
      </c>
      <c r="AU362" s="23" t="s">
        <v>84</v>
      </c>
    </row>
    <row r="363" spans="2:65" s="1" customFormat="1" ht="16.5" customHeight="1">
      <c r="B363" s="45"/>
      <c r="C363" s="216" t="s">
        <v>575</v>
      </c>
      <c r="D363" s="216" t="s">
        <v>142</v>
      </c>
      <c r="E363" s="217" t="s">
        <v>576</v>
      </c>
      <c r="F363" s="218" t="s">
        <v>577</v>
      </c>
      <c r="G363" s="219" t="s">
        <v>168</v>
      </c>
      <c r="H363" s="220">
        <v>1.2</v>
      </c>
      <c r="I363" s="221"/>
      <c r="J363" s="222">
        <f>ROUND(I363*H363,2)</f>
        <v>0</v>
      </c>
      <c r="K363" s="218" t="s">
        <v>146</v>
      </c>
      <c r="L363" s="71"/>
      <c r="M363" s="223" t="s">
        <v>21</v>
      </c>
      <c r="N363" s="224" t="s">
        <v>44</v>
      </c>
      <c r="O363" s="46"/>
      <c r="P363" s="225">
        <f>O363*H363</f>
        <v>0</v>
      </c>
      <c r="Q363" s="225">
        <v>0.00081</v>
      </c>
      <c r="R363" s="225">
        <f>Q363*H363</f>
        <v>0.0009719999999999999</v>
      </c>
      <c r="S363" s="225">
        <v>0</v>
      </c>
      <c r="T363" s="226">
        <f>S363*H363</f>
        <v>0</v>
      </c>
      <c r="AR363" s="23" t="s">
        <v>147</v>
      </c>
      <c r="AT363" s="23" t="s">
        <v>142</v>
      </c>
      <c r="AU363" s="23" t="s">
        <v>84</v>
      </c>
      <c r="AY363" s="23" t="s">
        <v>140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3" t="s">
        <v>81</v>
      </c>
      <c r="BK363" s="227">
        <f>ROUND(I363*H363,2)</f>
        <v>0</v>
      </c>
      <c r="BL363" s="23" t="s">
        <v>147</v>
      </c>
      <c r="BM363" s="23" t="s">
        <v>578</v>
      </c>
    </row>
    <row r="364" spans="2:47" s="1" customFormat="1" ht="13.5">
      <c r="B364" s="45"/>
      <c r="C364" s="73"/>
      <c r="D364" s="228" t="s">
        <v>149</v>
      </c>
      <c r="E364" s="73"/>
      <c r="F364" s="229" t="s">
        <v>579</v>
      </c>
      <c r="G364" s="73"/>
      <c r="H364" s="73"/>
      <c r="I364" s="186"/>
      <c r="J364" s="73"/>
      <c r="K364" s="73"/>
      <c r="L364" s="71"/>
      <c r="M364" s="230"/>
      <c r="N364" s="46"/>
      <c r="O364" s="46"/>
      <c r="P364" s="46"/>
      <c r="Q364" s="46"/>
      <c r="R364" s="46"/>
      <c r="S364" s="46"/>
      <c r="T364" s="94"/>
      <c r="AT364" s="23" t="s">
        <v>149</v>
      </c>
      <c r="AU364" s="23" t="s">
        <v>84</v>
      </c>
    </row>
    <row r="365" spans="2:65" s="1" customFormat="1" ht="16.5" customHeight="1">
      <c r="B365" s="45"/>
      <c r="C365" s="216" t="s">
        <v>580</v>
      </c>
      <c r="D365" s="216" t="s">
        <v>142</v>
      </c>
      <c r="E365" s="217" t="s">
        <v>581</v>
      </c>
      <c r="F365" s="218" t="s">
        <v>582</v>
      </c>
      <c r="G365" s="219" t="s">
        <v>168</v>
      </c>
      <c r="H365" s="220">
        <v>1.2</v>
      </c>
      <c r="I365" s="221"/>
      <c r="J365" s="222">
        <f>ROUND(I365*H365,2)</f>
        <v>0</v>
      </c>
      <c r="K365" s="218" t="s">
        <v>146</v>
      </c>
      <c r="L365" s="71"/>
      <c r="M365" s="223" t="s">
        <v>21</v>
      </c>
      <c r="N365" s="224" t="s">
        <v>44</v>
      </c>
      <c r="O365" s="46"/>
      <c r="P365" s="225">
        <f>O365*H365</f>
        <v>0</v>
      </c>
      <c r="Q365" s="225">
        <v>0</v>
      </c>
      <c r="R365" s="225">
        <f>Q365*H365</f>
        <v>0</v>
      </c>
      <c r="S365" s="225">
        <v>0</v>
      </c>
      <c r="T365" s="226">
        <f>S365*H365</f>
        <v>0</v>
      </c>
      <c r="AR365" s="23" t="s">
        <v>147</v>
      </c>
      <c r="AT365" s="23" t="s">
        <v>142</v>
      </c>
      <c r="AU365" s="23" t="s">
        <v>84</v>
      </c>
      <c r="AY365" s="23" t="s">
        <v>140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23" t="s">
        <v>81</v>
      </c>
      <c r="BK365" s="227">
        <f>ROUND(I365*H365,2)</f>
        <v>0</v>
      </c>
      <c r="BL365" s="23" t="s">
        <v>147</v>
      </c>
      <c r="BM365" s="23" t="s">
        <v>583</v>
      </c>
    </row>
    <row r="366" spans="2:47" s="1" customFormat="1" ht="13.5">
      <c r="B366" s="45"/>
      <c r="C366" s="73"/>
      <c r="D366" s="228" t="s">
        <v>149</v>
      </c>
      <c r="E366" s="73"/>
      <c r="F366" s="229" t="s">
        <v>584</v>
      </c>
      <c r="G366" s="73"/>
      <c r="H366" s="73"/>
      <c r="I366" s="186"/>
      <c r="J366" s="73"/>
      <c r="K366" s="73"/>
      <c r="L366" s="71"/>
      <c r="M366" s="230"/>
      <c r="N366" s="46"/>
      <c r="O366" s="46"/>
      <c r="P366" s="46"/>
      <c r="Q366" s="46"/>
      <c r="R366" s="46"/>
      <c r="S366" s="46"/>
      <c r="T366" s="94"/>
      <c r="AT366" s="23" t="s">
        <v>149</v>
      </c>
      <c r="AU366" s="23" t="s">
        <v>84</v>
      </c>
    </row>
    <row r="367" spans="2:65" s="1" customFormat="1" ht="16.5" customHeight="1">
      <c r="B367" s="45"/>
      <c r="C367" s="216" t="s">
        <v>585</v>
      </c>
      <c r="D367" s="216" t="s">
        <v>142</v>
      </c>
      <c r="E367" s="217" t="s">
        <v>586</v>
      </c>
      <c r="F367" s="218" t="s">
        <v>587</v>
      </c>
      <c r="G367" s="219" t="s">
        <v>174</v>
      </c>
      <c r="H367" s="220">
        <v>0.04</v>
      </c>
      <c r="I367" s="221"/>
      <c r="J367" s="222">
        <f>ROUND(I367*H367,2)</f>
        <v>0</v>
      </c>
      <c r="K367" s="218" t="s">
        <v>146</v>
      </c>
      <c r="L367" s="71"/>
      <c r="M367" s="223" t="s">
        <v>21</v>
      </c>
      <c r="N367" s="224" t="s">
        <v>44</v>
      </c>
      <c r="O367" s="46"/>
      <c r="P367" s="225">
        <f>O367*H367</f>
        <v>0</v>
      </c>
      <c r="Q367" s="225">
        <v>1.05516</v>
      </c>
      <c r="R367" s="225">
        <f>Q367*H367</f>
        <v>0.042206400000000005</v>
      </c>
      <c r="S367" s="225">
        <v>0</v>
      </c>
      <c r="T367" s="226">
        <f>S367*H367</f>
        <v>0</v>
      </c>
      <c r="AR367" s="23" t="s">
        <v>147</v>
      </c>
      <c r="AT367" s="23" t="s">
        <v>142</v>
      </c>
      <c r="AU367" s="23" t="s">
        <v>84</v>
      </c>
      <c r="AY367" s="23" t="s">
        <v>140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23" t="s">
        <v>81</v>
      </c>
      <c r="BK367" s="227">
        <f>ROUND(I367*H367,2)</f>
        <v>0</v>
      </c>
      <c r="BL367" s="23" t="s">
        <v>147</v>
      </c>
      <c r="BM367" s="23" t="s">
        <v>588</v>
      </c>
    </row>
    <row r="368" spans="2:47" s="1" customFormat="1" ht="13.5">
      <c r="B368" s="45"/>
      <c r="C368" s="73"/>
      <c r="D368" s="228" t="s">
        <v>149</v>
      </c>
      <c r="E368" s="73"/>
      <c r="F368" s="229" t="s">
        <v>589</v>
      </c>
      <c r="G368" s="73"/>
      <c r="H368" s="73"/>
      <c r="I368" s="186"/>
      <c r="J368" s="73"/>
      <c r="K368" s="73"/>
      <c r="L368" s="71"/>
      <c r="M368" s="230"/>
      <c r="N368" s="46"/>
      <c r="O368" s="46"/>
      <c r="P368" s="46"/>
      <c r="Q368" s="46"/>
      <c r="R368" s="46"/>
      <c r="S368" s="46"/>
      <c r="T368" s="94"/>
      <c r="AT368" s="23" t="s">
        <v>149</v>
      </c>
      <c r="AU368" s="23" t="s">
        <v>84</v>
      </c>
    </row>
    <row r="369" spans="2:65" s="1" customFormat="1" ht="38.25" customHeight="1">
      <c r="B369" s="45"/>
      <c r="C369" s="216" t="s">
        <v>590</v>
      </c>
      <c r="D369" s="216" t="s">
        <v>142</v>
      </c>
      <c r="E369" s="217" t="s">
        <v>591</v>
      </c>
      <c r="F369" s="218" t="s">
        <v>592</v>
      </c>
      <c r="G369" s="219" t="s">
        <v>168</v>
      </c>
      <c r="H369" s="220">
        <v>4.51</v>
      </c>
      <c r="I369" s="221"/>
      <c r="J369" s="222">
        <f>ROUND(I369*H369,2)</f>
        <v>0</v>
      </c>
      <c r="K369" s="218" t="s">
        <v>21</v>
      </c>
      <c r="L369" s="71"/>
      <c r="M369" s="223" t="s">
        <v>21</v>
      </c>
      <c r="N369" s="224" t="s">
        <v>44</v>
      </c>
      <c r="O369" s="46"/>
      <c r="P369" s="225">
        <f>O369*H369</f>
        <v>0</v>
      </c>
      <c r="Q369" s="225">
        <v>0</v>
      </c>
      <c r="R369" s="225">
        <f>Q369*H369</f>
        <v>0</v>
      </c>
      <c r="S369" s="225">
        <v>0</v>
      </c>
      <c r="T369" s="226">
        <f>S369*H369</f>
        <v>0</v>
      </c>
      <c r="AR369" s="23" t="s">
        <v>147</v>
      </c>
      <c r="AT369" s="23" t="s">
        <v>142</v>
      </c>
      <c r="AU369" s="23" t="s">
        <v>84</v>
      </c>
      <c r="AY369" s="23" t="s">
        <v>140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23" t="s">
        <v>81</v>
      </c>
      <c r="BK369" s="227">
        <f>ROUND(I369*H369,2)</f>
        <v>0</v>
      </c>
      <c r="BL369" s="23" t="s">
        <v>147</v>
      </c>
      <c r="BM369" s="23" t="s">
        <v>593</v>
      </c>
    </row>
    <row r="370" spans="2:51" s="11" customFormat="1" ht="13.5">
      <c r="B370" s="231"/>
      <c r="C370" s="232"/>
      <c r="D370" s="228" t="s">
        <v>151</v>
      </c>
      <c r="E370" s="233" t="s">
        <v>21</v>
      </c>
      <c r="F370" s="234" t="s">
        <v>594</v>
      </c>
      <c r="G370" s="232"/>
      <c r="H370" s="235">
        <v>3.01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151</v>
      </c>
      <c r="AU370" s="241" t="s">
        <v>84</v>
      </c>
      <c r="AV370" s="11" t="s">
        <v>84</v>
      </c>
      <c r="AW370" s="11" t="s">
        <v>36</v>
      </c>
      <c r="AX370" s="11" t="s">
        <v>73</v>
      </c>
      <c r="AY370" s="241" t="s">
        <v>140</v>
      </c>
    </row>
    <row r="371" spans="2:51" s="11" customFormat="1" ht="13.5">
      <c r="B371" s="231"/>
      <c r="C371" s="232"/>
      <c r="D371" s="228" t="s">
        <v>151</v>
      </c>
      <c r="E371" s="233" t="s">
        <v>21</v>
      </c>
      <c r="F371" s="234" t="s">
        <v>595</v>
      </c>
      <c r="G371" s="232"/>
      <c r="H371" s="235">
        <v>1.5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151</v>
      </c>
      <c r="AU371" s="241" t="s">
        <v>84</v>
      </c>
      <c r="AV371" s="11" t="s">
        <v>84</v>
      </c>
      <c r="AW371" s="11" t="s">
        <v>36</v>
      </c>
      <c r="AX371" s="11" t="s">
        <v>73</v>
      </c>
      <c r="AY371" s="241" t="s">
        <v>140</v>
      </c>
    </row>
    <row r="372" spans="2:51" s="12" customFormat="1" ht="13.5">
      <c r="B372" s="242"/>
      <c r="C372" s="243"/>
      <c r="D372" s="228" t="s">
        <v>151</v>
      </c>
      <c r="E372" s="244" t="s">
        <v>21</v>
      </c>
      <c r="F372" s="245" t="s">
        <v>154</v>
      </c>
      <c r="G372" s="243"/>
      <c r="H372" s="246">
        <v>4.51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151</v>
      </c>
      <c r="AU372" s="252" t="s">
        <v>84</v>
      </c>
      <c r="AV372" s="12" t="s">
        <v>147</v>
      </c>
      <c r="AW372" s="12" t="s">
        <v>36</v>
      </c>
      <c r="AX372" s="12" t="s">
        <v>81</v>
      </c>
      <c r="AY372" s="252" t="s">
        <v>140</v>
      </c>
    </row>
    <row r="373" spans="2:65" s="1" customFormat="1" ht="16.5" customHeight="1">
      <c r="B373" s="45"/>
      <c r="C373" s="216" t="s">
        <v>596</v>
      </c>
      <c r="D373" s="216" t="s">
        <v>142</v>
      </c>
      <c r="E373" s="217" t="s">
        <v>391</v>
      </c>
      <c r="F373" s="218" t="s">
        <v>392</v>
      </c>
      <c r="G373" s="219" t="s">
        <v>174</v>
      </c>
      <c r="H373" s="220">
        <v>104.872</v>
      </c>
      <c r="I373" s="221"/>
      <c r="J373" s="222">
        <f>ROUND(I373*H373,2)</f>
        <v>0</v>
      </c>
      <c r="K373" s="218" t="s">
        <v>146</v>
      </c>
      <c r="L373" s="71"/>
      <c r="M373" s="223" t="s">
        <v>21</v>
      </c>
      <c r="N373" s="224" t="s">
        <v>44</v>
      </c>
      <c r="O373" s="46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AR373" s="23" t="s">
        <v>147</v>
      </c>
      <c r="AT373" s="23" t="s">
        <v>142</v>
      </c>
      <c r="AU373" s="23" t="s">
        <v>84</v>
      </c>
      <c r="AY373" s="23" t="s">
        <v>140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23" t="s">
        <v>81</v>
      </c>
      <c r="BK373" s="227">
        <f>ROUND(I373*H373,2)</f>
        <v>0</v>
      </c>
      <c r="BL373" s="23" t="s">
        <v>147</v>
      </c>
      <c r="BM373" s="23" t="s">
        <v>597</v>
      </c>
    </row>
    <row r="374" spans="2:47" s="1" customFormat="1" ht="13.5">
      <c r="B374" s="45"/>
      <c r="C374" s="73"/>
      <c r="D374" s="228" t="s">
        <v>149</v>
      </c>
      <c r="E374" s="73"/>
      <c r="F374" s="229" t="s">
        <v>394</v>
      </c>
      <c r="G374" s="73"/>
      <c r="H374" s="73"/>
      <c r="I374" s="186"/>
      <c r="J374" s="73"/>
      <c r="K374" s="73"/>
      <c r="L374" s="71"/>
      <c r="M374" s="230"/>
      <c r="N374" s="46"/>
      <c r="O374" s="46"/>
      <c r="P374" s="46"/>
      <c r="Q374" s="46"/>
      <c r="R374" s="46"/>
      <c r="S374" s="46"/>
      <c r="T374" s="94"/>
      <c r="AT374" s="23" t="s">
        <v>149</v>
      </c>
      <c r="AU374" s="23" t="s">
        <v>84</v>
      </c>
    </row>
    <row r="375" spans="2:63" s="10" customFormat="1" ht="29.85" customHeight="1">
      <c r="B375" s="200"/>
      <c r="C375" s="201"/>
      <c r="D375" s="202" t="s">
        <v>72</v>
      </c>
      <c r="E375" s="214" t="s">
        <v>598</v>
      </c>
      <c r="F375" s="214" t="s">
        <v>599</v>
      </c>
      <c r="G375" s="201"/>
      <c r="H375" s="201"/>
      <c r="I375" s="204"/>
      <c r="J375" s="215">
        <f>BK375</f>
        <v>0</v>
      </c>
      <c r="K375" s="201"/>
      <c r="L375" s="206"/>
      <c r="M375" s="207"/>
      <c r="N375" s="208"/>
      <c r="O375" s="208"/>
      <c r="P375" s="209">
        <f>SUM(P376:P414)</f>
        <v>0</v>
      </c>
      <c r="Q375" s="208"/>
      <c r="R375" s="209">
        <f>SUM(R376:R414)</f>
        <v>15.91554944</v>
      </c>
      <c r="S375" s="208"/>
      <c r="T375" s="210">
        <f>SUM(T376:T414)</f>
        <v>0</v>
      </c>
      <c r="AR375" s="211" t="s">
        <v>81</v>
      </c>
      <c r="AT375" s="212" t="s">
        <v>72</v>
      </c>
      <c r="AU375" s="212" t="s">
        <v>81</v>
      </c>
      <c r="AY375" s="211" t="s">
        <v>140</v>
      </c>
      <c r="BK375" s="213">
        <f>SUM(BK376:BK414)</f>
        <v>0</v>
      </c>
    </row>
    <row r="376" spans="2:65" s="1" customFormat="1" ht="16.5" customHeight="1">
      <c r="B376" s="45"/>
      <c r="C376" s="216" t="s">
        <v>600</v>
      </c>
      <c r="D376" s="216" t="s">
        <v>142</v>
      </c>
      <c r="E376" s="217" t="s">
        <v>308</v>
      </c>
      <c r="F376" s="218" t="s">
        <v>309</v>
      </c>
      <c r="G376" s="219" t="s">
        <v>145</v>
      </c>
      <c r="H376" s="220">
        <v>2.772</v>
      </c>
      <c r="I376" s="221"/>
      <c r="J376" s="222">
        <f>ROUND(I376*H376,2)</f>
        <v>0</v>
      </c>
      <c r="K376" s="218" t="s">
        <v>146</v>
      </c>
      <c r="L376" s="71"/>
      <c r="M376" s="223" t="s">
        <v>21</v>
      </c>
      <c r="N376" s="224" t="s">
        <v>44</v>
      </c>
      <c r="O376" s="46"/>
      <c r="P376" s="225">
        <f>O376*H376</f>
        <v>0</v>
      </c>
      <c r="Q376" s="225">
        <v>0</v>
      </c>
      <c r="R376" s="225">
        <f>Q376*H376</f>
        <v>0</v>
      </c>
      <c r="S376" s="225">
        <v>0</v>
      </c>
      <c r="T376" s="226">
        <f>S376*H376</f>
        <v>0</v>
      </c>
      <c r="AR376" s="23" t="s">
        <v>147</v>
      </c>
      <c r="AT376" s="23" t="s">
        <v>142</v>
      </c>
      <c r="AU376" s="23" t="s">
        <v>84</v>
      </c>
      <c r="AY376" s="23" t="s">
        <v>140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23" t="s">
        <v>81</v>
      </c>
      <c r="BK376" s="227">
        <f>ROUND(I376*H376,2)</f>
        <v>0</v>
      </c>
      <c r="BL376" s="23" t="s">
        <v>147</v>
      </c>
      <c r="BM376" s="23" t="s">
        <v>601</v>
      </c>
    </row>
    <row r="377" spans="2:47" s="1" customFormat="1" ht="13.5">
      <c r="B377" s="45"/>
      <c r="C377" s="73"/>
      <c r="D377" s="228" t="s">
        <v>149</v>
      </c>
      <c r="E377" s="73"/>
      <c r="F377" s="229" t="s">
        <v>311</v>
      </c>
      <c r="G377" s="73"/>
      <c r="H377" s="73"/>
      <c r="I377" s="186"/>
      <c r="J377" s="73"/>
      <c r="K377" s="73"/>
      <c r="L377" s="71"/>
      <c r="M377" s="230"/>
      <c r="N377" s="46"/>
      <c r="O377" s="46"/>
      <c r="P377" s="46"/>
      <c r="Q377" s="46"/>
      <c r="R377" s="46"/>
      <c r="S377" s="46"/>
      <c r="T377" s="94"/>
      <c r="AT377" s="23" t="s">
        <v>149</v>
      </c>
      <c r="AU377" s="23" t="s">
        <v>84</v>
      </c>
    </row>
    <row r="378" spans="2:51" s="11" customFormat="1" ht="13.5">
      <c r="B378" s="231"/>
      <c r="C378" s="232"/>
      <c r="D378" s="228" t="s">
        <v>151</v>
      </c>
      <c r="E378" s="233" t="s">
        <v>21</v>
      </c>
      <c r="F378" s="234" t="s">
        <v>602</v>
      </c>
      <c r="G378" s="232"/>
      <c r="H378" s="235">
        <v>2.772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151</v>
      </c>
      <c r="AU378" s="241" t="s">
        <v>84</v>
      </c>
      <c r="AV378" s="11" t="s">
        <v>84</v>
      </c>
      <c r="AW378" s="11" t="s">
        <v>36</v>
      </c>
      <c r="AX378" s="11" t="s">
        <v>81</v>
      </c>
      <c r="AY378" s="241" t="s">
        <v>140</v>
      </c>
    </row>
    <row r="379" spans="2:65" s="1" customFormat="1" ht="16.5" customHeight="1">
      <c r="B379" s="45"/>
      <c r="C379" s="216" t="s">
        <v>603</v>
      </c>
      <c r="D379" s="216" t="s">
        <v>142</v>
      </c>
      <c r="E379" s="217" t="s">
        <v>155</v>
      </c>
      <c r="F379" s="218" t="s">
        <v>156</v>
      </c>
      <c r="G379" s="219" t="s">
        <v>145</v>
      </c>
      <c r="H379" s="220">
        <v>2.772</v>
      </c>
      <c r="I379" s="221"/>
      <c r="J379" s="222">
        <f>ROUND(I379*H379,2)</f>
        <v>0</v>
      </c>
      <c r="K379" s="218" t="s">
        <v>146</v>
      </c>
      <c r="L379" s="71"/>
      <c r="M379" s="223" t="s">
        <v>21</v>
      </c>
      <c r="N379" s="224" t="s">
        <v>44</v>
      </c>
      <c r="O379" s="46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AR379" s="23" t="s">
        <v>147</v>
      </c>
      <c r="AT379" s="23" t="s">
        <v>142</v>
      </c>
      <c r="AU379" s="23" t="s">
        <v>84</v>
      </c>
      <c r="AY379" s="23" t="s">
        <v>140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23" t="s">
        <v>81</v>
      </c>
      <c r="BK379" s="227">
        <f>ROUND(I379*H379,2)</f>
        <v>0</v>
      </c>
      <c r="BL379" s="23" t="s">
        <v>147</v>
      </c>
      <c r="BM379" s="23" t="s">
        <v>604</v>
      </c>
    </row>
    <row r="380" spans="2:47" s="1" customFormat="1" ht="13.5">
      <c r="B380" s="45"/>
      <c r="C380" s="73"/>
      <c r="D380" s="228" t="s">
        <v>149</v>
      </c>
      <c r="E380" s="73"/>
      <c r="F380" s="229" t="s">
        <v>158</v>
      </c>
      <c r="G380" s="73"/>
      <c r="H380" s="73"/>
      <c r="I380" s="186"/>
      <c r="J380" s="73"/>
      <c r="K380" s="73"/>
      <c r="L380" s="71"/>
      <c r="M380" s="230"/>
      <c r="N380" s="46"/>
      <c r="O380" s="46"/>
      <c r="P380" s="46"/>
      <c r="Q380" s="46"/>
      <c r="R380" s="46"/>
      <c r="S380" s="46"/>
      <c r="T380" s="94"/>
      <c r="AT380" s="23" t="s">
        <v>149</v>
      </c>
      <c r="AU380" s="23" t="s">
        <v>84</v>
      </c>
    </row>
    <row r="381" spans="2:65" s="1" customFormat="1" ht="16.5" customHeight="1">
      <c r="B381" s="45"/>
      <c r="C381" s="216" t="s">
        <v>605</v>
      </c>
      <c r="D381" s="216" t="s">
        <v>142</v>
      </c>
      <c r="E381" s="217" t="s">
        <v>160</v>
      </c>
      <c r="F381" s="218" t="s">
        <v>161</v>
      </c>
      <c r="G381" s="219" t="s">
        <v>145</v>
      </c>
      <c r="H381" s="220">
        <v>2.772</v>
      </c>
      <c r="I381" s="221"/>
      <c r="J381" s="222">
        <f>ROUND(I381*H381,2)</f>
        <v>0</v>
      </c>
      <c r="K381" s="218" t="s">
        <v>146</v>
      </c>
      <c r="L381" s="71"/>
      <c r="M381" s="223" t="s">
        <v>21</v>
      </c>
      <c r="N381" s="224" t="s">
        <v>44</v>
      </c>
      <c r="O381" s="46"/>
      <c r="P381" s="225">
        <f>O381*H381</f>
        <v>0</v>
      </c>
      <c r="Q381" s="225">
        <v>0</v>
      </c>
      <c r="R381" s="225">
        <f>Q381*H381</f>
        <v>0</v>
      </c>
      <c r="S381" s="225">
        <v>0</v>
      </c>
      <c r="T381" s="226">
        <f>S381*H381</f>
        <v>0</v>
      </c>
      <c r="AR381" s="23" t="s">
        <v>147</v>
      </c>
      <c r="AT381" s="23" t="s">
        <v>142</v>
      </c>
      <c r="AU381" s="23" t="s">
        <v>84</v>
      </c>
      <c r="AY381" s="23" t="s">
        <v>140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23" t="s">
        <v>81</v>
      </c>
      <c r="BK381" s="227">
        <f>ROUND(I381*H381,2)</f>
        <v>0</v>
      </c>
      <c r="BL381" s="23" t="s">
        <v>147</v>
      </c>
      <c r="BM381" s="23" t="s">
        <v>606</v>
      </c>
    </row>
    <row r="382" spans="2:47" s="1" customFormat="1" ht="13.5">
      <c r="B382" s="45"/>
      <c r="C382" s="73"/>
      <c r="D382" s="228" t="s">
        <v>149</v>
      </c>
      <c r="E382" s="73"/>
      <c r="F382" s="229" t="s">
        <v>163</v>
      </c>
      <c r="G382" s="73"/>
      <c r="H382" s="73"/>
      <c r="I382" s="186"/>
      <c r="J382" s="73"/>
      <c r="K382" s="73"/>
      <c r="L382" s="71"/>
      <c r="M382" s="230"/>
      <c r="N382" s="46"/>
      <c r="O382" s="46"/>
      <c r="P382" s="46"/>
      <c r="Q382" s="46"/>
      <c r="R382" s="46"/>
      <c r="S382" s="46"/>
      <c r="T382" s="94"/>
      <c r="AT382" s="23" t="s">
        <v>149</v>
      </c>
      <c r="AU382" s="23" t="s">
        <v>84</v>
      </c>
    </row>
    <row r="383" spans="2:65" s="1" customFormat="1" ht="16.5" customHeight="1">
      <c r="B383" s="45"/>
      <c r="C383" s="216" t="s">
        <v>607</v>
      </c>
      <c r="D383" s="216" t="s">
        <v>142</v>
      </c>
      <c r="E383" s="217" t="s">
        <v>318</v>
      </c>
      <c r="F383" s="218" t="s">
        <v>319</v>
      </c>
      <c r="G383" s="219" t="s">
        <v>145</v>
      </c>
      <c r="H383" s="220">
        <v>3.188</v>
      </c>
      <c r="I383" s="221"/>
      <c r="J383" s="222">
        <f>ROUND(I383*H383,2)</f>
        <v>0</v>
      </c>
      <c r="K383" s="218" t="s">
        <v>146</v>
      </c>
      <c r="L383" s="71"/>
      <c r="M383" s="223" t="s">
        <v>21</v>
      </c>
      <c r="N383" s="224" t="s">
        <v>44</v>
      </c>
      <c r="O383" s="46"/>
      <c r="P383" s="225">
        <f>O383*H383</f>
        <v>0</v>
      </c>
      <c r="Q383" s="225">
        <v>2.25634</v>
      </c>
      <c r="R383" s="225">
        <f>Q383*H383</f>
        <v>7.1932119199999995</v>
      </c>
      <c r="S383" s="225">
        <v>0</v>
      </c>
      <c r="T383" s="226">
        <f>S383*H383</f>
        <v>0</v>
      </c>
      <c r="AR383" s="23" t="s">
        <v>147</v>
      </c>
      <c r="AT383" s="23" t="s">
        <v>142</v>
      </c>
      <c r="AU383" s="23" t="s">
        <v>84</v>
      </c>
      <c r="AY383" s="23" t="s">
        <v>140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23" t="s">
        <v>81</v>
      </c>
      <c r="BK383" s="227">
        <f>ROUND(I383*H383,2)</f>
        <v>0</v>
      </c>
      <c r="BL383" s="23" t="s">
        <v>147</v>
      </c>
      <c r="BM383" s="23" t="s">
        <v>608</v>
      </c>
    </row>
    <row r="384" spans="2:47" s="1" customFormat="1" ht="13.5">
      <c r="B384" s="45"/>
      <c r="C384" s="73"/>
      <c r="D384" s="228" t="s">
        <v>149</v>
      </c>
      <c r="E384" s="73"/>
      <c r="F384" s="229" t="s">
        <v>321</v>
      </c>
      <c r="G384" s="73"/>
      <c r="H384" s="73"/>
      <c r="I384" s="186"/>
      <c r="J384" s="73"/>
      <c r="K384" s="73"/>
      <c r="L384" s="71"/>
      <c r="M384" s="230"/>
      <c r="N384" s="46"/>
      <c r="O384" s="46"/>
      <c r="P384" s="46"/>
      <c r="Q384" s="46"/>
      <c r="R384" s="46"/>
      <c r="S384" s="46"/>
      <c r="T384" s="94"/>
      <c r="AT384" s="23" t="s">
        <v>149</v>
      </c>
      <c r="AU384" s="23" t="s">
        <v>84</v>
      </c>
    </row>
    <row r="385" spans="2:51" s="11" customFormat="1" ht="13.5">
      <c r="B385" s="231"/>
      <c r="C385" s="232"/>
      <c r="D385" s="228" t="s">
        <v>151</v>
      </c>
      <c r="E385" s="233" t="s">
        <v>21</v>
      </c>
      <c r="F385" s="234" t="s">
        <v>609</v>
      </c>
      <c r="G385" s="232"/>
      <c r="H385" s="235">
        <v>3.188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151</v>
      </c>
      <c r="AU385" s="241" t="s">
        <v>84</v>
      </c>
      <c r="AV385" s="11" t="s">
        <v>84</v>
      </c>
      <c r="AW385" s="11" t="s">
        <v>36</v>
      </c>
      <c r="AX385" s="11" t="s">
        <v>81</v>
      </c>
      <c r="AY385" s="241" t="s">
        <v>140</v>
      </c>
    </row>
    <row r="386" spans="2:65" s="1" customFormat="1" ht="16.5" customHeight="1">
      <c r="B386" s="45"/>
      <c r="C386" s="216" t="s">
        <v>610</v>
      </c>
      <c r="D386" s="216" t="s">
        <v>142</v>
      </c>
      <c r="E386" s="217" t="s">
        <v>324</v>
      </c>
      <c r="F386" s="218" t="s">
        <v>325</v>
      </c>
      <c r="G386" s="219" t="s">
        <v>168</v>
      </c>
      <c r="H386" s="220">
        <v>2</v>
      </c>
      <c r="I386" s="221"/>
      <c r="J386" s="222">
        <f>ROUND(I386*H386,2)</f>
        <v>0</v>
      </c>
      <c r="K386" s="218" t="s">
        <v>146</v>
      </c>
      <c r="L386" s="71"/>
      <c r="M386" s="223" t="s">
        <v>21</v>
      </c>
      <c r="N386" s="224" t="s">
        <v>44</v>
      </c>
      <c r="O386" s="46"/>
      <c r="P386" s="225">
        <f>O386*H386</f>
        <v>0</v>
      </c>
      <c r="Q386" s="225">
        <v>0.00269</v>
      </c>
      <c r="R386" s="225">
        <f>Q386*H386</f>
        <v>0.00538</v>
      </c>
      <c r="S386" s="225">
        <v>0</v>
      </c>
      <c r="T386" s="226">
        <f>S386*H386</f>
        <v>0</v>
      </c>
      <c r="AR386" s="23" t="s">
        <v>147</v>
      </c>
      <c r="AT386" s="23" t="s">
        <v>142</v>
      </c>
      <c r="AU386" s="23" t="s">
        <v>84</v>
      </c>
      <c r="AY386" s="23" t="s">
        <v>140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23" t="s">
        <v>81</v>
      </c>
      <c r="BK386" s="227">
        <f>ROUND(I386*H386,2)</f>
        <v>0</v>
      </c>
      <c r="BL386" s="23" t="s">
        <v>147</v>
      </c>
      <c r="BM386" s="23" t="s">
        <v>611</v>
      </c>
    </row>
    <row r="387" spans="2:47" s="1" customFormat="1" ht="13.5">
      <c r="B387" s="45"/>
      <c r="C387" s="73"/>
      <c r="D387" s="228" t="s">
        <v>149</v>
      </c>
      <c r="E387" s="73"/>
      <c r="F387" s="229" t="s">
        <v>327</v>
      </c>
      <c r="G387" s="73"/>
      <c r="H387" s="73"/>
      <c r="I387" s="186"/>
      <c r="J387" s="73"/>
      <c r="K387" s="73"/>
      <c r="L387" s="71"/>
      <c r="M387" s="230"/>
      <c r="N387" s="46"/>
      <c r="O387" s="46"/>
      <c r="P387" s="46"/>
      <c r="Q387" s="46"/>
      <c r="R387" s="46"/>
      <c r="S387" s="46"/>
      <c r="T387" s="94"/>
      <c r="AT387" s="23" t="s">
        <v>149</v>
      </c>
      <c r="AU387" s="23" t="s">
        <v>84</v>
      </c>
    </row>
    <row r="388" spans="2:51" s="11" customFormat="1" ht="13.5">
      <c r="B388" s="231"/>
      <c r="C388" s="232"/>
      <c r="D388" s="228" t="s">
        <v>151</v>
      </c>
      <c r="E388" s="233" t="s">
        <v>21</v>
      </c>
      <c r="F388" s="234" t="s">
        <v>612</v>
      </c>
      <c r="G388" s="232"/>
      <c r="H388" s="235">
        <v>2</v>
      </c>
      <c r="I388" s="236"/>
      <c r="J388" s="232"/>
      <c r="K388" s="232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151</v>
      </c>
      <c r="AU388" s="241" t="s">
        <v>84</v>
      </c>
      <c r="AV388" s="11" t="s">
        <v>84</v>
      </c>
      <c r="AW388" s="11" t="s">
        <v>36</v>
      </c>
      <c r="AX388" s="11" t="s">
        <v>81</v>
      </c>
      <c r="AY388" s="241" t="s">
        <v>140</v>
      </c>
    </row>
    <row r="389" spans="2:65" s="1" customFormat="1" ht="16.5" customHeight="1">
      <c r="B389" s="45"/>
      <c r="C389" s="216" t="s">
        <v>613</v>
      </c>
      <c r="D389" s="216" t="s">
        <v>142</v>
      </c>
      <c r="E389" s="217" t="s">
        <v>330</v>
      </c>
      <c r="F389" s="218" t="s">
        <v>331</v>
      </c>
      <c r="G389" s="219" t="s">
        <v>168</v>
      </c>
      <c r="H389" s="220">
        <v>2</v>
      </c>
      <c r="I389" s="221"/>
      <c r="J389" s="222">
        <f>ROUND(I389*H389,2)</f>
        <v>0</v>
      </c>
      <c r="K389" s="218" t="s">
        <v>146</v>
      </c>
      <c r="L389" s="71"/>
      <c r="M389" s="223" t="s">
        <v>21</v>
      </c>
      <c r="N389" s="224" t="s">
        <v>44</v>
      </c>
      <c r="O389" s="46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AR389" s="23" t="s">
        <v>147</v>
      </c>
      <c r="AT389" s="23" t="s">
        <v>142</v>
      </c>
      <c r="AU389" s="23" t="s">
        <v>84</v>
      </c>
      <c r="AY389" s="23" t="s">
        <v>140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23" t="s">
        <v>81</v>
      </c>
      <c r="BK389" s="227">
        <f>ROUND(I389*H389,2)</f>
        <v>0</v>
      </c>
      <c r="BL389" s="23" t="s">
        <v>147</v>
      </c>
      <c r="BM389" s="23" t="s">
        <v>614</v>
      </c>
    </row>
    <row r="390" spans="2:47" s="1" customFormat="1" ht="13.5">
      <c r="B390" s="45"/>
      <c r="C390" s="73"/>
      <c r="D390" s="228" t="s">
        <v>149</v>
      </c>
      <c r="E390" s="73"/>
      <c r="F390" s="229" t="s">
        <v>333</v>
      </c>
      <c r="G390" s="73"/>
      <c r="H390" s="73"/>
      <c r="I390" s="186"/>
      <c r="J390" s="73"/>
      <c r="K390" s="73"/>
      <c r="L390" s="71"/>
      <c r="M390" s="230"/>
      <c r="N390" s="46"/>
      <c r="O390" s="46"/>
      <c r="P390" s="46"/>
      <c r="Q390" s="46"/>
      <c r="R390" s="46"/>
      <c r="S390" s="46"/>
      <c r="T390" s="94"/>
      <c r="AT390" s="23" t="s">
        <v>149</v>
      </c>
      <c r="AU390" s="23" t="s">
        <v>84</v>
      </c>
    </row>
    <row r="391" spans="2:65" s="1" customFormat="1" ht="16.5" customHeight="1">
      <c r="B391" s="45"/>
      <c r="C391" s="216" t="s">
        <v>615</v>
      </c>
      <c r="D391" s="216" t="s">
        <v>142</v>
      </c>
      <c r="E391" s="217" t="s">
        <v>483</v>
      </c>
      <c r="F391" s="218" t="s">
        <v>484</v>
      </c>
      <c r="G391" s="219" t="s">
        <v>174</v>
      </c>
      <c r="H391" s="220">
        <v>0.041</v>
      </c>
      <c r="I391" s="221"/>
      <c r="J391" s="222">
        <f>ROUND(I391*H391,2)</f>
        <v>0</v>
      </c>
      <c r="K391" s="218" t="s">
        <v>146</v>
      </c>
      <c r="L391" s="71"/>
      <c r="M391" s="223" t="s">
        <v>21</v>
      </c>
      <c r="N391" s="224" t="s">
        <v>44</v>
      </c>
      <c r="O391" s="46"/>
      <c r="P391" s="225">
        <f>O391*H391</f>
        <v>0</v>
      </c>
      <c r="Q391" s="225">
        <v>1.06277</v>
      </c>
      <c r="R391" s="225">
        <f>Q391*H391</f>
        <v>0.04357357</v>
      </c>
      <c r="S391" s="225">
        <v>0</v>
      </c>
      <c r="T391" s="226">
        <f>S391*H391</f>
        <v>0</v>
      </c>
      <c r="AR391" s="23" t="s">
        <v>147</v>
      </c>
      <c r="AT391" s="23" t="s">
        <v>142</v>
      </c>
      <c r="AU391" s="23" t="s">
        <v>84</v>
      </c>
      <c r="AY391" s="23" t="s">
        <v>140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23" t="s">
        <v>81</v>
      </c>
      <c r="BK391" s="227">
        <f>ROUND(I391*H391,2)</f>
        <v>0</v>
      </c>
      <c r="BL391" s="23" t="s">
        <v>147</v>
      </c>
      <c r="BM391" s="23" t="s">
        <v>616</v>
      </c>
    </row>
    <row r="392" spans="2:47" s="1" customFormat="1" ht="13.5">
      <c r="B392" s="45"/>
      <c r="C392" s="73"/>
      <c r="D392" s="228" t="s">
        <v>149</v>
      </c>
      <c r="E392" s="73"/>
      <c r="F392" s="229" t="s">
        <v>486</v>
      </c>
      <c r="G392" s="73"/>
      <c r="H392" s="73"/>
      <c r="I392" s="186"/>
      <c r="J392" s="73"/>
      <c r="K392" s="73"/>
      <c r="L392" s="71"/>
      <c r="M392" s="230"/>
      <c r="N392" s="46"/>
      <c r="O392" s="46"/>
      <c r="P392" s="46"/>
      <c r="Q392" s="46"/>
      <c r="R392" s="46"/>
      <c r="S392" s="46"/>
      <c r="T392" s="94"/>
      <c r="AT392" s="23" t="s">
        <v>149</v>
      </c>
      <c r="AU392" s="23" t="s">
        <v>84</v>
      </c>
    </row>
    <row r="393" spans="2:51" s="13" customFormat="1" ht="13.5">
      <c r="B393" s="263"/>
      <c r="C393" s="264"/>
      <c r="D393" s="228" t="s">
        <v>151</v>
      </c>
      <c r="E393" s="265" t="s">
        <v>21</v>
      </c>
      <c r="F393" s="266" t="s">
        <v>487</v>
      </c>
      <c r="G393" s="264"/>
      <c r="H393" s="265" t="s">
        <v>21</v>
      </c>
      <c r="I393" s="267"/>
      <c r="J393" s="264"/>
      <c r="K393" s="264"/>
      <c r="L393" s="268"/>
      <c r="M393" s="269"/>
      <c r="N393" s="270"/>
      <c r="O393" s="270"/>
      <c r="P393" s="270"/>
      <c r="Q393" s="270"/>
      <c r="R393" s="270"/>
      <c r="S393" s="270"/>
      <c r="T393" s="271"/>
      <c r="AT393" s="272" t="s">
        <v>151</v>
      </c>
      <c r="AU393" s="272" t="s">
        <v>84</v>
      </c>
      <c r="AV393" s="13" t="s">
        <v>81</v>
      </c>
      <c r="AW393" s="13" t="s">
        <v>36</v>
      </c>
      <c r="AX393" s="13" t="s">
        <v>73</v>
      </c>
      <c r="AY393" s="272" t="s">
        <v>140</v>
      </c>
    </row>
    <row r="394" spans="2:51" s="11" customFormat="1" ht="13.5">
      <c r="B394" s="231"/>
      <c r="C394" s="232"/>
      <c r="D394" s="228" t="s">
        <v>151</v>
      </c>
      <c r="E394" s="233" t="s">
        <v>21</v>
      </c>
      <c r="F394" s="234" t="s">
        <v>617</v>
      </c>
      <c r="G394" s="232"/>
      <c r="H394" s="235">
        <v>0.041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151</v>
      </c>
      <c r="AU394" s="241" t="s">
        <v>84</v>
      </c>
      <c r="AV394" s="11" t="s">
        <v>84</v>
      </c>
      <c r="AW394" s="11" t="s">
        <v>36</v>
      </c>
      <c r="AX394" s="11" t="s">
        <v>81</v>
      </c>
      <c r="AY394" s="241" t="s">
        <v>140</v>
      </c>
    </row>
    <row r="395" spans="2:65" s="1" customFormat="1" ht="25.5" customHeight="1">
      <c r="B395" s="45"/>
      <c r="C395" s="216" t="s">
        <v>618</v>
      </c>
      <c r="D395" s="216" t="s">
        <v>142</v>
      </c>
      <c r="E395" s="217" t="s">
        <v>343</v>
      </c>
      <c r="F395" s="218" t="s">
        <v>344</v>
      </c>
      <c r="G395" s="219" t="s">
        <v>145</v>
      </c>
      <c r="H395" s="220">
        <v>2.383</v>
      </c>
      <c r="I395" s="221"/>
      <c r="J395" s="222">
        <f>ROUND(I395*H395,2)</f>
        <v>0</v>
      </c>
      <c r="K395" s="218" t="s">
        <v>21</v>
      </c>
      <c r="L395" s="71"/>
      <c r="M395" s="223" t="s">
        <v>21</v>
      </c>
      <c r="N395" s="224" t="s">
        <v>44</v>
      </c>
      <c r="O395" s="46"/>
      <c r="P395" s="225">
        <f>O395*H395</f>
        <v>0</v>
      </c>
      <c r="Q395" s="225">
        <v>0</v>
      </c>
      <c r="R395" s="225">
        <f>Q395*H395</f>
        <v>0</v>
      </c>
      <c r="S395" s="225">
        <v>0</v>
      </c>
      <c r="T395" s="226">
        <f>S395*H395</f>
        <v>0</v>
      </c>
      <c r="AR395" s="23" t="s">
        <v>147</v>
      </c>
      <c r="AT395" s="23" t="s">
        <v>142</v>
      </c>
      <c r="AU395" s="23" t="s">
        <v>84</v>
      </c>
      <c r="AY395" s="23" t="s">
        <v>140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23" t="s">
        <v>81</v>
      </c>
      <c r="BK395" s="227">
        <f>ROUND(I395*H395,2)</f>
        <v>0</v>
      </c>
      <c r="BL395" s="23" t="s">
        <v>147</v>
      </c>
      <c r="BM395" s="23" t="s">
        <v>619</v>
      </c>
    </row>
    <row r="396" spans="2:51" s="13" customFormat="1" ht="13.5">
      <c r="B396" s="263"/>
      <c r="C396" s="264"/>
      <c r="D396" s="228" t="s">
        <v>151</v>
      </c>
      <c r="E396" s="265" t="s">
        <v>21</v>
      </c>
      <c r="F396" s="266" t="s">
        <v>620</v>
      </c>
      <c r="G396" s="264"/>
      <c r="H396" s="265" t="s">
        <v>21</v>
      </c>
      <c r="I396" s="267"/>
      <c r="J396" s="264"/>
      <c r="K396" s="264"/>
      <c r="L396" s="268"/>
      <c r="M396" s="269"/>
      <c r="N396" s="270"/>
      <c r="O396" s="270"/>
      <c r="P396" s="270"/>
      <c r="Q396" s="270"/>
      <c r="R396" s="270"/>
      <c r="S396" s="270"/>
      <c r="T396" s="271"/>
      <c r="AT396" s="272" t="s">
        <v>151</v>
      </c>
      <c r="AU396" s="272" t="s">
        <v>84</v>
      </c>
      <c r="AV396" s="13" t="s">
        <v>81</v>
      </c>
      <c r="AW396" s="13" t="s">
        <v>36</v>
      </c>
      <c r="AX396" s="13" t="s">
        <v>73</v>
      </c>
      <c r="AY396" s="272" t="s">
        <v>140</v>
      </c>
    </row>
    <row r="397" spans="2:51" s="11" customFormat="1" ht="13.5">
      <c r="B397" s="231"/>
      <c r="C397" s="232"/>
      <c r="D397" s="228" t="s">
        <v>151</v>
      </c>
      <c r="E397" s="233" t="s">
        <v>21</v>
      </c>
      <c r="F397" s="234" t="s">
        <v>621</v>
      </c>
      <c r="G397" s="232"/>
      <c r="H397" s="235">
        <v>2.383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151</v>
      </c>
      <c r="AU397" s="241" t="s">
        <v>84</v>
      </c>
      <c r="AV397" s="11" t="s">
        <v>84</v>
      </c>
      <c r="AW397" s="11" t="s">
        <v>36</v>
      </c>
      <c r="AX397" s="11" t="s">
        <v>81</v>
      </c>
      <c r="AY397" s="241" t="s">
        <v>140</v>
      </c>
    </row>
    <row r="398" spans="2:65" s="1" customFormat="1" ht="16.5" customHeight="1">
      <c r="B398" s="45"/>
      <c r="C398" s="253" t="s">
        <v>622</v>
      </c>
      <c r="D398" s="253" t="s">
        <v>221</v>
      </c>
      <c r="E398" s="254" t="s">
        <v>349</v>
      </c>
      <c r="F398" s="255" t="s">
        <v>350</v>
      </c>
      <c r="G398" s="256" t="s">
        <v>351</v>
      </c>
      <c r="H398" s="257">
        <v>100.269</v>
      </c>
      <c r="I398" s="258"/>
      <c r="J398" s="259">
        <f>ROUND(I398*H398,2)</f>
        <v>0</v>
      </c>
      <c r="K398" s="255" t="s">
        <v>21</v>
      </c>
      <c r="L398" s="260"/>
      <c r="M398" s="261" t="s">
        <v>21</v>
      </c>
      <c r="N398" s="262" t="s">
        <v>44</v>
      </c>
      <c r="O398" s="46"/>
      <c r="P398" s="225">
        <f>O398*H398</f>
        <v>0</v>
      </c>
      <c r="Q398" s="225">
        <v>0.01647</v>
      </c>
      <c r="R398" s="225">
        <f>Q398*H398</f>
        <v>1.65143043</v>
      </c>
      <c r="S398" s="225">
        <v>0</v>
      </c>
      <c r="T398" s="226">
        <f>S398*H398</f>
        <v>0</v>
      </c>
      <c r="AR398" s="23" t="s">
        <v>189</v>
      </c>
      <c r="AT398" s="23" t="s">
        <v>221</v>
      </c>
      <c r="AU398" s="23" t="s">
        <v>84</v>
      </c>
      <c r="AY398" s="23" t="s">
        <v>140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23" t="s">
        <v>81</v>
      </c>
      <c r="BK398" s="227">
        <f>ROUND(I398*H398,2)</f>
        <v>0</v>
      </c>
      <c r="BL398" s="23" t="s">
        <v>147</v>
      </c>
      <c r="BM398" s="23" t="s">
        <v>623</v>
      </c>
    </row>
    <row r="399" spans="2:51" s="11" customFormat="1" ht="13.5">
      <c r="B399" s="231"/>
      <c r="C399" s="232"/>
      <c r="D399" s="228" t="s">
        <v>151</v>
      </c>
      <c r="E399" s="233" t="s">
        <v>21</v>
      </c>
      <c r="F399" s="234" t="s">
        <v>624</v>
      </c>
      <c r="G399" s="232"/>
      <c r="H399" s="235">
        <v>100.269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151</v>
      </c>
      <c r="AU399" s="241" t="s">
        <v>84</v>
      </c>
      <c r="AV399" s="11" t="s">
        <v>84</v>
      </c>
      <c r="AW399" s="11" t="s">
        <v>36</v>
      </c>
      <c r="AX399" s="11" t="s">
        <v>81</v>
      </c>
      <c r="AY399" s="241" t="s">
        <v>140</v>
      </c>
    </row>
    <row r="400" spans="2:65" s="1" customFormat="1" ht="25.5" customHeight="1">
      <c r="B400" s="45"/>
      <c r="C400" s="216" t="s">
        <v>625</v>
      </c>
      <c r="D400" s="216" t="s">
        <v>142</v>
      </c>
      <c r="E400" s="217" t="s">
        <v>355</v>
      </c>
      <c r="F400" s="218" t="s">
        <v>356</v>
      </c>
      <c r="G400" s="219" t="s">
        <v>145</v>
      </c>
      <c r="H400" s="220">
        <v>0.682</v>
      </c>
      <c r="I400" s="221"/>
      <c r="J400" s="222">
        <f>ROUND(I400*H400,2)</f>
        <v>0</v>
      </c>
      <c r="K400" s="218" t="s">
        <v>146</v>
      </c>
      <c r="L400" s="71"/>
      <c r="M400" s="223" t="s">
        <v>21</v>
      </c>
      <c r="N400" s="224" t="s">
        <v>44</v>
      </c>
      <c r="O400" s="46"/>
      <c r="P400" s="225">
        <f>O400*H400</f>
        <v>0</v>
      </c>
      <c r="Q400" s="225">
        <v>2.25634</v>
      </c>
      <c r="R400" s="225">
        <f>Q400*H400</f>
        <v>1.53882388</v>
      </c>
      <c r="S400" s="225">
        <v>0</v>
      </c>
      <c r="T400" s="226">
        <f>S400*H400</f>
        <v>0</v>
      </c>
      <c r="AR400" s="23" t="s">
        <v>147</v>
      </c>
      <c r="AT400" s="23" t="s">
        <v>142</v>
      </c>
      <c r="AU400" s="23" t="s">
        <v>84</v>
      </c>
      <c r="AY400" s="23" t="s">
        <v>140</v>
      </c>
      <c r="BE400" s="227">
        <f>IF(N400="základní",J400,0)</f>
        <v>0</v>
      </c>
      <c r="BF400" s="227">
        <f>IF(N400="snížená",J400,0)</f>
        <v>0</v>
      </c>
      <c r="BG400" s="227">
        <f>IF(N400="zákl. přenesená",J400,0)</f>
        <v>0</v>
      </c>
      <c r="BH400" s="227">
        <f>IF(N400="sníž. přenesená",J400,0)</f>
        <v>0</v>
      </c>
      <c r="BI400" s="227">
        <f>IF(N400="nulová",J400,0)</f>
        <v>0</v>
      </c>
      <c r="BJ400" s="23" t="s">
        <v>81</v>
      </c>
      <c r="BK400" s="227">
        <f>ROUND(I400*H400,2)</f>
        <v>0</v>
      </c>
      <c r="BL400" s="23" t="s">
        <v>147</v>
      </c>
      <c r="BM400" s="23" t="s">
        <v>626</v>
      </c>
    </row>
    <row r="401" spans="2:47" s="1" customFormat="1" ht="13.5">
      <c r="B401" s="45"/>
      <c r="C401" s="73"/>
      <c r="D401" s="228" t="s">
        <v>149</v>
      </c>
      <c r="E401" s="73"/>
      <c r="F401" s="229" t="s">
        <v>358</v>
      </c>
      <c r="G401" s="73"/>
      <c r="H401" s="73"/>
      <c r="I401" s="186"/>
      <c r="J401" s="73"/>
      <c r="K401" s="73"/>
      <c r="L401" s="71"/>
      <c r="M401" s="230"/>
      <c r="N401" s="46"/>
      <c r="O401" s="46"/>
      <c r="P401" s="46"/>
      <c r="Q401" s="46"/>
      <c r="R401" s="46"/>
      <c r="S401" s="46"/>
      <c r="T401" s="94"/>
      <c r="AT401" s="23" t="s">
        <v>149</v>
      </c>
      <c r="AU401" s="23" t="s">
        <v>84</v>
      </c>
    </row>
    <row r="402" spans="2:51" s="11" customFormat="1" ht="13.5">
      <c r="B402" s="231"/>
      <c r="C402" s="232"/>
      <c r="D402" s="228" t="s">
        <v>151</v>
      </c>
      <c r="E402" s="233" t="s">
        <v>21</v>
      </c>
      <c r="F402" s="234" t="s">
        <v>627</v>
      </c>
      <c r="G402" s="232"/>
      <c r="H402" s="235">
        <v>0.682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151</v>
      </c>
      <c r="AU402" s="241" t="s">
        <v>84</v>
      </c>
      <c r="AV402" s="11" t="s">
        <v>84</v>
      </c>
      <c r="AW402" s="11" t="s">
        <v>36</v>
      </c>
      <c r="AX402" s="11" t="s">
        <v>81</v>
      </c>
      <c r="AY402" s="241" t="s">
        <v>140</v>
      </c>
    </row>
    <row r="403" spans="2:65" s="1" customFormat="1" ht="25.5" customHeight="1">
      <c r="B403" s="45"/>
      <c r="C403" s="216" t="s">
        <v>628</v>
      </c>
      <c r="D403" s="216" t="s">
        <v>142</v>
      </c>
      <c r="E403" s="217" t="s">
        <v>368</v>
      </c>
      <c r="F403" s="218" t="s">
        <v>369</v>
      </c>
      <c r="G403" s="219" t="s">
        <v>145</v>
      </c>
      <c r="H403" s="220">
        <v>1.958</v>
      </c>
      <c r="I403" s="221"/>
      <c r="J403" s="222">
        <f>ROUND(I403*H403,2)</f>
        <v>0</v>
      </c>
      <c r="K403" s="218" t="s">
        <v>21</v>
      </c>
      <c r="L403" s="71"/>
      <c r="M403" s="223" t="s">
        <v>21</v>
      </c>
      <c r="N403" s="224" t="s">
        <v>44</v>
      </c>
      <c r="O403" s="46"/>
      <c r="P403" s="225">
        <f>O403*H403</f>
        <v>0</v>
      </c>
      <c r="Q403" s="225">
        <v>2.124</v>
      </c>
      <c r="R403" s="225">
        <f>Q403*H403</f>
        <v>4.158792</v>
      </c>
      <c r="S403" s="225">
        <v>0</v>
      </c>
      <c r="T403" s="226">
        <f>S403*H403</f>
        <v>0</v>
      </c>
      <c r="AR403" s="23" t="s">
        <v>147</v>
      </c>
      <c r="AT403" s="23" t="s">
        <v>142</v>
      </c>
      <c r="AU403" s="23" t="s">
        <v>84</v>
      </c>
      <c r="AY403" s="23" t="s">
        <v>140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23" t="s">
        <v>81</v>
      </c>
      <c r="BK403" s="227">
        <f>ROUND(I403*H403,2)</f>
        <v>0</v>
      </c>
      <c r="BL403" s="23" t="s">
        <v>147</v>
      </c>
      <c r="BM403" s="23" t="s">
        <v>629</v>
      </c>
    </row>
    <row r="404" spans="2:51" s="11" customFormat="1" ht="13.5">
      <c r="B404" s="231"/>
      <c r="C404" s="232"/>
      <c r="D404" s="228" t="s">
        <v>151</v>
      </c>
      <c r="E404" s="233" t="s">
        <v>21</v>
      </c>
      <c r="F404" s="234" t="s">
        <v>630</v>
      </c>
      <c r="G404" s="232"/>
      <c r="H404" s="235">
        <v>1.701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151</v>
      </c>
      <c r="AU404" s="241" t="s">
        <v>84</v>
      </c>
      <c r="AV404" s="11" t="s">
        <v>84</v>
      </c>
      <c r="AW404" s="11" t="s">
        <v>36</v>
      </c>
      <c r="AX404" s="11" t="s">
        <v>73</v>
      </c>
      <c r="AY404" s="241" t="s">
        <v>140</v>
      </c>
    </row>
    <row r="405" spans="2:51" s="11" customFormat="1" ht="13.5">
      <c r="B405" s="231"/>
      <c r="C405" s="232"/>
      <c r="D405" s="228" t="s">
        <v>151</v>
      </c>
      <c r="E405" s="233" t="s">
        <v>21</v>
      </c>
      <c r="F405" s="234" t="s">
        <v>631</v>
      </c>
      <c r="G405" s="232"/>
      <c r="H405" s="235">
        <v>0.257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151</v>
      </c>
      <c r="AU405" s="241" t="s">
        <v>84</v>
      </c>
      <c r="AV405" s="11" t="s">
        <v>84</v>
      </c>
      <c r="AW405" s="11" t="s">
        <v>36</v>
      </c>
      <c r="AX405" s="11" t="s">
        <v>73</v>
      </c>
      <c r="AY405" s="241" t="s">
        <v>140</v>
      </c>
    </row>
    <row r="406" spans="2:51" s="12" customFormat="1" ht="13.5">
      <c r="B406" s="242"/>
      <c r="C406" s="243"/>
      <c r="D406" s="228" t="s">
        <v>151</v>
      </c>
      <c r="E406" s="244" t="s">
        <v>21</v>
      </c>
      <c r="F406" s="245" t="s">
        <v>154</v>
      </c>
      <c r="G406" s="243"/>
      <c r="H406" s="246">
        <v>1.958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AT406" s="252" t="s">
        <v>151</v>
      </c>
      <c r="AU406" s="252" t="s">
        <v>84</v>
      </c>
      <c r="AV406" s="12" t="s">
        <v>147</v>
      </c>
      <c r="AW406" s="12" t="s">
        <v>36</v>
      </c>
      <c r="AX406" s="12" t="s">
        <v>81</v>
      </c>
      <c r="AY406" s="252" t="s">
        <v>140</v>
      </c>
    </row>
    <row r="407" spans="2:65" s="1" customFormat="1" ht="25.5" customHeight="1">
      <c r="B407" s="45"/>
      <c r="C407" s="216" t="s">
        <v>632</v>
      </c>
      <c r="D407" s="216" t="s">
        <v>142</v>
      </c>
      <c r="E407" s="217" t="s">
        <v>374</v>
      </c>
      <c r="F407" s="218" t="s">
        <v>375</v>
      </c>
      <c r="G407" s="219" t="s">
        <v>168</v>
      </c>
      <c r="H407" s="220">
        <v>3.9</v>
      </c>
      <c r="I407" s="221"/>
      <c r="J407" s="222">
        <f>ROUND(I407*H407,2)</f>
        <v>0</v>
      </c>
      <c r="K407" s="218" t="s">
        <v>21</v>
      </c>
      <c r="L407" s="71"/>
      <c r="M407" s="223" t="s">
        <v>21</v>
      </c>
      <c r="N407" s="224" t="s">
        <v>44</v>
      </c>
      <c r="O407" s="46"/>
      <c r="P407" s="225">
        <f>O407*H407</f>
        <v>0</v>
      </c>
      <c r="Q407" s="225">
        <v>0.33827</v>
      </c>
      <c r="R407" s="225">
        <f>Q407*H407</f>
        <v>1.319253</v>
      </c>
      <c r="S407" s="225">
        <v>0</v>
      </c>
      <c r="T407" s="226">
        <f>S407*H407</f>
        <v>0</v>
      </c>
      <c r="AR407" s="23" t="s">
        <v>147</v>
      </c>
      <c r="AT407" s="23" t="s">
        <v>142</v>
      </c>
      <c r="AU407" s="23" t="s">
        <v>84</v>
      </c>
      <c r="AY407" s="23" t="s">
        <v>140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23" t="s">
        <v>81</v>
      </c>
      <c r="BK407" s="227">
        <f>ROUND(I407*H407,2)</f>
        <v>0</v>
      </c>
      <c r="BL407" s="23" t="s">
        <v>147</v>
      </c>
      <c r="BM407" s="23" t="s">
        <v>633</v>
      </c>
    </row>
    <row r="408" spans="2:51" s="11" customFormat="1" ht="13.5">
      <c r="B408" s="231"/>
      <c r="C408" s="232"/>
      <c r="D408" s="228" t="s">
        <v>151</v>
      </c>
      <c r="E408" s="233" t="s">
        <v>21</v>
      </c>
      <c r="F408" s="234" t="s">
        <v>634</v>
      </c>
      <c r="G408" s="232"/>
      <c r="H408" s="235">
        <v>3.9</v>
      </c>
      <c r="I408" s="236"/>
      <c r="J408" s="232"/>
      <c r="K408" s="232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151</v>
      </c>
      <c r="AU408" s="241" t="s">
        <v>84</v>
      </c>
      <c r="AV408" s="11" t="s">
        <v>84</v>
      </c>
      <c r="AW408" s="11" t="s">
        <v>36</v>
      </c>
      <c r="AX408" s="11" t="s">
        <v>81</v>
      </c>
      <c r="AY408" s="241" t="s">
        <v>140</v>
      </c>
    </row>
    <row r="409" spans="2:65" s="1" customFormat="1" ht="38.25" customHeight="1">
      <c r="B409" s="45"/>
      <c r="C409" s="216" t="s">
        <v>635</v>
      </c>
      <c r="D409" s="216" t="s">
        <v>142</v>
      </c>
      <c r="E409" s="217" t="s">
        <v>379</v>
      </c>
      <c r="F409" s="218" t="s">
        <v>380</v>
      </c>
      <c r="G409" s="219" t="s">
        <v>168</v>
      </c>
      <c r="H409" s="220">
        <v>21.186</v>
      </c>
      <c r="I409" s="221"/>
      <c r="J409" s="222">
        <f>ROUND(I409*H409,2)</f>
        <v>0</v>
      </c>
      <c r="K409" s="218" t="s">
        <v>21</v>
      </c>
      <c r="L409" s="71"/>
      <c r="M409" s="223" t="s">
        <v>21</v>
      </c>
      <c r="N409" s="224" t="s">
        <v>44</v>
      </c>
      <c r="O409" s="46"/>
      <c r="P409" s="225">
        <f>O409*H409</f>
        <v>0</v>
      </c>
      <c r="Q409" s="225">
        <v>0.00024</v>
      </c>
      <c r="R409" s="225">
        <f>Q409*H409</f>
        <v>0.0050846400000000005</v>
      </c>
      <c r="S409" s="225">
        <v>0</v>
      </c>
      <c r="T409" s="226">
        <f>S409*H409</f>
        <v>0</v>
      </c>
      <c r="AR409" s="23" t="s">
        <v>147</v>
      </c>
      <c r="AT409" s="23" t="s">
        <v>142</v>
      </c>
      <c r="AU409" s="23" t="s">
        <v>84</v>
      </c>
      <c r="AY409" s="23" t="s">
        <v>140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23" t="s">
        <v>81</v>
      </c>
      <c r="BK409" s="227">
        <f>ROUND(I409*H409,2)</f>
        <v>0</v>
      </c>
      <c r="BL409" s="23" t="s">
        <v>147</v>
      </c>
      <c r="BM409" s="23" t="s">
        <v>636</v>
      </c>
    </row>
    <row r="410" spans="2:51" s="11" customFormat="1" ht="13.5">
      <c r="B410" s="231"/>
      <c r="C410" s="232"/>
      <c r="D410" s="228" t="s">
        <v>151</v>
      </c>
      <c r="E410" s="233" t="s">
        <v>21</v>
      </c>
      <c r="F410" s="234" t="s">
        <v>637</v>
      </c>
      <c r="G410" s="232"/>
      <c r="H410" s="235">
        <v>17.136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151</v>
      </c>
      <c r="AU410" s="241" t="s">
        <v>84</v>
      </c>
      <c r="AV410" s="11" t="s">
        <v>84</v>
      </c>
      <c r="AW410" s="11" t="s">
        <v>36</v>
      </c>
      <c r="AX410" s="11" t="s">
        <v>73</v>
      </c>
      <c r="AY410" s="241" t="s">
        <v>140</v>
      </c>
    </row>
    <row r="411" spans="2:51" s="11" customFormat="1" ht="13.5">
      <c r="B411" s="231"/>
      <c r="C411" s="232"/>
      <c r="D411" s="228" t="s">
        <v>151</v>
      </c>
      <c r="E411" s="233" t="s">
        <v>21</v>
      </c>
      <c r="F411" s="234" t="s">
        <v>638</v>
      </c>
      <c r="G411" s="232"/>
      <c r="H411" s="235">
        <v>4.05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151</v>
      </c>
      <c r="AU411" s="241" t="s">
        <v>84</v>
      </c>
      <c r="AV411" s="11" t="s">
        <v>84</v>
      </c>
      <c r="AW411" s="11" t="s">
        <v>36</v>
      </c>
      <c r="AX411" s="11" t="s">
        <v>73</v>
      </c>
      <c r="AY411" s="241" t="s">
        <v>140</v>
      </c>
    </row>
    <row r="412" spans="2:51" s="12" customFormat="1" ht="13.5">
      <c r="B412" s="242"/>
      <c r="C412" s="243"/>
      <c r="D412" s="228" t="s">
        <v>151</v>
      </c>
      <c r="E412" s="244" t="s">
        <v>21</v>
      </c>
      <c r="F412" s="245" t="s">
        <v>154</v>
      </c>
      <c r="G412" s="243"/>
      <c r="H412" s="246">
        <v>21.186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151</v>
      </c>
      <c r="AU412" s="252" t="s">
        <v>84</v>
      </c>
      <c r="AV412" s="12" t="s">
        <v>147</v>
      </c>
      <c r="AW412" s="12" t="s">
        <v>36</v>
      </c>
      <c r="AX412" s="12" t="s">
        <v>81</v>
      </c>
      <c r="AY412" s="252" t="s">
        <v>140</v>
      </c>
    </row>
    <row r="413" spans="2:65" s="1" customFormat="1" ht="16.5" customHeight="1">
      <c r="B413" s="45"/>
      <c r="C413" s="216" t="s">
        <v>639</v>
      </c>
      <c r="D413" s="216" t="s">
        <v>142</v>
      </c>
      <c r="E413" s="217" t="s">
        <v>391</v>
      </c>
      <c r="F413" s="218" t="s">
        <v>392</v>
      </c>
      <c r="G413" s="219" t="s">
        <v>174</v>
      </c>
      <c r="H413" s="220">
        <v>15.916</v>
      </c>
      <c r="I413" s="221"/>
      <c r="J413" s="222">
        <f>ROUND(I413*H413,2)</f>
        <v>0</v>
      </c>
      <c r="K413" s="218" t="s">
        <v>146</v>
      </c>
      <c r="L413" s="71"/>
      <c r="M413" s="223" t="s">
        <v>21</v>
      </c>
      <c r="N413" s="224" t="s">
        <v>44</v>
      </c>
      <c r="O413" s="46"/>
      <c r="P413" s="225">
        <f>O413*H413</f>
        <v>0</v>
      </c>
      <c r="Q413" s="225">
        <v>0</v>
      </c>
      <c r="R413" s="225">
        <f>Q413*H413</f>
        <v>0</v>
      </c>
      <c r="S413" s="225">
        <v>0</v>
      </c>
      <c r="T413" s="226">
        <f>S413*H413</f>
        <v>0</v>
      </c>
      <c r="AR413" s="23" t="s">
        <v>147</v>
      </c>
      <c r="AT413" s="23" t="s">
        <v>142</v>
      </c>
      <c r="AU413" s="23" t="s">
        <v>84</v>
      </c>
      <c r="AY413" s="23" t="s">
        <v>140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23" t="s">
        <v>81</v>
      </c>
      <c r="BK413" s="227">
        <f>ROUND(I413*H413,2)</f>
        <v>0</v>
      </c>
      <c r="BL413" s="23" t="s">
        <v>147</v>
      </c>
      <c r="BM413" s="23" t="s">
        <v>640</v>
      </c>
    </row>
    <row r="414" spans="2:47" s="1" customFormat="1" ht="13.5">
      <c r="B414" s="45"/>
      <c r="C414" s="73"/>
      <c r="D414" s="228" t="s">
        <v>149</v>
      </c>
      <c r="E414" s="73"/>
      <c r="F414" s="229" t="s">
        <v>394</v>
      </c>
      <c r="G414" s="73"/>
      <c r="H414" s="73"/>
      <c r="I414" s="186"/>
      <c r="J414" s="73"/>
      <c r="K414" s="73"/>
      <c r="L414" s="71"/>
      <c r="M414" s="230"/>
      <c r="N414" s="46"/>
      <c r="O414" s="46"/>
      <c r="P414" s="46"/>
      <c r="Q414" s="46"/>
      <c r="R414" s="46"/>
      <c r="S414" s="46"/>
      <c r="T414" s="94"/>
      <c r="AT414" s="23" t="s">
        <v>149</v>
      </c>
      <c r="AU414" s="23" t="s">
        <v>84</v>
      </c>
    </row>
    <row r="415" spans="2:63" s="10" customFormat="1" ht="29.85" customHeight="1">
      <c r="B415" s="200"/>
      <c r="C415" s="201"/>
      <c r="D415" s="202" t="s">
        <v>72</v>
      </c>
      <c r="E415" s="214" t="s">
        <v>641</v>
      </c>
      <c r="F415" s="214" t="s">
        <v>642</v>
      </c>
      <c r="G415" s="201"/>
      <c r="H415" s="201"/>
      <c r="I415" s="204"/>
      <c r="J415" s="215">
        <f>BK415</f>
        <v>0</v>
      </c>
      <c r="K415" s="201"/>
      <c r="L415" s="206"/>
      <c r="M415" s="207"/>
      <c r="N415" s="208"/>
      <c r="O415" s="208"/>
      <c r="P415" s="209">
        <f>SUM(P416:P421)</f>
        <v>0</v>
      </c>
      <c r="Q415" s="208"/>
      <c r="R415" s="209">
        <f>SUM(R416:R421)</f>
        <v>12.578262000000002</v>
      </c>
      <c r="S415" s="208"/>
      <c r="T415" s="210">
        <f>SUM(T416:T421)</f>
        <v>0</v>
      </c>
      <c r="AR415" s="211" t="s">
        <v>81</v>
      </c>
      <c r="AT415" s="212" t="s">
        <v>72</v>
      </c>
      <c r="AU415" s="212" t="s">
        <v>81</v>
      </c>
      <c r="AY415" s="211" t="s">
        <v>140</v>
      </c>
      <c r="BK415" s="213">
        <f>SUM(BK416:BK421)</f>
        <v>0</v>
      </c>
    </row>
    <row r="416" spans="2:65" s="1" customFormat="1" ht="25.5" customHeight="1">
      <c r="B416" s="45"/>
      <c r="C416" s="216" t="s">
        <v>643</v>
      </c>
      <c r="D416" s="216" t="s">
        <v>142</v>
      </c>
      <c r="E416" s="217" t="s">
        <v>644</v>
      </c>
      <c r="F416" s="218" t="s">
        <v>645</v>
      </c>
      <c r="G416" s="219" t="s">
        <v>213</v>
      </c>
      <c r="H416" s="220">
        <v>42.2</v>
      </c>
      <c r="I416" s="221"/>
      <c r="J416" s="222">
        <f>ROUND(I416*H416,2)</f>
        <v>0</v>
      </c>
      <c r="K416" s="218" t="s">
        <v>146</v>
      </c>
      <c r="L416" s="71"/>
      <c r="M416" s="223" t="s">
        <v>21</v>
      </c>
      <c r="N416" s="224" t="s">
        <v>44</v>
      </c>
      <c r="O416" s="46"/>
      <c r="P416" s="225">
        <f>O416*H416</f>
        <v>0</v>
      </c>
      <c r="Q416" s="225">
        <v>0.29221</v>
      </c>
      <c r="R416" s="225">
        <f>Q416*H416</f>
        <v>12.331262000000002</v>
      </c>
      <c r="S416" s="225">
        <v>0</v>
      </c>
      <c r="T416" s="226">
        <f>S416*H416</f>
        <v>0</v>
      </c>
      <c r="AR416" s="23" t="s">
        <v>147</v>
      </c>
      <c r="AT416" s="23" t="s">
        <v>142</v>
      </c>
      <c r="AU416" s="23" t="s">
        <v>84</v>
      </c>
      <c r="AY416" s="23" t="s">
        <v>140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23" t="s">
        <v>81</v>
      </c>
      <c r="BK416" s="227">
        <f>ROUND(I416*H416,2)</f>
        <v>0</v>
      </c>
      <c r="BL416" s="23" t="s">
        <v>147</v>
      </c>
      <c r="BM416" s="23" t="s">
        <v>646</v>
      </c>
    </row>
    <row r="417" spans="2:47" s="1" customFormat="1" ht="13.5">
      <c r="B417" s="45"/>
      <c r="C417" s="73"/>
      <c r="D417" s="228" t="s">
        <v>149</v>
      </c>
      <c r="E417" s="73"/>
      <c r="F417" s="229" t="s">
        <v>647</v>
      </c>
      <c r="G417" s="73"/>
      <c r="H417" s="73"/>
      <c r="I417" s="186"/>
      <c r="J417" s="73"/>
      <c r="K417" s="73"/>
      <c r="L417" s="71"/>
      <c r="M417" s="230"/>
      <c r="N417" s="46"/>
      <c r="O417" s="46"/>
      <c r="P417" s="46"/>
      <c r="Q417" s="46"/>
      <c r="R417" s="46"/>
      <c r="S417" s="46"/>
      <c r="T417" s="94"/>
      <c r="AT417" s="23" t="s">
        <v>149</v>
      </c>
      <c r="AU417" s="23" t="s">
        <v>84</v>
      </c>
    </row>
    <row r="418" spans="2:65" s="1" customFormat="1" ht="25.5" customHeight="1">
      <c r="B418" s="45"/>
      <c r="C418" s="253" t="s">
        <v>648</v>
      </c>
      <c r="D418" s="253" t="s">
        <v>221</v>
      </c>
      <c r="E418" s="254" t="s">
        <v>649</v>
      </c>
      <c r="F418" s="255" t="s">
        <v>650</v>
      </c>
      <c r="G418" s="256" t="s">
        <v>213</v>
      </c>
      <c r="H418" s="257">
        <v>42.2</v>
      </c>
      <c r="I418" s="258"/>
      <c r="J418" s="259">
        <f>ROUND(I418*H418,2)</f>
        <v>0</v>
      </c>
      <c r="K418" s="255" t="s">
        <v>21</v>
      </c>
      <c r="L418" s="260"/>
      <c r="M418" s="261" t="s">
        <v>21</v>
      </c>
      <c r="N418" s="262" t="s">
        <v>44</v>
      </c>
      <c r="O418" s="46"/>
      <c r="P418" s="225">
        <f>O418*H418</f>
        <v>0</v>
      </c>
      <c r="Q418" s="225">
        <v>0.005</v>
      </c>
      <c r="R418" s="225">
        <f>Q418*H418</f>
        <v>0.21100000000000002</v>
      </c>
      <c r="S418" s="225">
        <v>0</v>
      </c>
      <c r="T418" s="226">
        <f>S418*H418</f>
        <v>0</v>
      </c>
      <c r="AR418" s="23" t="s">
        <v>189</v>
      </c>
      <c r="AT418" s="23" t="s">
        <v>221</v>
      </c>
      <c r="AU418" s="23" t="s">
        <v>84</v>
      </c>
      <c r="AY418" s="23" t="s">
        <v>140</v>
      </c>
      <c r="BE418" s="227">
        <f>IF(N418="základní",J418,0)</f>
        <v>0</v>
      </c>
      <c r="BF418" s="227">
        <f>IF(N418="snížená",J418,0)</f>
        <v>0</v>
      </c>
      <c r="BG418" s="227">
        <f>IF(N418="zákl. přenesená",J418,0)</f>
        <v>0</v>
      </c>
      <c r="BH418" s="227">
        <f>IF(N418="sníž. přenesená",J418,0)</f>
        <v>0</v>
      </c>
      <c r="BI418" s="227">
        <f>IF(N418="nulová",J418,0)</f>
        <v>0</v>
      </c>
      <c r="BJ418" s="23" t="s">
        <v>81</v>
      </c>
      <c r="BK418" s="227">
        <f>ROUND(I418*H418,2)</f>
        <v>0</v>
      </c>
      <c r="BL418" s="23" t="s">
        <v>147</v>
      </c>
      <c r="BM418" s="23" t="s">
        <v>651</v>
      </c>
    </row>
    <row r="419" spans="2:65" s="1" customFormat="1" ht="25.5" customHeight="1">
      <c r="B419" s="45"/>
      <c r="C419" s="253" t="s">
        <v>652</v>
      </c>
      <c r="D419" s="253" t="s">
        <v>221</v>
      </c>
      <c r="E419" s="254" t="s">
        <v>653</v>
      </c>
      <c r="F419" s="255" t="s">
        <v>654</v>
      </c>
      <c r="G419" s="256" t="s">
        <v>351</v>
      </c>
      <c r="H419" s="257">
        <v>6</v>
      </c>
      <c r="I419" s="258"/>
      <c r="J419" s="259">
        <f>ROUND(I419*H419,2)</f>
        <v>0</v>
      </c>
      <c r="K419" s="255" t="s">
        <v>21</v>
      </c>
      <c r="L419" s="260"/>
      <c r="M419" s="261" t="s">
        <v>21</v>
      </c>
      <c r="N419" s="262" t="s">
        <v>44</v>
      </c>
      <c r="O419" s="46"/>
      <c r="P419" s="225">
        <f>O419*H419</f>
        <v>0</v>
      </c>
      <c r="Q419" s="225">
        <v>0.006</v>
      </c>
      <c r="R419" s="225">
        <f>Q419*H419</f>
        <v>0.036000000000000004</v>
      </c>
      <c r="S419" s="225">
        <v>0</v>
      </c>
      <c r="T419" s="226">
        <f>S419*H419</f>
        <v>0</v>
      </c>
      <c r="AR419" s="23" t="s">
        <v>189</v>
      </c>
      <c r="AT419" s="23" t="s">
        <v>221</v>
      </c>
      <c r="AU419" s="23" t="s">
        <v>84</v>
      </c>
      <c r="AY419" s="23" t="s">
        <v>140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23" t="s">
        <v>81</v>
      </c>
      <c r="BK419" s="227">
        <f>ROUND(I419*H419,2)</f>
        <v>0</v>
      </c>
      <c r="BL419" s="23" t="s">
        <v>147</v>
      </c>
      <c r="BM419" s="23" t="s">
        <v>655</v>
      </c>
    </row>
    <row r="420" spans="2:65" s="1" customFormat="1" ht="25.5" customHeight="1">
      <c r="B420" s="45"/>
      <c r="C420" s="216" t="s">
        <v>656</v>
      </c>
      <c r="D420" s="216" t="s">
        <v>142</v>
      </c>
      <c r="E420" s="217" t="s">
        <v>267</v>
      </c>
      <c r="F420" s="218" t="s">
        <v>268</v>
      </c>
      <c r="G420" s="219" t="s">
        <v>174</v>
      </c>
      <c r="H420" s="220">
        <v>12.578</v>
      </c>
      <c r="I420" s="221"/>
      <c r="J420" s="222">
        <f>ROUND(I420*H420,2)</f>
        <v>0</v>
      </c>
      <c r="K420" s="218" t="s">
        <v>146</v>
      </c>
      <c r="L420" s="71"/>
      <c r="M420" s="223" t="s">
        <v>21</v>
      </c>
      <c r="N420" s="224" t="s">
        <v>44</v>
      </c>
      <c r="O420" s="46"/>
      <c r="P420" s="225">
        <f>O420*H420</f>
        <v>0</v>
      </c>
      <c r="Q420" s="225">
        <v>0</v>
      </c>
      <c r="R420" s="225">
        <f>Q420*H420</f>
        <v>0</v>
      </c>
      <c r="S420" s="225">
        <v>0</v>
      </c>
      <c r="T420" s="226">
        <f>S420*H420</f>
        <v>0</v>
      </c>
      <c r="AR420" s="23" t="s">
        <v>147</v>
      </c>
      <c r="AT420" s="23" t="s">
        <v>142</v>
      </c>
      <c r="AU420" s="23" t="s">
        <v>84</v>
      </c>
      <c r="AY420" s="23" t="s">
        <v>140</v>
      </c>
      <c r="BE420" s="227">
        <f>IF(N420="základní",J420,0)</f>
        <v>0</v>
      </c>
      <c r="BF420" s="227">
        <f>IF(N420="snížená",J420,0)</f>
        <v>0</v>
      </c>
      <c r="BG420" s="227">
        <f>IF(N420="zákl. přenesená",J420,0)</f>
        <v>0</v>
      </c>
      <c r="BH420" s="227">
        <f>IF(N420="sníž. přenesená",J420,0)</f>
        <v>0</v>
      </c>
      <c r="BI420" s="227">
        <f>IF(N420="nulová",J420,0)</f>
        <v>0</v>
      </c>
      <c r="BJ420" s="23" t="s">
        <v>81</v>
      </c>
      <c r="BK420" s="227">
        <f>ROUND(I420*H420,2)</f>
        <v>0</v>
      </c>
      <c r="BL420" s="23" t="s">
        <v>147</v>
      </c>
      <c r="BM420" s="23" t="s">
        <v>657</v>
      </c>
    </row>
    <row r="421" spans="2:47" s="1" customFormat="1" ht="13.5">
      <c r="B421" s="45"/>
      <c r="C421" s="73"/>
      <c r="D421" s="228" t="s">
        <v>149</v>
      </c>
      <c r="E421" s="73"/>
      <c r="F421" s="229" t="s">
        <v>270</v>
      </c>
      <c r="G421" s="73"/>
      <c r="H421" s="73"/>
      <c r="I421" s="186"/>
      <c r="J421" s="73"/>
      <c r="K421" s="73"/>
      <c r="L421" s="71"/>
      <c r="M421" s="230"/>
      <c r="N421" s="46"/>
      <c r="O421" s="46"/>
      <c r="P421" s="46"/>
      <c r="Q421" s="46"/>
      <c r="R421" s="46"/>
      <c r="S421" s="46"/>
      <c r="T421" s="94"/>
      <c r="AT421" s="23" t="s">
        <v>149</v>
      </c>
      <c r="AU421" s="23" t="s">
        <v>84</v>
      </c>
    </row>
    <row r="422" spans="2:63" s="10" customFormat="1" ht="29.85" customHeight="1">
      <c r="B422" s="200"/>
      <c r="C422" s="201"/>
      <c r="D422" s="202" t="s">
        <v>72</v>
      </c>
      <c r="E422" s="214" t="s">
        <v>658</v>
      </c>
      <c r="F422" s="214" t="s">
        <v>659</v>
      </c>
      <c r="G422" s="201"/>
      <c r="H422" s="201"/>
      <c r="I422" s="204"/>
      <c r="J422" s="215">
        <f>BK422</f>
        <v>0</v>
      </c>
      <c r="K422" s="201"/>
      <c r="L422" s="206"/>
      <c r="M422" s="207"/>
      <c r="N422" s="208"/>
      <c r="O422" s="208"/>
      <c r="P422" s="209">
        <f>SUM(P423:P447)</f>
        <v>0</v>
      </c>
      <c r="Q422" s="208"/>
      <c r="R422" s="209">
        <f>SUM(R423:R447)</f>
        <v>0.0918275</v>
      </c>
      <c r="S422" s="208"/>
      <c r="T422" s="210">
        <f>SUM(T423:T447)</f>
        <v>0</v>
      </c>
      <c r="AR422" s="211" t="s">
        <v>81</v>
      </c>
      <c r="AT422" s="212" t="s">
        <v>72</v>
      </c>
      <c r="AU422" s="212" t="s">
        <v>81</v>
      </c>
      <c r="AY422" s="211" t="s">
        <v>140</v>
      </c>
      <c r="BK422" s="213">
        <f>SUM(BK423:BK447)</f>
        <v>0</v>
      </c>
    </row>
    <row r="423" spans="2:65" s="1" customFormat="1" ht="16.5" customHeight="1">
      <c r="B423" s="45"/>
      <c r="C423" s="216" t="s">
        <v>660</v>
      </c>
      <c r="D423" s="216" t="s">
        <v>142</v>
      </c>
      <c r="E423" s="217" t="s">
        <v>453</v>
      </c>
      <c r="F423" s="218" t="s">
        <v>454</v>
      </c>
      <c r="G423" s="219" t="s">
        <v>145</v>
      </c>
      <c r="H423" s="220">
        <v>13.8</v>
      </c>
      <c r="I423" s="221"/>
      <c r="J423" s="222">
        <f>ROUND(I423*H423,2)</f>
        <v>0</v>
      </c>
      <c r="K423" s="218" t="s">
        <v>146</v>
      </c>
      <c r="L423" s="71"/>
      <c r="M423" s="223" t="s">
        <v>21</v>
      </c>
      <c r="N423" s="224" t="s">
        <v>44</v>
      </c>
      <c r="O423" s="46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AR423" s="23" t="s">
        <v>147</v>
      </c>
      <c r="AT423" s="23" t="s">
        <v>142</v>
      </c>
      <c r="AU423" s="23" t="s">
        <v>84</v>
      </c>
      <c r="AY423" s="23" t="s">
        <v>140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23" t="s">
        <v>81</v>
      </c>
      <c r="BK423" s="227">
        <f>ROUND(I423*H423,2)</f>
        <v>0</v>
      </c>
      <c r="BL423" s="23" t="s">
        <v>147</v>
      </c>
      <c r="BM423" s="23" t="s">
        <v>661</v>
      </c>
    </row>
    <row r="424" spans="2:47" s="1" customFormat="1" ht="13.5">
      <c r="B424" s="45"/>
      <c r="C424" s="73"/>
      <c r="D424" s="228" t="s">
        <v>149</v>
      </c>
      <c r="E424" s="73"/>
      <c r="F424" s="229" t="s">
        <v>456</v>
      </c>
      <c r="G424" s="73"/>
      <c r="H424" s="73"/>
      <c r="I424" s="186"/>
      <c r="J424" s="73"/>
      <c r="K424" s="73"/>
      <c r="L424" s="71"/>
      <c r="M424" s="230"/>
      <c r="N424" s="46"/>
      <c r="O424" s="46"/>
      <c r="P424" s="46"/>
      <c r="Q424" s="46"/>
      <c r="R424" s="46"/>
      <c r="S424" s="46"/>
      <c r="T424" s="94"/>
      <c r="AT424" s="23" t="s">
        <v>149</v>
      </c>
      <c r="AU424" s="23" t="s">
        <v>84</v>
      </c>
    </row>
    <row r="425" spans="2:51" s="11" customFormat="1" ht="13.5">
      <c r="B425" s="231"/>
      <c r="C425" s="232"/>
      <c r="D425" s="228" t="s">
        <v>151</v>
      </c>
      <c r="E425" s="233" t="s">
        <v>21</v>
      </c>
      <c r="F425" s="234" t="s">
        <v>662</v>
      </c>
      <c r="G425" s="232"/>
      <c r="H425" s="235">
        <v>13.8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AT425" s="241" t="s">
        <v>151</v>
      </c>
      <c r="AU425" s="241" t="s">
        <v>84</v>
      </c>
      <c r="AV425" s="11" t="s">
        <v>84</v>
      </c>
      <c r="AW425" s="11" t="s">
        <v>36</v>
      </c>
      <c r="AX425" s="11" t="s">
        <v>81</v>
      </c>
      <c r="AY425" s="241" t="s">
        <v>140</v>
      </c>
    </row>
    <row r="426" spans="2:65" s="1" customFormat="1" ht="16.5" customHeight="1">
      <c r="B426" s="45"/>
      <c r="C426" s="216" t="s">
        <v>663</v>
      </c>
      <c r="D426" s="216" t="s">
        <v>142</v>
      </c>
      <c r="E426" s="217" t="s">
        <v>155</v>
      </c>
      <c r="F426" s="218" t="s">
        <v>156</v>
      </c>
      <c r="G426" s="219" t="s">
        <v>145</v>
      </c>
      <c r="H426" s="220">
        <v>13.8</v>
      </c>
      <c r="I426" s="221"/>
      <c r="J426" s="222">
        <f>ROUND(I426*H426,2)</f>
        <v>0</v>
      </c>
      <c r="K426" s="218" t="s">
        <v>146</v>
      </c>
      <c r="L426" s="71"/>
      <c r="M426" s="223" t="s">
        <v>21</v>
      </c>
      <c r="N426" s="224" t="s">
        <v>44</v>
      </c>
      <c r="O426" s="46"/>
      <c r="P426" s="225">
        <f>O426*H426</f>
        <v>0</v>
      </c>
      <c r="Q426" s="225">
        <v>0</v>
      </c>
      <c r="R426" s="225">
        <f>Q426*H426</f>
        <v>0</v>
      </c>
      <c r="S426" s="225">
        <v>0</v>
      </c>
      <c r="T426" s="226">
        <f>S426*H426</f>
        <v>0</v>
      </c>
      <c r="AR426" s="23" t="s">
        <v>147</v>
      </c>
      <c r="AT426" s="23" t="s">
        <v>142</v>
      </c>
      <c r="AU426" s="23" t="s">
        <v>84</v>
      </c>
      <c r="AY426" s="23" t="s">
        <v>140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23" t="s">
        <v>81</v>
      </c>
      <c r="BK426" s="227">
        <f>ROUND(I426*H426,2)</f>
        <v>0</v>
      </c>
      <c r="BL426" s="23" t="s">
        <v>147</v>
      </c>
      <c r="BM426" s="23" t="s">
        <v>664</v>
      </c>
    </row>
    <row r="427" spans="2:47" s="1" customFormat="1" ht="13.5">
      <c r="B427" s="45"/>
      <c r="C427" s="73"/>
      <c r="D427" s="228" t="s">
        <v>149</v>
      </c>
      <c r="E427" s="73"/>
      <c r="F427" s="229" t="s">
        <v>158</v>
      </c>
      <c r="G427" s="73"/>
      <c r="H427" s="73"/>
      <c r="I427" s="186"/>
      <c r="J427" s="73"/>
      <c r="K427" s="73"/>
      <c r="L427" s="71"/>
      <c r="M427" s="230"/>
      <c r="N427" s="46"/>
      <c r="O427" s="46"/>
      <c r="P427" s="46"/>
      <c r="Q427" s="46"/>
      <c r="R427" s="46"/>
      <c r="S427" s="46"/>
      <c r="T427" s="94"/>
      <c r="AT427" s="23" t="s">
        <v>149</v>
      </c>
      <c r="AU427" s="23" t="s">
        <v>84</v>
      </c>
    </row>
    <row r="428" spans="2:65" s="1" customFormat="1" ht="16.5" customHeight="1">
      <c r="B428" s="45"/>
      <c r="C428" s="216" t="s">
        <v>665</v>
      </c>
      <c r="D428" s="216" t="s">
        <v>142</v>
      </c>
      <c r="E428" s="217" t="s">
        <v>160</v>
      </c>
      <c r="F428" s="218" t="s">
        <v>161</v>
      </c>
      <c r="G428" s="219" t="s">
        <v>145</v>
      </c>
      <c r="H428" s="220">
        <v>13.8</v>
      </c>
      <c r="I428" s="221"/>
      <c r="J428" s="222">
        <f>ROUND(I428*H428,2)</f>
        <v>0</v>
      </c>
      <c r="K428" s="218" t="s">
        <v>146</v>
      </c>
      <c r="L428" s="71"/>
      <c r="M428" s="223" t="s">
        <v>21</v>
      </c>
      <c r="N428" s="224" t="s">
        <v>44</v>
      </c>
      <c r="O428" s="46"/>
      <c r="P428" s="225">
        <f>O428*H428</f>
        <v>0</v>
      </c>
      <c r="Q428" s="225">
        <v>0</v>
      </c>
      <c r="R428" s="225">
        <f>Q428*H428</f>
        <v>0</v>
      </c>
      <c r="S428" s="225">
        <v>0</v>
      </c>
      <c r="T428" s="226">
        <f>S428*H428</f>
        <v>0</v>
      </c>
      <c r="AR428" s="23" t="s">
        <v>147</v>
      </c>
      <c r="AT428" s="23" t="s">
        <v>142</v>
      </c>
      <c r="AU428" s="23" t="s">
        <v>84</v>
      </c>
      <c r="AY428" s="23" t="s">
        <v>140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23" t="s">
        <v>81</v>
      </c>
      <c r="BK428" s="227">
        <f>ROUND(I428*H428,2)</f>
        <v>0</v>
      </c>
      <c r="BL428" s="23" t="s">
        <v>147</v>
      </c>
      <c r="BM428" s="23" t="s">
        <v>666</v>
      </c>
    </row>
    <row r="429" spans="2:47" s="1" customFormat="1" ht="13.5">
      <c r="B429" s="45"/>
      <c r="C429" s="73"/>
      <c r="D429" s="228" t="s">
        <v>149</v>
      </c>
      <c r="E429" s="73"/>
      <c r="F429" s="229" t="s">
        <v>163</v>
      </c>
      <c r="G429" s="73"/>
      <c r="H429" s="73"/>
      <c r="I429" s="186"/>
      <c r="J429" s="73"/>
      <c r="K429" s="73"/>
      <c r="L429" s="71"/>
      <c r="M429" s="230"/>
      <c r="N429" s="46"/>
      <c r="O429" s="46"/>
      <c r="P429" s="46"/>
      <c r="Q429" s="46"/>
      <c r="R429" s="46"/>
      <c r="S429" s="46"/>
      <c r="T429" s="94"/>
      <c r="AT429" s="23" t="s">
        <v>149</v>
      </c>
      <c r="AU429" s="23" t="s">
        <v>84</v>
      </c>
    </row>
    <row r="430" spans="2:65" s="1" customFormat="1" ht="16.5" customHeight="1">
      <c r="B430" s="45"/>
      <c r="C430" s="216" t="s">
        <v>667</v>
      </c>
      <c r="D430" s="216" t="s">
        <v>142</v>
      </c>
      <c r="E430" s="217" t="s">
        <v>668</v>
      </c>
      <c r="F430" s="218" t="s">
        <v>669</v>
      </c>
      <c r="G430" s="219" t="s">
        <v>145</v>
      </c>
      <c r="H430" s="220">
        <v>6.9</v>
      </c>
      <c r="I430" s="221"/>
      <c r="J430" s="222">
        <f>ROUND(I430*H430,2)</f>
        <v>0</v>
      </c>
      <c r="K430" s="218" t="s">
        <v>146</v>
      </c>
      <c r="L430" s="71"/>
      <c r="M430" s="223" t="s">
        <v>21</v>
      </c>
      <c r="N430" s="224" t="s">
        <v>44</v>
      </c>
      <c r="O430" s="46"/>
      <c r="P430" s="225">
        <f>O430*H430</f>
        <v>0</v>
      </c>
      <c r="Q430" s="225">
        <v>0</v>
      </c>
      <c r="R430" s="225">
        <f>Q430*H430</f>
        <v>0</v>
      </c>
      <c r="S430" s="225">
        <v>0</v>
      </c>
      <c r="T430" s="226">
        <f>S430*H430</f>
        <v>0</v>
      </c>
      <c r="AR430" s="23" t="s">
        <v>147</v>
      </c>
      <c r="AT430" s="23" t="s">
        <v>142</v>
      </c>
      <c r="AU430" s="23" t="s">
        <v>84</v>
      </c>
      <c r="AY430" s="23" t="s">
        <v>140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23" t="s">
        <v>81</v>
      </c>
      <c r="BK430" s="227">
        <f>ROUND(I430*H430,2)</f>
        <v>0</v>
      </c>
      <c r="BL430" s="23" t="s">
        <v>147</v>
      </c>
      <c r="BM430" s="23" t="s">
        <v>670</v>
      </c>
    </row>
    <row r="431" spans="2:47" s="1" customFormat="1" ht="13.5">
      <c r="B431" s="45"/>
      <c r="C431" s="73"/>
      <c r="D431" s="228" t="s">
        <v>149</v>
      </c>
      <c r="E431" s="73"/>
      <c r="F431" s="229" t="s">
        <v>671</v>
      </c>
      <c r="G431" s="73"/>
      <c r="H431" s="73"/>
      <c r="I431" s="186"/>
      <c r="J431" s="73"/>
      <c r="K431" s="73"/>
      <c r="L431" s="71"/>
      <c r="M431" s="230"/>
      <c r="N431" s="46"/>
      <c r="O431" s="46"/>
      <c r="P431" s="46"/>
      <c r="Q431" s="46"/>
      <c r="R431" s="46"/>
      <c r="S431" s="46"/>
      <c r="T431" s="94"/>
      <c r="AT431" s="23" t="s">
        <v>149</v>
      </c>
      <c r="AU431" s="23" t="s">
        <v>84</v>
      </c>
    </row>
    <row r="432" spans="2:51" s="11" customFormat="1" ht="13.5">
      <c r="B432" s="231"/>
      <c r="C432" s="232"/>
      <c r="D432" s="228" t="s">
        <v>151</v>
      </c>
      <c r="E432" s="233" t="s">
        <v>21</v>
      </c>
      <c r="F432" s="234" t="s">
        <v>672</v>
      </c>
      <c r="G432" s="232"/>
      <c r="H432" s="235">
        <v>6.9</v>
      </c>
      <c r="I432" s="236"/>
      <c r="J432" s="232"/>
      <c r="K432" s="232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151</v>
      </c>
      <c r="AU432" s="241" t="s">
        <v>84</v>
      </c>
      <c r="AV432" s="11" t="s">
        <v>84</v>
      </c>
      <c r="AW432" s="11" t="s">
        <v>36</v>
      </c>
      <c r="AX432" s="11" t="s">
        <v>81</v>
      </c>
      <c r="AY432" s="241" t="s">
        <v>140</v>
      </c>
    </row>
    <row r="433" spans="2:65" s="1" customFormat="1" ht="25.5" customHeight="1">
      <c r="B433" s="45"/>
      <c r="C433" s="216" t="s">
        <v>673</v>
      </c>
      <c r="D433" s="216" t="s">
        <v>142</v>
      </c>
      <c r="E433" s="217" t="s">
        <v>674</v>
      </c>
      <c r="F433" s="218" t="s">
        <v>675</v>
      </c>
      <c r="G433" s="219" t="s">
        <v>145</v>
      </c>
      <c r="H433" s="220">
        <v>6.9</v>
      </c>
      <c r="I433" s="221"/>
      <c r="J433" s="222">
        <f>ROUND(I433*H433,2)</f>
        <v>0</v>
      </c>
      <c r="K433" s="218" t="s">
        <v>146</v>
      </c>
      <c r="L433" s="71"/>
      <c r="M433" s="223" t="s">
        <v>21</v>
      </c>
      <c r="N433" s="224" t="s">
        <v>44</v>
      </c>
      <c r="O433" s="46"/>
      <c r="P433" s="225">
        <f>O433*H433</f>
        <v>0</v>
      </c>
      <c r="Q433" s="225">
        <v>0</v>
      </c>
      <c r="R433" s="225">
        <f>Q433*H433</f>
        <v>0</v>
      </c>
      <c r="S433" s="225">
        <v>0</v>
      </c>
      <c r="T433" s="226">
        <f>S433*H433</f>
        <v>0</v>
      </c>
      <c r="AR433" s="23" t="s">
        <v>147</v>
      </c>
      <c r="AT433" s="23" t="s">
        <v>142</v>
      </c>
      <c r="AU433" s="23" t="s">
        <v>84</v>
      </c>
      <c r="AY433" s="23" t="s">
        <v>140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23" t="s">
        <v>81</v>
      </c>
      <c r="BK433" s="227">
        <f>ROUND(I433*H433,2)</f>
        <v>0</v>
      </c>
      <c r="BL433" s="23" t="s">
        <v>147</v>
      </c>
      <c r="BM433" s="23" t="s">
        <v>676</v>
      </c>
    </row>
    <row r="434" spans="2:47" s="1" customFormat="1" ht="13.5">
      <c r="B434" s="45"/>
      <c r="C434" s="73"/>
      <c r="D434" s="228" t="s">
        <v>149</v>
      </c>
      <c r="E434" s="73"/>
      <c r="F434" s="229" t="s">
        <v>677</v>
      </c>
      <c r="G434" s="73"/>
      <c r="H434" s="73"/>
      <c r="I434" s="186"/>
      <c r="J434" s="73"/>
      <c r="K434" s="73"/>
      <c r="L434" s="71"/>
      <c r="M434" s="230"/>
      <c r="N434" s="46"/>
      <c r="O434" s="46"/>
      <c r="P434" s="46"/>
      <c r="Q434" s="46"/>
      <c r="R434" s="46"/>
      <c r="S434" s="46"/>
      <c r="T434" s="94"/>
      <c r="AT434" s="23" t="s">
        <v>149</v>
      </c>
      <c r="AU434" s="23" t="s">
        <v>84</v>
      </c>
    </row>
    <row r="435" spans="2:51" s="11" customFormat="1" ht="13.5">
      <c r="B435" s="231"/>
      <c r="C435" s="232"/>
      <c r="D435" s="228" t="s">
        <v>151</v>
      </c>
      <c r="E435" s="233" t="s">
        <v>21</v>
      </c>
      <c r="F435" s="234" t="s">
        <v>672</v>
      </c>
      <c r="G435" s="232"/>
      <c r="H435" s="235">
        <v>6.9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151</v>
      </c>
      <c r="AU435" s="241" t="s">
        <v>84</v>
      </c>
      <c r="AV435" s="11" t="s">
        <v>84</v>
      </c>
      <c r="AW435" s="11" t="s">
        <v>36</v>
      </c>
      <c r="AX435" s="11" t="s">
        <v>81</v>
      </c>
      <c r="AY435" s="241" t="s">
        <v>140</v>
      </c>
    </row>
    <row r="436" spans="2:65" s="1" customFormat="1" ht="16.5" customHeight="1">
      <c r="B436" s="45"/>
      <c r="C436" s="216" t="s">
        <v>678</v>
      </c>
      <c r="D436" s="216" t="s">
        <v>142</v>
      </c>
      <c r="E436" s="217" t="s">
        <v>679</v>
      </c>
      <c r="F436" s="218" t="s">
        <v>680</v>
      </c>
      <c r="G436" s="219" t="s">
        <v>213</v>
      </c>
      <c r="H436" s="220">
        <v>57.5</v>
      </c>
      <c r="I436" s="221"/>
      <c r="J436" s="222">
        <f>ROUND(I436*H436,2)</f>
        <v>0</v>
      </c>
      <c r="K436" s="218" t="s">
        <v>146</v>
      </c>
      <c r="L436" s="71"/>
      <c r="M436" s="223" t="s">
        <v>21</v>
      </c>
      <c r="N436" s="224" t="s">
        <v>44</v>
      </c>
      <c r="O436" s="46"/>
      <c r="P436" s="225">
        <f>O436*H436</f>
        <v>0</v>
      </c>
      <c r="Q436" s="225">
        <v>0.00049</v>
      </c>
      <c r="R436" s="225">
        <f>Q436*H436</f>
        <v>0.028175</v>
      </c>
      <c r="S436" s="225">
        <v>0</v>
      </c>
      <c r="T436" s="226">
        <f>S436*H436</f>
        <v>0</v>
      </c>
      <c r="AR436" s="23" t="s">
        <v>147</v>
      </c>
      <c r="AT436" s="23" t="s">
        <v>142</v>
      </c>
      <c r="AU436" s="23" t="s">
        <v>84</v>
      </c>
      <c r="AY436" s="23" t="s">
        <v>140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23" t="s">
        <v>81</v>
      </c>
      <c r="BK436" s="227">
        <f>ROUND(I436*H436,2)</f>
        <v>0</v>
      </c>
      <c r="BL436" s="23" t="s">
        <v>147</v>
      </c>
      <c r="BM436" s="23" t="s">
        <v>681</v>
      </c>
    </row>
    <row r="437" spans="2:47" s="1" customFormat="1" ht="13.5">
      <c r="B437" s="45"/>
      <c r="C437" s="73"/>
      <c r="D437" s="228" t="s">
        <v>149</v>
      </c>
      <c r="E437" s="73"/>
      <c r="F437" s="229" t="s">
        <v>682</v>
      </c>
      <c r="G437" s="73"/>
      <c r="H437" s="73"/>
      <c r="I437" s="186"/>
      <c r="J437" s="73"/>
      <c r="K437" s="73"/>
      <c r="L437" s="71"/>
      <c r="M437" s="230"/>
      <c r="N437" s="46"/>
      <c r="O437" s="46"/>
      <c r="P437" s="46"/>
      <c r="Q437" s="46"/>
      <c r="R437" s="46"/>
      <c r="S437" s="46"/>
      <c r="T437" s="94"/>
      <c r="AT437" s="23" t="s">
        <v>149</v>
      </c>
      <c r="AU437" s="23" t="s">
        <v>84</v>
      </c>
    </row>
    <row r="438" spans="2:65" s="1" customFormat="1" ht="25.5" customHeight="1">
      <c r="B438" s="45"/>
      <c r="C438" s="216" t="s">
        <v>683</v>
      </c>
      <c r="D438" s="216" t="s">
        <v>142</v>
      </c>
      <c r="E438" s="217" t="s">
        <v>684</v>
      </c>
      <c r="F438" s="218" t="s">
        <v>685</v>
      </c>
      <c r="G438" s="219" t="s">
        <v>168</v>
      </c>
      <c r="H438" s="220">
        <v>46</v>
      </c>
      <c r="I438" s="221"/>
      <c r="J438" s="222">
        <f>ROUND(I438*H438,2)</f>
        <v>0</v>
      </c>
      <c r="K438" s="218" t="s">
        <v>146</v>
      </c>
      <c r="L438" s="71"/>
      <c r="M438" s="223" t="s">
        <v>21</v>
      </c>
      <c r="N438" s="224" t="s">
        <v>44</v>
      </c>
      <c r="O438" s="46"/>
      <c r="P438" s="225">
        <f>O438*H438</f>
        <v>0</v>
      </c>
      <c r="Q438" s="225">
        <v>0.00017</v>
      </c>
      <c r="R438" s="225">
        <f>Q438*H438</f>
        <v>0.00782</v>
      </c>
      <c r="S438" s="225">
        <v>0</v>
      </c>
      <c r="T438" s="226">
        <f>S438*H438</f>
        <v>0</v>
      </c>
      <c r="AR438" s="23" t="s">
        <v>147</v>
      </c>
      <c r="AT438" s="23" t="s">
        <v>142</v>
      </c>
      <c r="AU438" s="23" t="s">
        <v>84</v>
      </c>
      <c r="AY438" s="23" t="s">
        <v>140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23" t="s">
        <v>81</v>
      </c>
      <c r="BK438" s="227">
        <f>ROUND(I438*H438,2)</f>
        <v>0</v>
      </c>
      <c r="BL438" s="23" t="s">
        <v>147</v>
      </c>
      <c r="BM438" s="23" t="s">
        <v>686</v>
      </c>
    </row>
    <row r="439" spans="2:47" s="1" customFormat="1" ht="13.5">
      <c r="B439" s="45"/>
      <c r="C439" s="73"/>
      <c r="D439" s="228" t="s">
        <v>149</v>
      </c>
      <c r="E439" s="73"/>
      <c r="F439" s="229" t="s">
        <v>687</v>
      </c>
      <c r="G439" s="73"/>
      <c r="H439" s="73"/>
      <c r="I439" s="186"/>
      <c r="J439" s="73"/>
      <c r="K439" s="73"/>
      <c r="L439" s="71"/>
      <c r="M439" s="230"/>
      <c r="N439" s="46"/>
      <c r="O439" s="46"/>
      <c r="P439" s="46"/>
      <c r="Q439" s="46"/>
      <c r="R439" s="46"/>
      <c r="S439" s="46"/>
      <c r="T439" s="94"/>
      <c r="AT439" s="23" t="s">
        <v>149</v>
      </c>
      <c r="AU439" s="23" t="s">
        <v>84</v>
      </c>
    </row>
    <row r="440" spans="2:51" s="11" customFormat="1" ht="13.5">
      <c r="B440" s="231"/>
      <c r="C440" s="232"/>
      <c r="D440" s="228" t="s">
        <v>151</v>
      </c>
      <c r="E440" s="233" t="s">
        <v>21</v>
      </c>
      <c r="F440" s="234" t="s">
        <v>688</v>
      </c>
      <c r="G440" s="232"/>
      <c r="H440" s="235">
        <v>46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151</v>
      </c>
      <c r="AU440" s="241" t="s">
        <v>84</v>
      </c>
      <c r="AV440" s="11" t="s">
        <v>84</v>
      </c>
      <c r="AW440" s="11" t="s">
        <v>36</v>
      </c>
      <c r="AX440" s="11" t="s">
        <v>81</v>
      </c>
      <c r="AY440" s="241" t="s">
        <v>140</v>
      </c>
    </row>
    <row r="441" spans="2:65" s="1" customFormat="1" ht="25.5" customHeight="1">
      <c r="B441" s="45"/>
      <c r="C441" s="216" t="s">
        <v>689</v>
      </c>
      <c r="D441" s="216" t="s">
        <v>142</v>
      </c>
      <c r="E441" s="217" t="s">
        <v>690</v>
      </c>
      <c r="F441" s="218" t="s">
        <v>691</v>
      </c>
      <c r="G441" s="219" t="s">
        <v>168</v>
      </c>
      <c r="H441" s="220">
        <v>34.5</v>
      </c>
      <c r="I441" s="221"/>
      <c r="J441" s="222">
        <f>ROUND(I441*H441,2)</f>
        <v>0</v>
      </c>
      <c r="K441" s="218" t="s">
        <v>146</v>
      </c>
      <c r="L441" s="71"/>
      <c r="M441" s="223" t="s">
        <v>21</v>
      </c>
      <c r="N441" s="224" t="s">
        <v>44</v>
      </c>
      <c r="O441" s="46"/>
      <c r="P441" s="225">
        <f>O441*H441</f>
        <v>0</v>
      </c>
      <c r="Q441" s="225">
        <v>0.00031</v>
      </c>
      <c r="R441" s="225">
        <f>Q441*H441</f>
        <v>0.010695</v>
      </c>
      <c r="S441" s="225">
        <v>0</v>
      </c>
      <c r="T441" s="226">
        <f>S441*H441</f>
        <v>0</v>
      </c>
      <c r="AR441" s="23" t="s">
        <v>147</v>
      </c>
      <c r="AT441" s="23" t="s">
        <v>142</v>
      </c>
      <c r="AU441" s="23" t="s">
        <v>84</v>
      </c>
      <c r="AY441" s="23" t="s">
        <v>140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23" t="s">
        <v>81</v>
      </c>
      <c r="BK441" s="227">
        <f>ROUND(I441*H441,2)</f>
        <v>0</v>
      </c>
      <c r="BL441" s="23" t="s">
        <v>147</v>
      </c>
      <c r="BM441" s="23" t="s">
        <v>692</v>
      </c>
    </row>
    <row r="442" spans="2:47" s="1" customFormat="1" ht="13.5">
      <c r="B442" s="45"/>
      <c r="C442" s="73"/>
      <c r="D442" s="228" t="s">
        <v>149</v>
      </c>
      <c r="E442" s="73"/>
      <c r="F442" s="229" t="s">
        <v>693</v>
      </c>
      <c r="G442" s="73"/>
      <c r="H442" s="73"/>
      <c r="I442" s="186"/>
      <c r="J442" s="73"/>
      <c r="K442" s="73"/>
      <c r="L442" s="71"/>
      <c r="M442" s="230"/>
      <c r="N442" s="46"/>
      <c r="O442" s="46"/>
      <c r="P442" s="46"/>
      <c r="Q442" s="46"/>
      <c r="R442" s="46"/>
      <c r="S442" s="46"/>
      <c r="T442" s="94"/>
      <c r="AT442" s="23" t="s">
        <v>149</v>
      </c>
      <c r="AU442" s="23" t="s">
        <v>84</v>
      </c>
    </row>
    <row r="443" spans="2:51" s="11" customFormat="1" ht="13.5">
      <c r="B443" s="231"/>
      <c r="C443" s="232"/>
      <c r="D443" s="228" t="s">
        <v>151</v>
      </c>
      <c r="E443" s="233" t="s">
        <v>21</v>
      </c>
      <c r="F443" s="234" t="s">
        <v>694</v>
      </c>
      <c r="G443" s="232"/>
      <c r="H443" s="235">
        <v>34.5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151</v>
      </c>
      <c r="AU443" s="241" t="s">
        <v>84</v>
      </c>
      <c r="AV443" s="11" t="s">
        <v>84</v>
      </c>
      <c r="AW443" s="11" t="s">
        <v>36</v>
      </c>
      <c r="AX443" s="11" t="s">
        <v>81</v>
      </c>
      <c r="AY443" s="241" t="s">
        <v>140</v>
      </c>
    </row>
    <row r="444" spans="2:65" s="1" customFormat="1" ht="16.5" customHeight="1">
      <c r="B444" s="45"/>
      <c r="C444" s="253" t="s">
        <v>695</v>
      </c>
      <c r="D444" s="253" t="s">
        <v>221</v>
      </c>
      <c r="E444" s="254" t="s">
        <v>696</v>
      </c>
      <c r="F444" s="255" t="s">
        <v>697</v>
      </c>
      <c r="G444" s="256" t="s">
        <v>168</v>
      </c>
      <c r="H444" s="257">
        <v>90.275</v>
      </c>
      <c r="I444" s="258"/>
      <c r="J444" s="259">
        <f>ROUND(I444*H444,2)</f>
        <v>0</v>
      </c>
      <c r="K444" s="255" t="s">
        <v>21</v>
      </c>
      <c r="L444" s="260"/>
      <c r="M444" s="261" t="s">
        <v>21</v>
      </c>
      <c r="N444" s="262" t="s">
        <v>44</v>
      </c>
      <c r="O444" s="46"/>
      <c r="P444" s="225">
        <f>O444*H444</f>
        <v>0</v>
      </c>
      <c r="Q444" s="225">
        <v>0.0005</v>
      </c>
      <c r="R444" s="225">
        <f>Q444*H444</f>
        <v>0.045137500000000004</v>
      </c>
      <c r="S444" s="225">
        <v>0</v>
      </c>
      <c r="T444" s="226">
        <f>S444*H444</f>
        <v>0</v>
      </c>
      <c r="AR444" s="23" t="s">
        <v>189</v>
      </c>
      <c r="AT444" s="23" t="s">
        <v>221</v>
      </c>
      <c r="AU444" s="23" t="s">
        <v>84</v>
      </c>
      <c r="AY444" s="23" t="s">
        <v>140</v>
      </c>
      <c r="BE444" s="227">
        <f>IF(N444="základní",J444,0)</f>
        <v>0</v>
      </c>
      <c r="BF444" s="227">
        <f>IF(N444="snížená",J444,0)</f>
        <v>0</v>
      </c>
      <c r="BG444" s="227">
        <f>IF(N444="zákl. přenesená",J444,0)</f>
        <v>0</v>
      </c>
      <c r="BH444" s="227">
        <f>IF(N444="sníž. přenesená",J444,0)</f>
        <v>0</v>
      </c>
      <c r="BI444" s="227">
        <f>IF(N444="nulová",J444,0)</f>
        <v>0</v>
      </c>
      <c r="BJ444" s="23" t="s">
        <v>81</v>
      </c>
      <c r="BK444" s="227">
        <f>ROUND(I444*H444,2)</f>
        <v>0</v>
      </c>
      <c r="BL444" s="23" t="s">
        <v>147</v>
      </c>
      <c r="BM444" s="23" t="s">
        <v>698</v>
      </c>
    </row>
    <row r="445" spans="2:51" s="11" customFormat="1" ht="13.5">
      <c r="B445" s="231"/>
      <c r="C445" s="232"/>
      <c r="D445" s="228" t="s">
        <v>151</v>
      </c>
      <c r="E445" s="233" t="s">
        <v>21</v>
      </c>
      <c r="F445" s="234" t="s">
        <v>699</v>
      </c>
      <c r="G445" s="232"/>
      <c r="H445" s="235">
        <v>90.275</v>
      </c>
      <c r="I445" s="236"/>
      <c r="J445" s="232"/>
      <c r="K445" s="232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151</v>
      </c>
      <c r="AU445" s="241" t="s">
        <v>84</v>
      </c>
      <c r="AV445" s="11" t="s">
        <v>84</v>
      </c>
      <c r="AW445" s="11" t="s">
        <v>36</v>
      </c>
      <c r="AX445" s="11" t="s">
        <v>81</v>
      </c>
      <c r="AY445" s="241" t="s">
        <v>140</v>
      </c>
    </row>
    <row r="446" spans="2:65" s="1" customFormat="1" ht="16.5" customHeight="1">
      <c r="B446" s="45"/>
      <c r="C446" s="216" t="s">
        <v>700</v>
      </c>
      <c r="D446" s="216" t="s">
        <v>142</v>
      </c>
      <c r="E446" s="217" t="s">
        <v>701</v>
      </c>
      <c r="F446" s="218" t="s">
        <v>702</v>
      </c>
      <c r="G446" s="219" t="s">
        <v>174</v>
      </c>
      <c r="H446" s="220">
        <v>0.092</v>
      </c>
      <c r="I446" s="221"/>
      <c r="J446" s="222">
        <f>ROUND(I446*H446,2)</f>
        <v>0</v>
      </c>
      <c r="K446" s="218" t="s">
        <v>146</v>
      </c>
      <c r="L446" s="71"/>
      <c r="M446" s="223" t="s">
        <v>21</v>
      </c>
      <c r="N446" s="224" t="s">
        <v>44</v>
      </c>
      <c r="O446" s="46"/>
      <c r="P446" s="225">
        <f>O446*H446</f>
        <v>0</v>
      </c>
      <c r="Q446" s="225">
        <v>0</v>
      </c>
      <c r="R446" s="225">
        <f>Q446*H446</f>
        <v>0</v>
      </c>
      <c r="S446" s="225">
        <v>0</v>
      </c>
      <c r="T446" s="226">
        <f>S446*H446</f>
        <v>0</v>
      </c>
      <c r="AR446" s="23" t="s">
        <v>147</v>
      </c>
      <c r="AT446" s="23" t="s">
        <v>142</v>
      </c>
      <c r="AU446" s="23" t="s">
        <v>84</v>
      </c>
      <c r="AY446" s="23" t="s">
        <v>140</v>
      </c>
      <c r="BE446" s="227">
        <f>IF(N446="základní",J446,0)</f>
        <v>0</v>
      </c>
      <c r="BF446" s="227">
        <f>IF(N446="snížená",J446,0)</f>
        <v>0</v>
      </c>
      <c r="BG446" s="227">
        <f>IF(N446="zákl. přenesená",J446,0)</f>
        <v>0</v>
      </c>
      <c r="BH446" s="227">
        <f>IF(N446="sníž. přenesená",J446,0)</f>
        <v>0</v>
      </c>
      <c r="BI446" s="227">
        <f>IF(N446="nulová",J446,0)</f>
        <v>0</v>
      </c>
      <c r="BJ446" s="23" t="s">
        <v>81</v>
      </c>
      <c r="BK446" s="227">
        <f>ROUND(I446*H446,2)</f>
        <v>0</v>
      </c>
      <c r="BL446" s="23" t="s">
        <v>147</v>
      </c>
      <c r="BM446" s="23" t="s">
        <v>703</v>
      </c>
    </row>
    <row r="447" spans="2:47" s="1" customFormat="1" ht="13.5">
      <c r="B447" s="45"/>
      <c r="C447" s="73"/>
      <c r="D447" s="228" t="s">
        <v>149</v>
      </c>
      <c r="E447" s="73"/>
      <c r="F447" s="229" t="s">
        <v>704</v>
      </c>
      <c r="G447" s="73"/>
      <c r="H447" s="73"/>
      <c r="I447" s="186"/>
      <c r="J447" s="73"/>
      <c r="K447" s="73"/>
      <c r="L447" s="71"/>
      <c r="M447" s="230"/>
      <c r="N447" s="46"/>
      <c r="O447" s="46"/>
      <c r="P447" s="46"/>
      <c r="Q447" s="46"/>
      <c r="R447" s="46"/>
      <c r="S447" s="46"/>
      <c r="T447" s="94"/>
      <c r="AT447" s="23" t="s">
        <v>149</v>
      </c>
      <c r="AU447" s="23" t="s">
        <v>84</v>
      </c>
    </row>
    <row r="448" spans="2:63" s="10" customFormat="1" ht="29.85" customHeight="1">
      <c r="B448" s="200"/>
      <c r="C448" s="201"/>
      <c r="D448" s="202" t="s">
        <v>72</v>
      </c>
      <c r="E448" s="214" t="s">
        <v>705</v>
      </c>
      <c r="F448" s="214" t="s">
        <v>706</v>
      </c>
      <c r="G448" s="201"/>
      <c r="H448" s="201"/>
      <c r="I448" s="204"/>
      <c r="J448" s="215">
        <f>BK448</f>
        <v>0</v>
      </c>
      <c r="K448" s="201"/>
      <c r="L448" s="206"/>
      <c r="M448" s="207"/>
      <c r="N448" s="208"/>
      <c r="O448" s="208"/>
      <c r="P448" s="209">
        <f>P449</f>
        <v>0</v>
      </c>
      <c r="Q448" s="208"/>
      <c r="R448" s="209">
        <f>R449</f>
        <v>0</v>
      </c>
      <c r="S448" s="208"/>
      <c r="T448" s="210">
        <f>T449</f>
        <v>0</v>
      </c>
      <c r="AR448" s="211" t="s">
        <v>81</v>
      </c>
      <c r="AT448" s="212" t="s">
        <v>72</v>
      </c>
      <c r="AU448" s="212" t="s">
        <v>81</v>
      </c>
      <c r="AY448" s="211" t="s">
        <v>140</v>
      </c>
      <c r="BK448" s="213">
        <f>BK449</f>
        <v>0</v>
      </c>
    </row>
    <row r="449" spans="2:65" s="1" customFormat="1" ht="25.5" customHeight="1">
      <c r="B449" s="45"/>
      <c r="C449" s="216" t="s">
        <v>707</v>
      </c>
      <c r="D449" s="216" t="s">
        <v>142</v>
      </c>
      <c r="E449" s="217" t="s">
        <v>708</v>
      </c>
      <c r="F449" s="218" t="s">
        <v>709</v>
      </c>
      <c r="G449" s="219" t="s">
        <v>351</v>
      </c>
      <c r="H449" s="220">
        <v>8</v>
      </c>
      <c r="I449" s="221"/>
      <c r="J449" s="222">
        <f>ROUND(I449*H449,2)</f>
        <v>0</v>
      </c>
      <c r="K449" s="218" t="s">
        <v>21</v>
      </c>
      <c r="L449" s="71"/>
      <c r="M449" s="223" t="s">
        <v>21</v>
      </c>
      <c r="N449" s="224" t="s">
        <v>44</v>
      </c>
      <c r="O449" s="46"/>
      <c r="P449" s="225">
        <f>O449*H449</f>
        <v>0</v>
      </c>
      <c r="Q449" s="225">
        <v>0</v>
      </c>
      <c r="R449" s="225">
        <f>Q449*H449</f>
        <v>0</v>
      </c>
      <c r="S449" s="225">
        <v>0</v>
      </c>
      <c r="T449" s="226">
        <f>S449*H449</f>
        <v>0</v>
      </c>
      <c r="AR449" s="23" t="s">
        <v>147</v>
      </c>
      <c r="AT449" s="23" t="s">
        <v>142</v>
      </c>
      <c r="AU449" s="23" t="s">
        <v>84</v>
      </c>
      <c r="AY449" s="23" t="s">
        <v>140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23" t="s">
        <v>81</v>
      </c>
      <c r="BK449" s="227">
        <f>ROUND(I449*H449,2)</f>
        <v>0</v>
      </c>
      <c r="BL449" s="23" t="s">
        <v>147</v>
      </c>
      <c r="BM449" s="23" t="s">
        <v>710</v>
      </c>
    </row>
    <row r="450" spans="2:63" s="10" customFormat="1" ht="29.85" customHeight="1">
      <c r="B450" s="200"/>
      <c r="C450" s="201"/>
      <c r="D450" s="202" t="s">
        <v>72</v>
      </c>
      <c r="E450" s="214" t="s">
        <v>711</v>
      </c>
      <c r="F450" s="214" t="s">
        <v>712</v>
      </c>
      <c r="G450" s="201"/>
      <c r="H450" s="201"/>
      <c r="I450" s="204"/>
      <c r="J450" s="215">
        <f>BK450</f>
        <v>0</v>
      </c>
      <c r="K450" s="201"/>
      <c r="L450" s="206"/>
      <c r="M450" s="207"/>
      <c r="N450" s="208"/>
      <c r="O450" s="208"/>
      <c r="P450" s="209">
        <f>SUM(P451:P474)</f>
        <v>0</v>
      </c>
      <c r="Q450" s="208"/>
      <c r="R450" s="209">
        <f>SUM(R451:R474)</f>
        <v>21.95968</v>
      </c>
      <c r="S450" s="208"/>
      <c r="T450" s="210">
        <f>SUM(T451:T474)</f>
        <v>0</v>
      </c>
      <c r="AR450" s="211" t="s">
        <v>81</v>
      </c>
      <c r="AT450" s="212" t="s">
        <v>72</v>
      </c>
      <c r="AU450" s="212" t="s">
        <v>81</v>
      </c>
      <c r="AY450" s="211" t="s">
        <v>140</v>
      </c>
      <c r="BK450" s="213">
        <f>SUM(BK451:BK474)</f>
        <v>0</v>
      </c>
    </row>
    <row r="451" spans="2:65" s="1" customFormat="1" ht="16.5" customHeight="1">
      <c r="B451" s="45"/>
      <c r="C451" s="216" t="s">
        <v>713</v>
      </c>
      <c r="D451" s="216" t="s">
        <v>142</v>
      </c>
      <c r="E451" s="217" t="s">
        <v>459</v>
      </c>
      <c r="F451" s="218" t="s">
        <v>460</v>
      </c>
      <c r="G451" s="219" t="s">
        <v>145</v>
      </c>
      <c r="H451" s="220">
        <v>3.042</v>
      </c>
      <c r="I451" s="221"/>
      <c r="J451" s="222">
        <f>ROUND(I451*H451,2)</f>
        <v>0</v>
      </c>
      <c r="K451" s="218" t="s">
        <v>146</v>
      </c>
      <c r="L451" s="71"/>
      <c r="M451" s="223" t="s">
        <v>21</v>
      </c>
      <c r="N451" s="224" t="s">
        <v>44</v>
      </c>
      <c r="O451" s="46"/>
      <c r="P451" s="225">
        <f>O451*H451</f>
        <v>0</v>
      </c>
      <c r="Q451" s="225">
        <v>0</v>
      </c>
      <c r="R451" s="225">
        <f>Q451*H451</f>
        <v>0</v>
      </c>
      <c r="S451" s="225">
        <v>0</v>
      </c>
      <c r="T451" s="226">
        <f>S451*H451</f>
        <v>0</v>
      </c>
      <c r="AR451" s="23" t="s">
        <v>147</v>
      </c>
      <c r="AT451" s="23" t="s">
        <v>142</v>
      </c>
      <c r="AU451" s="23" t="s">
        <v>84</v>
      </c>
      <c r="AY451" s="23" t="s">
        <v>140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23" t="s">
        <v>81</v>
      </c>
      <c r="BK451" s="227">
        <f>ROUND(I451*H451,2)</f>
        <v>0</v>
      </c>
      <c r="BL451" s="23" t="s">
        <v>147</v>
      </c>
      <c r="BM451" s="23" t="s">
        <v>714</v>
      </c>
    </row>
    <row r="452" spans="2:47" s="1" customFormat="1" ht="13.5">
      <c r="B452" s="45"/>
      <c r="C452" s="73"/>
      <c r="D452" s="228" t="s">
        <v>149</v>
      </c>
      <c r="E452" s="73"/>
      <c r="F452" s="229" t="s">
        <v>462</v>
      </c>
      <c r="G452" s="73"/>
      <c r="H452" s="73"/>
      <c r="I452" s="186"/>
      <c r="J452" s="73"/>
      <c r="K452" s="73"/>
      <c r="L452" s="71"/>
      <c r="M452" s="230"/>
      <c r="N452" s="46"/>
      <c r="O452" s="46"/>
      <c r="P452" s="46"/>
      <c r="Q452" s="46"/>
      <c r="R452" s="46"/>
      <c r="S452" s="46"/>
      <c r="T452" s="94"/>
      <c r="AT452" s="23" t="s">
        <v>149</v>
      </c>
      <c r="AU452" s="23" t="s">
        <v>84</v>
      </c>
    </row>
    <row r="453" spans="2:51" s="11" customFormat="1" ht="13.5">
      <c r="B453" s="231"/>
      <c r="C453" s="232"/>
      <c r="D453" s="228" t="s">
        <v>151</v>
      </c>
      <c r="E453" s="233" t="s">
        <v>21</v>
      </c>
      <c r="F453" s="234" t="s">
        <v>715</v>
      </c>
      <c r="G453" s="232"/>
      <c r="H453" s="235">
        <v>3.042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AT453" s="241" t="s">
        <v>151</v>
      </c>
      <c r="AU453" s="241" t="s">
        <v>84</v>
      </c>
      <c r="AV453" s="11" t="s">
        <v>84</v>
      </c>
      <c r="AW453" s="11" t="s">
        <v>36</v>
      </c>
      <c r="AX453" s="11" t="s">
        <v>81</v>
      </c>
      <c r="AY453" s="241" t="s">
        <v>140</v>
      </c>
    </row>
    <row r="454" spans="2:65" s="1" customFormat="1" ht="16.5" customHeight="1">
      <c r="B454" s="45"/>
      <c r="C454" s="216" t="s">
        <v>716</v>
      </c>
      <c r="D454" s="216" t="s">
        <v>142</v>
      </c>
      <c r="E454" s="217" t="s">
        <v>155</v>
      </c>
      <c r="F454" s="218" t="s">
        <v>156</v>
      </c>
      <c r="G454" s="219" t="s">
        <v>145</v>
      </c>
      <c r="H454" s="220">
        <v>3.042</v>
      </c>
      <c r="I454" s="221"/>
      <c r="J454" s="222">
        <f>ROUND(I454*H454,2)</f>
        <v>0</v>
      </c>
      <c r="K454" s="218" t="s">
        <v>146</v>
      </c>
      <c r="L454" s="71"/>
      <c r="M454" s="223" t="s">
        <v>21</v>
      </c>
      <c r="N454" s="224" t="s">
        <v>44</v>
      </c>
      <c r="O454" s="46"/>
      <c r="P454" s="225">
        <f>O454*H454</f>
        <v>0</v>
      </c>
      <c r="Q454" s="225">
        <v>0</v>
      </c>
      <c r="R454" s="225">
        <f>Q454*H454</f>
        <v>0</v>
      </c>
      <c r="S454" s="225">
        <v>0</v>
      </c>
      <c r="T454" s="226">
        <f>S454*H454</f>
        <v>0</v>
      </c>
      <c r="AR454" s="23" t="s">
        <v>147</v>
      </c>
      <c r="AT454" s="23" t="s">
        <v>142</v>
      </c>
      <c r="AU454" s="23" t="s">
        <v>84</v>
      </c>
      <c r="AY454" s="23" t="s">
        <v>140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23" t="s">
        <v>81</v>
      </c>
      <c r="BK454" s="227">
        <f>ROUND(I454*H454,2)</f>
        <v>0</v>
      </c>
      <c r="BL454" s="23" t="s">
        <v>147</v>
      </c>
      <c r="BM454" s="23" t="s">
        <v>717</v>
      </c>
    </row>
    <row r="455" spans="2:47" s="1" customFormat="1" ht="13.5">
      <c r="B455" s="45"/>
      <c r="C455" s="73"/>
      <c r="D455" s="228" t="s">
        <v>149</v>
      </c>
      <c r="E455" s="73"/>
      <c r="F455" s="229" t="s">
        <v>158</v>
      </c>
      <c r="G455" s="73"/>
      <c r="H455" s="73"/>
      <c r="I455" s="186"/>
      <c r="J455" s="73"/>
      <c r="K455" s="73"/>
      <c r="L455" s="71"/>
      <c r="M455" s="230"/>
      <c r="N455" s="46"/>
      <c r="O455" s="46"/>
      <c r="P455" s="46"/>
      <c r="Q455" s="46"/>
      <c r="R455" s="46"/>
      <c r="S455" s="46"/>
      <c r="T455" s="94"/>
      <c r="AT455" s="23" t="s">
        <v>149</v>
      </c>
      <c r="AU455" s="23" t="s">
        <v>84</v>
      </c>
    </row>
    <row r="456" spans="2:65" s="1" customFormat="1" ht="16.5" customHeight="1">
      <c r="B456" s="45"/>
      <c r="C456" s="216" t="s">
        <v>718</v>
      </c>
      <c r="D456" s="216" t="s">
        <v>142</v>
      </c>
      <c r="E456" s="217" t="s">
        <v>160</v>
      </c>
      <c r="F456" s="218" t="s">
        <v>161</v>
      </c>
      <c r="G456" s="219" t="s">
        <v>145</v>
      </c>
      <c r="H456" s="220">
        <v>3.042</v>
      </c>
      <c r="I456" s="221"/>
      <c r="J456" s="222">
        <f>ROUND(I456*H456,2)</f>
        <v>0</v>
      </c>
      <c r="K456" s="218" t="s">
        <v>146</v>
      </c>
      <c r="L456" s="71"/>
      <c r="M456" s="223" t="s">
        <v>21</v>
      </c>
      <c r="N456" s="224" t="s">
        <v>44</v>
      </c>
      <c r="O456" s="46"/>
      <c r="P456" s="225">
        <f>O456*H456</f>
        <v>0</v>
      </c>
      <c r="Q456" s="225">
        <v>0</v>
      </c>
      <c r="R456" s="225">
        <f>Q456*H456</f>
        <v>0</v>
      </c>
      <c r="S456" s="225">
        <v>0</v>
      </c>
      <c r="T456" s="226">
        <f>S456*H456</f>
        <v>0</v>
      </c>
      <c r="AR456" s="23" t="s">
        <v>147</v>
      </c>
      <c r="AT456" s="23" t="s">
        <v>142</v>
      </c>
      <c r="AU456" s="23" t="s">
        <v>84</v>
      </c>
      <c r="AY456" s="23" t="s">
        <v>140</v>
      </c>
      <c r="BE456" s="227">
        <f>IF(N456="základní",J456,0)</f>
        <v>0</v>
      </c>
      <c r="BF456" s="227">
        <f>IF(N456="snížená",J456,0)</f>
        <v>0</v>
      </c>
      <c r="BG456" s="227">
        <f>IF(N456="zákl. přenesená",J456,0)</f>
        <v>0</v>
      </c>
      <c r="BH456" s="227">
        <f>IF(N456="sníž. přenesená",J456,0)</f>
        <v>0</v>
      </c>
      <c r="BI456" s="227">
        <f>IF(N456="nulová",J456,0)</f>
        <v>0</v>
      </c>
      <c r="BJ456" s="23" t="s">
        <v>81</v>
      </c>
      <c r="BK456" s="227">
        <f>ROUND(I456*H456,2)</f>
        <v>0</v>
      </c>
      <c r="BL456" s="23" t="s">
        <v>147</v>
      </c>
      <c r="BM456" s="23" t="s">
        <v>719</v>
      </c>
    </row>
    <row r="457" spans="2:47" s="1" customFormat="1" ht="13.5">
      <c r="B457" s="45"/>
      <c r="C457" s="73"/>
      <c r="D457" s="228" t="s">
        <v>149</v>
      </c>
      <c r="E457" s="73"/>
      <c r="F457" s="229" t="s">
        <v>163</v>
      </c>
      <c r="G457" s="73"/>
      <c r="H457" s="73"/>
      <c r="I457" s="186"/>
      <c r="J457" s="73"/>
      <c r="K457" s="73"/>
      <c r="L457" s="71"/>
      <c r="M457" s="230"/>
      <c r="N457" s="46"/>
      <c r="O457" s="46"/>
      <c r="P457" s="46"/>
      <c r="Q457" s="46"/>
      <c r="R457" s="46"/>
      <c r="S457" s="46"/>
      <c r="T457" s="94"/>
      <c r="AT457" s="23" t="s">
        <v>149</v>
      </c>
      <c r="AU457" s="23" t="s">
        <v>84</v>
      </c>
    </row>
    <row r="458" spans="2:65" s="1" customFormat="1" ht="25.5" customHeight="1">
      <c r="B458" s="45"/>
      <c r="C458" s="216" t="s">
        <v>720</v>
      </c>
      <c r="D458" s="216" t="s">
        <v>142</v>
      </c>
      <c r="E458" s="217" t="s">
        <v>721</v>
      </c>
      <c r="F458" s="218" t="s">
        <v>722</v>
      </c>
      <c r="G458" s="219" t="s">
        <v>237</v>
      </c>
      <c r="H458" s="220">
        <v>8</v>
      </c>
      <c r="I458" s="221"/>
      <c r="J458" s="222">
        <f>ROUND(I458*H458,2)</f>
        <v>0</v>
      </c>
      <c r="K458" s="218" t="s">
        <v>146</v>
      </c>
      <c r="L458" s="71"/>
      <c r="M458" s="223" t="s">
        <v>21</v>
      </c>
      <c r="N458" s="224" t="s">
        <v>44</v>
      </c>
      <c r="O458" s="46"/>
      <c r="P458" s="225">
        <f>O458*H458</f>
        <v>0</v>
      </c>
      <c r="Q458" s="225">
        <v>0.12846</v>
      </c>
      <c r="R458" s="225">
        <f>Q458*H458</f>
        <v>1.02768</v>
      </c>
      <c r="S458" s="225">
        <v>0</v>
      </c>
      <c r="T458" s="226">
        <f>S458*H458</f>
        <v>0</v>
      </c>
      <c r="AR458" s="23" t="s">
        <v>147</v>
      </c>
      <c r="AT458" s="23" t="s">
        <v>142</v>
      </c>
      <c r="AU458" s="23" t="s">
        <v>84</v>
      </c>
      <c r="AY458" s="23" t="s">
        <v>140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23" t="s">
        <v>81</v>
      </c>
      <c r="BK458" s="227">
        <f>ROUND(I458*H458,2)</f>
        <v>0</v>
      </c>
      <c r="BL458" s="23" t="s">
        <v>147</v>
      </c>
      <c r="BM458" s="23" t="s">
        <v>723</v>
      </c>
    </row>
    <row r="459" spans="2:47" s="1" customFormat="1" ht="13.5">
      <c r="B459" s="45"/>
      <c r="C459" s="73"/>
      <c r="D459" s="228" t="s">
        <v>149</v>
      </c>
      <c r="E459" s="73"/>
      <c r="F459" s="229" t="s">
        <v>724</v>
      </c>
      <c r="G459" s="73"/>
      <c r="H459" s="73"/>
      <c r="I459" s="186"/>
      <c r="J459" s="73"/>
      <c r="K459" s="73"/>
      <c r="L459" s="71"/>
      <c r="M459" s="230"/>
      <c r="N459" s="46"/>
      <c r="O459" s="46"/>
      <c r="P459" s="46"/>
      <c r="Q459" s="46"/>
      <c r="R459" s="46"/>
      <c r="S459" s="46"/>
      <c r="T459" s="94"/>
      <c r="AT459" s="23" t="s">
        <v>149</v>
      </c>
      <c r="AU459" s="23" t="s">
        <v>84</v>
      </c>
    </row>
    <row r="460" spans="2:65" s="1" customFormat="1" ht="16.5" customHeight="1">
      <c r="B460" s="45"/>
      <c r="C460" s="253" t="s">
        <v>725</v>
      </c>
      <c r="D460" s="253" t="s">
        <v>221</v>
      </c>
      <c r="E460" s="254" t="s">
        <v>726</v>
      </c>
      <c r="F460" s="255" t="s">
        <v>727</v>
      </c>
      <c r="G460" s="256" t="s">
        <v>351</v>
      </c>
      <c r="H460" s="257">
        <v>8</v>
      </c>
      <c r="I460" s="258"/>
      <c r="J460" s="259">
        <f>ROUND(I460*H460,2)</f>
        <v>0</v>
      </c>
      <c r="K460" s="255" t="s">
        <v>21</v>
      </c>
      <c r="L460" s="260"/>
      <c r="M460" s="261" t="s">
        <v>21</v>
      </c>
      <c r="N460" s="262" t="s">
        <v>44</v>
      </c>
      <c r="O460" s="46"/>
      <c r="P460" s="225">
        <f>O460*H460</f>
        <v>0</v>
      </c>
      <c r="Q460" s="225">
        <v>0.668</v>
      </c>
      <c r="R460" s="225">
        <f>Q460*H460</f>
        <v>5.344</v>
      </c>
      <c r="S460" s="225">
        <v>0</v>
      </c>
      <c r="T460" s="226">
        <f>S460*H460</f>
        <v>0</v>
      </c>
      <c r="AR460" s="23" t="s">
        <v>189</v>
      </c>
      <c r="AT460" s="23" t="s">
        <v>221</v>
      </c>
      <c r="AU460" s="23" t="s">
        <v>84</v>
      </c>
      <c r="AY460" s="23" t="s">
        <v>140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23" t="s">
        <v>81</v>
      </c>
      <c r="BK460" s="227">
        <f>ROUND(I460*H460,2)</f>
        <v>0</v>
      </c>
      <c r="BL460" s="23" t="s">
        <v>147</v>
      </c>
      <c r="BM460" s="23" t="s">
        <v>728</v>
      </c>
    </row>
    <row r="461" spans="2:65" s="1" customFormat="1" ht="25.5" customHeight="1">
      <c r="B461" s="45"/>
      <c r="C461" s="216" t="s">
        <v>729</v>
      </c>
      <c r="D461" s="216" t="s">
        <v>142</v>
      </c>
      <c r="E461" s="217" t="s">
        <v>730</v>
      </c>
      <c r="F461" s="218" t="s">
        <v>731</v>
      </c>
      <c r="G461" s="219" t="s">
        <v>237</v>
      </c>
      <c r="H461" s="220">
        <v>8</v>
      </c>
      <c r="I461" s="221"/>
      <c r="J461" s="222">
        <f>ROUND(I461*H461,2)</f>
        <v>0</v>
      </c>
      <c r="K461" s="218" t="s">
        <v>146</v>
      </c>
      <c r="L461" s="71"/>
      <c r="M461" s="223" t="s">
        <v>21</v>
      </c>
      <c r="N461" s="224" t="s">
        <v>44</v>
      </c>
      <c r="O461" s="46"/>
      <c r="P461" s="225">
        <f>O461*H461</f>
        <v>0</v>
      </c>
      <c r="Q461" s="225">
        <v>0.2429</v>
      </c>
      <c r="R461" s="225">
        <f>Q461*H461</f>
        <v>1.9432</v>
      </c>
      <c r="S461" s="225">
        <v>0</v>
      </c>
      <c r="T461" s="226">
        <f>S461*H461</f>
        <v>0</v>
      </c>
      <c r="AR461" s="23" t="s">
        <v>147</v>
      </c>
      <c r="AT461" s="23" t="s">
        <v>142</v>
      </c>
      <c r="AU461" s="23" t="s">
        <v>84</v>
      </c>
      <c r="AY461" s="23" t="s">
        <v>140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23" t="s">
        <v>81</v>
      </c>
      <c r="BK461" s="227">
        <f>ROUND(I461*H461,2)</f>
        <v>0</v>
      </c>
      <c r="BL461" s="23" t="s">
        <v>147</v>
      </c>
      <c r="BM461" s="23" t="s">
        <v>732</v>
      </c>
    </row>
    <row r="462" spans="2:47" s="1" customFormat="1" ht="13.5">
      <c r="B462" s="45"/>
      <c r="C462" s="73"/>
      <c r="D462" s="228" t="s">
        <v>149</v>
      </c>
      <c r="E462" s="73"/>
      <c r="F462" s="229" t="s">
        <v>733</v>
      </c>
      <c r="G462" s="73"/>
      <c r="H462" s="73"/>
      <c r="I462" s="186"/>
      <c r="J462" s="73"/>
      <c r="K462" s="73"/>
      <c r="L462" s="71"/>
      <c r="M462" s="230"/>
      <c r="N462" s="46"/>
      <c r="O462" s="46"/>
      <c r="P462" s="46"/>
      <c r="Q462" s="46"/>
      <c r="R462" s="46"/>
      <c r="S462" s="46"/>
      <c r="T462" s="94"/>
      <c r="AT462" s="23" t="s">
        <v>149</v>
      </c>
      <c r="AU462" s="23" t="s">
        <v>84</v>
      </c>
    </row>
    <row r="463" spans="2:65" s="1" customFormat="1" ht="25.5" customHeight="1">
      <c r="B463" s="45"/>
      <c r="C463" s="253" t="s">
        <v>734</v>
      </c>
      <c r="D463" s="253" t="s">
        <v>221</v>
      </c>
      <c r="E463" s="254" t="s">
        <v>735</v>
      </c>
      <c r="F463" s="255" t="s">
        <v>736</v>
      </c>
      <c r="G463" s="256" t="s">
        <v>351</v>
      </c>
      <c r="H463" s="257">
        <v>8</v>
      </c>
      <c r="I463" s="258"/>
      <c r="J463" s="259">
        <f>ROUND(I463*H463,2)</f>
        <v>0</v>
      </c>
      <c r="K463" s="255" t="s">
        <v>21</v>
      </c>
      <c r="L463" s="260"/>
      <c r="M463" s="261" t="s">
        <v>21</v>
      </c>
      <c r="N463" s="262" t="s">
        <v>44</v>
      </c>
      <c r="O463" s="46"/>
      <c r="P463" s="225">
        <f>O463*H463</f>
        <v>0</v>
      </c>
      <c r="Q463" s="225">
        <v>0.257</v>
      </c>
      <c r="R463" s="225">
        <f>Q463*H463</f>
        <v>2.056</v>
      </c>
      <c r="S463" s="225">
        <v>0</v>
      </c>
      <c r="T463" s="226">
        <f>S463*H463</f>
        <v>0</v>
      </c>
      <c r="AR463" s="23" t="s">
        <v>189</v>
      </c>
      <c r="AT463" s="23" t="s">
        <v>221</v>
      </c>
      <c r="AU463" s="23" t="s">
        <v>84</v>
      </c>
      <c r="AY463" s="23" t="s">
        <v>140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23" t="s">
        <v>81</v>
      </c>
      <c r="BK463" s="227">
        <f>ROUND(I463*H463,2)</f>
        <v>0</v>
      </c>
      <c r="BL463" s="23" t="s">
        <v>147</v>
      </c>
      <c r="BM463" s="23" t="s">
        <v>737</v>
      </c>
    </row>
    <row r="464" spans="2:65" s="1" customFormat="1" ht="16.5" customHeight="1">
      <c r="B464" s="45"/>
      <c r="C464" s="216" t="s">
        <v>738</v>
      </c>
      <c r="D464" s="216" t="s">
        <v>142</v>
      </c>
      <c r="E464" s="217" t="s">
        <v>739</v>
      </c>
      <c r="F464" s="218" t="s">
        <v>740</v>
      </c>
      <c r="G464" s="219" t="s">
        <v>237</v>
      </c>
      <c r="H464" s="220">
        <v>8</v>
      </c>
      <c r="I464" s="221"/>
      <c r="J464" s="222">
        <f>ROUND(I464*H464,2)</f>
        <v>0</v>
      </c>
      <c r="K464" s="218" t="s">
        <v>146</v>
      </c>
      <c r="L464" s="71"/>
      <c r="M464" s="223" t="s">
        <v>21</v>
      </c>
      <c r="N464" s="224" t="s">
        <v>44</v>
      </c>
      <c r="O464" s="46"/>
      <c r="P464" s="225">
        <f>O464*H464</f>
        <v>0</v>
      </c>
      <c r="Q464" s="225">
        <v>0.01606</v>
      </c>
      <c r="R464" s="225">
        <f>Q464*H464</f>
        <v>0.12848</v>
      </c>
      <c r="S464" s="225">
        <v>0</v>
      </c>
      <c r="T464" s="226">
        <f>S464*H464</f>
        <v>0</v>
      </c>
      <c r="AR464" s="23" t="s">
        <v>147</v>
      </c>
      <c r="AT464" s="23" t="s">
        <v>142</v>
      </c>
      <c r="AU464" s="23" t="s">
        <v>84</v>
      </c>
      <c r="AY464" s="23" t="s">
        <v>140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23" t="s">
        <v>81</v>
      </c>
      <c r="BK464" s="227">
        <f>ROUND(I464*H464,2)</f>
        <v>0</v>
      </c>
      <c r="BL464" s="23" t="s">
        <v>147</v>
      </c>
      <c r="BM464" s="23" t="s">
        <v>741</v>
      </c>
    </row>
    <row r="465" spans="2:47" s="1" customFormat="1" ht="13.5">
      <c r="B465" s="45"/>
      <c r="C465" s="73"/>
      <c r="D465" s="228" t="s">
        <v>149</v>
      </c>
      <c r="E465" s="73"/>
      <c r="F465" s="229" t="s">
        <v>742</v>
      </c>
      <c r="G465" s="73"/>
      <c r="H465" s="73"/>
      <c r="I465" s="186"/>
      <c r="J465" s="73"/>
      <c r="K465" s="73"/>
      <c r="L465" s="71"/>
      <c r="M465" s="230"/>
      <c r="N465" s="46"/>
      <c r="O465" s="46"/>
      <c r="P465" s="46"/>
      <c r="Q465" s="46"/>
      <c r="R465" s="46"/>
      <c r="S465" s="46"/>
      <c r="T465" s="94"/>
      <c r="AT465" s="23" t="s">
        <v>149</v>
      </c>
      <c r="AU465" s="23" t="s">
        <v>84</v>
      </c>
    </row>
    <row r="466" spans="2:65" s="1" customFormat="1" ht="25.5" customHeight="1">
      <c r="B466" s="45"/>
      <c r="C466" s="253" t="s">
        <v>743</v>
      </c>
      <c r="D466" s="253" t="s">
        <v>221</v>
      </c>
      <c r="E466" s="254" t="s">
        <v>744</v>
      </c>
      <c r="F466" s="255" t="s">
        <v>745</v>
      </c>
      <c r="G466" s="256" t="s">
        <v>351</v>
      </c>
      <c r="H466" s="257">
        <v>8</v>
      </c>
      <c r="I466" s="258"/>
      <c r="J466" s="259">
        <f>ROUND(I466*H466,2)</f>
        <v>0</v>
      </c>
      <c r="K466" s="255" t="s">
        <v>21</v>
      </c>
      <c r="L466" s="260"/>
      <c r="M466" s="261" t="s">
        <v>21</v>
      </c>
      <c r="N466" s="262" t="s">
        <v>44</v>
      </c>
      <c r="O466" s="46"/>
      <c r="P466" s="225">
        <f>O466*H466</f>
        <v>0</v>
      </c>
      <c r="Q466" s="225">
        <v>0.011</v>
      </c>
      <c r="R466" s="225">
        <f>Q466*H466</f>
        <v>0.088</v>
      </c>
      <c r="S466" s="225">
        <v>0</v>
      </c>
      <c r="T466" s="226">
        <f>S466*H466</f>
        <v>0</v>
      </c>
      <c r="AR466" s="23" t="s">
        <v>189</v>
      </c>
      <c r="AT466" s="23" t="s">
        <v>221</v>
      </c>
      <c r="AU466" s="23" t="s">
        <v>84</v>
      </c>
      <c r="AY466" s="23" t="s">
        <v>140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23" t="s">
        <v>81</v>
      </c>
      <c r="BK466" s="227">
        <f>ROUND(I466*H466,2)</f>
        <v>0</v>
      </c>
      <c r="BL466" s="23" t="s">
        <v>147</v>
      </c>
      <c r="BM466" s="23" t="s">
        <v>746</v>
      </c>
    </row>
    <row r="467" spans="2:65" s="1" customFormat="1" ht="16.5" customHeight="1">
      <c r="B467" s="45"/>
      <c r="C467" s="216" t="s">
        <v>747</v>
      </c>
      <c r="D467" s="216" t="s">
        <v>142</v>
      </c>
      <c r="E467" s="217" t="s">
        <v>748</v>
      </c>
      <c r="F467" s="218" t="s">
        <v>749</v>
      </c>
      <c r="G467" s="219" t="s">
        <v>237</v>
      </c>
      <c r="H467" s="220">
        <v>8</v>
      </c>
      <c r="I467" s="221"/>
      <c r="J467" s="222">
        <f>ROUND(I467*H467,2)</f>
        <v>0</v>
      </c>
      <c r="K467" s="218" t="s">
        <v>146</v>
      </c>
      <c r="L467" s="71"/>
      <c r="M467" s="223" t="s">
        <v>21</v>
      </c>
      <c r="N467" s="224" t="s">
        <v>44</v>
      </c>
      <c r="O467" s="46"/>
      <c r="P467" s="225">
        <f>O467*H467</f>
        <v>0</v>
      </c>
      <c r="Q467" s="225">
        <v>0.00702</v>
      </c>
      <c r="R467" s="225">
        <f>Q467*H467</f>
        <v>0.05616</v>
      </c>
      <c r="S467" s="225">
        <v>0</v>
      </c>
      <c r="T467" s="226">
        <f>S467*H467</f>
        <v>0</v>
      </c>
      <c r="AR467" s="23" t="s">
        <v>147</v>
      </c>
      <c r="AT467" s="23" t="s">
        <v>142</v>
      </c>
      <c r="AU467" s="23" t="s">
        <v>84</v>
      </c>
      <c r="AY467" s="23" t="s">
        <v>140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23" t="s">
        <v>81</v>
      </c>
      <c r="BK467" s="227">
        <f>ROUND(I467*H467,2)</f>
        <v>0</v>
      </c>
      <c r="BL467" s="23" t="s">
        <v>147</v>
      </c>
      <c r="BM467" s="23" t="s">
        <v>750</v>
      </c>
    </row>
    <row r="468" spans="2:47" s="1" customFormat="1" ht="13.5">
      <c r="B468" s="45"/>
      <c r="C468" s="73"/>
      <c r="D468" s="228" t="s">
        <v>149</v>
      </c>
      <c r="E468" s="73"/>
      <c r="F468" s="229" t="s">
        <v>751</v>
      </c>
      <c r="G468" s="73"/>
      <c r="H468" s="73"/>
      <c r="I468" s="186"/>
      <c r="J468" s="73"/>
      <c r="K468" s="73"/>
      <c r="L468" s="71"/>
      <c r="M468" s="230"/>
      <c r="N468" s="46"/>
      <c r="O468" s="46"/>
      <c r="P468" s="46"/>
      <c r="Q468" s="46"/>
      <c r="R468" s="46"/>
      <c r="S468" s="46"/>
      <c r="T468" s="94"/>
      <c r="AT468" s="23" t="s">
        <v>149</v>
      </c>
      <c r="AU468" s="23" t="s">
        <v>84</v>
      </c>
    </row>
    <row r="469" spans="2:65" s="1" customFormat="1" ht="25.5" customHeight="1">
      <c r="B469" s="45"/>
      <c r="C469" s="253" t="s">
        <v>752</v>
      </c>
      <c r="D469" s="253" t="s">
        <v>221</v>
      </c>
      <c r="E469" s="254" t="s">
        <v>753</v>
      </c>
      <c r="F469" s="255" t="s">
        <v>754</v>
      </c>
      <c r="G469" s="256" t="s">
        <v>351</v>
      </c>
      <c r="H469" s="257">
        <v>8</v>
      </c>
      <c r="I469" s="258"/>
      <c r="J469" s="259">
        <f>ROUND(I469*H469,2)</f>
        <v>0</v>
      </c>
      <c r="K469" s="255" t="s">
        <v>21</v>
      </c>
      <c r="L469" s="260"/>
      <c r="M469" s="261" t="s">
        <v>21</v>
      </c>
      <c r="N469" s="262" t="s">
        <v>44</v>
      </c>
      <c r="O469" s="46"/>
      <c r="P469" s="225">
        <f>O469*H469</f>
        <v>0</v>
      </c>
      <c r="Q469" s="225">
        <v>0.113</v>
      </c>
      <c r="R469" s="225">
        <f>Q469*H469</f>
        <v>0.904</v>
      </c>
      <c r="S469" s="225">
        <v>0</v>
      </c>
      <c r="T469" s="226">
        <f>S469*H469</f>
        <v>0</v>
      </c>
      <c r="AR469" s="23" t="s">
        <v>189</v>
      </c>
      <c r="AT469" s="23" t="s">
        <v>221</v>
      </c>
      <c r="AU469" s="23" t="s">
        <v>84</v>
      </c>
      <c r="AY469" s="23" t="s">
        <v>140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23" t="s">
        <v>81</v>
      </c>
      <c r="BK469" s="227">
        <f>ROUND(I469*H469,2)</f>
        <v>0</v>
      </c>
      <c r="BL469" s="23" t="s">
        <v>147</v>
      </c>
      <c r="BM469" s="23" t="s">
        <v>755</v>
      </c>
    </row>
    <row r="470" spans="2:65" s="1" customFormat="1" ht="25.5" customHeight="1">
      <c r="B470" s="45"/>
      <c r="C470" s="216" t="s">
        <v>756</v>
      </c>
      <c r="D470" s="216" t="s">
        <v>142</v>
      </c>
      <c r="E470" s="217" t="s">
        <v>757</v>
      </c>
      <c r="F470" s="218" t="s">
        <v>758</v>
      </c>
      <c r="G470" s="219" t="s">
        <v>237</v>
      </c>
      <c r="H470" s="220">
        <v>8</v>
      </c>
      <c r="I470" s="221"/>
      <c r="J470" s="222">
        <f>ROUND(I470*H470,2)</f>
        <v>0</v>
      </c>
      <c r="K470" s="218" t="s">
        <v>146</v>
      </c>
      <c r="L470" s="71"/>
      <c r="M470" s="223" t="s">
        <v>21</v>
      </c>
      <c r="N470" s="224" t="s">
        <v>44</v>
      </c>
      <c r="O470" s="46"/>
      <c r="P470" s="225">
        <f>O470*H470</f>
        <v>0</v>
      </c>
      <c r="Q470" s="225">
        <v>0.10152</v>
      </c>
      <c r="R470" s="225">
        <f>Q470*H470</f>
        <v>0.81216</v>
      </c>
      <c r="S470" s="225">
        <v>0</v>
      </c>
      <c r="T470" s="226">
        <f>S470*H470</f>
        <v>0</v>
      </c>
      <c r="AR470" s="23" t="s">
        <v>147</v>
      </c>
      <c r="AT470" s="23" t="s">
        <v>142</v>
      </c>
      <c r="AU470" s="23" t="s">
        <v>84</v>
      </c>
      <c r="AY470" s="23" t="s">
        <v>140</v>
      </c>
      <c r="BE470" s="227">
        <f>IF(N470="základní",J470,0)</f>
        <v>0</v>
      </c>
      <c r="BF470" s="227">
        <f>IF(N470="snížená",J470,0)</f>
        <v>0</v>
      </c>
      <c r="BG470" s="227">
        <f>IF(N470="zákl. přenesená",J470,0)</f>
        <v>0</v>
      </c>
      <c r="BH470" s="227">
        <f>IF(N470="sníž. přenesená",J470,0)</f>
        <v>0</v>
      </c>
      <c r="BI470" s="227">
        <f>IF(N470="nulová",J470,0)</f>
        <v>0</v>
      </c>
      <c r="BJ470" s="23" t="s">
        <v>81</v>
      </c>
      <c r="BK470" s="227">
        <f>ROUND(I470*H470,2)</f>
        <v>0</v>
      </c>
      <c r="BL470" s="23" t="s">
        <v>147</v>
      </c>
      <c r="BM470" s="23" t="s">
        <v>759</v>
      </c>
    </row>
    <row r="471" spans="2:47" s="1" customFormat="1" ht="13.5">
      <c r="B471" s="45"/>
      <c r="C471" s="73"/>
      <c r="D471" s="228" t="s">
        <v>149</v>
      </c>
      <c r="E471" s="73"/>
      <c r="F471" s="229" t="s">
        <v>760</v>
      </c>
      <c r="G471" s="73"/>
      <c r="H471" s="73"/>
      <c r="I471" s="186"/>
      <c r="J471" s="73"/>
      <c r="K471" s="73"/>
      <c r="L471" s="71"/>
      <c r="M471" s="230"/>
      <c r="N471" s="46"/>
      <c r="O471" s="46"/>
      <c r="P471" s="46"/>
      <c r="Q471" s="46"/>
      <c r="R471" s="46"/>
      <c r="S471" s="46"/>
      <c r="T471" s="94"/>
      <c r="AT471" s="23" t="s">
        <v>149</v>
      </c>
      <c r="AU471" s="23" t="s">
        <v>84</v>
      </c>
    </row>
    <row r="472" spans="2:65" s="1" customFormat="1" ht="38.25" customHeight="1">
      <c r="B472" s="45"/>
      <c r="C472" s="253" t="s">
        <v>761</v>
      </c>
      <c r="D472" s="253" t="s">
        <v>221</v>
      </c>
      <c r="E472" s="254" t="s">
        <v>762</v>
      </c>
      <c r="F472" s="255" t="s">
        <v>763</v>
      </c>
      <c r="G472" s="256" t="s">
        <v>351</v>
      </c>
      <c r="H472" s="257">
        <v>8</v>
      </c>
      <c r="I472" s="258"/>
      <c r="J472" s="259">
        <f>ROUND(I472*H472,2)</f>
        <v>0</v>
      </c>
      <c r="K472" s="255" t="s">
        <v>21</v>
      </c>
      <c r="L472" s="260"/>
      <c r="M472" s="261" t="s">
        <v>21</v>
      </c>
      <c r="N472" s="262" t="s">
        <v>44</v>
      </c>
      <c r="O472" s="46"/>
      <c r="P472" s="225">
        <f>O472*H472</f>
        <v>0</v>
      </c>
      <c r="Q472" s="225">
        <v>1.2</v>
      </c>
      <c r="R472" s="225">
        <f>Q472*H472</f>
        <v>9.6</v>
      </c>
      <c r="S472" s="225">
        <v>0</v>
      </c>
      <c r="T472" s="226">
        <f>S472*H472</f>
        <v>0</v>
      </c>
      <c r="AR472" s="23" t="s">
        <v>189</v>
      </c>
      <c r="AT472" s="23" t="s">
        <v>221</v>
      </c>
      <c r="AU472" s="23" t="s">
        <v>84</v>
      </c>
      <c r="AY472" s="23" t="s">
        <v>140</v>
      </c>
      <c r="BE472" s="227">
        <f>IF(N472="základní",J472,0)</f>
        <v>0</v>
      </c>
      <c r="BF472" s="227">
        <f>IF(N472="snížená",J472,0)</f>
        <v>0</v>
      </c>
      <c r="BG472" s="227">
        <f>IF(N472="zákl. přenesená",J472,0)</f>
        <v>0</v>
      </c>
      <c r="BH472" s="227">
        <f>IF(N472="sníž. přenesená",J472,0)</f>
        <v>0</v>
      </c>
      <c r="BI472" s="227">
        <f>IF(N472="nulová",J472,0)</f>
        <v>0</v>
      </c>
      <c r="BJ472" s="23" t="s">
        <v>81</v>
      </c>
      <c r="BK472" s="227">
        <f>ROUND(I472*H472,2)</f>
        <v>0</v>
      </c>
      <c r="BL472" s="23" t="s">
        <v>147</v>
      </c>
      <c r="BM472" s="23" t="s">
        <v>764</v>
      </c>
    </row>
    <row r="473" spans="2:65" s="1" customFormat="1" ht="16.5" customHeight="1">
      <c r="B473" s="45"/>
      <c r="C473" s="216" t="s">
        <v>765</v>
      </c>
      <c r="D473" s="216" t="s">
        <v>142</v>
      </c>
      <c r="E473" s="217" t="s">
        <v>766</v>
      </c>
      <c r="F473" s="218" t="s">
        <v>767</v>
      </c>
      <c r="G473" s="219" t="s">
        <v>174</v>
      </c>
      <c r="H473" s="220">
        <v>21.96</v>
      </c>
      <c r="I473" s="221"/>
      <c r="J473" s="222">
        <f>ROUND(I473*H473,2)</f>
        <v>0</v>
      </c>
      <c r="K473" s="218" t="s">
        <v>146</v>
      </c>
      <c r="L473" s="71"/>
      <c r="M473" s="223" t="s">
        <v>21</v>
      </c>
      <c r="N473" s="224" t="s">
        <v>44</v>
      </c>
      <c r="O473" s="46"/>
      <c r="P473" s="225">
        <f>O473*H473</f>
        <v>0</v>
      </c>
      <c r="Q473" s="225">
        <v>0</v>
      </c>
      <c r="R473" s="225">
        <f>Q473*H473</f>
        <v>0</v>
      </c>
      <c r="S473" s="225">
        <v>0</v>
      </c>
      <c r="T473" s="226">
        <f>S473*H473</f>
        <v>0</v>
      </c>
      <c r="AR473" s="23" t="s">
        <v>147</v>
      </c>
      <c r="AT473" s="23" t="s">
        <v>142</v>
      </c>
      <c r="AU473" s="23" t="s">
        <v>84</v>
      </c>
      <c r="AY473" s="23" t="s">
        <v>140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23" t="s">
        <v>81</v>
      </c>
      <c r="BK473" s="227">
        <f>ROUND(I473*H473,2)</f>
        <v>0</v>
      </c>
      <c r="BL473" s="23" t="s">
        <v>147</v>
      </c>
      <c r="BM473" s="23" t="s">
        <v>768</v>
      </c>
    </row>
    <row r="474" spans="2:47" s="1" customFormat="1" ht="13.5">
      <c r="B474" s="45"/>
      <c r="C474" s="73"/>
      <c r="D474" s="228" t="s">
        <v>149</v>
      </c>
      <c r="E474" s="73"/>
      <c r="F474" s="229" t="s">
        <v>769</v>
      </c>
      <c r="G474" s="73"/>
      <c r="H474" s="73"/>
      <c r="I474" s="186"/>
      <c r="J474" s="73"/>
      <c r="K474" s="73"/>
      <c r="L474" s="71"/>
      <c r="M474" s="230"/>
      <c r="N474" s="46"/>
      <c r="O474" s="46"/>
      <c r="P474" s="46"/>
      <c r="Q474" s="46"/>
      <c r="R474" s="46"/>
      <c r="S474" s="46"/>
      <c r="T474" s="94"/>
      <c r="AT474" s="23" t="s">
        <v>149</v>
      </c>
      <c r="AU474" s="23" t="s">
        <v>84</v>
      </c>
    </row>
    <row r="475" spans="2:63" s="10" customFormat="1" ht="29.85" customHeight="1">
      <c r="B475" s="200"/>
      <c r="C475" s="201"/>
      <c r="D475" s="202" t="s">
        <v>72</v>
      </c>
      <c r="E475" s="214" t="s">
        <v>770</v>
      </c>
      <c r="F475" s="214" t="s">
        <v>771</v>
      </c>
      <c r="G475" s="201"/>
      <c r="H475" s="201"/>
      <c r="I475" s="204"/>
      <c r="J475" s="215">
        <f>BK475</f>
        <v>0</v>
      </c>
      <c r="K475" s="201"/>
      <c r="L475" s="206"/>
      <c r="M475" s="207"/>
      <c r="N475" s="208"/>
      <c r="O475" s="208"/>
      <c r="P475" s="209">
        <f>SUM(P476:P502)</f>
        <v>0</v>
      </c>
      <c r="Q475" s="208"/>
      <c r="R475" s="209">
        <f>SUM(R476:R502)</f>
        <v>14.11160528</v>
      </c>
      <c r="S475" s="208"/>
      <c r="T475" s="210">
        <f>SUM(T476:T502)</f>
        <v>0</v>
      </c>
      <c r="AR475" s="211" t="s">
        <v>81</v>
      </c>
      <c r="AT475" s="212" t="s">
        <v>72</v>
      </c>
      <c r="AU475" s="212" t="s">
        <v>81</v>
      </c>
      <c r="AY475" s="211" t="s">
        <v>140</v>
      </c>
      <c r="BK475" s="213">
        <f>SUM(BK476:BK502)</f>
        <v>0</v>
      </c>
    </row>
    <row r="476" spans="2:65" s="1" customFormat="1" ht="16.5" customHeight="1">
      <c r="B476" s="45"/>
      <c r="C476" s="216" t="s">
        <v>772</v>
      </c>
      <c r="D476" s="216" t="s">
        <v>142</v>
      </c>
      <c r="E476" s="217" t="s">
        <v>459</v>
      </c>
      <c r="F476" s="218" t="s">
        <v>460</v>
      </c>
      <c r="G476" s="219" t="s">
        <v>145</v>
      </c>
      <c r="H476" s="220">
        <v>4.05</v>
      </c>
      <c r="I476" s="221"/>
      <c r="J476" s="222">
        <f>ROUND(I476*H476,2)</f>
        <v>0</v>
      </c>
      <c r="K476" s="218" t="s">
        <v>146</v>
      </c>
      <c r="L476" s="71"/>
      <c r="M476" s="223" t="s">
        <v>21</v>
      </c>
      <c r="N476" s="224" t="s">
        <v>44</v>
      </c>
      <c r="O476" s="46"/>
      <c r="P476" s="225">
        <f>O476*H476</f>
        <v>0</v>
      </c>
      <c r="Q476" s="225">
        <v>0</v>
      </c>
      <c r="R476" s="225">
        <f>Q476*H476</f>
        <v>0</v>
      </c>
      <c r="S476" s="225">
        <v>0</v>
      </c>
      <c r="T476" s="226">
        <f>S476*H476</f>
        <v>0</v>
      </c>
      <c r="AR476" s="23" t="s">
        <v>147</v>
      </c>
      <c r="AT476" s="23" t="s">
        <v>142</v>
      </c>
      <c r="AU476" s="23" t="s">
        <v>84</v>
      </c>
      <c r="AY476" s="23" t="s">
        <v>140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23" t="s">
        <v>81</v>
      </c>
      <c r="BK476" s="227">
        <f>ROUND(I476*H476,2)</f>
        <v>0</v>
      </c>
      <c r="BL476" s="23" t="s">
        <v>147</v>
      </c>
      <c r="BM476" s="23" t="s">
        <v>773</v>
      </c>
    </row>
    <row r="477" spans="2:47" s="1" customFormat="1" ht="13.5">
      <c r="B477" s="45"/>
      <c r="C477" s="73"/>
      <c r="D477" s="228" t="s">
        <v>149</v>
      </c>
      <c r="E477" s="73"/>
      <c r="F477" s="229" t="s">
        <v>462</v>
      </c>
      <c r="G477" s="73"/>
      <c r="H477" s="73"/>
      <c r="I477" s="186"/>
      <c r="J477" s="73"/>
      <c r="K477" s="73"/>
      <c r="L477" s="71"/>
      <c r="M477" s="230"/>
      <c r="N477" s="46"/>
      <c r="O477" s="46"/>
      <c r="P477" s="46"/>
      <c r="Q477" s="46"/>
      <c r="R477" s="46"/>
      <c r="S477" s="46"/>
      <c r="T477" s="94"/>
      <c r="AT477" s="23" t="s">
        <v>149</v>
      </c>
      <c r="AU477" s="23" t="s">
        <v>84</v>
      </c>
    </row>
    <row r="478" spans="2:51" s="11" customFormat="1" ht="13.5">
      <c r="B478" s="231"/>
      <c r="C478" s="232"/>
      <c r="D478" s="228" t="s">
        <v>151</v>
      </c>
      <c r="E478" s="233" t="s">
        <v>21</v>
      </c>
      <c r="F478" s="234" t="s">
        <v>774</v>
      </c>
      <c r="G478" s="232"/>
      <c r="H478" s="235">
        <v>4.05</v>
      </c>
      <c r="I478" s="236"/>
      <c r="J478" s="232"/>
      <c r="K478" s="232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151</v>
      </c>
      <c r="AU478" s="241" t="s">
        <v>84</v>
      </c>
      <c r="AV478" s="11" t="s">
        <v>84</v>
      </c>
      <c r="AW478" s="11" t="s">
        <v>36</v>
      </c>
      <c r="AX478" s="11" t="s">
        <v>81</v>
      </c>
      <c r="AY478" s="241" t="s">
        <v>140</v>
      </c>
    </row>
    <row r="479" spans="2:65" s="1" customFormat="1" ht="16.5" customHeight="1">
      <c r="B479" s="45"/>
      <c r="C479" s="216" t="s">
        <v>775</v>
      </c>
      <c r="D479" s="216" t="s">
        <v>142</v>
      </c>
      <c r="E479" s="217" t="s">
        <v>155</v>
      </c>
      <c r="F479" s="218" t="s">
        <v>156</v>
      </c>
      <c r="G479" s="219" t="s">
        <v>145</v>
      </c>
      <c r="H479" s="220">
        <v>4.05</v>
      </c>
      <c r="I479" s="221"/>
      <c r="J479" s="222">
        <f>ROUND(I479*H479,2)</f>
        <v>0</v>
      </c>
      <c r="K479" s="218" t="s">
        <v>146</v>
      </c>
      <c r="L479" s="71"/>
      <c r="M479" s="223" t="s">
        <v>21</v>
      </c>
      <c r="N479" s="224" t="s">
        <v>44</v>
      </c>
      <c r="O479" s="46"/>
      <c r="P479" s="225">
        <f>O479*H479</f>
        <v>0</v>
      </c>
      <c r="Q479" s="225">
        <v>0</v>
      </c>
      <c r="R479" s="225">
        <f>Q479*H479</f>
        <v>0</v>
      </c>
      <c r="S479" s="225">
        <v>0</v>
      </c>
      <c r="T479" s="226">
        <f>S479*H479</f>
        <v>0</v>
      </c>
      <c r="AR479" s="23" t="s">
        <v>147</v>
      </c>
      <c r="AT479" s="23" t="s">
        <v>142</v>
      </c>
      <c r="AU479" s="23" t="s">
        <v>84</v>
      </c>
      <c r="AY479" s="23" t="s">
        <v>140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23" t="s">
        <v>81</v>
      </c>
      <c r="BK479" s="227">
        <f>ROUND(I479*H479,2)</f>
        <v>0</v>
      </c>
      <c r="BL479" s="23" t="s">
        <v>147</v>
      </c>
      <c r="BM479" s="23" t="s">
        <v>776</v>
      </c>
    </row>
    <row r="480" spans="2:47" s="1" customFormat="1" ht="13.5">
      <c r="B480" s="45"/>
      <c r="C480" s="73"/>
      <c r="D480" s="228" t="s">
        <v>149</v>
      </c>
      <c r="E480" s="73"/>
      <c r="F480" s="229" t="s">
        <v>158</v>
      </c>
      <c r="G480" s="73"/>
      <c r="H480" s="73"/>
      <c r="I480" s="186"/>
      <c r="J480" s="73"/>
      <c r="K480" s="73"/>
      <c r="L480" s="71"/>
      <c r="M480" s="230"/>
      <c r="N480" s="46"/>
      <c r="O480" s="46"/>
      <c r="P480" s="46"/>
      <c r="Q480" s="46"/>
      <c r="R480" s="46"/>
      <c r="S480" s="46"/>
      <c r="T480" s="94"/>
      <c r="AT480" s="23" t="s">
        <v>149</v>
      </c>
      <c r="AU480" s="23" t="s">
        <v>84</v>
      </c>
    </row>
    <row r="481" spans="2:65" s="1" customFormat="1" ht="16.5" customHeight="1">
      <c r="B481" s="45"/>
      <c r="C481" s="216" t="s">
        <v>777</v>
      </c>
      <c r="D481" s="216" t="s">
        <v>142</v>
      </c>
      <c r="E481" s="217" t="s">
        <v>160</v>
      </c>
      <c r="F481" s="218" t="s">
        <v>161</v>
      </c>
      <c r="G481" s="219" t="s">
        <v>145</v>
      </c>
      <c r="H481" s="220">
        <v>4.05</v>
      </c>
      <c r="I481" s="221"/>
      <c r="J481" s="222">
        <f>ROUND(I481*H481,2)</f>
        <v>0</v>
      </c>
      <c r="K481" s="218" t="s">
        <v>146</v>
      </c>
      <c r="L481" s="71"/>
      <c r="M481" s="223" t="s">
        <v>21</v>
      </c>
      <c r="N481" s="224" t="s">
        <v>44</v>
      </c>
      <c r="O481" s="46"/>
      <c r="P481" s="225">
        <f>O481*H481</f>
        <v>0</v>
      </c>
      <c r="Q481" s="225">
        <v>0</v>
      </c>
      <c r="R481" s="225">
        <f>Q481*H481</f>
        <v>0</v>
      </c>
      <c r="S481" s="225">
        <v>0</v>
      </c>
      <c r="T481" s="226">
        <f>S481*H481</f>
        <v>0</v>
      </c>
      <c r="AR481" s="23" t="s">
        <v>147</v>
      </c>
      <c r="AT481" s="23" t="s">
        <v>142</v>
      </c>
      <c r="AU481" s="23" t="s">
        <v>84</v>
      </c>
      <c r="AY481" s="23" t="s">
        <v>140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23" t="s">
        <v>81</v>
      </c>
      <c r="BK481" s="227">
        <f>ROUND(I481*H481,2)</f>
        <v>0</v>
      </c>
      <c r="BL481" s="23" t="s">
        <v>147</v>
      </c>
      <c r="BM481" s="23" t="s">
        <v>778</v>
      </c>
    </row>
    <row r="482" spans="2:47" s="1" customFormat="1" ht="13.5">
      <c r="B482" s="45"/>
      <c r="C482" s="73"/>
      <c r="D482" s="228" t="s">
        <v>149</v>
      </c>
      <c r="E482" s="73"/>
      <c r="F482" s="229" t="s">
        <v>163</v>
      </c>
      <c r="G482" s="73"/>
      <c r="H482" s="73"/>
      <c r="I482" s="186"/>
      <c r="J482" s="73"/>
      <c r="K482" s="73"/>
      <c r="L482" s="71"/>
      <c r="M482" s="230"/>
      <c r="N482" s="46"/>
      <c r="O482" s="46"/>
      <c r="P482" s="46"/>
      <c r="Q482" s="46"/>
      <c r="R482" s="46"/>
      <c r="S482" s="46"/>
      <c r="T482" s="94"/>
      <c r="AT482" s="23" t="s">
        <v>149</v>
      </c>
      <c r="AU482" s="23" t="s">
        <v>84</v>
      </c>
    </row>
    <row r="483" spans="2:65" s="1" customFormat="1" ht="16.5" customHeight="1">
      <c r="B483" s="45"/>
      <c r="C483" s="216" t="s">
        <v>779</v>
      </c>
      <c r="D483" s="216" t="s">
        <v>142</v>
      </c>
      <c r="E483" s="217" t="s">
        <v>780</v>
      </c>
      <c r="F483" s="218" t="s">
        <v>781</v>
      </c>
      <c r="G483" s="219" t="s">
        <v>145</v>
      </c>
      <c r="H483" s="220">
        <v>4.192</v>
      </c>
      <c r="I483" s="221"/>
      <c r="J483" s="222">
        <f>ROUND(I483*H483,2)</f>
        <v>0</v>
      </c>
      <c r="K483" s="218" t="s">
        <v>146</v>
      </c>
      <c r="L483" s="71"/>
      <c r="M483" s="223" t="s">
        <v>21</v>
      </c>
      <c r="N483" s="224" t="s">
        <v>44</v>
      </c>
      <c r="O483" s="46"/>
      <c r="P483" s="225">
        <f>O483*H483</f>
        <v>0</v>
      </c>
      <c r="Q483" s="225">
        <v>2.25634</v>
      </c>
      <c r="R483" s="225">
        <f>Q483*H483</f>
        <v>9.45857728</v>
      </c>
      <c r="S483" s="225">
        <v>0</v>
      </c>
      <c r="T483" s="226">
        <f>S483*H483</f>
        <v>0</v>
      </c>
      <c r="AR483" s="23" t="s">
        <v>147</v>
      </c>
      <c r="AT483" s="23" t="s">
        <v>142</v>
      </c>
      <c r="AU483" s="23" t="s">
        <v>84</v>
      </c>
      <c r="AY483" s="23" t="s">
        <v>140</v>
      </c>
      <c r="BE483" s="227">
        <f>IF(N483="základní",J483,0)</f>
        <v>0</v>
      </c>
      <c r="BF483" s="227">
        <f>IF(N483="snížená",J483,0)</f>
        <v>0</v>
      </c>
      <c r="BG483" s="227">
        <f>IF(N483="zákl. přenesená",J483,0)</f>
        <v>0</v>
      </c>
      <c r="BH483" s="227">
        <f>IF(N483="sníž. přenesená",J483,0)</f>
        <v>0</v>
      </c>
      <c r="BI483" s="227">
        <f>IF(N483="nulová",J483,0)</f>
        <v>0</v>
      </c>
      <c r="BJ483" s="23" t="s">
        <v>81</v>
      </c>
      <c r="BK483" s="227">
        <f>ROUND(I483*H483,2)</f>
        <v>0</v>
      </c>
      <c r="BL483" s="23" t="s">
        <v>147</v>
      </c>
      <c r="BM483" s="23" t="s">
        <v>782</v>
      </c>
    </row>
    <row r="484" spans="2:47" s="1" customFormat="1" ht="13.5">
      <c r="B484" s="45"/>
      <c r="C484" s="73"/>
      <c r="D484" s="228" t="s">
        <v>149</v>
      </c>
      <c r="E484" s="73"/>
      <c r="F484" s="229" t="s">
        <v>783</v>
      </c>
      <c r="G484" s="73"/>
      <c r="H484" s="73"/>
      <c r="I484" s="186"/>
      <c r="J484" s="73"/>
      <c r="K484" s="73"/>
      <c r="L484" s="71"/>
      <c r="M484" s="230"/>
      <c r="N484" s="46"/>
      <c r="O484" s="46"/>
      <c r="P484" s="46"/>
      <c r="Q484" s="46"/>
      <c r="R484" s="46"/>
      <c r="S484" s="46"/>
      <c r="T484" s="94"/>
      <c r="AT484" s="23" t="s">
        <v>149</v>
      </c>
      <c r="AU484" s="23" t="s">
        <v>84</v>
      </c>
    </row>
    <row r="485" spans="2:51" s="11" customFormat="1" ht="13.5">
      <c r="B485" s="231"/>
      <c r="C485" s="232"/>
      <c r="D485" s="228" t="s">
        <v>151</v>
      </c>
      <c r="E485" s="233" t="s">
        <v>21</v>
      </c>
      <c r="F485" s="234" t="s">
        <v>784</v>
      </c>
      <c r="G485" s="232"/>
      <c r="H485" s="235">
        <v>4.192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151</v>
      </c>
      <c r="AU485" s="241" t="s">
        <v>84</v>
      </c>
      <c r="AV485" s="11" t="s">
        <v>84</v>
      </c>
      <c r="AW485" s="11" t="s">
        <v>36</v>
      </c>
      <c r="AX485" s="11" t="s">
        <v>81</v>
      </c>
      <c r="AY485" s="241" t="s">
        <v>140</v>
      </c>
    </row>
    <row r="486" spans="2:65" s="1" customFormat="1" ht="16.5" customHeight="1">
      <c r="B486" s="45"/>
      <c r="C486" s="216" t="s">
        <v>785</v>
      </c>
      <c r="D486" s="216" t="s">
        <v>142</v>
      </c>
      <c r="E486" s="217" t="s">
        <v>786</v>
      </c>
      <c r="F486" s="218" t="s">
        <v>787</v>
      </c>
      <c r="G486" s="219" t="s">
        <v>168</v>
      </c>
      <c r="H486" s="220">
        <v>7.2</v>
      </c>
      <c r="I486" s="221"/>
      <c r="J486" s="222">
        <f>ROUND(I486*H486,2)</f>
        <v>0</v>
      </c>
      <c r="K486" s="218" t="s">
        <v>146</v>
      </c>
      <c r="L486" s="71"/>
      <c r="M486" s="223" t="s">
        <v>21</v>
      </c>
      <c r="N486" s="224" t="s">
        <v>44</v>
      </c>
      <c r="O486" s="46"/>
      <c r="P486" s="225">
        <f>O486*H486</f>
        <v>0</v>
      </c>
      <c r="Q486" s="225">
        <v>0.00264</v>
      </c>
      <c r="R486" s="225">
        <f>Q486*H486</f>
        <v>0.019008</v>
      </c>
      <c r="S486" s="225">
        <v>0</v>
      </c>
      <c r="T486" s="226">
        <f>S486*H486</f>
        <v>0</v>
      </c>
      <c r="AR486" s="23" t="s">
        <v>147</v>
      </c>
      <c r="AT486" s="23" t="s">
        <v>142</v>
      </c>
      <c r="AU486" s="23" t="s">
        <v>84</v>
      </c>
      <c r="AY486" s="23" t="s">
        <v>140</v>
      </c>
      <c r="BE486" s="227">
        <f>IF(N486="základní",J486,0)</f>
        <v>0</v>
      </c>
      <c r="BF486" s="227">
        <f>IF(N486="snížená",J486,0)</f>
        <v>0</v>
      </c>
      <c r="BG486" s="227">
        <f>IF(N486="zákl. přenesená",J486,0)</f>
        <v>0</v>
      </c>
      <c r="BH486" s="227">
        <f>IF(N486="sníž. přenesená",J486,0)</f>
        <v>0</v>
      </c>
      <c r="BI486" s="227">
        <f>IF(N486="nulová",J486,0)</f>
        <v>0</v>
      </c>
      <c r="BJ486" s="23" t="s">
        <v>81</v>
      </c>
      <c r="BK486" s="227">
        <f>ROUND(I486*H486,2)</f>
        <v>0</v>
      </c>
      <c r="BL486" s="23" t="s">
        <v>147</v>
      </c>
      <c r="BM486" s="23" t="s">
        <v>788</v>
      </c>
    </row>
    <row r="487" spans="2:47" s="1" customFormat="1" ht="13.5">
      <c r="B487" s="45"/>
      <c r="C487" s="73"/>
      <c r="D487" s="228" t="s">
        <v>149</v>
      </c>
      <c r="E487" s="73"/>
      <c r="F487" s="229" t="s">
        <v>789</v>
      </c>
      <c r="G487" s="73"/>
      <c r="H487" s="73"/>
      <c r="I487" s="186"/>
      <c r="J487" s="73"/>
      <c r="K487" s="73"/>
      <c r="L487" s="71"/>
      <c r="M487" s="230"/>
      <c r="N487" s="46"/>
      <c r="O487" s="46"/>
      <c r="P487" s="46"/>
      <c r="Q487" s="46"/>
      <c r="R487" s="46"/>
      <c r="S487" s="46"/>
      <c r="T487" s="94"/>
      <c r="AT487" s="23" t="s">
        <v>149</v>
      </c>
      <c r="AU487" s="23" t="s">
        <v>84</v>
      </c>
    </row>
    <row r="488" spans="2:51" s="11" customFormat="1" ht="13.5">
      <c r="B488" s="231"/>
      <c r="C488" s="232"/>
      <c r="D488" s="228" t="s">
        <v>151</v>
      </c>
      <c r="E488" s="233" t="s">
        <v>21</v>
      </c>
      <c r="F488" s="234" t="s">
        <v>790</v>
      </c>
      <c r="G488" s="232"/>
      <c r="H488" s="235">
        <v>7.2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151</v>
      </c>
      <c r="AU488" s="241" t="s">
        <v>84</v>
      </c>
      <c r="AV488" s="11" t="s">
        <v>84</v>
      </c>
      <c r="AW488" s="11" t="s">
        <v>36</v>
      </c>
      <c r="AX488" s="11" t="s">
        <v>81</v>
      </c>
      <c r="AY488" s="241" t="s">
        <v>140</v>
      </c>
    </row>
    <row r="489" spans="2:65" s="1" customFormat="1" ht="16.5" customHeight="1">
      <c r="B489" s="45"/>
      <c r="C489" s="216" t="s">
        <v>791</v>
      </c>
      <c r="D489" s="216" t="s">
        <v>142</v>
      </c>
      <c r="E489" s="217" t="s">
        <v>792</v>
      </c>
      <c r="F489" s="218" t="s">
        <v>793</v>
      </c>
      <c r="G489" s="219" t="s">
        <v>168</v>
      </c>
      <c r="H489" s="220">
        <v>7.2</v>
      </c>
      <c r="I489" s="221"/>
      <c r="J489" s="222">
        <f>ROUND(I489*H489,2)</f>
        <v>0</v>
      </c>
      <c r="K489" s="218" t="s">
        <v>146</v>
      </c>
      <c r="L489" s="71"/>
      <c r="M489" s="223" t="s">
        <v>21</v>
      </c>
      <c r="N489" s="224" t="s">
        <v>44</v>
      </c>
      <c r="O489" s="46"/>
      <c r="P489" s="225">
        <f>O489*H489</f>
        <v>0</v>
      </c>
      <c r="Q489" s="225">
        <v>0</v>
      </c>
      <c r="R489" s="225">
        <f>Q489*H489</f>
        <v>0</v>
      </c>
      <c r="S489" s="225">
        <v>0</v>
      </c>
      <c r="T489" s="226">
        <f>S489*H489</f>
        <v>0</v>
      </c>
      <c r="AR489" s="23" t="s">
        <v>147</v>
      </c>
      <c r="AT489" s="23" t="s">
        <v>142</v>
      </c>
      <c r="AU489" s="23" t="s">
        <v>84</v>
      </c>
      <c r="AY489" s="23" t="s">
        <v>140</v>
      </c>
      <c r="BE489" s="227">
        <f>IF(N489="základní",J489,0)</f>
        <v>0</v>
      </c>
      <c r="BF489" s="227">
        <f>IF(N489="snížená",J489,0)</f>
        <v>0</v>
      </c>
      <c r="BG489" s="227">
        <f>IF(N489="zákl. přenesená",J489,0)</f>
        <v>0</v>
      </c>
      <c r="BH489" s="227">
        <f>IF(N489="sníž. přenesená",J489,0)</f>
        <v>0</v>
      </c>
      <c r="BI489" s="227">
        <f>IF(N489="nulová",J489,0)</f>
        <v>0</v>
      </c>
      <c r="BJ489" s="23" t="s">
        <v>81</v>
      </c>
      <c r="BK489" s="227">
        <f>ROUND(I489*H489,2)</f>
        <v>0</v>
      </c>
      <c r="BL489" s="23" t="s">
        <v>147</v>
      </c>
      <c r="BM489" s="23" t="s">
        <v>794</v>
      </c>
    </row>
    <row r="490" spans="2:47" s="1" customFormat="1" ht="13.5">
      <c r="B490" s="45"/>
      <c r="C490" s="73"/>
      <c r="D490" s="228" t="s">
        <v>149</v>
      </c>
      <c r="E490" s="73"/>
      <c r="F490" s="229" t="s">
        <v>795</v>
      </c>
      <c r="G490" s="73"/>
      <c r="H490" s="73"/>
      <c r="I490" s="186"/>
      <c r="J490" s="73"/>
      <c r="K490" s="73"/>
      <c r="L490" s="71"/>
      <c r="M490" s="230"/>
      <c r="N490" s="46"/>
      <c r="O490" s="46"/>
      <c r="P490" s="46"/>
      <c r="Q490" s="46"/>
      <c r="R490" s="46"/>
      <c r="S490" s="46"/>
      <c r="T490" s="94"/>
      <c r="AT490" s="23" t="s">
        <v>149</v>
      </c>
      <c r="AU490" s="23" t="s">
        <v>84</v>
      </c>
    </row>
    <row r="491" spans="2:65" s="1" customFormat="1" ht="16.5" customHeight="1">
      <c r="B491" s="45"/>
      <c r="C491" s="216" t="s">
        <v>796</v>
      </c>
      <c r="D491" s="216" t="s">
        <v>142</v>
      </c>
      <c r="E491" s="217" t="s">
        <v>797</v>
      </c>
      <c r="F491" s="218" t="s">
        <v>798</v>
      </c>
      <c r="G491" s="219" t="s">
        <v>237</v>
      </c>
      <c r="H491" s="220">
        <v>18</v>
      </c>
      <c r="I491" s="221"/>
      <c r="J491" s="222">
        <f>ROUND(I491*H491,2)</f>
        <v>0</v>
      </c>
      <c r="K491" s="218" t="s">
        <v>146</v>
      </c>
      <c r="L491" s="71"/>
      <c r="M491" s="223" t="s">
        <v>21</v>
      </c>
      <c r="N491" s="224" t="s">
        <v>44</v>
      </c>
      <c r="O491" s="46"/>
      <c r="P491" s="225">
        <f>O491*H491</f>
        <v>0</v>
      </c>
      <c r="Q491" s="225">
        <v>0.17489</v>
      </c>
      <c r="R491" s="225">
        <f>Q491*H491</f>
        <v>3.14802</v>
      </c>
      <c r="S491" s="225">
        <v>0</v>
      </c>
      <c r="T491" s="226">
        <f>S491*H491</f>
        <v>0</v>
      </c>
      <c r="AR491" s="23" t="s">
        <v>147</v>
      </c>
      <c r="AT491" s="23" t="s">
        <v>142</v>
      </c>
      <c r="AU491" s="23" t="s">
        <v>84</v>
      </c>
      <c r="AY491" s="23" t="s">
        <v>140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23" t="s">
        <v>81</v>
      </c>
      <c r="BK491" s="227">
        <f>ROUND(I491*H491,2)</f>
        <v>0</v>
      </c>
      <c r="BL491" s="23" t="s">
        <v>147</v>
      </c>
      <c r="BM491" s="23" t="s">
        <v>799</v>
      </c>
    </row>
    <row r="492" spans="2:47" s="1" customFormat="1" ht="13.5">
      <c r="B492" s="45"/>
      <c r="C492" s="73"/>
      <c r="D492" s="228" t="s">
        <v>149</v>
      </c>
      <c r="E492" s="73"/>
      <c r="F492" s="229" t="s">
        <v>798</v>
      </c>
      <c r="G492" s="73"/>
      <c r="H492" s="73"/>
      <c r="I492" s="186"/>
      <c r="J492" s="73"/>
      <c r="K492" s="73"/>
      <c r="L492" s="71"/>
      <c r="M492" s="230"/>
      <c r="N492" s="46"/>
      <c r="O492" s="46"/>
      <c r="P492" s="46"/>
      <c r="Q492" s="46"/>
      <c r="R492" s="46"/>
      <c r="S492" s="46"/>
      <c r="T492" s="94"/>
      <c r="AT492" s="23" t="s">
        <v>149</v>
      </c>
      <c r="AU492" s="23" t="s">
        <v>84</v>
      </c>
    </row>
    <row r="493" spans="2:65" s="1" customFormat="1" ht="16.5" customHeight="1">
      <c r="B493" s="45"/>
      <c r="C493" s="253" t="s">
        <v>800</v>
      </c>
      <c r="D493" s="253" t="s">
        <v>221</v>
      </c>
      <c r="E493" s="254" t="s">
        <v>801</v>
      </c>
      <c r="F493" s="255" t="s">
        <v>802</v>
      </c>
      <c r="G493" s="256" t="s">
        <v>351</v>
      </c>
      <c r="H493" s="257">
        <v>18</v>
      </c>
      <c r="I493" s="258"/>
      <c r="J493" s="259">
        <f>ROUND(I493*H493,2)</f>
        <v>0</v>
      </c>
      <c r="K493" s="255" t="s">
        <v>21</v>
      </c>
      <c r="L493" s="260"/>
      <c r="M493" s="261" t="s">
        <v>21</v>
      </c>
      <c r="N493" s="262" t="s">
        <v>44</v>
      </c>
      <c r="O493" s="46"/>
      <c r="P493" s="225">
        <f>O493*H493</f>
        <v>0</v>
      </c>
      <c r="Q493" s="225">
        <v>0.011</v>
      </c>
      <c r="R493" s="225">
        <f>Q493*H493</f>
        <v>0.19799999999999998</v>
      </c>
      <c r="S493" s="225">
        <v>0</v>
      </c>
      <c r="T493" s="226">
        <f>S493*H493</f>
        <v>0</v>
      </c>
      <c r="AR493" s="23" t="s">
        <v>189</v>
      </c>
      <c r="AT493" s="23" t="s">
        <v>221</v>
      </c>
      <c r="AU493" s="23" t="s">
        <v>84</v>
      </c>
      <c r="AY493" s="23" t="s">
        <v>140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23" t="s">
        <v>81</v>
      </c>
      <c r="BK493" s="227">
        <f>ROUND(I493*H493,2)</f>
        <v>0</v>
      </c>
      <c r="BL493" s="23" t="s">
        <v>147</v>
      </c>
      <c r="BM493" s="23" t="s">
        <v>803</v>
      </c>
    </row>
    <row r="494" spans="2:65" s="1" customFormat="1" ht="25.5" customHeight="1">
      <c r="B494" s="45"/>
      <c r="C494" s="253" t="s">
        <v>804</v>
      </c>
      <c r="D494" s="253" t="s">
        <v>221</v>
      </c>
      <c r="E494" s="254" t="s">
        <v>805</v>
      </c>
      <c r="F494" s="255" t="s">
        <v>806</v>
      </c>
      <c r="G494" s="256" t="s">
        <v>168</v>
      </c>
      <c r="H494" s="257">
        <v>64</v>
      </c>
      <c r="I494" s="258"/>
      <c r="J494" s="259">
        <f>ROUND(I494*H494,2)</f>
        <v>0</v>
      </c>
      <c r="K494" s="255" t="s">
        <v>21</v>
      </c>
      <c r="L494" s="260"/>
      <c r="M494" s="261" t="s">
        <v>21</v>
      </c>
      <c r="N494" s="262" t="s">
        <v>44</v>
      </c>
      <c r="O494" s="46"/>
      <c r="P494" s="225">
        <f>O494*H494</f>
        <v>0</v>
      </c>
      <c r="Q494" s="225">
        <v>0.01</v>
      </c>
      <c r="R494" s="225">
        <f>Q494*H494</f>
        <v>0.64</v>
      </c>
      <c r="S494" s="225">
        <v>0</v>
      </c>
      <c r="T494" s="226">
        <f>S494*H494</f>
        <v>0</v>
      </c>
      <c r="AR494" s="23" t="s">
        <v>189</v>
      </c>
      <c r="AT494" s="23" t="s">
        <v>221</v>
      </c>
      <c r="AU494" s="23" t="s">
        <v>84</v>
      </c>
      <c r="AY494" s="23" t="s">
        <v>140</v>
      </c>
      <c r="BE494" s="227">
        <f>IF(N494="základní",J494,0)</f>
        <v>0</v>
      </c>
      <c r="BF494" s="227">
        <f>IF(N494="snížená",J494,0)</f>
        <v>0</v>
      </c>
      <c r="BG494" s="227">
        <f>IF(N494="zákl. přenesená",J494,0)</f>
        <v>0</v>
      </c>
      <c r="BH494" s="227">
        <f>IF(N494="sníž. přenesená",J494,0)</f>
        <v>0</v>
      </c>
      <c r="BI494" s="227">
        <f>IF(N494="nulová",J494,0)</f>
        <v>0</v>
      </c>
      <c r="BJ494" s="23" t="s">
        <v>81</v>
      </c>
      <c r="BK494" s="227">
        <f>ROUND(I494*H494,2)</f>
        <v>0</v>
      </c>
      <c r="BL494" s="23" t="s">
        <v>147</v>
      </c>
      <c r="BM494" s="23" t="s">
        <v>807</v>
      </c>
    </row>
    <row r="495" spans="2:51" s="11" customFormat="1" ht="13.5">
      <c r="B495" s="231"/>
      <c r="C495" s="232"/>
      <c r="D495" s="228" t="s">
        <v>151</v>
      </c>
      <c r="E495" s="233" t="s">
        <v>21</v>
      </c>
      <c r="F495" s="234" t="s">
        <v>808</v>
      </c>
      <c r="G495" s="232"/>
      <c r="H495" s="235">
        <v>64</v>
      </c>
      <c r="I495" s="236"/>
      <c r="J495" s="232"/>
      <c r="K495" s="232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151</v>
      </c>
      <c r="AU495" s="241" t="s">
        <v>84</v>
      </c>
      <c r="AV495" s="11" t="s">
        <v>84</v>
      </c>
      <c r="AW495" s="11" t="s">
        <v>36</v>
      </c>
      <c r="AX495" s="11" t="s">
        <v>81</v>
      </c>
      <c r="AY495" s="241" t="s">
        <v>140</v>
      </c>
    </row>
    <row r="496" spans="2:65" s="1" customFormat="1" ht="25.5" customHeight="1">
      <c r="B496" s="45"/>
      <c r="C496" s="216" t="s">
        <v>809</v>
      </c>
      <c r="D496" s="216" t="s">
        <v>142</v>
      </c>
      <c r="E496" s="217" t="s">
        <v>810</v>
      </c>
      <c r="F496" s="218" t="s">
        <v>811</v>
      </c>
      <c r="G496" s="219" t="s">
        <v>213</v>
      </c>
      <c r="H496" s="220">
        <v>40</v>
      </c>
      <c r="I496" s="221"/>
      <c r="J496" s="222">
        <f>ROUND(I496*H496,2)</f>
        <v>0</v>
      </c>
      <c r="K496" s="218" t="s">
        <v>146</v>
      </c>
      <c r="L496" s="71"/>
      <c r="M496" s="223" t="s">
        <v>21</v>
      </c>
      <c r="N496" s="224" t="s">
        <v>44</v>
      </c>
      <c r="O496" s="46"/>
      <c r="P496" s="225">
        <f>O496*H496</f>
        <v>0</v>
      </c>
      <c r="Q496" s="225">
        <v>0.0002</v>
      </c>
      <c r="R496" s="225">
        <f>Q496*H496</f>
        <v>0.008</v>
      </c>
      <c r="S496" s="225">
        <v>0</v>
      </c>
      <c r="T496" s="226">
        <f>S496*H496</f>
        <v>0</v>
      </c>
      <c r="AR496" s="23" t="s">
        <v>147</v>
      </c>
      <c r="AT496" s="23" t="s">
        <v>142</v>
      </c>
      <c r="AU496" s="23" t="s">
        <v>84</v>
      </c>
      <c r="AY496" s="23" t="s">
        <v>140</v>
      </c>
      <c r="BE496" s="227">
        <f>IF(N496="základní",J496,0)</f>
        <v>0</v>
      </c>
      <c r="BF496" s="227">
        <f>IF(N496="snížená",J496,0)</f>
        <v>0</v>
      </c>
      <c r="BG496" s="227">
        <f>IF(N496="zákl. přenesená",J496,0)</f>
        <v>0</v>
      </c>
      <c r="BH496" s="227">
        <f>IF(N496="sníž. přenesená",J496,0)</f>
        <v>0</v>
      </c>
      <c r="BI496" s="227">
        <f>IF(N496="nulová",J496,0)</f>
        <v>0</v>
      </c>
      <c r="BJ496" s="23" t="s">
        <v>81</v>
      </c>
      <c r="BK496" s="227">
        <f>ROUND(I496*H496,2)</f>
        <v>0</v>
      </c>
      <c r="BL496" s="23" t="s">
        <v>147</v>
      </c>
      <c r="BM496" s="23" t="s">
        <v>812</v>
      </c>
    </row>
    <row r="497" spans="2:47" s="1" customFormat="1" ht="13.5">
      <c r="B497" s="45"/>
      <c r="C497" s="73"/>
      <c r="D497" s="228" t="s">
        <v>149</v>
      </c>
      <c r="E497" s="73"/>
      <c r="F497" s="229" t="s">
        <v>813</v>
      </c>
      <c r="G497" s="73"/>
      <c r="H497" s="73"/>
      <c r="I497" s="186"/>
      <c r="J497" s="73"/>
      <c r="K497" s="73"/>
      <c r="L497" s="71"/>
      <c r="M497" s="230"/>
      <c r="N497" s="46"/>
      <c r="O497" s="46"/>
      <c r="P497" s="46"/>
      <c r="Q497" s="46"/>
      <c r="R497" s="46"/>
      <c r="S497" s="46"/>
      <c r="T497" s="94"/>
      <c r="AT497" s="23" t="s">
        <v>149</v>
      </c>
      <c r="AU497" s="23" t="s">
        <v>84</v>
      </c>
    </row>
    <row r="498" spans="2:65" s="1" customFormat="1" ht="16.5" customHeight="1">
      <c r="B498" s="45"/>
      <c r="C498" s="253" t="s">
        <v>814</v>
      </c>
      <c r="D498" s="253" t="s">
        <v>221</v>
      </c>
      <c r="E498" s="254" t="s">
        <v>815</v>
      </c>
      <c r="F498" s="255" t="s">
        <v>816</v>
      </c>
      <c r="G498" s="256" t="s">
        <v>168</v>
      </c>
      <c r="H498" s="257">
        <v>64</v>
      </c>
      <c r="I498" s="258"/>
      <c r="J498" s="259">
        <f>ROUND(I498*H498,2)</f>
        <v>0</v>
      </c>
      <c r="K498" s="255" t="s">
        <v>21</v>
      </c>
      <c r="L498" s="260"/>
      <c r="M498" s="261" t="s">
        <v>21</v>
      </c>
      <c r="N498" s="262" t="s">
        <v>44</v>
      </c>
      <c r="O498" s="46"/>
      <c r="P498" s="225">
        <f>O498*H498</f>
        <v>0</v>
      </c>
      <c r="Q498" s="225">
        <v>0.01</v>
      </c>
      <c r="R498" s="225">
        <f>Q498*H498</f>
        <v>0.64</v>
      </c>
      <c r="S498" s="225">
        <v>0</v>
      </c>
      <c r="T498" s="226">
        <f>S498*H498</f>
        <v>0</v>
      </c>
      <c r="AR498" s="23" t="s">
        <v>189</v>
      </c>
      <c r="AT498" s="23" t="s">
        <v>221</v>
      </c>
      <c r="AU498" s="23" t="s">
        <v>84</v>
      </c>
      <c r="AY498" s="23" t="s">
        <v>140</v>
      </c>
      <c r="BE498" s="227">
        <f>IF(N498="základní",J498,0)</f>
        <v>0</v>
      </c>
      <c r="BF498" s="227">
        <f>IF(N498="snížená",J498,0)</f>
        <v>0</v>
      </c>
      <c r="BG498" s="227">
        <f>IF(N498="zákl. přenesená",J498,0)</f>
        <v>0</v>
      </c>
      <c r="BH498" s="227">
        <f>IF(N498="sníž. přenesená",J498,0)</f>
        <v>0</v>
      </c>
      <c r="BI498" s="227">
        <f>IF(N498="nulová",J498,0)</f>
        <v>0</v>
      </c>
      <c r="BJ498" s="23" t="s">
        <v>81</v>
      </c>
      <c r="BK498" s="227">
        <f>ROUND(I498*H498,2)</f>
        <v>0</v>
      </c>
      <c r="BL498" s="23" t="s">
        <v>147</v>
      </c>
      <c r="BM498" s="23" t="s">
        <v>817</v>
      </c>
    </row>
    <row r="499" spans="2:47" s="1" customFormat="1" ht="13.5">
      <c r="B499" s="45"/>
      <c r="C499" s="73"/>
      <c r="D499" s="228" t="s">
        <v>149</v>
      </c>
      <c r="E499" s="73"/>
      <c r="F499" s="229" t="s">
        <v>816</v>
      </c>
      <c r="G499" s="73"/>
      <c r="H499" s="73"/>
      <c r="I499" s="186"/>
      <c r="J499" s="73"/>
      <c r="K499" s="73"/>
      <c r="L499" s="71"/>
      <c r="M499" s="230"/>
      <c r="N499" s="46"/>
      <c r="O499" s="46"/>
      <c r="P499" s="46"/>
      <c r="Q499" s="46"/>
      <c r="R499" s="46"/>
      <c r="S499" s="46"/>
      <c r="T499" s="94"/>
      <c r="AT499" s="23" t="s">
        <v>149</v>
      </c>
      <c r="AU499" s="23" t="s">
        <v>84</v>
      </c>
    </row>
    <row r="500" spans="2:51" s="11" customFormat="1" ht="13.5">
      <c r="B500" s="231"/>
      <c r="C500" s="232"/>
      <c r="D500" s="228" t="s">
        <v>151</v>
      </c>
      <c r="E500" s="233" t="s">
        <v>21</v>
      </c>
      <c r="F500" s="234" t="s">
        <v>808</v>
      </c>
      <c r="G500" s="232"/>
      <c r="H500" s="235">
        <v>64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151</v>
      </c>
      <c r="AU500" s="241" t="s">
        <v>84</v>
      </c>
      <c r="AV500" s="11" t="s">
        <v>84</v>
      </c>
      <c r="AW500" s="11" t="s">
        <v>36</v>
      </c>
      <c r="AX500" s="11" t="s">
        <v>81</v>
      </c>
      <c r="AY500" s="241" t="s">
        <v>140</v>
      </c>
    </row>
    <row r="501" spans="2:65" s="1" customFormat="1" ht="16.5" customHeight="1">
      <c r="B501" s="45"/>
      <c r="C501" s="216" t="s">
        <v>818</v>
      </c>
      <c r="D501" s="216" t="s">
        <v>142</v>
      </c>
      <c r="E501" s="217" t="s">
        <v>766</v>
      </c>
      <c r="F501" s="218" t="s">
        <v>767</v>
      </c>
      <c r="G501" s="219" t="s">
        <v>174</v>
      </c>
      <c r="H501" s="220">
        <v>14.112</v>
      </c>
      <c r="I501" s="221"/>
      <c r="J501" s="222">
        <f>ROUND(I501*H501,2)</f>
        <v>0</v>
      </c>
      <c r="K501" s="218" t="s">
        <v>146</v>
      </c>
      <c r="L501" s="71"/>
      <c r="M501" s="223" t="s">
        <v>21</v>
      </c>
      <c r="N501" s="224" t="s">
        <v>44</v>
      </c>
      <c r="O501" s="46"/>
      <c r="P501" s="225">
        <f>O501*H501</f>
        <v>0</v>
      </c>
      <c r="Q501" s="225">
        <v>0</v>
      </c>
      <c r="R501" s="225">
        <f>Q501*H501</f>
        <v>0</v>
      </c>
      <c r="S501" s="225">
        <v>0</v>
      </c>
      <c r="T501" s="226">
        <f>S501*H501</f>
        <v>0</v>
      </c>
      <c r="AR501" s="23" t="s">
        <v>147</v>
      </c>
      <c r="AT501" s="23" t="s">
        <v>142</v>
      </c>
      <c r="AU501" s="23" t="s">
        <v>84</v>
      </c>
      <c r="AY501" s="23" t="s">
        <v>140</v>
      </c>
      <c r="BE501" s="227">
        <f>IF(N501="základní",J501,0)</f>
        <v>0</v>
      </c>
      <c r="BF501" s="227">
        <f>IF(N501="snížená",J501,0)</f>
        <v>0</v>
      </c>
      <c r="BG501" s="227">
        <f>IF(N501="zákl. přenesená",J501,0)</f>
        <v>0</v>
      </c>
      <c r="BH501" s="227">
        <f>IF(N501="sníž. přenesená",J501,0)</f>
        <v>0</v>
      </c>
      <c r="BI501" s="227">
        <f>IF(N501="nulová",J501,0)</f>
        <v>0</v>
      </c>
      <c r="BJ501" s="23" t="s">
        <v>81</v>
      </c>
      <c r="BK501" s="227">
        <f>ROUND(I501*H501,2)</f>
        <v>0</v>
      </c>
      <c r="BL501" s="23" t="s">
        <v>147</v>
      </c>
      <c r="BM501" s="23" t="s">
        <v>819</v>
      </c>
    </row>
    <row r="502" spans="2:47" s="1" customFormat="1" ht="13.5">
      <c r="B502" s="45"/>
      <c r="C502" s="73"/>
      <c r="D502" s="228" t="s">
        <v>149</v>
      </c>
      <c r="E502" s="73"/>
      <c r="F502" s="229" t="s">
        <v>769</v>
      </c>
      <c r="G502" s="73"/>
      <c r="H502" s="73"/>
      <c r="I502" s="186"/>
      <c r="J502" s="73"/>
      <c r="K502" s="73"/>
      <c r="L502" s="71"/>
      <c r="M502" s="230"/>
      <c r="N502" s="46"/>
      <c r="O502" s="46"/>
      <c r="P502" s="46"/>
      <c r="Q502" s="46"/>
      <c r="R502" s="46"/>
      <c r="S502" s="46"/>
      <c r="T502" s="94"/>
      <c r="AT502" s="23" t="s">
        <v>149</v>
      </c>
      <c r="AU502" s="23" t="s">
        <v>84</v>
      </c>
    </row>
    <row r="503" spans="2:63" s="10" customFormat="1" ht="29.85" customHeight="1">
      <c r="B503" s="200"/>
      <c r="C503" s="201"/>
      <c r="D503" s="202" t="s">
        <v>72</v>
      </c>
      <c r="E503" s="214" t="s">
        <v>820</v>
      </c>
      <c r="F503" s="214" t="s">
        <v>821</v>
      </c>
      <c r="G503" s="201"/>
      <c r="H503" s="201"/>
      <c r="I503" s="204"/>
      <c r="J503" s="215">
        <f>BK503</f>
        <v>0</v>
      </c>
      <c r="K503" s="201"/>
      <c r="L503" s="206"/>
      <c r="M503" s="207"/>
      <c r="N503" s="208"/>
      <c r="O503" s="208"/>
      <c r="P503" s="209">
        <f>P504</f>
        <v>0</v>
      </c>
      <c r="Q503" s="208"/>
      <c r="R503" s="209">
        <f>R504</f>
        <v>0</v>
      </c>
      <c r="S503" s="208"/>
      <c r="T503" s="210">
        <f>T504</f>
        <v>0</v>
      </c>
      <c r="AR503" s="211" t="s">
        <v>81</v>
      </c>
      <c r="AT503" s="212" t="s">
        <v>72</v>
      </c>
      <c r="AU503" s="212" t="s">
        <v>81</v>
      </c>
      <c r="AY503" s="211" t="s">
        <v>140</v>
      </c>
      <c r="BK503" s="213">
        <f>BK504</f>
        <v>0</v>
      </c>
    </row>
    <row r="504" spans="2:65" s="1" customFormat="1" ht="16.5" customHeight="1">
      <c r="B504" s="45"/>
      <c r="C504" s="216" t="s">
        <v>822</v>
      </c>
      <c r="D504" s="216" t="s">
        <v>142</v>
      </c>
      <c r="E504" s="217" t="s">
        <v>823</v>
      </c>
      <c r="F504" s="218" t="s">
        <v>824</v>
      </c>
      <c r="G504" s="219" t="s">
        <v>825</v>
      </c>
      <c r="H504" s="220">
        <v>1</v>
      </c>
      <c r="I504" s="221"/>
      <c r="J504" s="222">
        <f>ROUND(I504*H504,2)</f>
        <v>0</v>
      </c>
      <c r="K504" s="218" t="s">
        <v>21</v>
      </c>
      <c r="L504" s="71"/>
      <c r="M504" s="223" t="s">
        <v>21</v>
      </c>
      <c r="N504" s="224" t="s">
        <v>44</v>
      </c>
      <c r="O504" s="46"/>
      <c r="P504" s="225">
        <f>O504*H504</f>
        <v>0</v>
      </c>
      <c r="Q504" s="225">
        <v>0</v>
      </c>
      <c r="R504" s="225">
        <f>Q504*H504</f>
        <v>0</v>
      </c>
      <c r="S504" s="225">
        <v>0</v>
      </c>
      <c r="T504" s="226">
        <f>S504*H504</f>
        <v>0</v>
      </c>
      <c r="AR504" s="23" t="s">
        <v>147</v>
      </c>
      <c r="AT504" s="23" t="s">
        <v>142</v>
      </c>
      <c r="AU504" s="23" t="s">
        <v>84</v>
      </c>
      <c r="AY504" s="23" t="s">
        <v>140</v>
      </c>
      <c r="BE504" s="227">
        <f>IF(N504="základní",J504,0)</f>
        <v>0</v>
      </c>
      <c r="BF504" s="227">
        <f>IF(N504="snížená",J504,0)</f>
        <v>0</v>
      </c>
      <c r="BG504" s="227">
        <f>IF(N504="zákl. přenesená",J504,0)</f>
        <v>0</v>
      </c>
      <c r="BH504" s="227">
        <f>IF(N504="sníž. přenesená",J504,0)</f>
        <v>0</v>
      </c>
      <c r="BI504" s="227">
        <f>IF(N504="nulová",J504,0)</f>
        <v>0</v>
      </c>
      <c r="BJ504" s="23" t="s">
        <v>81</v>
      </c>
      <c r="BK504" s="227">
        <f>ROUND(I504*H504,2)</f>
        <v>0</v>
      </c>
      <c r="BL504" s="23" t="s">
        <v>147</v>
      </c>
      <c r="BM504" s="23" t="s">
        <v>826</v>
      </c>
    </row>
    <row r="505" spans="2:63" s="10" customFormat="1" ht="29.85" customHeight="1">
      <c r="B505" s="200"/>
      <c r="C505" s="201"/>
      <c r="D505" s="202" t="s">
        <v>72</v>
      </c>
      <c r="E505" s="214" t="s">
        <v>827</v>
      </c>
      <c r="F505" s="214" t="s">
        <v>828</v>
      </c>
      <c r="G505" s="201"/>
      <c r="H505" s="201"/>
      <c r="I505" s="204"/>
      <c r="J505" s="215">
        <f>BK505</f>
        <v>0</v>
      </c>
      <c r="K505" s="201"/>
      <c r="L505" s="206"/>
      <c r="M505" s="207"/>
      <c r="N505" s="208"/>
      <c r="O505" s="208"/>
      <c r="P505" s="209">
        <f>P506</f>
        <v>0</v>
      </c>
      <c r="Q505" s="208"/>
      <c r="R505" s="209">
        <f>R506</f>
        <v>0</v>
      </c>
      <c r="S505" s="208"/>
      <c r="T505" s="210">
        <f>T506</f>
        <v>0</v>
      </c>
      <c r="AR505" s="211" t="s">
        <v>81</v>
      </c>
      <c r="AT505" s="212" t="s">
        <v>72</v>
      </c>
      <c r="AU505" s="212" t="s">
        <v>81</v>
      </c>
      <c r="AY505" s="211" t="s">
        <v>140</v>
      </c>
      <c r="BK505" s="213">
        <f>BK506</f>
        <v>0</v>
      </c>
    </row>
    <row r="506" spans="2:65" s="1" customFormat="1" ht="16.5" customHeight="1">
      <c r="B506" s="45"/>
      <c r="C506" s="216" t="s">
        <v>829</v>
      </c>
      <c r="D506" s="216" t="s">
        <v>142</v>
      </c>
      <c r="E506" s="217" t="s">
        <v>830</v>
      </c>
      <c r="F506" s="218" t="s">
        <v>831</v>
      </c>
      <c r="G506" s="219" t="s">
        <v>825</v>
      </c>
      <c r="H506" s="220">
        <v>1</v>
      </c>
      <c r="I506" s="221"/>
      <c r="J506" s="222">
        <f>ROUND(I506*H506,2)</f>
        <v>0</v>
      </c>
      <c r="K506" s="218" t="s">
        <v>21</v>
      </c>
      <c r="L506" s="71"/>
      <c r="M506" s="223" t="s">
        <v>21</v>
      </c>
      <c r="N506" s="224" t="s">
        <v>44</v>
      </c>
      <c r="O506" s="46"/>
      <c r="P506" s="225">
        <f>O506*H506</f>
        <v>0</v>
      </c>
      <c r="Q506" s="225">
        <v>0</v>
      </c>
      <c r="R506" s="225">
        <f>Q506*H506</f>
        <v>0</v>
      </c>
      <c r="S506" s="225">
        <v>0</v>
      </c>
      <c r="T506" s="226">
        <f>S506*H506</f>
        <v>0</v>
      </c>
      <c r="AR506" s="23" t="s">
        <v>147</v>
      </c>
      <c r="AT506" s="23" t="s">
        <v>142</v>
      </c>
      <c r="AU506" s="23" t="s">
        <v>84</v>
      </c>
      <c r="AY506" s="23" t="s">
        <v>140</v>
      </c>
      <c r="BE506" s="227">
        <f>IF(N506="základní",J506,0)</f>
        <v>0</v>
      </c>
      <c r="BF506" s="227">
        <f>IF(N506="snížená",J506,0)</f>
        <v>0</v>
      </c>
      <c r="BG506" s="227">
        <f>IF(N506="zákl. přenesená",J506,0)</f>
        <v>0</v>
      </c>
      <c r="BH506" s="227">
        <f>IF(N506="sníž. přenesená",J506,0)</f>
        <v>0</v>
      </c>
      <c r="BI506" s="227">
        <f>IF(N506="nulová",J506,0)</f>
        <v>0</v>
      </c>
      <c r="BJ506" s="23" t="s">
        <v>81</v>
      </c>
      <c r="BK506" s="227">
        <f>ROUND(I506*H506,2)</f>
        <v>0</v>
      </c>
      <c r="BL506" s="23" t="s">
        <v>147</v>
      </c>
      <c r="BM506" s="23" t="s">
        <v>832</v>
      </c>
    </row>
    <row r="507" spans="2:63" s="10" customFormat="1" ht="37.4" customHeight="1">
      <c r="B507" s="200"/>
      <c r="C507" s="201"/>
      <c r="D507" s="202" t="s">
        <v>72</v>
      </c>
      <c r="E507" s="203" t="s">
        <v>833</v>
      </c>
      <c r="F507" s="203" t="s">
        <v>834</v>
      </c>
      <c r="G507" s="201"/>
      <c r="H507" s="201"/>
      <c r="I507" s="204"/>
      <c r="J507" s="205">
        <f>BK507</f>
        <v>0</v>
      </c>
      <c r="K507" s="201"/>
      <c r="L507" s="206"/>
      <c r="M507" s="207"/>
      <c r="N507" s="208"/>
      <c r="O507" s="208"/>
      <c r="P507" s="209">
        <f>P508+P565+P582+P594</f>
        <v>0</v>
      </c>
      <c r="Q507" s="208"/>
      <c r="R507" s="209">
        <f>R508+R565+R582+R594</f>
        <v>1.0802916</v>
      </c>
      <c r="S507" s="208"/>
      <c r="T507" s="210">
        <f>T508+T565+T582+T594</f>
        <v>0</v>
      </c>
      <c r="AR507" s="211" t="s">
        <v>84</v>
      </c>
      <c r="AT507" s="212" t="s">
        <v>72</v>
      </c>
      <c r="AU507" s="212" t="s">
        <v>73</v>
      </c>
      <c r="AY507" s="211" t="s">
        <v>140</v>
      </c>
      <c r="BK507" s="213">
        <f>BK508+BK565+BK582+BK594</f>
        <v>0</v>
      </c>
    </row>
    <row r="508" spans="2:63" s="10" customFormat="1" ht="19.9" customHeight="1">
      <c r="B508" s="200"/>
      <c r="C508" s="201"/>
      <c r="D508" s="202" t="s">
        <v>72</v>
      </c>
      <c r="E508" s="214" t="s">
        <v>835</v>
      </c>
      <c r="F508" s="214" t="s">
        <v>836</v>
      </c>
      <c r="G508" s="201"/>
      <c r="H508" s="201"/>
      <c r="I508" s="204"/>
      <c r="J508" s="215">
        <f>BK508</f>
        <v>0</v>
      </c>
      <c r="K508" s="201"/>
      <c r="L508" s="206"/>
      <c r="M508" s="207"/>
      <c r="N508" s="208"/>
      <c r="O508" s="208"/>
      <c r="P508" s="209">
        <f>SUM(P509:P564)</f>
        <v>0</v>
      </c>
      <c r="Q508" s="208"/>
      <c r="R508" s="209">
        <f>SUM(R509:R564)</f>
        <v>0.1454752</v>
      </c>
      <c r="S508" s="208"/>
      <c r="T508" s="210">
        <f>SUM(T509:T564)</f>
        <v>0</v>
      </c>
      <c r="AR508" s="211" t="s">
        <v>84</v>
      </c>
      <c r="AT508" s="212" t="s">
        <v>72</v>
      </c>
      <c r="AU508" s="212" t="s">
        <v>81</v>
      </c>
      <c r="AY508" s="211" t="s">
        <v>140</v>
      </c>
      <c r="BK508" s="213">
        <f>SUM(BK509:BK564)</f>
        <v>0</v>
      </c>
    </row>
    <row r="509" spans="2:65" s="1" customFormat="1" ht="25.5" customHeight="1">
      <c r="B509" s="45"/>
      <c r="C509" s="216" t="s">
        <v>837</v>
      </c>
      <c r="D509" s="216" t="s">
        <v>142</v>
      </c>
      <c r="E509" s="217" t="s">
        <v>838</v>
      </c>
      <c r="F509" s="218" t="s">
        <v>839</v>
      </c>
      <c r="G509" s="219" t="s">
        <v>168</v>
      </c>
      <c r="H509" s="220">
        <v>158.688</v>
      </c>
      <c r="I509" s="221"/>
      <c r="J509" s="222">
        <f>ROUND(I509*H509,2)</f>
        <v>0</v>
      </c>
      <c r="K509" s="218" t="s">
        <v>146</v>
      </c>
      <c r="L509" s="71"/>
      <c r="M509" s="223" t="s">
        <v>21</v>
      </c>
      <c r="N509" s="224" t="s">
        <v>44</v>
      </c>
      <c r="O509" s="46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AR509" s="23" t="s">
        <v>229</v>
      </c>
      <c r="AT509" s="23" t="s">
        <v>142</v>
      </c>
      <c r="AU509" s="23" t="s">
        <v>84</v>
      </c>
      <c r="AY509" s="23" t="s">
        <v>140</v>
      </c>
      <c r="BE509" s="227">
        <f>IF(N509="základní",J509,0)</f>
        <v>0</v>
      </c>
      <c r="BF509" s="227">
        <f>IF(N509="snížená",J509,0)</f>
        <v>0</v>
      </c>
      <c r="BG509" s="227">
        <f>IF(N509="zákl. přenesená",J509,0)</f>
        <v>0</v>
      </c>
      <c r="BH509" s="227">
        <f>IF(N509="sníž. přenesená",J509,0)</f>
        <v>0</v>
      </c>
      <c r="BI509" s="227">
        <f>IF(N509="nulová",J509,0)</f>
        <v>0</v>
      </c>
      <c r="BJ509" s="23" t="s">
        <v>81</v>
      </c>
      <c r="BK509" s="227">
        <f>ROUND(I509*H509,2)</f>
        <v>0</v>
      </c>
      <c r="BL509" s="23" t="s">
        <v>229</v>
      </c>
      <c r="BM509" s="23" t="s">
        <v>840</v>
      </c>
    </row>
    <row r="510" spans="2:47" s="1" customFormat="1" ht="13.5">
      <c r="B510" s="45"/>
      <c r="C510" s="73"/>
      <c r="D510" s="228" t="s">
        <v>149</v>
      </c>
      <c r="E510" s="73"/>
      <c r="F510" s="229" t="s">
        <v>841</v>
      </c>
      <c r="G510" s="73"/>
      <c r="H510" s="73"/>
      <c r="I510" s="186"/>
      <c r="J510" s="73"/>
      <c r="K510" s="73"/>
      <c r="L510" s="71"/>
      <c r="M510" s="230"/>
      <c r="N510" s="46"/>
      <c r="O510" s="46"/>
      <c r="P510" s="46"/>
      <c r="Q510" s="46"/>
      <c r="R510" s="46"/>
      <c r="S510" s="46"/>
      <c r="T510" s="94"/>
      <c r="AT510" s="23" t="s">
        <v>149</v>
      </c>
      <c r="AU510" s="23" t="s">
        <v>84</v>
      </c>
    </row>
    <row r="511" spans="2:51" s="13" customFormat="1" ht="13.5">
      <c r="B511" s="263"/>
      <c r="C511" s="264"/>
      <c r="D511" s="228" t="s">
        <v>151</v>
      </c>
      <c r="E511" s="265" t="s">
        <v>21</v>
      </c>
      <c r="F511" s="266" t="s">
        <v>842</v>
      </c>
      <c r="G511" s="264"/>
      <c r="H511" s="265" t="s">
        <v>21</v>
      </c>
      <c r="I511" s="267"/>
      <c r="J511" s="264"/>
      <c r="K511" s="264"/>
      <c r="L511" s="268"/>
      <c r="M511" s="269"/>
      <c r="N511" s="270"/>
      <c r="O511" s="270"/>
      <c r="P511" s="270"/>
      <c r="Q511" s="270"/>
      <c r="R511" s="270"/>
      <c r="S511" s="270"/>
      <c r="T511" s="271"/>
      <c r="AT511" s="272" t="s">
        <v>151</v>
      </c>
      <c r="AU511" s="272" t="s">
        <v>84</v>
      </c>
      <c r="AV511" s="13" t="s">
        <v>81</v>
      </c>
      <c r="AW511" s="13" t="s">
        <v>36</v>
      </c>
      <c r="AX511" s="13" t="s">
        <v>73</v>
      </c>
      <c r="AY511" s="272" t="s">
        <v>140</v>
      </c>
    </row>
    <row r="512" spans="2:51" s="11" customFormat="1" ht="13.5">
      <c r="B512" s="231"/>
      <c r="C512" s="232"/>
      <c r="D512" s="228" t="s">
        <v>151</v>
      </c>
      <c r="E512" s="233" t="s">
        <v>21</v>
      </c>
      <c r="F512" s="234" t="s">
        <v>843</v>
      </c>
      <c r="G512" s="232"/>
      <c r="H512" s="235">
        <v>34.56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151</v>
      </c>
      <c r="AU512" s="241" t="s">
        <v>84</v>
      </c>
      <c r="AV512" s="11" t="s">
        <v>84</v>
      </c>
      <c r="AW512" s="11" t="s">
        <v>36</v>
      </c>
      <c r="AX512" s="11" t="s">
        <v>73</v>
      </c>
      <c r="AY512" s="241" t="s">
        <v>140</v>
      </c>
    </row>
    <row r="513" spans="2:51" s="11" customFormat="1" ht="13.5">
      <c r="B513" s="231"/>
      <c r="C513" s="232"/>
      <c r="D513" s="228" t="s">
        <v>151</v>
      </c>
      <c r="E513" s="233" t="s">
        <v>21</v>
      </c>
      <c r="F513" s="234" t="s">
        <v>844</v>
      </c>
      <c r="G513" s="232"/>
      <c r="H513" s="235">
        <v>46.144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151</v>
      </c>
      <c r="AU513" s="241" t="s">
        <v>84</v>
      </c>
      <c r="AV513" s="11" t="s">
        <v>84</v>
      </c>
      <c r="AW513" s="11" t="s">
        <v>36</v>
      </c>
      <c r="AX513" s="11" t="s">
        <v>73</v>
      </c>
      <c r="AY513" s="241" t="s">
        <v>140</v>
      </c>
    </row>
    <row r="514" spans="2:51" s="13" customFormat="1" ht="13.5">
      <c r="B514" s="263"/>
      <c r="C514" s="264"/>
      <c r="D514" s="228" t="s">
        <v>151</v>
      </c>
      <c r="E514" s="265" t="s">
        <v>21</v>
      </c>
      <c r="F514" s="266" t="s">
        <v>845</v>
      </c>
      <c r="G514" s="264"/>
      <c r="H514" s="265" t="s">
        <v>21</v>
      </c>
      <c r="I514" s="267"/>
      <c r="J514" s="264"/>
      <c r="K514" s="264"/>
      <c r="L514" s="268"/>
      <c r="M514" s="269"/>
      <c r="N514" s="270"/>
      <c r="O514" s="270"/>
      <c r="P514" s="270"/>
      <c r="Q514" s="270"/>
      <c r="R514" s="270"/>
      <c r="S514" s="270"/>
      <c r="T514" s="271"/>
      <c r="AT514" s="272" t="s">
        <v>151</v>
      </c>
      <c r="AU514" s="272" t="s">
        <v>84</v>
      </c>
      <c r="AV514" s="13" t="s">
        <v>81</v>
      </c>
      <c r="AW514" s="13" t="s">
        <v>36</v>
      </c>
      <c r="AX514" s="13" t="s">
        <v>73</v>
      </c>
      <c r="AY514" s="272" t="s">
        <v>140</v>
      </c>
    </row>
    <row r="515" spans="2:51" s="11" customFormat="1" ht="13.5">
      <c r="B515" s="231"/>
      <c r="C515" s="232"/>
      <c r="D515" s="228" t="s">
        <v>151</v>
      </c>
      <c r="E515" s="233" t="s">
        <v>21</v>
      </c>
      <c r="F515" s="234" t="s">
        <v>846</v>
      </c>
      <c r="G515" s="232"/>
      <c r="H515" s="235">
        <v>31.64</v>
      </c>
      <c r="I515" s="236"/>
      <c r="J515" s="232"/>
      <c r="K515" s="232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151</v>
      </c>
      <c r="AU515" s="241" t="s">
        <v>84</v>
      </c>
      <c r="AV515" s="11" t="s">
        <v>84</v>
      </c>
      <c r="AW515" s="11" t="s">
        <v>36</v>
      </c>
      <c r="AX515" s="11" t="s">
        <v>73</v>
      </c>
      <c r="AY515" s="241" t="s">
        <v>140</v>
      </c>
    </row>
    <row r="516" spans="2:51" s="13" customFormat="1" ht="13.5">
      <c r="B516" s="263"/>
      <c r="C516" s="264"/>
      <c r="D516" s="228" t="s">
        <v>151</v>
      </c>
      <c r="E516" s="265" t="s">
        <v>21</v>
      </c>
      <c r="F516" s="266" t="s">
        <v>847</v>
      </c>
      <c r="G516" s="264"/>
      <c r="H516" s="265" t="s">
        <v>21</v>
      </c>
      <c r="I516" s="267"/>
      <c r="J516" s="264"/>
      <c r="K516" s="264"/>
      <c r="L516" s="268"/>
      <c r="M516" s="269"/>
      <c r="N516" s="270"/>
      <c r="O516" s="270"/>
      <c r="P516" s="270"/>
      <c r="Q516" s="270"/>
      <c r="R516" s="270"/>
      <c r="S516" s="270"/>
      <c r="T516" s="271"/>
      <c r="AT516" s="272" t="s">
        <v>151</v>
      </c>
      <c r="AU516" s="272" t="s">
        <v>84</v>
      </c>
      <c r="AV516" s="13" t="s">
        <v>81</v>
      </c>
      <c r="AW516" s="13" t="s">
        <v>36</v>
      </c>
      <c r="AX516" s="13" t="s">
        <v>73</v>
      </c>
      <c r="AY516" s="272" t="s">
        <v>140</v>
      </c>
    </row>
    <row r="517" spans="2:51" s="11" customFormat="1" ht="13.5">
      <c r="B517" s="231"/>
      <c r="C517" s="232"/>
      <c r="D517" s="228" t="s">
        <v>151</v>
      </c>
      <c r="E517" s="233" t="s">
        <v>21</v>
      </c>
      <c r="F517" s="234" t="s">
        <v>848</v>
      </c>
      <c r="G517" s="232"/>
      <c r="H517" s="235">
        <v>25.76</v>
      </c>
      <c r="I517" s="236"/>
      <c r="J517" s="232"/>
      <c r="K517" s="232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151</v>
      </c>
      <c r="AU517" s="241" t="s">
        <v>84</v>
      </c>
      <c r="AV517" s="11" t="s">
        <v>84</v>
      </c>
      <c r="AW517" s="11" t="s">
        <v>36</v>
      </c>
      <c r="AX517" s="11" t="s">
        <v>73</v>
      </c>
      <c r="AY517" s="241" t="s">
        <v>140</v>
      </c>
    </row>
    <row r="518" spans="2:51" s="11" customFormat="1" ht="13.5">
      <c r="B518" s="231"/>
      <c r="C518" s="232"/>
      <c r="D518" s="228" t="s">
        <v>151</v>
      </c>
      <c r="E518" s="233" t="s">
        <v>21</v>
      </c>
      <c r="F518" s="234" t="s">
        <v>849</v>
      </c>
      <c r="G518" s="232"/>
      <c r="H518" s="235">
        <v>7.164</v>
      </c>
      <c r="I518" s="236"/>
      <c r="J518" s="232"/>
      <c r="K518" s="232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151</v>
      </c>
      <c r="AU518" s="241" t="s">
        <v>84</v>
      </c>
      <c r="AV518" s="11" t="s">
        <v>84</v>
      </c>
      <c r="AW518" s="11" t="s">
        <v>36</v>
      </c>
      <c r="AX518" s="11" t="s">
        <v>73</v>
      </c>
      <c r="AY518" s="241" t="s">
        <v>140</v>
      </c>
    </row>
    <row r="519" spans="2:51" s="11" customFormat="1" ht="13.5">
      <c r="B519" s="231"/>
      <c r="C519" s="232"/>
      <c r="D519" s="228" t="s">
        <v>151</v>
      </c>
      <c r="E519" s="233" t="s">
        <v>21</v>
      </c>
      <c r="F519" s="234" t="s">
        <v>850</v>
      </c>
      <c r="G519" s="232"/>
      <c r="H519" s="235">
        <v>2.585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151</v>
      </c>
      <c r="AU519" s="241" t="s">
        <v>84</v>
      </c>
      <c r="AV519" s="11" t="s">
        <v>84</v>
      </c>
      <c r="AW519" s="11" t="s">
        <v>36</v>
      </c>
      <c r="AX519" s="11" t="s">
        <v>73</v>
      </c>
      <c r="AY519" s="241" t="s">
        <v>140</v>
      </c>
    </row>
    <row r="520" spans="2:51" s="11" customFormat="1" ht="13.5">
      <c r="B520" s="231"/>
      <c r="C520" s="232"/>
      <c r="D520" s="228" t="s">
        <v>151</v>
      </c>
      <c r="E520" s="233" t="s">
        <v>21</v>
      </c>
      <c r="F520" s="234" t="s">
        <v>851</v>
      </c>
      <c r="G520" s="232"/>
      <c r="H520" s="235">
        <v>1.44</v>
      </c>
      <c r="I520" s="236"/>
      <c r="J520" s="232"/>
      <c r="K520" s="232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151</v>
      </c>
      <c r="AU520" s="241" t="s">
        <v>84</v>
      </c>
      <c r="AV520" s="11" t="s">
        <v>84</v>
      </c>
      <c r="AW520" s="11" t="s">
        <v>36</v>
      </c>
      <c r="AX520" s="11" t="s">
        <v>73</v>
      </c>
      <c r="AY520" s="241" t="s">
        <v>140</v>
      </c>
    </row>
    <row r="521" spans="2:51" s="13" customFormat="1" ht="13.5">
      <c r="B521" s="263"/>
      <c r="C521" s="264"/>
      <c r="D521" s="228" t="s">
        <v>151</v>
      </c>
      <c r="E521" s="265" t="s">
        <v>21</v>
      </c>
      <c r="F521" s="266" t="s">
        <v>852</v>
      </c>
      <c r="G521" s="264"/>
      <c r="H521" s="265" t="s">
        <v>21</v>
      </c>
      <c r="I521" s="267"/>
      <c r="J521" s="264"/>
      <c r="K521" s="264"/>
      <c r="L521" s="268"/>
      <c r="M521" s="269"/>
      <c r="N521" s="270"/>
      <c r="O521" s="270"/>
      <c r="P521" s="270"/>
      <c r="Q521" s="270"/>
      <c r="R521" s="270"/>
      <c r="S521" s="270"/>
      <c r="T521" s="271"/>
      <c r="AT521" s="272" t="s">
        <v>151</v>
      </c>
      <c r="AU521" s="272" t="s">
        <v>84</v>
      </c>
      <c r="AV521" s="13" t="s">
        <v>81</v>
      </c>
      <c r="AW521" s="13" t="s">
        <v>36</v>
      </c>
      <c r="AX521" s="13" t="s">
        <v>73</v>
      </c>
      <c r="AY521" s="272" t="s">
        <v>140</v>
      </c>
    </row>
    <row r="522" spans="2:51" s="11" customFormat="1" ht="13.5">
      <c r="B522" s="231"/>
      <c r="C522" s="232"/>
      <c r="D522" s="228" t="s">
        <v>151</v>
      </c>
      <c r="E522" s="233" t="s">
        <v>21</v>
      </c>
      <c r="F522" s="234" t="s">
        <v>853</v>
      </c>
      <c r="G522" s="232"/>
      <c r="H522" s="235">
        <v>3.08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151</v>
      </c>
      <c r="AU522" s="241" t="s">
        <v>84</v>
      </c>
      <c r="AV522" s="11" t="s">
        <v>84</v>
      </c>
      <c r="AW522" s="11" t="s">
        <v>36</v>
      </c>
      <c r="AX522" s="11" t="s">
        <v>73</v>
      </c>
      <c r="AY522" s="241" t="s">
        <v>140</v>
      </c>
    </row>
    <row r="523" spans="2:51" s="11" customFormat="1" ht="13.5">
      <c r="B523" s="231"/>
      <c r="C523" s="232"/>
      <c r="D523" s="228" t="s">
        <v>151</v>
      </c>
      <c r="E523" s="233" t="s">
        <v>21</v>
      </c>
      <c r="F523" s="234" t="s">
        <v>854</v>
      </c>
      <c r="G523" s="232"/>
      <c r="H523" s="235">
        <v>1.428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151</v>
      </c>
      <c r="AU523" s="241" t="s">
        <v>84</v>
      </c>
      <c r="AV523" s="11" t="s">
        <v>84</v>
      </c>
      <c r="AW523" s="11" t="s">
        <v>36</v>
      </c>
      <c r="AX523" s="11" t="s">
        <v>73</v>
      </c>
      <c r="AY523" s="241" t="s">
        <v>140</v>
      </c>
    </row>
    <row r="524" spans="2:51" s="11" customFormat="1" ht="13.5">
      <c r="B524" s="231"/>
      <c r="C524" s="232"/>
      <c r="D524" s="228" t="s">
        <v>151</v>
      </c>
      <c r="E524" s="233" t="s">
        <v>21</v>
      </c>
      <c r="F524" s="234" t="s">
        <v>855</v>
      </c>
      <c r="G524" s="232"/>
      <c r="H524" s="235">
        <v>2.787</v>
      </c>
      <c r="I524" s="236"/>
      <c r="J524" s="232"/>
      <c r="K524" s="232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151</v>
      </c>
      <c r="AU524" s="241" t="s">
        <v>84</v>
      </c>
      <c r="AV524" s="11" t="s">
        <v>84</v>
      </c>
      <c r="AW524" s="11" t="s">
        <v>36</v>
      </c>
      <c r="AX524" s="11" t="s">
        <v>73</v>
      </c>
      <c r="AY524" s="241" t="s">
        <v>140</v>
      </c>
    </row>
    <row r="525" spans="2:51" s="11" customFormat="1" ht="13.5">
      <c r="B525" s="231"/>
      <c r="C525" s="232"/>
      <c r="D525" s="228" t="s">
        <v>151</v>
      </c>
      <c r="E525" s="233" t="s">
        <v>21</v>
      </c>
      <c r="F525" s="234" t="s">
        <v>856</v>
      </c>
      <c r="G525" s="232"/>
      <c r="H525" s="235">
        <v>2.1</v>
      </c>
      <c r="I525" s="236"/>
      <c r="J525" s="232"/>
      <c r="K525" s="232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151</v>
      </c>
      <c r="AU525" s="241" t="s">
        <v>84</v>
      </c>
      <c r="AV525" s="11" t="s">
        <v>84</v>
      </c>
      <c r="AW525" s="11" t="s">
        <v>36</v>
      </c>
      <c r="AX525" s="11" t="s">
        <v>73</v>
      </c>
      <c r="AY525" s="241" t="s">
        <v>140</v>
      </c>
    </row>
    <row r="526" spans="2:51" s="12" customFormat="1" ht="13.5">
      <c r="B526" s="242"/>
      <c r="C526" s="243"/>
      <c r="D526" s="228" t="s">
        <v>151</v>
      </c>
      <c r="E526" s="244" t="s">
        <v>21</v>
      </c>
      <c r="F526" s="245" t="s">
        <v>154</v>
      </c>
      <c r="G526" s="243"/>
      <c r="H526" s="246">
        <v>158.688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151</v>
      </c>
      <c r="AU526" s="252" t="s">
        <v>84</v>
      </c>
      <c r="AV526" s="12" t="s">
        <v>147</v>
      </c>
      <c r="AW526" s="12" t="s">
        <v>36</v>
      </c>
      <c r="AX526" s="12" t="s">
        <v>81</v>
      </c>
      <c r="AY526" s="252" t="s">
        <v>140</v>
      </c>
    </row>
    <row r="527" spans="2:65" s="1" customFormat="1" ht="16.5" customHeight="1">
      <c r="B527" s="45"/>
      <c r="C527" s="216" t="s">
        <v>857</v>
      </c>
      <c r="D527" s="216" t="s">
        <v>142</v>
      </c>
      <c r="E527" s="217" t="s">
        <v>858</v>
      </c>
      <c r="F527" s="218" t="s">
        <v>859</v>
      </c>
      <c r="G527" s="219" t="s">
        <v>168</v>
      </c>
      <c r="H527" s="220">
        <v>96.136</v>
      </c>
      <c r="I527" s="221"/>
      <c r="J527" s="222">
        <f>ROUND(I527*H527,2)</f>
        <v>0</v>
      </c>
      <c r="K527" s="218" t="s">
        <v>146</v>
      </c>
      <c r="L527" s="71"/>
      <c r="M527" s="223" t="s">
        <v>21</v>
      </c>
      <c r="N527" s="224" t="s">
        <v>44</v>
      </c>
      <c r="O527" s="46"/>
      <c r="P527" s="225">
        <f>O527*H527</f>
        <v>0</v>
      </c>
      <c r="Q527" s="225">
        <v>0</v>
      </c>
      <c r="R527" s="225">
        <f>Q527*H527</f>
        <v>0</v>
      </c>
      <c r="S527" s="225">
        <v>0</v>
      </c>
      <c r="T527" s="226">
        <f>S527*H527</f>
        <v>0</v>
      </c>
      <c r="AR527" s="23" t="s">
        <v>229</v>
      </c>
      <c r="AT527" s="23" t="s">
        <v>142</v>
      </c>
      <c r="AU527" s="23" t="s">
        <v>84</v>
      </c>
      <c r="AY527" s="23" t="s">
        <v>140</v>
      </c>
      <c r="BE527" s="227">
        <f>IF(N527="základní",J527,0)</f>
        <v>0</v>
      </c>
      <c r="BF527" s="227">
        <f>IF(N527="snížená",J527,0)</f>
        <v>0</v>
      </c>
      <c r="BG527" s="227">
        <f>IF(N527="zákl. přenesená",J527,0)</f>
        <v>0</v>
      </c>
      <c r="BH527" s="227">
        <f>IF(N527="sníž. přenesená",J527,0)</f>
        <v>0</v>
      </c>
      <c r="BI527" s="227">
        <f>IF(N527="nulová",J527,0)</f>
        <v>0</v>
      </c>
      <c r="BJ527" s="23" t="s">
        <v>81</v>
      </c>
      <c r="BK527" s="227">
        <f>ROUND(I527*H527,2)</f>
        <v>0</v>
      </c>
      <c r="BL527" s="23" t="s">
        <v>229</v>
      </c>
      <c r="BM527" s="23" t="s">
        <v>860</v>
      </c>
    </row>
    <row r="528" spans="2:47" s="1" customFormat="1" ht="13.5">
      <c r="B528" s="45"/>
      <c r="C528" s="73"/>
      <c r="D528" s="228" t="s">
        <v>149</v>
      </c>
      <c r="E528" s="73"/>
      <c r="F528" s="229" t="s">
        <v>861</v>
      </c>
      <c r="G528" s="73"/>
      <c r="H528" s="73"/>
      <c r="I528" s="186"/>
      <c r="J528" s="73"/>
      <c r="K528" s="73"/>
      <c r="L528" s="71"/>
      <c r="M528" s="230"/>
      <c r="N528" s="46"/>
      <c r="O528" s="46"/>
      <c r="P528" s="46"/>
      <c r="Q528" s="46"/>
      <c r="R528" s="46"/>
      <c r="S528" s="46"/>
      <c r="T528" s="94"/>
      <c r="AT528" s="23" t="s">
        <v>149</v>
      </c>
      <c r="AU528" s="23" t="s">
        <v>84</v>
      </c>
    </row>
    <row r="529" spans="2:51" s="13" customFormat="1" ht="13.5">
      <c r="B529" s="263"/>
      <c r="C529" s="264"/>
      <c r="D529" s="228" t="s">
        <v>151</v>
      </c>
      <c r="E529" s="265" t="s">
        <v>21</v>
      </c>
      <c r="F529" s="266" t="s">
        <v>842</v>
      </c>
      <c r="G529" s="264"/>
      <c r="H529" s="265" t="s">
        <v>21</v>
      </c>
      <c r="I529" s="267"/>
      <c r="J529" s="264"/>
      <c r="K529" s="264"/>
      <c r="L529" s="268"/>
      <c r="M529" s="269"/>
      <c r="N529" s="270"/>
      <c r="O529" s="270"/>
      <c r="P529" s="270"/>
      <c r="Q529" s="270"/>
      <c r="R529" s="270"/>
      <c r="S529" s="270"/>
      <c r="T529" s="271"/>
      <c r="AT529" s="272" t="s">
        <v>151</v>
      </c>
      <c r="AU529" s="272" t="s">
        <v>84</v>
      </c>
      <c r="AV529" s="13" t="s">
        <v>81</v>
      </c>
      <c r="AW529" s="13" t="s">
        <v>36</v>
      </c>
      <c r="AX529" s="13" t="s">
        <v>73</v>
      </c>
      <c r="AY529" s="272" t="s">
        <v>140</v>
      </c>
    </row>
    <row r="530" spans="2:51" s="11" customFormat="1" ht="13.5">
      <c r="B530" s="231"/>
      <c r="C530" s="232"/>
      <c r="D530" s="228" t="s">
        <v>151</v>
      </c>
      <c r="E530" s="233" t="s">
        <v>21</v>
      </c>
      <c r="F530" s="234" t="s">
        <v>862</v>
      </c>
      <c r="G530" s="232"/>
      <c r="H530" s="235">
        <v>42.784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151</v>
      </c>
      <c r="AU530" s="241" t="s">
        <v>84</v>
      </c>
      <c r="AV530" s="11" t="s">
        <v>84</v>
      </c>
      <c r="AW530" s="11" t="s">
        <v>36</v>
      </c>
      <c r="AX530" s="11" t="s">
        <v>73</v>
      </c>
      <c r="AY530" s="241" t="s">
        <v>140</v>
      </c>
    </row>
    <row r="531" spans="2:51" s="13" customFormat="1" ht="13.5">
      <c r="B531" s="263"/>
      <c r="C531" s="264"/>
      <c r="D531" s="228" t="s">
        <v>151</v>
      </c>
      <c r="E531" s="265" t="s">
        <v>21</v>
      </c>
      <c r="F531" s="266" t="s">
        <v>847</v>
      </c>
      <c r="G531" s="264"/>
      <c r="H531" s="265" t="s">
        <v>21</v>
      </c>
      <c r="I531" s="267"/>
      <c r="J531" s="264"/>
      <c r="K531" s="264"/>
      <c r="L531" s="268"/>
      <c r="M531" s="269"/>
      <c r="N531" s="270"/>
      <c r="O531" s="270"/>
      <c r="P531" s="270"/>
      <c r="Q531" s="270"/>
      <c r="R531" s="270"/>
      <c r="S531" s="270"/>
      <c r="T531" s="271"/>
      <c r="AT531" s="272" t="s">
        <v>151</v>
      </c>
      <c r="AU531" s="272" t="s">
        <v>84</v>
      </c>
      <c r="AV531" s="13" t="s">
        <v>81</v>
      </c>
      <c r="AW531" s="13" t="s">
        <v>36</v>
      </c>
      <c r="AX531" s="13" t="s">
        <v>73</v>
      </c>
      <c r="AY531" s="272" t="s">
        <v>140</v>
      </c>
    </row>
    <row r="532" spans="2:51" s="11" customFormat="1" ht="13.5">
      <c r="B532" s="231"/>
      <c r="C532" s="232"/>
      <c r="D532" s="228" t="s">
        <v>151</v>
      </c>
      <c r="E532" s="233" t="s">
        <v>21</v>
      </c>
      <c r="F532" s="234" t="s">
        <v>863</v>
      </c>
      <c r="G532" s="232"/>
      <c r="H532" s="235">
        <v>26.688</v>
      </c>
      <c r="I532" s="236"/>
      <c r="J532" s="232"/>
      <c r="K532" s="232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151</v>
      </c>
      <c r="AU532" s="241" t="s">
        <v>84</v>
      </c>
      <c r="AV532" s="11" t="s">
        <v>84</v>
      </c>
      <c r="AW532" s="11" t="s">
        <v>36</v>
      </c>
      <c r="AX532" s="11" t="s">
        <v>73</v>
      </c>
      <c r="AY532" s="241" t="s">
        <v>140</v>
      </c>
    </row>
    <row r="533" spans="2:51" s="11" customFormat="1" ht="13.5">
      <c r="B533" s="231"/>
      <c r="C533" s="232"/>
      <c r="D533" s="228" t="s">
        <v>151</v>
      </c>
      <c r="E533" s="233" t="s">
        <v>21</v>
      </c>
      <c r="F533" s="234" t="s">
        <v>864</v>
      </c>
      <c r="G533" s="232"/>
      <c r="H533" s="235">
        <v>2.64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151</v>
      </c>
      <c r="AU533" s="241" t="s">
        <v>84</v>
      </c>
      <c r="AV533" s="11" t="s">
        <v>84</v>
      </c>
      <c r="AW533" s="11" t="s">
        <v>36</v>
      </c>
      <c r="AX533" s="11" t="s">
        <v>73</v>
      </c>
      <c r="AY533" s="241" t="s">
        <v>140</v>
      </c>
    </row>
    <row r="534" spans="2:51" s="13" customFormat="1" ht="13.5">
      <c r="B534" s="263"/>
      <c r="C534" s="264"/>
      <c r="D534" s="228" t="s">
        <v>151</v>
      </c>
      <c r="E534" s="265" t="s">
        <v>21</v>
      </c>
      <c r="F534" s="266" t="s">
        <v>865</v>
      </c>
      <c r="G534" s="264"/>
      <c r="H534" s="265" t="s">
        <v>21</v>
      </c>
      <c r="I534" s="267"/>
      <c r="J534" s="264"/>
      <c r="K534" s="264"/>
      <c r="L534" s="268"/>
      <c r="M534" s="269"/>
      <c r="N534" s="270"/>
      <c r="O534" s="270"/>
      <c r="P534" s="270"/>
      <c r="Q534" s="270"/>
      <c r="R534" s="270"/>
      <c r="S534" s="270"/>
      <c r="T534" s="271"/>
      <c r="AT534" s="272" t="s">
        <v>151</v>
      </c>
      <c r="AU534" s="272" t="s">
        <v>84</v>
      </c>
      <c r="AV534" s="13" t="s">
        <v>81</v>
      </c>
      <c r="AW534" s="13" t="s">
        <v>36</v>
      </c>
      <c r="AX534" s="13" t="s">
        <v>73</v>
      </c>
      <c r="AY534" s="272" t="s">
        <v>140</v>
      </c>
    </row>
    <row r="535" spans="2:51" s="11" customFormat="1" ht="13.5">
      <c r="B535" s="231"/>
      <c r="C535" s="232"/>
      <c r="D535" s="228" t="s">
        <v>151</v>
      </c>
      <c r="E535" s="233" t="s">
        <v>21</v>
      </c>
      <c r="F535" s="234" t="s">
        <v>866</v>
      </c>
      <c r="G535" s="232"/>
      <c r="H535" s="235">
        <v>24.024</v>
      </c>
      <c r="I535" s="236"/>
      <c r="J535" s="232"/>
      <c r="K535" s="232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151</v>
      </c>
      <c r="AU535" s="241" t="s">
        <v>84</v>
      </c>
      <c r="AV535" s="11" t="s">
        <v>84</v>
      </c>
      <c r="AW535" s="11" t="s">
        <v>36</v>
      </c>
      <c r="AX535" s="11" t="s">
        <v>73</v>
      </c>
      <c r="AY535" s="241" t="s">
        <v>140</v>
      </c>
    </row>
    <row r="536" spans="2:51" s="12" customFormat="1" ht="13.5">
      <c r="B536" s="242"/>
      <c r="C536" s="243"/>
      <c r="D536" s="228" t="s">
        <v>151</v>
      </c>
      <c r="E536" s="244" t="s">
        <v>21</v>
      </c>
      <c r="F536" s="245" t="s">
        <v>154</v>
      </c>
      <c r="G536" s="243"/>
      <c r="H536" s="246">
        <v>96.136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151</v>
      </c>
      <c r="AU536" s="252" t="s">
        <v>84</v>
      </c>
      <c r="AV536" s="12" t="s">
        <v>147</v>
      </c>
      <c r="AW536" s="12" t="s">
        <v>36</v>
      </c>
      <c r="AX536" s="12" t="s">
        <v>81</v>
      </c>
      <c r="AY536" s="252" t="s">
        <v>140</v>
      </c>
    </row>
    <row r="537" spans="2:65" s="1" customFormat="1" ht="16.5" customHeight="1">
      <c r="B537" s="45"/>
      <c r="C537" s="253" t="s">
        <v>867</v>
      </c>
      <c r="D537" s="253" t="s">
        <v>221</v>
      </c>
      <c r="E537" s="254" t="s">
        <v>868</v>
      </c>
      <c r="F537" s="255" t="s">
        <v>869</v>
      </c>
      <c r="G537" s="256" t="s">
        <v>174</v>
      </c>
      <c r="H537" s="257">
        <v>0.082</v>
      </c>
      <c r="I537" s="258"/>
      <c r="J537" s="259">
        <f>ROUND(I537*H537,2)</f>
        <v>0</v>
      </c>
      <c r="K537" s="255" t="s">
        <v>146</v>
      </c>
      <c r="L537" s="260"/>
      <c r="M537" s="261" t="s">
        <v>21</v>
      </c>
      <c r="N537" s="262" t="s">
        <v>44</v>
      </c>
      <c r="O537" s="46"/>
      <c r="P537" s="225">
        <f>O537*H537</f>
        <v>0</v>
      </c>
      <c r="Q537" s="225">
        <v>1</v>
      </c>
      <c r="R537" s="225">
        <f>Q537*H537</f>
        <v>0.082</v>
      </c>
      <c r="S537" s="225">
        <v>0</v>
      </c>
      <c r="T537" s="226">
        <f>S537*H537</f>
        <v>0</v>
      </c>
      <c r="AR537" s="23" t="s">
        <v>291</v>
      </c>
      <c r="AT537" s="23" t="s">
        <v>221</v>
      </c>
      <c r="AU537" s="23" t="s">
        <v>84</v>
      </c>
      <c r="AY537" s="23" t="s">
        <v>140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23" t="s">
        <v>81</v>
      </c>
      <c r="BK537" s="227">
        <f>ROUND(I537*H537,2)</f>
        <v>0</v>
      </c>
      <c r="BL537" s="23" t="s">
        <v>229</v>
      </c>
      <c r="BM537" s="23" t="s">
        <v>870</v>
      </c>
    </row>
    <row r="538" spans="2:47" s="1" customFormat="1" ht="13.5">
      <c r="B538" s="45"/>
      <c r="C538" s="73"/>
      <c r="D538" s="228" t="s">
        <v>149</v>
      </c>
      <c r="E538" s="73"/>
      <c r="F538" s="229" t="s">
        <v>869</v>
      </c>
      <c r="G538" s="73"/>
      <c r="H538" s="73"/>
      <c r="I538" s="186"/>
      <c r="J538" s="73"/>
      <c r="K538" s="73"/>
      <c r="L538" s="71"/>
      <c r="M538" s="230"/>
      <c r="N538" s="46"/>
      <c r="O538" s="46"/>
      <c r="P538" s="46"/>
      <c r="Q538" s="46"/>
      <c r="R538" s="46"/>
      <c r="S538" s="46"/>
      <c r="T538" s="94"/>
      <c r="AT538" s="23" t="s">
        <v>149</v>
      </c>
      <c r="AU538" s="23" t="s">
        <v>84</v>
      </c>
    </row>
    <row r="539" spans="2:47" s="1" customFormat="1" ht="13.5">
      <c r="B539" s="45"/>
      <c r="C539" s="73"/>
      <c r="D539" s="228" t="s">
        <v>555</v>
      </c>
      <c r="E539" s="73"/>
      <c r="F539" s="273" t="s">
        <v>871</v>
      </c>
      <c r="G539" s="73"/>
      <c r="H539" s="73"/>
      <c r="I539" s="186"/>
      <c r="J539" s="73"/>
      <c r="K539" s="73"/>
      <c r="L539" s="71"/>
      <c r="M539" s="230"/>
      <c r="N539" s="46"/>
      <c r="O539" s="46"/>
      <c r="P539" s="46"/>
      <c r="Q539" s="46"/>
      <c r="R539" s="46"/>
      <c r="S539" s="46"/>
      <c r="T539" s="94"/>
      <c r="AT539" s="23" t="s">
        <v>555</v>
      </c>
      <c r="AU539" s="23" t="s">
        <v>84</v>
      </c>
    </row>
    <row r="540" spans="2:51" s="11" customFormat="1" ht="13.5">
      <c r="B540" s="231"/>
      <c r="C540" s="232"/>
      <c r="D540" s="228" t="s">
        <v>151</v>
      </c>
      <c r="E540" s="233" t="s">
        <v>21</v>
      </c>
      <c r="F540" s="234" t="s">
        <v>872</v>
      </c>
      <c r="G540" s="232"/>
      <c r="H540" s="235">
        <v>0.048</v>
      </c>
      <c r="I540" s="236"/>
      <c r="J540" s="232"/>
      <c r="K540" s="232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151</v>
      </c>
      <c r="AU540" s="241" t="s">
        <v>84</v>
      </c>
      <c r="AV540" s="11" t="s">
        <v>84</v>
      </c>
      <c r="AW540" s="11" t="s">
        <v>36</v>
      </c>
      <c r="AX540" s="11" t="s">
        <v>73</v>
      </c>
      <c r="AY540" s="241" t="s">
        <v>140</v>
      </c>
    </row>
    <row r="541" spans="2:51" s="11" customFormat="1" ht="13.5">
      <c r="B541" s="231"/>
      <c r="C541" s="232"/>
      <c r="D541" s="228" t="s">
        <v>151</v>
      </c>
      <c r="E541" s="233" t="s">
        <v>21</v>
      </c>
      <c r="F541" s="234" t="s">
        <v>873</v>
      </c>
      <c r="G541" s="232"/>
      <c r="H541" s="235">
        <v>0.034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151</v>
      </c>
      <c r="AU541" s="241" t="s">
        <v>84</v>
      </c>
      <c r="AV541" s="11" t="s">
        <v>84</v>
      </c>
      <c r="AW541" s="11" t="s">
        <v>36</v>
      </c>
      <c r="AX541" s="11" t="s">
        <v>73</v>
      </c>
      <c r="AY541" s="241" t="s">
        <v>140</v>
      </c>
    </row>
    <row r="542" spans="2:51" s="12" customFormat="1" ht="13.5">
      <c r="B542" s="242"/>
      <c r="C542" s="243"/>
      <c r="D542" s="228" t="s">
        <v>151</v>
      </c>
      <c r="E542" s="244" t="s">
        <v>21</v>
      </c>
      <c r="F542" s="245" t="s">
        <v>154</v>
      </c>
      <c r="G542" s="243"/>
      <c r="H542" s="246">
        <v>0.082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151</v>
      </c>
      <c r="AU542" s="252" t="s">
        <v>84</v>
      </c>
      <c r="AV542" s="12" t="s">
        <v>147</v>
      </c>
      <c r="AW542" s="12" t="s">
        <v>36</v>
      </c>
      <c r="AX542" s="12" t="s">
        <v>81</v>
      </c>
      <c r="AY542" s="252" t="s">
        <v>140</v>
      </c>
    </row>
    <row r="543" spans="2:65" s="1" customFormat="1" ht="16.5" customHeight="1">
      <c r="B543" s="45"/>
      <c r="C543" s="216" t="s">
        <v>874</v>
      </c>
      <c r="D543" s="216" t="s">
        <v>142</v>
      </c>
      <c r="E543" s="217" t="s">
        <v>875</v>
      </c>
      <c r="F543" s="218" t="s">
        <v>876</v>
      </c>
      <c r="G543" s="219" t="s">
        <v>168</v>
      </c>
      <c r="H543" s="220">
        <v>158.688</v>
      </c>
      <c r="I543" s="221"/>
      <c r="J543" s="222">
        <f>ROUND(I543*H543,2)</f>
        <v>0</v>
      </c>
      <c r="K543" s="218" t="s">
        <v>146</v>
      </c>
      <c r="L543" s="71"/>
      <c r="M543" s="223" t="s">
        <v>21</v>
      </c>
      <c r="N543" s="224" t="s">
        <v>44</v>
      </c>
      <c r="O543" s="46"/>
      <c r="P543" s="225">
        <f>O543*H543</f>
        <v>0</v>
      </c>
      <c r="Q543" s="225">
        <v>0.0004</v>
      </c>
      <c r="R543" s="225">
        <f>Q543*H543</f>
        <v>0.0634752</v>
      </c>
      <c r="S543" s="225">
        <v>0</v>
      </c>
      <c r="T543" s="226">
        <f>S543*H543</f>
        <v>0</v>
      </c>
      <c r="AR543" s="23" t="s">
        <v>229</v>
      </c>
      <c r="AT543" s="23" t="s">
        <v>142</v>
      </c>
      <c r="AU543" s="23" t="s">
        <v>84</v>
      </c>
      <c r="AY543" s="23" t="s">
        <v>140</v>
      </c>
      <c r="BE543" s="227">
        <f>IF(N543="základní",J543,0)</f>
        <v>0</v>
      </c>
      <c r="BF543" s="227">
        <f>IF(N543="snížená",J543,0)</f>
        <v>0</v>
      </c>
      <c r="BG543" s="227">
        <f>IF(N543="zákl. přenesená",J543,0)</f>
        <v>0</v>
      </c>
      <c r="BH543" s="227">
        <f>IF(N543="sníž. přenesená",J543,0)</f>
        <v>0</v>
      </c>
      <c r="BI543" s="227">
        <f>IF(N543="nulová",J543,0)</f>
        <v>0</v>
      </c>
      <c r="BJ543" s="23" t="s">
        <v>81</v>
      </c>
      <c r="BK543" s="227">
        <f>ROUND(I543*H543,2)</f>
        <v>0</v>
      </c>
      <c r="BL543" s="23" t="s">
        <v>229</v>
      </c>
      <c r="BM543" s="23" t="s">
        <v>877</v>
      </c>
    </row>
    <row r="544" spans="2:47" s="1" customFormat="1" ht="13.5">
      <c r="B544" s="45"/>
      <c r="C544" s="73"/>
      <c r="D544" s="228" t="s">
        <v>149</v>
      </c>
      <c r="E544" s="73"/>
      <c r="F544" s="229" t="s">
        <v>878</v>
      </c>
      <c r="G544" s="73"/>
      <c r="H544" s="73"/>
      <c r="I544" s="186"/>
      <c r="J544" s="73"/>
      <c r="K544" s="73"/>
      <c r="L544" s="71"/>
      <c r="M544" s="230"/>
      <c r="N544" s="46"/>
      <c r="O544" s="46"/>
      <c r="P544" s="46"/>
      <c r="Q544" s="46"/>
      <c r="R544" s="46"/>
      <c r="S544" s="46"/>
      <c r="T544" s="94"/>
      <c r="AT544" s="23" t="s">
        <v>149</v>
      </c>
      <c r="AU544" s="23" t="s">
        <v>84</v>
      </c>
    </row>
    <row r="545" spans="2:51" s="13" customFormat="1" ht="13.5">
      <c r="B545" s="263"/>
      <c r="C545" s="264"/>
      <c r="D545" s="228" t="s">
        <v>151</v>
      </c>
      <c r="E545" s="265" t="s">
        <v>21</v>
      </c>
      <c r="F545" s="266" t="s">
        <v>842</v>
      </c>
      <c r="G545" s="264"/>
      <c r="H545" s="265" t="s">
        <v>21</v>
      </c>
      <c r="I545" s="267"/>
      <c r="J545" s="264"/>
      <c r="K545" s="264"/>
      <c r="L545" s="268"/>
      <c r="M545" s="269"/>
      <c r="N545" s="270"/>
      <c r="O545" s="270"/>
      <c r="P545" s="270"/>
      <c r="Q545" s="270"/>
      <c r="R545" s="270"/>
      <c r="S545" s="270"/>
      <c r="T545" s="271"/>
      <c r="AT545" s="272" t="s">
        <v>151</v>
      </c>
      <c r="AU545" s="272" t="s">
        <v>84</v>
      </c>
      <c r="AV545" s="13" t="s">
        <v>81</v>
      </c>
      <c r="AW545" s="13" t="s">
        <v>36</v>
      </c>
      <c r="AX545" s="13" t="s">
        <v>73</v>
      </c>
      <c r="AY545" s="272" t="s">
        <v>140</v>
      </c>
    </row>
    <row r="546" spans="2:51" s="11" customFormat="1" ht="13.5">
      <c r="B546" s="231"/>
      <c r="C546" s="232"/>
      <c r="D546" s="228" t="s">
        <v>151</v>
      </c>
      <c r="E546" s="233" t="s">
        <v>21</v>
      </c>
      <c r="F546" s="234" t="s">
        <v>843</v>
      </c>
      <c r="G546" s="232"/>
      <c r="H546" s="235">
        <v>34.56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151</v>
      </c>
      <c r="AU546" s="241" t="s">
        <v>84</v>
      </c>
      <c r="AV546" s="11" t="s">
        <v>84</v>
      </c>
      <c r="AW546" s="11" t="s">
        <v>36</v>
      </c>
      <c r="AX546" s="11" t="s">
        <v>73</v>
      </c>
      <c r="AY546" s="241" t="s">
        <v>140</v>
      </c>
    </row>
    <row r="547" spans="2:51" s="11" customFormat="1" ht="13.5">
      <c r="B547" s="231"/>
      <c r="C547" s="232"/>
      <c r="D547" s="228" t="s">
        <v>151</v>
      </c>
      <c r="E547" s="233" t="s">
        <v>21</v>
      </c>
      <c r="F547" s="234" t="s">
        <v>844</v>
      </c>
      <c r="G547" s="232"/>
      <c r="H547" s="235">
        <v>46.144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151</v>
      </c>
      <c r="AU547" s="241" t="s">
        <v>84</v>
      </c>
      <c r="AV547" s="11" t="s">
        <v>84</v>
      </c>
      <c r="AW547" s="11" t="s">
        <v>36</v>
      </c>
      <c r="AX547" s="11" t="s">
        <v>73</v>
      </c>
      <c r="AY547" s="241" t="s">
        <v>140</v>
      </c>
    </row>
    <row r="548" spans="2:51" s="13" customFormat="1" ht="13.5">
      <c r="B548" s="263"/>
      <c r="C548" s="264"/>
      <c r="D548" s="228" t="s">
        <v>151</v>
      </c>
      <c r="E548" s="265" t="s">
        <v>21</v>
      </c>
      <c r="F548" s="266" t="s">
        <v>845</v>
      </c>
      <c r="G548" s="264"/>
      <c r="H548" s="265" t="s">
        <v>21</v>
      </c>
      <c r="I548" s="267"/>
      <c r="J548" s="264"/>
      <c r="K548" s="264"/>
      <c r="L548" s="268"/>
      <c r="M548" s="269"/>
      <c r="N548" s="270"/>
      <c r="O548" s="270"/>
      <c r="P548" s="270"/>
      <c r="Q548" s="270"/>
      <c r="R548" s="270"/>
      <c r="S548" s="270"/>
      <c r="T548" s="271"/>
      <c r="AT548" s="272" t="s">
        <v>151</v>
      </c>
      <c r="AU548" s="272" t="s">
        <v>84</v>
      </c>
      <c r="AV548" s="13" t="s">
        <v>81</v>
      </c>
      <c r="AW548" s="13" t="s">
        <v>36</v>
      </c>
      <c r="AX548" s="13" t="s">
        <v>73</v>
      </c>
      <c r="AY548" s="272" t="s">
        <v>140</v>
      </c>
    </row>
    <row r="549" spans="2:51" s="11" customFormat="1" ht="13.5">
      <c r="B549" s="231"/>
      <c r="C549" s="232"/>
      <c r="D549" s="228" t="s">
        <v>151</v>
      </c>
      <c r="E549" s="233" t="s">
        <v>21</v>
      </c>
      <c r="F549" s="234" t="s">
        <v>846</v>
      </c>
      <c r="G549" s="232"/>
      <c r="H549" s="235">
        <v>31.64</v>
      </c>
      <c r="I549" s="236"/>
      <c r="J549" s="232"/>
      <c r="K549" s="232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151</v>
      </c>
      <c r="AU549" s="241" t="s">
        <v>84</v>
      </c>
      <c r="AV549" s="11" t="s">
        <v>84</v>
      </c>
      <c r="AW549" s="11" t="s">
        <v>36</v>
      </c>
      <c r="AX549" s="11" t="s">
        <v>73</v>
      </c>
      <c r="AY549" s="241" t="s">
        <v>140</v>
      </c>
    </row>
    <row r="550" spans="2:51" s="13" customFormat="1" ht="13.5">
      <c r="B550" s="263"/>
      <c r="C550" s="264"/>
      <c r="D550" s="228" t="s">
        <v>151</v>
      </c>
      <c r="E550" s="265" t="s">
        <v>21</v>
      </c>
      <c r="F550" s="266" t="s">
        <v>847</v>
      </c>
      <c r="G550" s="264"/>
      <c r="H550" s="265" t="s">
        <v>21</v>
      </c>
      <c r="I550" s="267"/>
      <c r="J550" s="264"/>
      <c r="K550" s="264"/>
      <c r="L550" s="268"/>
      <c r="M550" s="269"/>
      <c r="N550" s="270"/>
      <c r="O550" s="270"/>
      <c r="P550" s="270"/>
      <c r="Q550" s="270"/>
      <c r="R550" s="270"/>
      <c r="S550" s="270"/>
      <c r="T550" s="271"/>
      <c r="AT550" s="272" t="s">
        <v>151</v>
      </c>
      <c r="AU550" s="272" t="s">
        <v>84</v>
      </c>
      <c r="AV550" s="13" t="s">
        <v>81</v>
      </c>
      <c r="AW550" s="13" t="s">
        <v>36</v>
      </c>
      <c r="AX550" s="13" t="s">
        <v>73</v>
      </c>
      <c r="AY550" s="272" t="s">
        <v>140</v>
      </c>
    </row>
    <row r="551" spans="2:51" s="11" customFormat="1" ht="13.5">
      <c r="B551" s="231"/>
      <c r="C551" s="232"/>
      <c r="D551" s="228" t="s">
        <v>151</v>
      </c>
      <c r="E551" s="233" t="s">
        <v>21</v>
      </c>
      <c r="F551" s="234" t="s">
        <v>848</v>
      </c>
      <c r="G551" s="232"/>
      <c r="H551" s="235">
        <v>25.76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151</v>
      </c>
      <c r="AU551" s="241" t="s">
        <v>84</v>
      </c>
      <c r="AV551" s="11" t="s">
        <v>84</v>
      </c>
      <c r="AW551" s="11" t="s">
        <v>36</v>
      </c>
      <c r="AX551" s="11" t="s">
        <v>73</v>
      </c>
      <c r="AY551" s="241" t="s">
        <v>140</v>
      </c>
    </row>
    <row r="552" spans="2:51" s="11" customFormat="1" ht="13.5">
      <c r="B552" s="231"/>
      <c r="C552" s="232"/>
      <c r="D552" s="228" t="s">
        <v>151</v>
      </c>
      <c r="E552" s="233" t="s">
        <v>21</v>
      </c>
      <c r="F552" s="234" t="s">
        <v>849</v>
      </c>
      <c r="G552" s="232"/>
      <c r="H552" s="235">
        <v>7.164</v>
      </c>
      <c r="I552" s="236"/>
      <c r="J552" s="232"/>
      <c r="K552" s="232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151</v>
      </c>
      <c r="AU552" s="241" t="s">
        <v>84</v>
      </c>
      <c r="AV552" s="11" t="s">
        <v>84</v>
      </c>
      <c r="AW552" s="11" t="s">
        <v>36</v>
      </c>
      <c r="AX552" s="11" t="s">
        <v>73</v>
      </c>
      <c r="AY552" s="241" t="s">
        <v>140</v>
      </c>
    </row>
    <row r="553" spans="2:51" s="11" customFormat="1" ht="13.5">
      <c r="B553" s="231"/>
      <c r="C553" s="232"/>
      <c r="D553" s="228" t="s">
        <v>151</v>
      </c>
      <c r="E553" s="233" t="s">
        <v>21</v>
      </c>
      <c r="F553" s="234" t="s">
        <v>850</v>
      </c>
      <c r="G553" s="232"/>
      <c r="H553" s="235">
        <v>2.585</v>
      </c>
      <c r="I553" s="236"/>
      <c r="J553" s="232"/>
      <c r="K553" s="232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151</v>
      </c>
      <c r="AU553" s="241" t="s">
        <v>84</v>
      </c>
      <c r="AV553" s="11" t="s">
        <v>84</v>
      </c>
      <c r="AW553" s="11" t="s">
        <v>36</v>
      </c>
      <c r="AX553" s="11" t="s">
        <v>73</v>
      </c>
      <c r="AY553" s="241" t="s">
        <v>140</v>
      </c>
    </row>
    <row r="554" spans="2:51" s="11" customFormat="1" ht="13.5">
      <c r="B554" s="231"/>
      <c r="C554" s="232"/>
      <c r="D554" s="228" t="s">
        <v>151</v>
      </c>
      <c r="E554" s="233" t="s">
        <v>21</v>
      </c>
      <c r="F554" s="234" t="s">
        <v>851</v>
      </c>
      <c r="G554" s="232"/>
      <c r="H554" s="235">
        <v>1.44</v>
      </c>
      <c r="I554" s="236"/>
      <c r="J554" s="232"/>
      <c r="K554" s="232"/>
      <c r="L554" s="237"/>
      <c r="M554" s="238"/>
      <c r="N554" s="239"/>
      <c r="O554" s="239"/>
      <c r="P554" s="239"/>
      <c r="Q554" s="239"/>
      <c r="R554" s="239"/>
      <c r="S554" s="239"/>
      <c r="T554" s="240"/>
      <c r="AT554" s="241" t="s">
        <v>151</v>
      </c>
      <c r="AU554" s="241" t="s">
        <v>84</v>
      </c>
      <c r="AV554" s="11" t="s">
        <v>84</v>
      </c>
      <c r="AW554" s="11" t="s">
        <v>36</v>
      </c>
      <c r="AX554" s="11" t="s">
        <v>73</v>
      </c>
      <c r="AY554" s="241" t="s">
        <v>140</v>
      </c>
    </row>
    <row r="555" spans="2:51" s="13" customFormat="1" ht="13.5">
      <c r="B555" s="263"/>
      <c r="C555" s="264"/>
      <c r="D555" s="228" t="s">
        <v>151</v>
      </c>
      <c r="E555" s="265" t="s">
        <v>21</v>
      </c>
      <c r="F555" s="266" t="s">
        <v>852</v>
      </c>
      <c r="G555" s="264"/>
      <c r="H555" s="265" t="s">
        <v>21</v>
      </c>
      <c r="I555" s="267"/>
      <c r="J555" s="264"/>
      <c r="K555" s="264"/>
      <c r="L555" s="268"/>
      <c r="M555" s="269"/>
      <c r="N555" s="270"/>
      <c r="O555" s="270"/>
      <c r="P555" s="270"/>
      <c r="Q555" s="270"/>
      <c r="R555" s="270"/>
      <c r="S555" s="270"/>
      <c r="T555" s="271"/>
      <c r="AT555" s="272" t="s">
        <v>151</v>
      </c>
      <c r="AU555" s="272" t="s">
        <v>84</v>
      </c>
      <c r="AV555" s="13" t="s">
        <v>81</v>
      </c>
      <c r="AW555" s="13" t="s">
        <v>36</v>
      </c>
      <c r="AX555" s="13" t="s">
        <v>73</v>
      </c>
      <c r="AY555" s="272" t="s">
        <v>140</v>
      </c>
    </row>
    <row r="556" spans="2:51" s="11" customFormat="1" ht="13.5">
      <c r="B556" s="231"/>
      <c r="C556" s="232"/>
      <c r="D556" s="228" t="s">
        <v>151</v>
      </c>
      <c r="E556" s="233" t="s">
        <v>21</v>
      </c>
      <c r="F556" s="234" t="s">
        <v>853</v>
      </c>
      <c r="G556" s="232"/>
      <c r="H556" s="235">
        <v>3.08</v>
      </c>
      <c r="I556" s="236"/>
      <c r="J556" s="232"/>
      <c r="K556" s="232"/>
      <c r="L556" s="237"/>
      <c r="M556" s="238"/>
      <c r="N556" s="239"/>
      <c r="O556" s="239"/>
      <c r="P556" s="239"/>
      <c r="Q556" s="239"/>
      <c r="R556" s="239"/>
      <c r="S556" s="239"/>
      <c r="T556" s="240"/>
      <c r="AT556" s="241" t="s">
        <v>151</v>
      </c>
      <c r="AU556" s="241" t="s">
        <v>84</v>
      </c>
      <c r="AV556" s="11" t="s">
        <v>84</v>
      </c>
      <c r="AW556" s="11" t="s">
        <v>36</v>
      </c>
      <c r="AX556" s="11" t="s">
        <v>73</v>
      </c>
      <c r="AY556" s="241" t="s">
        <v>140</v>
      </c>
    </row>
    <row r="557" spans="2:51" s="11" customFormat="1" ht="13.5">
      <c r="B557" s="231"/>
      <c r="C557" s="232"/>
      <c r="D557" s="228" t="s">
        <v>151</v>
      </c>
      <c r="E557" s="233" t="s">
        <v>21</v>
      </c>
      <c r="F557" s="234" t="s">
        <v>854</v>
      </c>
      <c r="G557" s="232"/>
      <c r="H557" s="235">
        <v>1.428</v>
      </c>
      <c r="I557" s="236"/>
      <c r="J557" s="232"/>
      <c r="K557" s="232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151</v>
      </c>
      <c r="AU557" s="241" t="s">
        <v>84</v>
      </c>
      <c r="AV557" s="11" t="s">
        <v>84</v>
      </c>
      <c r="AW557" s="11" t="s">
        <v>36</v>
      </c>
      <c r="AX557" s="11" t="s">
        <v>73</v>
      </c>
      <c r="AY557" s="241" t="s">
        <v>140</v>
      </c>
    </row>
    <row r="558" spans="2:51" s="11" customFormat="1" ht="13.5">
      <c r="B558" s="231"/>
      <c r="C558" s="232"/>
      <c r="D558" s="228" t="s">
        <v>151</v>
      </c>
      <c r="E558" s="233" t="s">
        <v>21</v>
      </c>
      <c r="F558" s="234" t="s">
        <v>855</v>
      </c>
      <c r="G558" s="232"/>
      <c r="H558" s="235">
        <v>2.787</v>
      </c>
      <c r="I558" s="236"/>
      <c r="J558" s="232"/>
      <c r="K558" s="232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151</v>
      </c>
      <c r="AU558" s="241" t="s">
        <v>84</v>
      </c>
      <c r="AV558" s="11" t="s">
        <v>84</v>
      </c>
      <c r="AW558" s="11" t="s">
        <v>36</v>
      </c>
      <c r="AX558" s="11" t="s">
        <v>73</v>
      </c>
      <c r="AY558" s="241" t="s">
        <v>140</v>
      </c>
    </row>
    <row r="559" spans="2:51" s="11" customFormat="1" ht="13.5">
      <c r="B559" s="231"/>
      <c r="C559" s="232"/>
      <c r="D559" s="228" t="s">
        <v>151</v>
      </c>
      <c r="E559" s="233" t="s">
        <v>21</v>
      </c>
      <c r="F559" s="234" t="s">
        <v>856</v>
      </c>
      <c r="G559" s="232"/>
      <c r="H559" s="235">
        <v>2.1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151</v>
      </c>
      <c r="AU559" s="241" t="s">
        <v>84</v>
      </c>
      <c r="AV559" s="11" t="s">
        <v>84</v>
      </c>
      <c r="AW559" s="11" t="s">
        <v>36</v>
      </c>
      <c r="AX559" s="11" t="s">
        <v>73</v>
      </c>
      <c r="AY559" s="241" t="s">
        <v>140</v>
      </c>
    </row>
    <row r="560" spans="2:51" s="12" customFormat="1" ht="13.5">
      <c r="B560" s="242"/>
      <c r="C560" s="243"/>
      <c r="D560" s="228" t="s">
        <v>151</v>
      </c>
      <c r="E560" s="244" t="s">
        <v>21</v>
      </c>
      <c r="F560" s="245" t="s">
        <v>154</v>
      </c>
      <c r="G560" s="243"/>
      <c r="H560" s="246">
        <v>158.688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151</v>
      </c>
      <c r="AU560" s="252" t="s">
        <v>84</v>
      </c>
      <c r="AV560" s="12" t="s">
        <v>147</v>
      </c>
      <c r="AW560" s="12" t="s">
        <v>36</v>
      </c>
      <c r="AX560" s="12" t="s">
        <v>81</v>
      </c>
      <c r="AY560" s="252" t="s">
        <v>140</v>
      </c>
    </row>
    <row r="561" spans="2:65" s="1" customFormat="1" ht="25.5" customHeight="1">
      <c r="B561" s="45"/>
      <c r="C561" s="253" t="s">
        <v>879</v>
      </c>
      <c r="D561" s="253" t="s">
        <v>221</v>
      </c>
      <c r="E561" s="254" t="s">
        <v>880</v>
      </c>
      <c r="F561" s="255" t="s">
        <v>881</v>
      </c>
      <c r="G561" s="256" t="s">
        <v>168</v>
      </c>
      <c r="H561" s="257">
        <v>182.491</v>
      </c>
      <c r="I561" s="258"/>
      <c r="J561" s="259">
        <f>ROUND(I561*H561,2)</f>
        <v>0</v>
      </c>
      <c r="K561" s="255" t="s">
        <v>21</v>
      </c>
      <c r="L561" s="260"/>
      <c r="M561" s="261" t="s">
        <v>21</v>
      </c>
      <c r="N561" s="262" t="s">
        <v>44</v>
      </c>
      <c r="O561" s="46"/>
      <c r="P561" s="225">
        <f>O561*H561</f>
        <v>0</v>
      </c>
      <c r="Q561" s="225">
        <v>0</v>
      </c>
      <c r="R561" s="225">
        <f>Q561*H561</f>
        <v>0</v>
      </c>
      <c r="S561" s="225">
        <v>0</v>
      </c>
      <c r="T561" s="226">
        <f>S561*H561</f>
        <v>0</v>
      </c>
      <c r="AR561" s="23" t="s">
        <v>291</v>
      </c>
      <c r="AT561" s="23" t="s">
        <v>221</v>
      </c>
      <c r="AU561" s="23" t="s">
        <v>84</v>
      </c>
      <c r="AY561" s="23" t="s">
        <v>140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23" t="s">
        <v>81</v>
      </c>
      <c r="BK561" s="227">
        <f>ROUND(I561*H561,2)</f>
        <v>0</v>
      </c>
      <c r="BL561" s="23" t="s">
        <v>229</v>
      </c>
      <c r="BM561" s="23" t="s">
        <v>882</v>
      </c>
    </row>
    <row r="562" spans="2:51" s="11" customFormat="1" ht="13.5">
      <c r="B562" s="231"/>
      <c r="C562" s="232"/>
      <c r="D562" s="228" t="s">
        <v>151</v>
      </c>
      <c r="E562" s="233" t="s">
        <v>21</v>
      </c>
      <c r="F562" s="234" t="s">
        <v>883</v>
      </c>
      <c r="G562" s="232"/>
      <c r="H562" s="235">
        <v>182.491</v>
      </c>
      <c r="I562" s="236"/>
      <c r="J562" s="232"/>
      <c r="K562" s="232"/>
      <c r="L562" s="237"/>
      <c r="M562" s="238"/>
      <c r="N562" s="239"/>
      <c r="O562" s="239"/>
      <c r="P562" s="239"/>
      <c r="Q562" s="239"/>
      <c r="R562" s="239"/>
      <c r="S562" s="239"/>
      <c r="T562" s="240"/>
      <c r="AT562" s="241" t="s">
        <v>151</v>
      </c>
      <c r="AU562" s="241" t="s">
        <v>84</v>
      </c>
      <c r="AV562" s="11" t="s">
        <v>84</v>
      </c>
      <c r="AW562" s="11" t="s">
        <v>36</v>
      </c>
      <c r="AX562" s="11" t="s">
        <v>81</v>
      </c>
      <c r="AY562" s="241" t="s">
        <v>140</v>
      </c>
    </row>
    <row r="563" spans="2:65" s="1" customFormat="1" ht="25.5" customHeight="1">
      <c r="B563" s="45"/>
      <c r="C563" s="216" t="s">
        <v>884</v>
      </c>
      <c r="D563" s="216" t="s">
        <v>142</v>
      </c>
      <c r="E563" s="217" t="s">
        <v>885</v>
      </c>
      <c r="F563" s="218" t="s">
        <v>886</v>
      </c>
      <c r="G563" s="219" t="s">
        <v>887</v>
      </c>
      <c r="H563" s="274"/>
      <c r="I563" s="221"/>
      <c r="J563" s="222">
        <f>ROUND(I563*H563,2)</f>
        <v>0</v>
      </c>
      <c r="K563" s="218" t="s">
        <v>146</v>
      </c>
      <c r="L563" s="71"/>
      <c r="M563" s="223" t="s">
        <v>21</v>
      </c>
      <c r="N563" s="224" t="s">
        <v>44</v>
      </c>
      <c r="O563" s="46"/>
      <c r="P563" s="225">
        <f>O563*H563</f>
        <v>0</v>
      </c>
      <c r="Q563" s="225">
        <v>0</v>
      </c>
      <c r="R563" s="225">
        <f>Q563*H563</f>
        <v>0</v>
      </c>
      <c r="S563" s="225">
        <v>0</v>
      </c>
      <c r="T563" s="226">
        <f>S563*H563</f>
        <v>0</v>
      </c>
      <c r="AR563" s="23" t="s">
        <v>229</v>
      </c>
      <c r="AT563" s="23" t="s">
        <v>142</v>
      </c>
      <c r="AU563" s="23" t="s">
        <v>84</v>
      </c>
      <c r="AY563" s="23" t="s">
        <v>140</v>
      </c>
      <c r="BE563" s="227">
        <f>IF(N563="základní",J563,0)</f>
        <v>0</v>
      </c>
      <c r="BF563" s="227">
        <f>IF(N563="snížená",J563,0)</f>
        <v>0</v>
      </c>
      <c r="BG563" s="227">
        <f>IF(N563="zákl. přenesená",J563,0)</f>
        <v>0</v>
      </c>
      <c r="BH563" s="227">
        <f>IF(N563="sníž. přenesená",J563,0)</f>
        <v>0</v>
      </c>
      <c r="BI563" s="227">
        <f>IF(N563="nulová",J563,0)</f>
        <v>0</v>
      </c>
      <c r="BJ563" s="23" t="s">
        <v>81</v>
      </c>
      <c r="BK563" s="227">
        <f>ROUND(I563*H563,2)</f>
        <v>0</v>
      </c>
      <c r="BL563" s="23" t="s">
        <v>229</v>
      </c>
      <c r="BM563" s="23" t="s">
        <v>888</v>
      </c>
    </row>
    <row r="564" spans="2:47" s="1" customFormat="1" ht="13.5">
      <c r="B564" s="45"/>
      <c r="C564" s="73"/>
      <c r="D564" s="228" t="s">
        <v>149</v>
      </c>
      <c r="E564" s="73"/>
      <c r="F564" s="229" t="s">
        <v>889</v>
      </c>
      <c r="G564" s="73"/>
      <c r="H564" s="73"/>
      <c r="I564" s="186"/>
      <c r="J564" s="73"/>
      <c r="K564" s="73"/>
      <c r="L564" s="71"/>
      <c r="M564" s="230"/>
      <c r="N564" s="46"/>
      <c r="O564" s="46"/>
      <c r="P564" s="46"/>
      <c r="Q564" s="46"/>
      <c r="R564" s="46"/>
      <c r="S564" s="46"/>
      <c r="T564" s="94"/>
      <c r="AT564" s="23" t="s">
        <v>149</v>
      </c>
      <c r="AU564" s="23" t="s">
        <v>84</v>
      </c>
    </row>
    <row r="565" spans="2:63" s="10" customFormat="1" ht="29.85" customHeight="1">
      <c r="B565" s="200"/>
      <c r="C565" s="201"/>
      <c r="D565" s="202" t="s">
        <v>72</v>
      </c>
      <c r="E565" s="214" t="s">
        <v>890</v>
      </c>
      <c r="F565" s="214" t="s">
        <v>891</v>
      </c>
      <c r="G565" s="201"/>
      <c r="H565" s="201"/>
      <c r="I565" s="204"/>
      <c r="J565" s="215">
        <f>BK565</f>
        <v>0</v>
      </c>
      <c r="K565" s="201"/>
      <c r="L565" s="206"/>
      <c r="M565" s="207"/>
      <c r="N565" s="208"/>
      <c r="O565" s="208"/>
      <c r="P565" s="209">
        <f>SUM(P566:P581)</f>
        <v>0</v>
      </c>
      <c r="Q565" s="208"/>
      <c r="R565" s="209">
        <f>SUM(R566:R581)</f>
        <v>0</v>
      </c>
      <c r="S565" s="208"/>
      <c r="T565" s="210">
        <f>SUM(T566:T581)</f>
        <v>0</v>
      </c>
      <c r="AR565" s="211" t="s">
        <v>84</v>
      </c>
      <c r="AT565" s="212" t="s">
        <v>72</v>
      </c>
      <c r="AU565" s="212" t="s">
        <v>81</v>
      </c>
      <c r="AY565" s="211" t="s">
        <v>140</v>
      </c>
      <c r="BK565" s="213">
        <f>SUM(BK566:BK581)</f>
        <v>0</v>
      </c>
    </row>
    <row r="566" spans="2:65" s="1" customFormat="1" ht="25.5" customHeight="1">
      <c r="B566" s="45"/>
      <c r="C566" s="216" t="s">
        <v>892</v>
      </c>
      <c r="D566" s="216" t="s">
        <v>142</v>
      </c>
      <c r="E566" s="217" t="s">
        <v>893</v>
      </c>
      <c r="F566" s="218" t="s">
        <v>894</v>
      </c>
      <c r="G566" s="219" t="s">
        <v>351</v>
      </c>
      <c r="H566" s="220">
        <v>10</v>
      </c>
      <c r="I566" s="221"/>
      <c r="J566" s="222">
        <f>ROUND(I566*H566,2)</f>
        <v>0</v>
      </c>
      <c r="K566" s="218" t="s">
        <v>21</v>
      </c>
      <c r="L566" s="71"/>
      <c r="M566" s="223" t="s">
        <v>21</v>
      </c>
      <c r="N566" s="224" t="s">
        <v>44</v>
      </c>
      <c r="O566" s="46"/>
      <c r="P566" s="225">
        <f>O566*H566</f>
        <v>0</v>
      </c>
      <c r="Q566" s="225">
        <v>0</v>
      </c>
      <c r="R566" s="225">
        <f>Q566*H566</f>
        <v>0</v>
      </c>
      <c r="S566" s="225">
        <v>0</v>
      </c>
      <c r="T566" s="226">
        <f>S566*H566</f>
        <v>0</v>
      </c>
      <c r="AR566" s="23" t="s">
        <v>229</v>
      </c>
      <c r="AT566" s="23" t="s">
        <v>142</v>
      </c>
      <c r="AU566" s="23" t="s">
        <v>84</v>
      </c>
      <c r="AY566" s="23" t="s">
        <v>140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23" t="s">
        <v>81</v>
      </c>
      <c r="BK566" s="227">
        <f>ROUND(I566*H566,2)</f>
        <v>0</v>
      </c>
      <c r="BL566" s="23" t="s">
        <v>229</v>
      </c>
      <c r="BM566" s="23" t="s">
        <v>895</v>
      </c>
    </row>
    <row r="567" spans="2:51" s="13" customFormat="1" ht="13.5">
      <c r="B567" s="263"/>
      <c r="C567" s="264"/>
      <c r="D567" s="228" t="s">
        <v>151</v>
      </c>
      <c r="E567" s="265" t="s">
        <v>21</v>
      </c>
      <c r="F567" s="266" t="s">
        <v>896</v>
      </c>
      <c r="G567" s="264"/>
      <c r="H567" s="265" t="s">
        <v>21</v>
      </c>
      <c r="I567" s="267"/>
      <c r="J567" s="264"/>
      <c r="K567" s="264"/>
      <c r="L567" s="268"/>
      <c r="M567" s="269"/>
      <c r="N567" s="270"/>
      <c r="O567" s="270"/>
      <c r="P567" s="270"/>
      <c r="Q567" s="270"/>
      <c r="R567" s="270"/>
      <c r="S567" s="270"/>
      <c r="T567" s="271"/>
      <c r="AT567" s="272" t="s">
        <v>151</v>
      </c>
      <c r="AU567" s="272" t="s">
        <v>84</v>
      </c>
      <c r="AV567" s="13" t="s">
        <v>81</v>
      </c>
      <c r="AW567" s="13" t="s">
        <v>36</v>
      </c>
      <c r="AX567" s="13" t="s">
        <v>73</v>
      </c>
      <c r="AY567" s="272" t="s">
        <v>140</v>
      </c>
    </row>
    <row r="568" spans="2:51" s="13" customFormat="1" ht="13.5">
      <c r="B568" s="263"/>
      <c r="C568" s="264"/>
      <c r="D568" s="228" t="s">
        <v>151</v>
      </c>
      <c r="E568" s="265" t="s">
        <v>21</v>
      </c>
      <c r="F568" s="266" t="s">
        <v>897</v>
      </c>
      <c r="G568" s="264"/>
      <c r="H568" s="265" t="s">
        <v>21</v>
      </c>
      <c r="I568" s="267"/>
      <c r="J568" s="264"/>
      <c r="K568" s="264"/>
      <c r="L568" s="268"/>
      <c r="M568" s="269"/>
      <c r="N568" s="270"/>
      <c r="O568" s="270"/>
      <c r="P568" s="270"/>
      <c r="Q568" s="270"/>
      <c r="R568" s="270"/>
      <c r="S568" s="270"/>
      <c r="T568" s="271"/>
      <c r="AT568" s="272" t="s">
        <v>151</v>
      </c>
      <c r="AU568" s="272" t="s">
        <v>84</v>
      </c>
      <c r="AV568" s="13" t="s">
        <v>81</v>
      </c>
      <c r="AW568" s="13" t="s">
        <v>36</v>
      </c>
      <c r="AX568" s="13" t="s">
        <v>73</v>
      </c>
      <c r="AY568" s="272" t="s">
        <v>140</v>
      </c>
    </row>
    <row r="569" spans="2:51" s="13" customFormat="1" ht="13.5">
      <c r="B569" s="263"/>
      <c r="C569" s="264"/>
      <c r="D569" s="228" t="s">
        <v>151</v>
      </c>
      <c r="E569" s="265" t="s">
        <v>21</v>
      </c>
      <c r="F569" s="266" t="s">
        <v>898</v>
      </c>
      <c r="G569" s="264"/>
      <c r="H569" s="265" t="s">
        <v>21</v>
      </c>
      <c r="I569" s="267"/>
      <c r="J569" s="264"/>
      <c r="K569" s="264"/>
      <c r="L569" s="268"/>
      <c r="M569" s="269"/>
      <c r="N569" s="270"/>
      <c r="O569" s="270"/>
      <c r="P569" s="270"/>
      <c r="Q569" s="270"/>
      <c r="R569" s="270"/>
      <c r="S569" s="270"/>
      <c r="T569" s="271"/>
      <c r="AT569" s="272" t="s">
        <v>151</v>
      </c>
      <c r="AU569" s="272" t="s">
        <v>84</v>
      </c>
      <c r="AV569" s="13" t="s">
        <v>81</v>
      </c>
      <c r="AW569" s="13" t="s">
        <v>36</v>
      </c>
      <c r="AX569" s="13" t="s">
        <v>73</v>
      </c>
      <c r="AY569" s="272" t="s">
        <v>140</v>
      </c>
    </row>
    <row r="570" spans="2:51" s="13" customFormat="1" ht="13.5">
      <c r="B570" s="263"/>
      <c r="C570" s="264"/>
      <c r="D570" s="228" t="s">
        <v>151</v>
      </c>
      <c r="E570" s="265" t="s">
        <v>21</v>
      </c>
      <c r="F570" s="266" t="s">
        <v>899</v>
      </c>
      <c r="G570" s="264"/>
      <c r="H570" s="265" t="s">
        <v>21</v>
      </c>
      <c r="I570" s="267"/>
      <c r="J570" s="264"/>
      <c r="K570" s="264"/>
      <c r="L570" s="268"/>
      <c r="M570" s="269"/>
      <c r="N570" s="270"/>
      <c r="O570" s="270"/>
      <c r="P570" s="270"/>
      <c r="Q570" s="270"/>
      <c r="R570" s="270"/>
      <c r="S570" s="270"/>
      <c r="T570" s="271"/>
      <c r="AT570" s="272" t="s">
        <v>151</v>
      </c>
      <c r="AU570" s="272" t="s">
        <v>84</v>
      </c>
      <c r="AV570" s="13" t="s">
        <v>81</v>
      </c>
      <c r="AW570" s="13" t="s">
        <v>36</v>
      </c>
      <c r="AX570" s="13" t="s">
        <v>73</v>
      </c>
      <c r="AY570" s="272" t="s">
        <v>140</v>
      </c>
    </row>
    <row r="571" spans="2:51" s="13" customFormat="1" ht="13.5">
      <c r="B571" s="263"/>
      <c r="C571" s="264"/>
      <c r="D571" s="228" t="s">
        <v>151</v>
      </c>
      <c r="E571" s="265" t="s">
        <v>21</v>
      </c>
      <c r="F571" s="266" t="s">
        <v>900</v>
      </c>
      <c r="G571" s="264"/>
      <c r="H571" s="265" t="s">
        <v>21</v>
      </c>
      <c r="I571" s="267"/>
      <c r="J571" s="264"/>
      <c r="K571" s="264"/>
      <c r="L571" s="268"/>
      <c r="M571" s="269"/>
      <c r="N571" s="270"/>
      <c r="O571" s="270"/>
      <c r="P571" s="270"/>
      <c r="Q571" s="270"/>
      <c r="R571" s="270"/>
      <c r="S571" s="270"/>
      <c r="T571" s="271"/>
      <c r="AT571" s="272" t="s">
        <v>151</v>
      </c>
      <c r="AU571" s="272" t="s">
        <v>84</v>
      </c>
      <c r="AV571" s="13" t="s">
        <v>81</v>
      </c>
      <c r="AW571" s="13" t="s">
        <v>36</v>
      </c>
      <c r="AX571" s="13" t="s">
        <v>73</v>
      </c>
      <c r="AY571" s="272" t="s">
        <v>140</v>
      </c>
    </row>
    <row r="572" spans="2:51" s="13" customFormat="1" ht="13.5">
      <c r="B572" s="263"/>
      <c r="C572" s="264"/>
      <c r="D572" s="228" t="s">
        <v>151</v>
      </c>
      <c r="E572" s="265" t="s">
        <v>21</v>
      </c>
      <c r="F572" s="266" t="s">
        <v>901</v>
      </c>
      <c r="G572" s="264"/>
      <c r="H572" s="265" t="s">
        <v>21</v>
      </c>
      <c r="I572" s="267"/>
      <c r="J572" s="264"/>
      <c r="K572" s="264"/>
      <c r="L572" s="268"/>
      <c r="M572" s="269"/>
      <c r="N572" s="270"/>
      <c r="O572" s="270"/>
      <c r="P572" s="270"/>
      <c r="Q572" s="270"/>
      <c r="R572" s="270"/>
      <c r="S572" s="270"/>
      <c r="T572" s="271"/>
      <c r="AT572" s="272" t="s">
        <v>151</v>
      </c>
      <c r="AU572" s="272" t="s">
        <v>84</v>
      </c>
      <c r="AV572" s="13" t="s">
        <v>81</v>
      </c>
      <c r="AW572" s="13" t="s">
        <v>36</v>
      </c>
      <c r="AX572" s="13" t="s">
        <v>73</v>
      </c>
      <c r="AY572" s="272" t="s">
        <v>140</v>
      </c>
    </row>
    <row r="573" spans="2:51" s="11" customFormat="1" ht="13.5">
      <c r="B573" s="231"/>
      <c r="C573" s="232"/>
      <c r="D573" s="228" t="s">
        <v>151</v>
      </c>
      <c r="E573" s="233" t="s">
        <v>21</v>
      </c>
      <c r="F573" s="234" t="s">
        <v>200</v>
      </c>
      <c r="G573" s="232"/>
      <c r="H573" s="235">
        <v>10</v>
      </c>
      <c r="I573" s="236"/>
      <c r="J573" s="232"/>
      <c r="K573" s="232"/>
      <c r="L573" s="237"/>
      <c r="M573" s="238"/>
      <c r="N573" s="239"/>
      <c r="O573" s="239"/>
      <c r="P573" s="239"/>
      <c r="Q573" s="239"/>
      <c r="R573" s="239"/>
      <c r="S573" s="239"/>
      <c r="T573" s="240"/>
      <c r="AT573" s="241" t="s">
        <v>151</v>
      </c>
      <c r="AU573" s="241" t="s">
        <v>84</v>
      </c>
      <c r="AV573" s="11" t="s">
        <v>84</v>
      </c>
      <c r="AW573" s="11" t="s">
        <v>36</v>
      </c>
      <c r="AX573" s="11" t="s">
        <v>81</v>
      </c>
      <c r="AY573" s="241" t="s">
        <v>140</v>
      </c>
    </row>
    <row r="574" spans="2:65" s="1" customFormat="1" ht="25.5" customHeight="1">
      <c r="B574" s="45"/>
      <c r="C574" s="216" t="s">
        <v>902</v>
      </c>
      <c r="D574" s="216" t="s">
        <v>142</v>
      </c>
      <c r="E574" s="217" t="s">
        <v>903</v>
      </c>
      <c r="F574" s="218" t="s">
        <v>904</v>
      </c>
      <c r="G574" s="219" t="s">
        <v>351</v>
      </c>
      <c r="H574" s="220">
        <v>1</v>
      </c>
      <c r="I574" s="221"/>
      <c r="J574" s="222">
        <f>ROUND(I574*H574,2)</f>
        <v>0</v>
      </c>
      <c r="K574" s="218" t="s">
        <v>21</v>
      </c>
      <c r="L574" s="71"/>
      <c r="M574" s="223" t="s">
        <v>21</v>
      </c>
      <c r="N574" s="224" t="s">
        <v>44</v>
      </c>
      <c r="O574" s="46"/>
      <c r="P574" s="225">
        <f>O574*H574</f>
        <v>0</v>
      </c>
      <c r="Q574" s="225">
        <v>0</v>
      </c>
      <c r="R574" s="225">
        <f>Q574*H574</f>
        <v>0</v>
      </c>
      <c r="S574" s="225">
        <v>0</v>
      </c>
      <c r="T574" s="226">
        <f>S574*H574</f>
        <v>0</v>
      </c>
      <c r="AR574" s="23" t="s">
        <v>229</v>
      </c>
      <c r="AT574" s="23" t="s">
        <v>142</v>
      </c>
      <c r="AU574" s="23" t="s">
        <v>84</v>
      </c>
      <c r="AY574" s="23" t="s">
        <v>140</v>
      </c>
      <c r="BE574" s="227">
        <f>IF(N574="základní",J574,0)</f>
        <v>0</v>
      </c>
      <c r="BF574" s="227">
        <f>IF(N574="snížená",J574,0)</f>
        <v>0</v>
      </c>
      <c r="BG574" s="227">
        <f>IF(N574="zákl. přenesená",J574,0)</f>
        <v>0</v>
      </c>
      <c r="BH574" s="227">
        <f>IF(N574="sníž. přenesená",J574,0)</f>
        <v>0</v>
      </c>
      <c r="BI574" s="227">
        <f>IF(N574="nulová",J574,0)</f>
        <v>0</v>
      </c>
      <c r="BJ574" s="23" t="s">
        <v>81</v>
      </c>
      <c r="BK574" s="227">
        <f>ROUND(I574*H574,2)</f>
        <v>0</v>
      </c>
      <c r="BL574" s="23" t="s">
        <v>229</v>
      </c>
      <c r="BM574" s="23" t="s">
        <v>905</v>
      </c>
    </row>
    <row r="575" spans="2:51" s="13" customFormat="1" ht="13.5">
      <c r="B575" s="263"/>
      <c r="C575" s="264"/>
      <c r="D575" s="228" t="s">
        <v>151</v>
      </c>
      <c r="E575" s="265" t="s">
        <v>21</v>
      </c>
      <c r="F575" s="266" t="s">
        <v>896</v>
      </c>
      <c r="G575" s="264"/>
      <c r="H575" s="265" t="s">
        <v>21</v>
      </c>
      <c r="I575" s="267"/>
      <c r="J575" s="264"/>
      <c r="K575" s="264"/>
      <c r="L575" s="268"/>
      <c r="M575" s="269"/>
      <c r="N575" s="270"/>
      <c r="O575" s="270"/>
      <c r="P575" s="270"/>
      <c r="Q575" s="270"/>
      <c r="R575" s="270"/>
      <c r="S575" s="270"/>
      <c r="T575" s="271"/>
      <c r="AT575" s="272" t="s">
        <v>151</v>
      </c>
      <c r="AU575" s="272" t="s">
        <v>84</v>
      </c>
      <c r="AV575" s="13" t="s">
        <v>81</v>
      </c>
      <c r="AW575" s="13" t="s">
        <v>36</v>
      </c>
      <c r="AX575" s="13" t="s">
        <v>73</v>
      </c>
      <c r="AY575" s="272" t="s">
        <v>140</v>
      </c>
    </row>
    <row r="576" spans="2:51" s="13" customFormat="1" ht="13.5">
      <c r="B576" s="263"/>
      <c r="C576" s="264"/>
      <c r="D576" s="228" t="s">
        <v>151</v>
      </c>
      <c r="E576" s="265" t="s">
        <v>21</v>
      </c>
      <c r="F576" s="266" t="s">
        <v>906</v>
      </c>
      <c r="G576" s="264"/>
      <c r="H576" s="265" t="s">
        <v>21</v>
      </c>
      <c r="I576" s="267"/>
      <c r="J576" s="264"/>
      <c r="K576" s="264"/>
      <c r="L576" s="268"/>
      <c r="M576" s="269"/>
      <c r="N576" s="270"/>
      <c r="O576" s="270"/>
      <c r="P576" s="270"/>
      <c r="Q576" s="270"/>
      <c r="R576" s="270"/>
      <c r="S576" s="270"/>
      <c r="T576" s="271"/>
      <c r="AT576" s="272" t="s">
        <v>151</v>
      </c>
      <c r="AU576" s="272" t="s">
        <v>84</v>
      </c>
      <c r="AV576" s="13" t="s">
        <v>81</v>
      </c>
      <c r="AW576" s="13" t="s">
        <v>36</v>
      </c>
      <c r="AX576" s="13" t="s">
        <v>73</v>
      </c>
      <c r="AY576" s="272" t="s">
        <v>140</v>
      </c>
    </row>
    <row r="577" spans="2:51" s="13" customFormat="1" ht="13.5">
      <c r="B577" s="263"/>
      <c r="C577" s="264"/>
      <c r="D577" s="228" t="s">
        <v>151</v>
      </c>
      <c r="E577" s="265" t="s">
        <v>21</v>
      </c>
      <c r="F577" s="266" t="s">
        <v>907</v>
      </c>
      <c r="G577" s="264"/>
      <c r="H577" s="265" t="s">
        <v>21</v>
      </c>
      <c r="I577" s="267"/>
      <c r="J577" s="264"/>
      <c r="K577" s="264"/>
      <c r="L577" s="268"/>
      <c r="M577" s="269"/>
      <c r="N577" s="270"/>
      <c r="O577" s="270"/>
      <c r="P577" s="270"/>
      <c r="Q577" s="270"/>
      <c r="R577" s="270"/>
      <c r="S577" s="270"/>
      <c r="T577" s="271"/>
      <c r="AT577" s="272" t="s">
        <v>151</v>
      </c>
      <c r="AU577" s="272" t="s">
        <v>84</v>
      </c>
      <c r="AV577" s="13" t="s">
        <v>81</v>
      </c>
      <c r="AW577" s="13" t="s">
        <v>36</v>
      </c>
      <c r="AX577" s="13" t="s">
        <v>73</v>
      </c>
      <c r="AY577" s="272" t="s">
        <v>140</v>
      </c>
    </row>
    <row r="578" spans="2:51" s="13" customFormat="1" ht="13.5">
      <c r="B578" s="263"/>
      <c r="C578" s="264"/>
      <c r="D578" s="228" t="s">
        <v>151</v>
      </c>
      <c r="E578" s="265" t="s">
        <v>21</v>
      </c>
      <c r="F578" s="266" t="s">
        <v>908</v>
      </c>
      <c r="G578" s="264"/>
      <c r="H578" s="265" t="s">
        <v>21</v>
      </c>
      <c r="I578" s="267"/>
      <c r="J578" s="264"/>
      <c r="K578" s="264"/>
      <c r="L578" s="268"/>
      <c r="M578" s="269"/>
      <c r="N578" s="270"/>
      <c r="O578" s="270"/>
      <c r="P578" s="270"/>
      <c r="Q578" s="270"/>
      <c r="R578" s="270"/>
      <c r="S578" s="270"/>
      <c r="T578" s="271"/>
      <c r="AT578" s="272" t="s">
        <v>151</v>
      </c>
      <c r="AU578" s="272" t="s">
        <v>84</v>
      </c>
      <c r="AV578" s="13" t="s">
        <v>81</v>
      </c>
      <c r="AW578" s="13" t="s">
        <v>36</v>
      </c>
      <c r="AX578" s="13" t="s">
        <v>73</v>
      </c>
      <c r="AY578" s="272" t="s">
        <v>140</v>
      </c>
    </row>
    <row r="579" spans="2:51" s="13" customFormat="1" ht="13.5">
      <c r="B579" s="263"/>
      <c r="C579" s="264"/>
      <c r="D579" s="228" t="s">
        <v>151</v>
      </c>
      <c r="E579" s="265" t="s">
        <v>21</v>
      </c>
      <c r="F579" s="266" t="s">
        <v>909</v>
      </c>
      <c r="G579" s="264"/>
      <c r="H579" s="265" t="s">
        <v>21</v>
      </c>
      <c r="I579" s="267"/>
      <c r="J579" s="264"/>
      <c r="K579" s="264"/>
      <c r="L579" s="268"/>
      <c r="M579" s="269"/>
      <c r="N579" s="270"/>
      <c r="O579" s="270"/>
      <c r="P579" s="270"/>
      <c r="Q579" s="270"/>
      <c r="R579" s="270"/>
      <c r="S579" s="270"/>
      <c r="T579" s="271"/>
      <c r="AT579" s="272" t="s">
        <v>151</v>
      </c>
      <c r="AU579" s="272" t="s">
        <v>84</v>
      </c>
      <c r="AV579" s="13" t="s">
        <v>81</v>
      </c>
      <c r="AW579" s="13" t="s">
        <v>36</v>
      </c>
      <c r="AX579" s="13" t="s">
        <v>73</v>
      </c>
      <c r="AY579" s="272" t="s">
        <v>140</v>
      </c>
    </row>
    <row r="580" spans="2:51" s="13" customFormat="1" ht="13.5">
      <c r="B580" s="263"/>
      <c r="C580" s="264"/>
      <c r="D580" s="228" t="s">
        <v>151</v>
      </c>
      <c r="E580" s="265" t="s">
        <v>21</v>
      </c>
      <c r="F580" s="266" t="s">
        <v>910</v>
      </c>
      <c r="G580" s="264"/>
      <c r="H580" s="265" t="s">
        <v>21</v>
      </c>
      <c r="I580" s="267"/>
      <c r="J580" s="264"/>
      <c r="K580" s="264"/>
      <c r="L580" s="268"/>
      <c r="M580" s="269"/>
      <c r="N580" s="270"/>
      <c r="O580" s="270"/>
      <c r="P580" s="270"/>
      <c r="Q580" s="270"/>
      <c r="R580" s="270"/>
      <c r="S580" s="270"/>
      <c r="T580" s="271"/>
      <c r="AT580" s="272" t="s">
        <v>151</v>
      </c>
      <c r="AU580" s="272" t="s">
        <v>84</v>
      </c>
      <c r="AV580" s="13" t="s">
        <v>81</v>
      </c>
      <c r="AW580" s="13" t="s">
        <v>36</v>
      </c>
      <c r="AX580" s="13" t="s">
        <v>73</v>
      </c>
      <c r="AY580" s="272" t="s">
        <v>140</v>
      </c>
    </row>
    <row r="581" spans="2:51" s="11" customFormat="1" ht="13.5">
      <c r="B581" s="231"/>
      <c r="C581" s="232"/>
      <c r="D581" s="228" t="s">
        <v>151</v>
      </c>
      <c r="E581" s="233" t="s">
        <v>21</v>
      </c>
      <c r="F581" s="234" t="s">
        <v>81</v>
      </c>
      <c r="G581" s="232"/>
      <c r="H581" s="235">
        <v>1</v>
      </c>
      <c r="I581" s="236"/>
      <c r="J581" s="232"/>
      <c r="K581" s="232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151</v>
      </c>
      <c r="AU581" s="241" t="s">
        <v>84</v>
      </c>
      <c r="AV581" s="11" t="s">
        <v>84</v>
      </c>
      <c r="AW581" s="11" t="s">
        <v>36</v>
      </c>
      <c r="AX581" s="11" t="s">
        <v>81</v>
      </c>
      <c r="AY581" s="241" t="s">
        <v>140</v>
      </c>
    </row>
    <row r="582" spans="2:63" s="10" customFormat="1" ht="29.85" customHeight="1">
      <c r="B582" s="200"/>
      <c r="C582" s="201"/>
      <c r="D582" s="202" t="s">
        <v>72</v>
      </c>
      <c r="E582" s="214" t="s">
        <v>911</v>
      </c>
      <c r="F582" s="214" t="s">
        <v>912</v>
      </c>
      <c r="G582" s="201"/>
      <c r="H582" s="201"/>
      <c r="I582" s="204"/>
      <c r="J582" s="215">
        <f>BK582</f>
        <v>0</v>
      </c>
      <c r="K582" s="201"/>
      <c r="L582" s="206"/>
      <c r="M582" s="207"/>
      <c r="N582" s="208"/>
      <c r="O582" s="208"/>
      <c r="P582" s="209">
        <f>SUM(P583:P593)</f>
        <v>0</v>
      </c>
      <c r="Q582" s="208"/>
      <c r="R582" s="209">
        <f>SUM(R583:R593)</f>
        <v>0</v>
      </c>
      <c r="S582" s="208"/>
      <c r="T582" s="210">
        <f>SUM(T583:T593)</f>
        <v>0</v>
      </c>
      <c r="AR582" s="211" t="s">
        <v>84</v>
      </c>
      <c r="AT582" s="212" t="s">
        <v>72</v>
      </c>
      <c r="AU582" s="212" t="s">
        <v>81</v>
      </c>
      <c r="AY582" s="211" t="s">
        <v>140</v>
      </c>
      <c r="BK582" s="213">
        <f>SUM(BK583:BK593)</f>
        <v>0</v>
      </c>
    </row>
    <row r="583" spans="2:65" s="1" customFormat="1" ht="25.5" customHeight="1">
      <c r="B583" s="45"/>
      <c r="C583" s="216" t="s">
        <v>913</v>
      </c>
      <c r="D583" s="216" t="s">
        <v>142</v>
      </c>
      <c r="E583" s="217" t="s">
        <v>914</v>
      </c>
      <c r="F583" s="218" t="s">
        <v>915</v>
      </c>
      <c r="G583" s="219" t="s">
        <v>351</v>
      </c>
      <c r="H583" s="220">
        <v>94</v>
      </c>
      <c r="I583" s="221"/>
      <c r="J583" s="222">
        <f>ROUND(I583*H583,2)</f>
        <v>0</v>
      </c>
      <c r="K583" s="218" t="s">
        <v>21</v>
      </c>
      <c r="L583" s="71"/>
      <c r="M583" s="223" t="s">
        <v>21</v>
      </c>
      <c r="N583" s="224" t="s">
        <v>44</v>
      </c>
      <c r="O583" s="46"/>
      <c r="P583" s="225">
        <f>O583*H583</f>
        <v>0</v>
      </c>
      <c r="Q583" s="225">
        <v>0</v>
      </c>
      <c r="R583" s="225">
        <f>Q583*H583</f>
        <v>0</v>
      </c>
      <c r="S583" s="225">
        <v>0</v>
      </c>
      <c r="T583" s="226">
        <f>S583*H583</f>
        <v>0</v>
      </c>
      <c r="AR583" s="23" t="s">
        <v>229</v>
      </c>
      <c r="AT583" s="23" t="s">
        <v>142</v>
      </c>
      <c r="AU583" s="23" t="s">
        <v>84</v>
      </c>
      <c r="AY583" s="23" t="s">
        <v>140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23" t="s">
        <v>81</v>
      </c>
      <c r="BK583" s="227">
        <f>ROUND(I583*H583,2)</f>
        <v>0</v>
      </c>
      <c r="BL583" s="23" t="s">
        <v>229</v>
      </c>
      <c r="BM583" s="23" t="s">
        <v>916</v>
      </c>
    </row>
    <row r="584" spans="2:51" s="13" customFormat="1" ht="13.5">
      <c r="B584" s="263"/>
      <c r="C584" s="264"/>
      <c r="D584" s="228" t="s">
        <v>151</v>
      </c>
      <c r="E584" s="265" t="s">
        <v>21</v>
      </c>
      <c r="F584" s="266" t="s">
        <v>917</v>
      </c>
      <c r="G584" s="264"/>
      <c r="H584" s="265" t="s">
        <v>21</v>
      </c>
      <c r="I584" s="267"/>
      <c r="J584" s="264"/>
      <c r="K584" s="264"/>
      <c r="L584" s="268"/>
      <c r="M584" s="269"/>
      <c r="N584" s="270"/>
      <c r="O584" s="270"/>
      <c r="P584" s="270"/>
      <c r="Q584" s="270"/>
      <c r="R584" s="270"/>
      <c r="S584" s="270"/>
      <c r="T584" s="271"/>
      <c r="AT584" s="272" t="s">
        <v>151</v>
      </c>
      <c r="AU584" s="272" t="s">
        <v>84</v>
      </c>
      <c r="AV584" s="13" t="s">
        <v>81</v>
      </c>
      <c r="AW584" s="13" t="s">
        <v>36</v>
      </c>
      <c r="AX584" s="13" t="s">
        <v>73</v>
      </c>
      <c r="AY584" s="272" t="s">
        <v>140</v>
      </c>
    </row>
    <row r="585" spans="2:51" s="13" customFormat="1" ht="13.5">
      <c r="B585" s="263"/>
      <c r="C585" s="264"/>
      <c r="D585" s="228" t="s">
        <v>151</v>
      </c>
      <c r="E585" s="265" t="s">
        <v>21</v>
      </c>
      <c r="F585" s="266" t="s">
        <v>918</v>
      </c>
      <c r="G585" s="264"/>
      <c r="H585" s="265" t="s">
        <v>21</v>
      </c>
      <c r="I585" s="267"/>
      <c r="J585" s="264"/>
      <c r="K585" s="264"/>
      <c r="L585" s="268"/>
      <c r="M585" s="269"/>
      <c r="N585" s="270"/>
      <c r="O585" s="270"/>
      <c r="P585" s="270"/>
      <c r="Q585" s="270"/>
      <c r="R585" s="270"/>
      <c r="S585" s="270"/>
      <c r="T585" s="271"/>
      <c r="AT585" s="272" t="s">
        <v>151</v>
      </c>
      <c r="AU585" s="272" t="s">
        <v>84</v>
      </c>
      <c r="AV585" s="13" t="s">
        <v>81</v>
      </c>
      <c r="AW585" s="13" t="s">
        <v>36</v>
      </c>
      <c r="AX585" s="13" t="s">
        <v>73</v>
      </c>
      <c r="AY585" s="272" t="s">
        <v>140</v>
      </c>
    </row>
    <row r="586" spans="2:51" s="13" customFormat="1" ht="13.5">
      <c r="B586" s="263"/>
      <c r="C586" s="264"/>
      <c r="D586" s="228" t="s">
        <v>151</v>
      </c>
      <c r="E586" s="265" t="s">
        <v>21</v>
      </c>
      <c r="F586" s="266" t="s">
        <v>919</v>
      </c>
      <c r="G586" s="264"/>
      <c r="H586" s="265" t="s">
        <v>21</v>
      </c>
      <c r="I586" s="267"/>
      <c r="J586" s="264"/>
      <c r="K586" s="264"/>
      <c r="L586" s="268"/>
      <c r="M586" s="269"/>
      <c r="N586" s="270"/>
      <c r="O586" s="270"/>
      <c r="P586" s="270"/>
      <c r="Q586" s="270"/>
      <c r="R586" s="270"/>
      <c r="S586" s="270"/>
      <c r="T586" s="271"/>
      <c r="AT586" s="272" t="s">
        <v>151</v>
      </c>
      <c r="AU586" s="272" t="s">
        <v>84</v>
      </c>
      <c r="AV586" s="13" t="s">
        <v>81</v>
      </c>
      <c r="AW586" s="13" t="s">
        <v>36</v>
      </c>
      <c r="AX586" s="13" t="s">
        <v>73</v>
      </c>
      <c r="AY586" s="272" t="s">
        <v>140</v>
      </c>
    </row>
    <row r="587" spans="2:51" s="13" customFormat="1" ht="13.5">
      <c r="B587" s="263"/>
      <c r="C587" s="264"/>
      <c r="D587" s="228" t="s">
        <v>151</v>
      </c>
      <c r="E587" s="265" t="s">
        <v>21</v>
      </c>
      <c r="F587" s="266" t="s">
        <v>920</v>
      </c>
      <c r="G587" s="264"/>
      <c r="H587" s="265" t="s">
        <v>21</v>
      </c>
      <c r="I587" s="267"/>
      <c r="J587" s="264"/>
      <c r="K587" s="264"/>
      <c r="L587" s="268"/>
      <c r="M587" s="269"/>
      <c r="N587" s="270"/>
      <c r="O587" s="270"/>
      <c r="P587" s="270"/>
      <c r="Q587" s="270"/>
      <c r="R587" s="270"/>
      <c r="S587" s="270"/>
      <c r="T587" s="271"/>
      <c r="AT587" s="272" t="s">
        <v>151</v>
      </c>
      <c r="AU587" s="272" t="s">
        <v>84</v>
      </c>
      <c r="AV587" s="13" t="s">
        <v>81</v>
      </c>
      <c r="AW587" s="13" t="s">
        <v>36</v>
      </c>
      <c r="AX587" s="13" t="s">
        <v>73</v>
      </c>
      <c r="AY587" s="272" t="s">
        <v>140</v>
      </c>
    </row>
    <row r="588" spans="2:51" s="11" customFormat="1" ht="13.5">
      <c r="B588" s="231"/>
      <c r="C588" s="232"/>
      <c r="D588" s="228" t="s">
        <v>151</v>
      </c>
      <c r="E588" s="233" t="s">
        <v>21</v>
      </c>
      <c r="F588" s="234" t="s">
        <v>921</v>
      </c>
      <c r="G588" s="232"/>
      <c r="H588" s="235">
        <v>94</v>
      </c>
      <c r="I588" s="236"/>
      <c r="J588" s="232"/>
      <c r="K588" s="232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151</v>
      </c>
      <c r="AU588" s="241" t="s">
        <v>84</v>
      </c>
      <c r="AV588" s="11" t="s">
        <v>84</v>
      </c>
      <c r="AW588" s="11" t="s">
        <v>36</v>
      </c>
      <c r="AX588" s="11" t="s">
        <v>81</v>
      </c>
      <c r="AY588" s="241" t="s">
        <v>140</v>
      </c>
    </row>
    <row r="589" spans="2:65" s="1" customFormat="1" ht="25.5" customHeight="1">
      <c r="B589" s="45"/>
      <c r="C589" s="216" t="s">
        <v>922</v>
      </c>
      <c r="D589" s="216" t="s">
        <v>142</v>
      </c>
      <c r="E589" s="217" t="s">
        <v>923</v>
      </c>
      <c r="F589" s="218" t="s">
        <v>924</v>
      </c>
      <c r="G589" s="219" t="s">
        <v>351</v>
      </c>
      <c r="H589" s="220">
        <v>2</v>
      </c>
      <c r="I589" s="221"/>
      <c r="J589" s="222">
        <f>ROUND(I589*H589,2)</f>
        <v>0</v>
      </c>
      <c r="K589" s="218" t="s">
        <v>21</v>
      </c>
      <c r="L589" s="71"/>
      <c r="M589" s="223" t="s">
        <v>21</v>
      </c>
      <c r="N589" s="224" t="s">
        <v>44</v>
      </c>
      <c r="O589" s="46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AR589" s="23" t="s">
        <v>229</v>
      </c>
      <c r="AT589" s="23" t="s">
        <v>142</v>
      </c>
      <c r="AU589" s="23" t="s">
        <v>84</v>
      </c>
      <c r="AY589" s="23" t="s">
        <v>140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23" t="s">
        <v>81</v>
      </c>
      <c r="BK589" s="227">
        <f>ROUND(I589*H589,2)</f>
        <v>0</v>
      </c>
      <c r="BL589" s="23" t="s">
        <v>229</v>
      </c>
      <c r="BM589" s="23" t="s">
        <v>925</v>
      </c>
    </row>
    <row r="590" spans="2:51" s="13" customFormat="1" ht="13.5">
      <c r="B590" s="263"/>
      <c r="C590" s="264"/>
      <c r="D590" s="228" t="s">
        <v>151</v>
      </c>
      <c r="E590" s="265" t="s">
        <v>21</v>
      </c>
      <c r="F590" s="266" t="s">
        <v>926</v>
      </c>
      <c r="G590" s="264"/>
      <c r="H590" s="265" t="s">
        <v>21</v>
      </c>
      <c r="I590" s="267"/>
      <c r="J590" s="264"/>
      <c r="K590" s="264"/>
      <c r="L590" s="268"/>
      <c r="M590" s="269"/>
      <c r="N590" s="270"/>
      <c r="O590" s="270"/>
      <c r="P590" s="270"/>
      <c r="Q590" s="270"/>
      <c r="R590" s="270"/>
      <c r="S590" s="270"/>
      <c r="T590" s="271"/>
      <c r="AT590" s="272" t="s">
        <v>151</v>
      </c>
      <c r="AU590" s="272" t="s">
        <v>84</v>
      </c>
      <c r="AV590" s="13" t="s">
        <v>81</v>
      </c>
      <c r="AW590" s="13" t="s">
        <v>36</v>
      </c>
      <c r="AX590" s="13" t="s">
        <v>73</v>
      </c>
      <c r="AY590" s="272" t="s">
        <v>140</v>
      </c>
    </row>
    <row r="591" spans="2:51" s="13" customFormat="1" ht="13.5">
      <c r="B591" s="263"/>
      <c r="C591" s="264"/>
      <c r="D591" s="228" t="s">
        <v>151</v>
      </c>
      <c r="E591" s="265" t="s">
        <v>21</v>
      </c>
      <c r="F591" s="266" t="s">
        <v>927</v>
      </c>
      <c r="G591" s="264"/>
      <c r="H591" s="265" t="s">
        <v>21</v>
      </c>
      <c r="I591" s="267"/>
      <c r="J591" s="264"/>
      <c r="K591" s="264"/>
      <c r="L591" s="268"/>
      <c r="M591" s="269"/>
      <c r="N591" s="270"/>
      <c r="O591" s="270"/>
      <c r="P591" s="270"/>
      <c r="Q591" s="270"/>
      <c r="R591" s="270"/>
      <c r="S591" s="270"/>
      <c r="T591" s="271"/>
      <c r="AT591" s="272" t="s">
        <v>151</v>
      </c>
      <c r="AU591" s="272" t="s">
        <v>84</v>
      </c>
      <c r="AV591" s="13" t="s">
        <v>81</v>
      </c>
      <c r="AW591" s="13" t="s">
        <v>36</v>
      </c>
      <c r="AX591" s="13" t="s">
        <v>73</v>
      </c>
      <c r="AY591" s="272" t="s">
        <v>140</v>
      </c>
    </row>
    <row r="592" spans="2:51" s="13" customFormat="1" ht="13.5">
      <c r="B592" s="263"/>
      <c r="C592" s="264"/>
      <c r="D592" s="228" t="s">
        <v>151</v>
      </c>
      <c r="E592" s="265" t="s">
        <v>21</v>
      </c>
      <c r="F592" s="266" t="s">
        <v>928</v>
      </c>
      <c r="G592" s="264"/>
      <c r="H592" s="265" t="s">
        <v>21</v>
      </c>
      <c r="I592" s="267"/>
      <c r="J592" s="264"/>
      <c r="K592" s="264"/>
      <c r="L592" s="268"/>
      <c r="M592" s="269"/>
      <c r="N592" s="270"/>
      <c r="O592" s="270"/>
      <c r="P592" s="270"/>
      <c r="Q592" s="270"/>
      <c r="R592" s="270"/>
      <c r="S592" s="270"/>
      <c r="T592" s="271"/>
      <c r="AT592" s="272" t="s">
        <v>151</v>
      </c>
      <c r="AU592" s="272" t="s">
        <v>84</v>
      </c>
      <c r="AV592" s="13" t="s">
        <v>81</v>
      </c>
      <c r="AW592" s="13" t="s">
        <v>36</v>
      </c>
      <c r="AX592" s="13" t="s">
        <v>73</v>
      </c>
      <c r="AY592" s="272" t="s">
        <v>140</v>
      </c>
    </row>
    <row r="593" spans="2:51" s="11" customFormat="1" ht="13.5">
      <c r="B593" s="231"/>
      <c r="C593" s="232"/>
      <c r="D593" s="228" t="s">
        <v>151</v>
      </c>
      <c r="E593" s="233" t="s">
        <v>21</v>
      </c>
      <c r="F593" s="234" t="s">
        <v>84</v>
      </c>
      <c r="G593" s="232"/>
      <c r="H593" s="235">
        <v>2</v>
      </c>
      <c r="I593" s="236"/>
      <c r="J593" s="232"/>
      <c r="K593" s="232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151</v>
      </c>
      <c r="AU593" s="241" t="s">
        <v>84</v>
      </c>
      <c r="AV593" s="11" t="s">
        <v>84</v>
      </c>
      <c r="AW593" s="11" t="s">
        <v>36</v>
      </c>
      <c r="AX593" s="11" t="s">
        <v>81</v>
      </c>
      <c r="AY593" s="241" t="s">
        <v>140</v>
      </c>
    </row>
    <row r="594" spans="2:63" s="10" customFormat="1" ht="29.85" customHeight="1">
      <c r="B594" s="200"/>
      <c r="C594" s="201"/>
      <c r="D594" s="202" t="s">
        <v>72</v>
      </c>
      <c r="E594" s="214" t="s">
        <v>929</v>
      </c>
      <c r="F594" s="214" t="s">
        <v>930</v>
      </c>
      <c r="G594" s="201"/>
      <c r="H594" s="201"/>
      <c r="I594" s="204"/>
      <c r="J594" s="215">
        <f>BK594</f>
        <v>0</v>
      </c>
      <c r="K594" s="201"/>
      <c r="L594" s="206"/>
      <c r="M594" s="207"/>
      <c r="N594" s="208"/>
      <c r="O594" s="208"/>
      <c r="P594" s="209">
        <f>SUM(P595:P676)</f>
        <v>0</v>
      </c>
      <c r="Q594" s="208"/>
      <c r="R594" s="209">
        <f>SUM(R595:R676)</f>
        <v>0.9348164000000001</v>
      </c>
      <c r="S594" s="208"/>
      <c r="T594" s="210">
        <f>SUM(T595:T676)</f>
        <v>0</v>
      </c>
      <c r="AR594" s="211" t="s">
        <v>84</v>
      </c>
      <c r="AT594" s="212" t="s">
        <v>72</v>
      </c>
      <c r="AU594" s="212" t="s">
        <v>81</v>
      </c>
      <c r="AY594" s="211" t="s">
        <v>140</v>
      </c>
      <c r="BK594" s="213">
        <f>SUM(BK595:BK676)</f>
        <v>0</v>
      </c>
    </row>
    <row r="595" spans="2:65" s="1" customFormat="1" ht="25.5" customHeight="1">
      <c r="B595" s="45"/>
      <c r="C595" s="216" t="s">
        <v>931</v>
      </c>
      <c r="D595" s="216" t="s">
        <v>142</v>
      </c>
      <c r="E595" s="217" t="s">
        <v>932</v>
      </c>
      <c r="F595" s="218" t="s">
        <v>933</v>
      </c>
      <c r="G595" s="219" t="s">
        <v>213</v>
      </c>
      <c r="H595" s="220">
        <v>165</v>
      </c>
      <c r="I595" s="221"/>
      <c r="J595" s="222">
        <f>ROUND(I595*H595,2)</f>
        <v>0</v>
      </c>
      <c r="K595" s="218" t="s">
        <v>146</v>
      </c>
      <c r="L595" s="71"/>
      <c r="M595" s="223" t="s">
        <v>21</v>
      </c>
      <c r="N595" s="224" t="s">
        <v>44</v>
      </c>
      <c r="O595" s="46"/>
      <c r="P595" s="225">
        <f>O595*H595</f>
        <v>0</v>
      </c>
      <c r="Q595" s="225">
        <v>0</v>
      </c>
      <c r="R595" s="225">
        <f>Q595*H595</f>
        <v>0</v>
      </c>
      <c r="S595" s="225">
        <v>0</v>
      </c>
      <c r="T595" s="226">
        <f>S595*H595</f>
        <v>0</v>
      </c>
      <c r="AR595" s="23" t="s">
        <v>229</v>
      </c>
      <c r="AT595" s="23" t="s">
        <v>142</v>
      </c>
      <c r="AU595" s="23" t="s">
        <v>84</v>
      </c>
      <c r="AY595" s="23" t="s">
        <v>140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23" t="s">
        <v>81</v>
      </c>
      <c r="BK595" s="227">
        <f>ROUND(I595*H595,2)</f>
        <v>0</v>
      </c>
      <c r="BL595" s="23" t="s">
        <v>229</v>
      </c>
      <c r="BM595" s="23" t="s">
        <v>934</v>
      </c>
    </row>
    <row r="596" spans="2:47" s="1" customFormat="1" ht="13.5">
      <c r="B596" s="45"/>
      <c r="C596" s="73"/>
      <c r="D596" s="228" t="s">
        <v>149</v>
      </c>
      <c r="E596" s="73"/>
      <c r="F596" s="229" t="s">
        <v>935</v>
      </c>
      <c r="G596" s="73"/>
      <c r="H596" s="73"/>
      <c r="I596" s="186"/>
      <c r="J596" s="73"/>
      <c r="K596" s="73"/>
      <c r="L596" s="71"/>
      <c r="M596" s="230"/>
      <c r="N596" s="46"/>
      <c r="O596" s="46"/>
      <c r="P596" s="46"/>
      <c r="Q596" s="46"/>
      <c r="R596" s="46"/>
      <c r="S596" s="46"/>
      <c r="T596" s="94"/>
      <c r="AT596" s="23" t="s">
        <v>149</v>
      </c>
      <c r="AU596" s="23" t="s">
        <v>84</v>
      </c>
    </row>
    <row r="597" spans="2:51" s="11" customFormat="1" ht="13.5">
      <c r="B597" s="231"/>
      <c r="C597" s="232"/>
      <c r="D597" s="228" t="s">
        <v>151</v>
      </c>
      <c r="E597" s="233" t="s">
        <v>21</v>
      </c>
      <c r="F597" s="234" t="s">
        <v>936</v>
      </c>
      <c r="G597" s="232"/>
      <c r="H597" s="235">
        <v>165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151</v>
      </c>
      <c r="AU597" s="241" t="s">
        <v>84</v>
      </c>
      <c r="AV597" s="11" t="s">
        <v>84</v>
      </c>
      <c r="AW597" s="11" t="s">
        <v>36</v>
      </c>
      <c r="AX597" s="11" t="s">
        <v>81</v>
      </c>
      <c r="AY597" s="241" t="s">
        <v>140</v>
      </c>
    </row>
    <row r="598" spans="2:65" s="1" customFormat="1" ht="25.5" customHeight="1">
      <c r="B598" s="45"/>
      <c r="C598" s="216" t="s">
        <v>937</v>
      </c>
      <c r="D598" s="216" t="s">
        <v>142</v>
      </c>
      <c r="E598" s="217" t="s">
        <v>938</v>
      </c>
      <c r="F598" s="218" t="s">
        <v>939</v>
      </c>
      <c r="G598" s="219" t="s">
        <v>213</v>
      </c>
      <c r="H598" s="220">
        <v>37.5</v>
      </c>
      <c r="I598" s="221"/>
      <c r="J598" s="222">
        <f>ROUND(I598*H598,2)</f>
        <v>0</v>
      </c>
      <c r="K598" s="218" t="s">
        <v>146</v>
      </c>
      <c r="L598" s="71"/>
      <c r="M598" s="223" t="s">
        <v>21</v>
      </c>
      <c r="N598" s="224" t="s">
        <v>44</v>
      </c>
      <c r="O598" s="46"/>
      <c r="P598" s="225">
        <f>O598*H598</f>
        <v>0</v>
      </c>
      <c r="Q598" s="225">
        <v>0</v>
      </c>
      <c r="R598" s="225">
        <f>Q598*H598</f>
        <v>0</v>
      </c>
      <c r="S598" s="225">
        <v>0</v>
      </c>
      <c r="T598" s="226">
        <f>S598*H598</f>
        <v>0</v>
      </c>
      <c r="AR598" s="23" t="s">
        <v>229</v>
      </c>
      <c r="AT598" s="23" t="s">
        <v>142</v>
      </c>
      <c r="AU598" s="23" t="s">
        <v>84</v>
      </c>
      <c r="AY598" s="23" t="s">
        <v>140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23" t="s">
        <v>81</v>
      </c>
      <c r="BK598" s="227">
        <f>ROUND(I598*H598,2)</f>
        <v>0</v>
      </c>
      <c r="BL598" s="23" t="s">
        <v>229</v>
      </c>
      <c r="BM598" s="23" t="s">
        <v>940</v>
      </c>
    </row>
    <row r="599" spans="2:47" s="1" customFormat="1" ht="13.5">
      <c r="B599" s="45"/>
      <c r="C599" s="73"/>
      <c r="D599" s="228" t="s">
        <v>149</v>
      </c>
      <c r="E599" s="73"/>
      <c r="F599" s="229" t="s">
        <v>941</v>
      </c>
      <c r="G599" s="73"/>
      <c r="H599" s="73"/>
      <c r="I599" s="186"/>
      <c r="J599" s="73"/>
      <c r="K599" s="73"/>
      <c r="L599" s="71"/>
      <c r="M599" s="230"/>
      <c r="N599" s="46"/>
      <c r="O599" s="46"/>
      <c r="P599" s="46"/>
      <c r="Q599" s="46"/>
      <c r="R599" s="46"/>
      <c r="S599" s="46"/>
      <c r="T599" s="94"/>
      <c r="AT599" s="23" t="s">
        <v>149</v>
      </c>
      <c r="AU599" s="23" t="s">
        <v>84</v>
      </c>
    </row>
    <row r="600" spans="2:51" s="11" customFormat="1" ht="13.5">
      <c r="B600" s="231"/>
      <c r="C600" s="232"/>
      <c r="D600" s="228" t="s">
        <v>151</v>
      </c>
      <c r="E600" s="233" t="s">
        <v>21</v>
      </c>
      <c r="F600" s="234" t="s">
        <v>942</v>
      </c>
      <c r="G600" s="232"/>
      <c r="H600" s="235">
        <v>37.5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151</v>
      </c>
      <c r="AU600" s="241" t="s">
        <v>84</v>
      </c>
      <c r="AV600" s="11" t="s">
        <v>84</v>
      </c>
      <c r="AW600" s="11" t="s">
        <v>36</v>
      </c>
      <c r="AX600" s="11" t="s">
        <v>81</v>
      </c>
      <c r="AY600" s="241" t="s">
        <v>140</v>
      </c>
    </row>
    <row r="601" spans="2:65" s="1" customFormat="1" ht="25.5" customHeight="1">
      <c r="B601" s="45"/>
      <c r="C601" s="216" t="s">
        <v>943</v>
      </c>
      <c r="D601" s="216" t="s">
        <v>142</v>
      </c>
      <c r="E601" s="217" t="s">
        <v>944</v>
      </c>
      <c r="F601" s="218" t="s">
        <v>945</v>
      </c>
      <c r="G601" s="219" t="s">
        <v>213</v>
      </c>
      <c r="H601" s="220">
        <v>10</v>
      </c>
      <c r="I601" s="221"/>
      <c r="J601" s="222">
        <f>ROUND(I601*H601,2)</f>
        <v>0</v>
      </c>
      <c r="K601" s="218" t="s">
        <v>146</v>
      </c>
      <c r="L601" s="71"/>
      <c r="M601" s="223" t="s">
        <v>21</v>
      </c>
      <c r="N601" s="224" t="s">
        <v>44</v>
      </c>
      <c r="O601" s="46"/>
      <c r="P601" s="225">
        <f>O601*H601</f>
        <v>0</v>
      </c>
      <c r="Q601" s="225">
        <v>0</v>
      </c>
      <c r="R601" s="225">
        <f>Q601*H601</f>
        <v>0</v>
      </c>
      <c r="S601" s="225">
        <v>0</v>
      </c>
      <c r="T601" s="226">
        <f>S601*H601</f>
        <v>0</v>
      </c>
      <c r="AR601" s="23" t="s">
        <v>229</v>
      </c>
      <c r="AT601" s="23" t="s">
        <v>142</v>
      </c>
      <c r="AU601" s="23" t="s">
        <v>84</v>
      </c>
      <c r="AY601" s="23" t="s">
        <v>140</v>
      </c>
      <c r="BE601" s="227">
        <f>IF(N601="základní",J601,0)</f>
        <v>0</v>
      </c>
      <c r="BF601" s="227">
        <f>IF(N601="snížená",J601,0)</f>
        <v>0</v>
      </c>
      <c r="BG601" s="227">
        <f>IF(N601="zákl. přenesená",J601,0)</f>
        <v>0</v>
      </c>
      <c r="BH601" s="227">
        <f>IF(N601="sníž. přenesená",J601,0)</f>
        <v>0</v>
      </c>
      <c r="BI601" s="227">
        <f>IF(N601="nulová",J601,0)</f>
        <v>0</v>
      </c>
      <c r="BJ601" s="23" t="s">
        <v>81</v>
      </c>
      <c r="BK601" s="227">
        <f>ROUND(I601*H601,2)</f>
        <v>0</v>
      </c>
      <c r="BL601" s="23" t="s">
        <v>229</v>
      </c>
      <c r="BM601" s="23" t="s">
        <v>946</v>
      </c>
    </row>
    <row r="602" spans="2:47" s="1" customFormat="1" ht="13.5">
      <c r="B602" s="45"/>
      <c r="C602" s="73"/>
      <c r="D602" s="228" t="s">
        <v>149</v>
      </c>
      <c r="E602" s="73"/>
      <c r="F602" s="229" t="s">
        <v>947</v>
      </c>
      <c r="G602" s="73"/>
      <c r="H602" s="73"/>
      <c r="I602" s="186"/>
      <c r="J602" s="73"/>
      <c r="K602" s="73"/>
      <c r="L602" s="71"/>
      <c r="M602" s="230"/>
      <c r="N602" s="46"/>
      <c r="O602" s="46"/>
      <c r="P602" s="46"/>
      <c r="Q602" s="46"/>
      <c r="R602" s="46"/>
      <c r="S602" s="46"/>
      <c r="T602" s="94"/>
      <c r="AT602" s="23" t="s">
        <v>149</v>
      </c>
      <c r="AU602" s="23" t="s">
        <v>84</v>
      </c>
    </row>
    <row r="603" spans="2:51" s="11" customFormat="1" ht="13.5">
      <c r="B603" s="231"/>
      <c r="C603" s="232"/>
      <c r="D603" s="228" t="s">
        <v>151</v>
      </c>
      <c r="E603" s="233" t="s">
        <v>21</v>
      </c>
      <c r="F603" s="234" t="s">
        <v>948</v>
      </c>
      <c r="G603" s="232"/>
      <c r="H603" s="235">
        <v>10</v>
      </c>
      <c r="I603" s="236"/>
      <c r="J603" s="232"/>
      <c r="K603" s="232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151</v>
      </c>
      <c r="AU603" s="241" t="s">
        <v>84</v>
      </c>
      <c r="AV603" s="11" t="s">
        <v>84</v>
      </c>
      <c r="AW603" s="11" t="s">
        <v>36</v>
      </c>
      <c r="AX603" s="11" t="s">
        <v>81</v>
      </c>
      <c r="AY603" s="241" t="s">
        <v>140</v>
      </c>
    </row>
    <row r="604" spans="2:65" s="1" customFormat="1" ht="25.5" customHeight="1">
      <c r="B604" s="45"/>
      <c r="C604" s="216" t="s">
        <v>949</v>
      </c>
      <c r="D604" s="216" t="s">
        <v>142</v>
      </c>
      <c r="E604" s="217" t="s">
        <v>950</v>
      </c>
      <c r="F604" s="218" t="s">
        <v>951</v>
      </c>
      <c r="G604" s="219" t="s">
        <v>213</v>
      </c>
      <c r="H604" s="220">
        <v>90</v>
      </c>
      <c r="I604" s="221"/>
      <c r="J604" s="222">
        <f>ROUND(I604*H604,2)</f>
        <v>0</v>
      </c>
      <c r="K604" s="218" t="s">
        <v>146</v>
      </c>
      <c r="L604" s="71"/>
      <c r="M604" s="223" t="s">
        <v>21</v>
      </c>
      <c r="N604" s="224" t="s">
        <v>44</v>
      </c>
      <c r="O604" s="46"/>
      <c r="P604" s="225">
        <f>O604*H604</f>
        <v>0</v>
      </c>
      <c r="Q604" s="225">
        <v>0</v>
      </c>
      <c r="R604" s="225">
        <f>Q604*H604</f>
        <v>0</v>
      </c>
      <c r="S604" s="225">
        <v>0</v>
      </c>
      <c r="T604" s="226">
        <f>S604*H604</f>
        <v>0</v>
      </c>
      <c r="AR604" s="23" t="s">
        <v>229</v>
      </c>
      <c r="AT604" s="23" t="s">
        <v>142</v>
      </c>
      <c r="AU604" s="23" t="s">
        <v>84</v>
      </c>
      <c r="AY604" s="23" t="s">
        <v>140</v>
      </c>
      <c r="BE604" s="227">
        <f>IF(N604="základní",J604,0)</f>
        <v>0</v>
      </c>
      <c r="BF604" s="227">
        <f>IF(N604="snížená",J604,0)</f>
        <v>0</v>
      </c>
      <c r="BG604" s="227">
        <f>IF(N604="zákl. přenesená",J604,0)</f>
        <v>0</v>
      </c>
      <c r="BH604" s="227">
        <f>IF(N604="sníž. přenesená",J604,0)</f>
        <v>0</v>
      </c>
      <c r="BI604" s="227">
        <f>IF(N604="nulová",J604,0)</f>
        <v>0</v>
      </c>
      <c r="BJ604" s="23" t="s">
        <v>81</v>
      </c>
      <c r="BK604" s="227">
        <f>ROUND(I604*H604,2)</f>
        <v>0</v>
      </c>
      <c r="BL604" s="23" t="s">
        <v>229</v>
      </c>
      <c r="BM604" s="23" t="s">
        <v>952</v>
      </c>
    </row>
    <row r="605" spans="2:47" s="1" customFormat="1" ht="13.5">
      <c r="B605" s="45"/>
      <c r="C605" s="73"/>
      <c r="D605" s="228" t="s">
        <v>149</v>
      </c>
      <c r="E605" s="73"/>
      <c r="F605" s="229" t="s">
        <v>953</v>
      </c>
      <c r="G605" s="73"/>
      <c r="H605" s="73"/>
      <c r="I605" s="186"/>
      <c r="J605" s="73"/>
      <c r="K605" s="73"/>
      <c r="L605" s="71"/>
      <c r="M605" s="230"/>
      <c r="N605" s="46"/>
      <c r="O605" s="46"/>
      <c r="P605" s="46"/>
      <c r="Q605" s="46"/>
      <c r="R605" s="46"/>
      <c r="S605" s="46"/>
      <c r="T605" s="94"/>
      <c r="AT605" s="23" t="s">
        <v>149</v>
      </c>
      <c r="AU605" s="23" t="s">
        <v>84</v>
      </c>
    </row>
    <row r="606" spans="2:51" s="11" customFormat="1" ht="13.5">
      <c r="B606" s="231"/>
      <c r="C606" s="232"/>
      <c r="D606" s="228" t="s">
        <v>151</v>
      </c>
      <c r="E606" s="233" t="s">
        <v>21</v>
      </c>
      <c r="F606" s="234" t="s">
        <v>954</v>
      </c>
      <c r="G606" s="232"/>
      <c r="H606" s="235">
        <v>90</v>
      </c>
      <c r="I606" s="236"/>
      <c r="J606" s="232"/>
      <c r="K606" s="232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151</v>
      </c>
      <c r="AU606" s="241" t="s">
        <v>84</v>
      </c>
      <c r="AV606" s="11" t="s">
        <v>84</v>
      </c>
      <c r="AW606" s="11" t="s">
        <v>36</v>
      </c>
      <c r="AX606" s="11" t="s">
        <v>81</v>
      </c>
      <c r="AY606" s="241" t="s">
        <v>140</v>
      </c>
    </row>
    <row r="607" spans="2:65" s="1" customFormat="1" ht="16.5" customHeight="1">
      <c r="B607" s="45"/>
      <c r="C607" s="216" t="s">
        <v>955</v>
      </c>
      <c r="D607" s="216" t="s">
        <v>142</v>
      </c>
      <c r="E607" s="217" t="s">
        <v>956</v>
      </c>
      <c r="F607" s="218" t="s">
        <v>957</v>
      </c>
      <c r="G607" s="219" t="s">
        <v>145</v>
      </c>
      <c r="H607" s="220">
        <v>6.682</v>
      </c>
      <c r="I607" s="221"/>
      <c r="J607" s="222">
        <f>ROUND(I607*H607,2)</f>
        <v>0</v>
      </c>
      <c r="K607" s="218" t="s">
        <v>146</v>
      </c>
      <c r="L607" s="71"/>
      <c r="M607" s="223" t="s">
        <v>21</v>
      </c>
      <c r="N607" s="224" t="s">
        <v>44</v>
      </c>
      <c r="O607" s="46"/>
      <c r="P607" s="225">
        <f>O607*H607</f>
        <v>0</v>
      </c>
      <c r="Q607" s="225">
        <v>0.02337</v>
      </c>
      <c r="R607" s="225">
        <f>Q607*H607</f>
        <v>0.15615834</v>
      </c>
      <c r="S607" s="225">
        <v>0</v>
      </c>
      <c r="T607" s="226">
        <f>S607*H607</f>
        <v>0</v>
      </c>
      <c r="AR607" s="23" t="s">
        <v>229</v>
      </c>
      <c r="AT607" s="23" t="s">
        <v>142</v>
      </c>
      <c r="AU607" s="23" t="s">
        <v>84</v>
      </c>
      <c r="AY607" s="23" t="s">
        <v>140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23" t="s">
        <v>81</v>
      </c>
      <c r="BK607" s="227">
        <f>ROUND(I607*H607,2)</f>
        <v>0</v>
      </c>
      <c r="BL607" s="23" t="s">
        <v>229</v>
      </c>
      <c r="BM607" s="23" t="s">
        <v>958</v>
      </c>
    </row>
    <row r="608" spans="2:47" s="1" customFormat="1" ht="13.5">
      <c r="B608" s="45"/>
      <c r="C608" s="73"/>
      <c r="D608" s="228" t="s">
        <v>149</v>
      </c>
      <c r="E608" s="73"/>
      <c r="F608" s="229" t="s">
        <v>959</v>
      </c>
      <c r="G608" s="73"/>
      <c r="H608" s="73"/>
      <c r="I608" s="186"/>
      <c r="J608" s="73"/>
      <c r="K608" s="73"/>
      <c r="L608" s="71"/>
      <c r="M608" s="230"/>
      <c r="N608" s="46"/>
      <c r="O608" s="46"/>
      <c r="P608" s="46"/>
      <c r="Q608" s="46"/>
      <c r="R608" s="46"/>
      <c r="S608" s="46"/>
      <c r="T608" s="94"/>
      <c r="AT608" s="23" t="s">
        <v>149</v>
      </c>
      <c r="AU608" s="23" t="s">
        <v>84</v>
      </c>
    </row>
    <row r="609" spans="2:51" s="11" customFormat="1" ht="13.5">
      <c r="B609" s="231"/>
      <c r="C609" s="232"/>
      <c r="D609" s="228" t="s">
        <v>151</v>
      </c>
      <c r="E609" s="233" t="s">
        <v>21</v>
      </c>
      <c r="F609" s="234" t="s">
        <v>960</v>
      </c>
      <c r="G609" s="232"/>
      <c r="H609" s="235">
        <v>1.584</v>
      </c>
      <c r="I609" s="236"/>
      <c r="J609" s="232"/>
      <c r="K609" s="232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151</v>
      </c>
      <c r="AU609" s="241" t="s">
        <v>84</v>
      </c>
      <c r="AV609" s="11" t="s">
        <v>84</v>
      </c>
      <c r="AW609" s="11" t="s">
        <v>36</v>
      </c>
      <c r="AX609" s="11" t="s">
        <v>73</v>
      </c>
      <c r="AY609" s="241" t="s">
        <v>140</v>
      </c>
    </row>
    <row r="610" spans="2:51" s="11" customFormat="1" ht="13.5">
      <c r="B610" s="231"/>
      <c r="C610" s="232"/>
      <c r="D610" s="228" t="s">
        <v>151</v>
      </c>
      <c r="E610" s="233" t="s">
        <v>21</v>
      </c>
      <c r="F610" s="234" t="s">
        <v>961</v>
      </c>
      <c r="G610" s="232"/>
      <c r="H610" s="235">
        <v>0.63</v>
      </c>
      <c r="I610" s="236"/>
      <c r="J610" s="232"/>
      <c r="K610" s="232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151</v>
      </c>
      <c r="AU610" s="241" t="s">
        <v>84</v>
      </c>
      <c r="AV610" s="11" t="s">
        <v>84</v>
      </c>
      <c r="AW610" s="11" t="s">
        <v>36</v>
      </c>
      <c r="AX610" s="11" t="s">
        <v>73</v>
      </c>
      <c r="AY610" s="241" t="s">
        <v>140</v>
      </c>
    </row>
    <row r="611" spans="2:51" s="11" customFormat="1" ht="13.5">
      <c r="B611" s="231"/>
      <c r="C611" s="232"/>
      <c r="D611" s="228" t="s">
        <v>151</v>
      </c>
      <c r="E611" s="233" t="s">
        <v>21</v>
      </c>
      <c r="F611" s="234" t="s">
        <v>962</v>
      </c>
      <c r="G611" s="232"/>
      <c r="H611" s="235">
        <v>0.256</v>
      </c>
      <c r="I611" s="236"/>
      <c r="J611" s="232"/>
      <c r="K611" s="232"/>
      <c r="L611" s="237"/>
      <c r="M611" s="238"/>
      <c r="N611" s="239"/>
      <c r="O611" s="239"/>
      <c r="P611" s="239"/>
      <c r="Q611" s="239"/>
      <c r="R611" s="239"/>
      <c r="S611" s="239"/>
      <c r="T611" s="240"/>
      <c r="AT611" s="241" t="s">
        <v>151</v>
      </c>
      <c r="AU611" s="241" t="s">
        <v>84</v>
      </c>
      <c r="AV611" s="11" t="s">
        <v>84</v>
      </c>
      <c r="AW611" s="11" t="s">
        <v>36</v>
      </c>
      <c r="AX611" s="11" t="s">
        <v>73</v>
      </c>
      <c r="AY611" s="241" t="s">
        <v>140</v>
      </c>
    </row>
    <row r="612" spans="2:51" s="11" customFormat="1" ht="13.5">
      <c r="B612" s="231"/>
      <c r="C612" s="232"/>
      <c r="D612" s="228" t="s">
        <v>151</v>
      </c>
      <c r="E612" s="233" t="s">
        <v>21</v>
      </c>
      <c r="F612" s="234" t="s">
        <v>963</v>
      </c>
      <c r="G612" s="232"/>
      <c r="H612" s="235">
        <v>4.212</v>
      </c>
      <c r="I612" s="236"/>
      <c r="J612" s="232"/>
      <c r="K612" s="232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151</v>
      </c>
      <c r="AU612" s="241" t="s">
        <v>84</v>
      </c>
      <c r="AV612" s="11" t="s">
        <v>84</v>
      </c>
      <c r="AW612" s="11" t="s">
        <v>36</v>
      </c>
      <c r="AX612" s="11" t="s">
        <v>73</v>
      </c>
      <c r="AY612" s="241" t="s">
        <v>140</v>
      </c>
    </row>
    <row r="613" spans="2:51" s="12" customFormat="1" ht="13.5">
      <c r="B613" s="242"/>
      <c r="C613" s="243"/>
      <c r="D613" s="228" t="s">
        <v>151</v>
      </c>
      <c r="E613" s="244" t="s">
        <v>21</v>
      </c>
      <c r="F613" s="245" t="s">
        <v>154</v>
      </c>
      <c r="G613" s="243"/>
      <c r="H613" s="246">
        <v>6.682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151</v>
      </c>
      <c r="AU613" s="252" t="s">
        <v>84</v>
      </c>
      <c r="AV613" s="12" t="s">
        <v>147</v>
      </c>
      <c r="AW613" s="12" t="s">
        <v>36</v>
      </c>
      <c r="AX613" s="12" t="s">
        <v>81</v>
      </c>
      <c r="AY613" s="252" t="s">
        <v>140</v>
      </c>
    </row>
    <row r="614" spans="2:65" s="1" customFormat="1" ht="16.5" customHeight="1">
      <c r="B614" s="45"/>
      <c r="C614" s="253" t="s">
        <v>964</v>
      </c>
      <c r="D614" s="253" t="s">
        <v>221</v>
      </c>
      <c r="E614" s="254" t="s">
        <v>965</v>
      </c>
      <c r="F614" s="255" t="s">
        <v>966</v>
      </c>
      <c r="G614" s="256" t="s">
        <v>145</v>
      </c>
      <c r="H614" s="257">
        <v>2.841</v>
      </c>
      <c r="I614" s="258"/>
      <c r="J614" s="259">
        <f>ROUND(I614*H614,2)</f>
        <v>0</v>
      </c>
      <c r="K614" s="255" t="s">
        <v>21</v>
      </c>
      <c r="L614" s="260"/>
      <c r="M614" s="261" t="s">
        <v>21</v>
      </c>
      <c r="N614" s="262" t="s">
        <v>44</v>
      </c>
      <c r="O614" s="46"/>
      <c r="P614" s="225">
        <f>O614*H614</f>
        <v>0</v>
      </c>
      <c r="Q614" s="225">
        <v>0</v>
      </c>
      <c r="R614" s="225">
        <f>Q614*H614</f>
        <v>0</v>
      </c>
      <c r="S614" s="225">
        <v>0</v>
      </c>
      <c r="T614" s="226">
        <f>S614*H614</f>
        <v>0</v>
      </c>
      <c r="AR614" s="23" t="s">
        <v>291</v>
      </c>
      <c r="AT614" s="23" t="s">
        <v>221</v>
      </c>
      <c r="AU614" s="23" t="s">
        <v>84</v>
      </c>
      <c r="AY614" s="23" t="s">
        <v>140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23" t="s">
        <v>81</v>
      </c>
      <c r="BK614" s="227">
        <f>ROUND(I614*H614,2)</f>
        <v>0</v>
      </c>
      <c r="BL614" s="23" t="s">
        <v>229</v>
      </c>
      <c r="BM614" s="23" t="s">
        <v>967</v>
      </c>
    </row>
    <row r="615" spans="2:47" s="1" customFormat="1" ht="13.5">
      <c r="B615" s="45"/>
      <c r="C615" s="73"/>
      <c r="D615" s="228" t="s">
        <v>149</v>
      </c>
      <c r="E615" s="73"/>
      <c r="F615" s="229" t="s">
        <v>968</v>
      </c>
      <c r="G615" s="73"/>
      <c r="H615" s="73"/>
      <c r="I615" s="186"/>
      <c r="J615" s="73"/>
      <c r="K615" s="73"/>
      <c r="L615" s="71"/>
      <c r="M615" s="230"/>
      <c r="N615" s="46"/>
      <c r="O615" s="46"/>
      <c r="P615" s="46"/>
      <c r="Q615" s="46"/>
      <c r="R615" s="46"/>
      <c r="S615" s="46"/>
      <c r="T615" s="94"/>
      <c r="AT615" s="23" t="s">
        <v>149</v>
      </c>
      <c r="AU615" s="23" t="s">
        <v>84</v>
      </c>
    </row>
    <row r="616" spans="2:51" s="11" customFormat="1" ht="13.5">
      <c r="B616" s="231"/>
      <c r="C616" s="232"/>
      <c r="D616" s="228" t="s">
        <v>151</v>
      </c>
      <c r="E616" s="233" t="s">
        <v>21</v>
      </c>
      <c r="F616" s="234" t="s">
        <v>969</v>
      </c>
      <c r="G616" s="232"/>
      <c r="H616" s="235">
        <v>1.822</v>
      </c>
      <c r="I616" s="236"/>
      <c r="J616" s="232"/>
      <c r="K616" s="232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151</v>
      </c>
      <c r="AU616" s="241" t="s">
        <v>84</v>
      </c>
      <c r="AV616" s="11" t="s">
        <v>84</v>
      </c>
      <c r="AW616" s="11" t="s">
        <v>36</v>
      </c>
      <c r="AX616" s="11" t="s">
        <v>73</v>
      </c>
      <c r="AY616" s="241" t="s">
        <v>140</v>
      </c>
    </row>
    <row r="617" spans="2:51" s="11" customFormat="1" ht="13.5">
      <c r="B617" s="231"/>
      <c r="C617" s="232"/>
      <c r="D617" s="228" t="s">
        <v>151</v>
      </c>
      <c r="E617" s="233" t="s">
        <v>21</v>
      </c>
      <c r="F617" s="234" t="s">
        <v>970</v>
      </c>
      <c r="G617" s="232"/>
      <c r="H617" s="235">
        <v>0.725</v>
      </c>
      <c r="I617" s="236"/>
      <c r="J617" s="232"/>
      <c r="K617" s="232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151</v>
      </c>
      <c r="AU617" s="241" t="s">
        <v>84</v>
      </c>
      <c r="AV617" s="11" t="s">
        <v>84</v>
      </c>
      <c r="AW617" s="11" t="s">
        <v>36</v>
      </c>
      <c r="AX617" s="11" t="s">
        <v>73</v>
      </c>
      <c r="AY617" s="241" t="s">
        <v>140</v>
      </c>
    </row>
    <row r="618" spans="2:51" s="11" customFormat="1" ht="13.5">
      <c r="B618" s="231"/>
      <c r="C618" s="232"/>
      <c r="D618" s="228" t="s">
        <v>151</v>
      </c>
      <c r="E618" s="233" t="s">
        <v>21</v>
      </c>
      <c r="F618" s="234" t="s">
        <v>971</v>
      </c>
      <c r="G618" s="232"/>
      <c r="H618" s="235">
        <v>0.294</v>
      </c>
      <c r="I618" s="236"/>
      <c r="J618" s="232"/>
      <c r="K618" s="232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151</v>
      </c>
      <c r="AU618" s="241" t="s">
        <v>84</v>
      </c>
      <c r="AV618" s="11" t="s">
        <v>84</v>
      </c>
      <c r="AW618" s="11" t="s">
        <v>36</v>
      </c>
      <c r="AX618" s="11" t="s">
        <v>73</v>
      </c>
      <c r="AY618" s="241" t="s">
        <v>140</v>
      </c>
    </row>
    <row r="619" spans="2:51" s="12" customFormat="1" ht="13.5">
      <c r="B619" s="242"/>
      <c r="C619" s="243"/>
      <c r="D619" s="228" t="s">
        <v>151</v>
      </c>
      <c r="E619" s="244" t="s">
        <v>21</v>
      </c>
      <c r="F619" s="245" t="s">
        <v>154</v>
      </c>
      <c r="G619" s="243"/>
      <c r="H619" s="246">
        <v>2.841</v>
      </c>
      <c r="I619" s="247"/>
      <c r="J619" s="243"/>
      <c r="K619" s="243"/>
      <c r="L619" s="248"/>
      <c r="M619" s="249"/>
      <c r="N619" s="250"/>
      <c r="O619" s="250"/>
      <c r="P619" s="250"/>
      <c r="Q619" s="250"/>
      <c r="R619" s="250"/>
      <c r="S619" s="250"/>
      <c r="T619" s="251"/>
      <c r="AT619" s="252" t="s">
        <v>151</v>
      </c>
      <c r="AU619" s="252" t="s">
        <v>84</v>
      </c>
      <c r="AV619" s="12" t="s">
        <v>147</v>
      </c>
      <c r="AW619" s="12" t="s">
        <v>36</v>
      </c>
      <c r="AX619" s="12" t="s">
        <v>81</v>
      </c>
      <c r="AY619" s="252" t="s">
        <v>140</v>
      </c>
    </row>
    <row r="620" spans="2:65" s="1" customFormat="1" ht="16.5" customHeight="1">
      <c r="B620" s="45"/>
      <c r="C620" s="253" t="s">
        <v>972</v>
      </c>
      <c r="D620" s="253" t="s">
        <v>221</v>
      </c>
      <c r="E620" s="254" t="s">
        <v>973</v>
      </c>
      <c r="F620" s="255" t="s">
        <v>974</v>
      </c>
      <c r="G620" s="256" t="s">
        <v>145</v>
      </c>
      <c r="H620" s="257">
        <v>4.844</v>
      </c>
      <c r="I620" s="258"/>
      <c r="J620" s="259">
        <f>ROUND(I620*H620,2)</f>
        <v>0</v>
      </c>
      <c r="K620" s="255" t="s">
        <v>21</v>
      </c>
      <c r="L620" s="260"/>
      <c r="M620" s="261" t="s">
        <v>21</v>
      </c>
      <c r="N620" s="262" t="s">
        <v>44</v>
      </c>
      <c r="O620" s="46"/>
      <c r="P620" s="225">
        <f>O620*H620</f>
        <v>0</v>
      </c>
      <c r="Q620" s="225">
        <v>0</v>
      </c>
      <c r="R620" s="225">
        <f>Q620*H620</f>
        <v>0</v>
      </c>
      <c r="S620" s="225">
        <v>0</v>
      </c>
      <c r="T620" s="226">
        <f>S620*H620</f>
        <v>0</v>
      </c>
      <c r="AR620" s="23" t="s">
        <v>291</v>
      </c>
      <c r="AT620" s="23" t="s">
        <v>221</v>
      </c>
      <c r="AU620" s="23" t="s">
        <v>84</v>
      </c>
      <c r="AY620" s="23" t="s">
        <v>140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23" t="s">
        <v>81</v>
      </c>
      <c r="BK620" s="227">
        <f>ROUND(I620*H620,2)</f>
        <v>0</v>
      </c>
      <c r="BL620" s="23" t="s">
        <v>229</v>
      </c>
      <c r="BM620" s="23" t="s">
        <v>975</v>
      </c>
    </row>
    <row r="621" spans="2:47" s="1" customFormat="1" ht="13.5">
      <c r="B621" s="45"/>
      <c r="C621" s="73"/>
      <c r="D621" s="228" t="s">
        <v>149</v>
      </c>
      <c r="E621" s="73"/>
      <c r="F621" s="229" t="s">
        <v>968</v>
      </c>
      <c r="G621" s="73"/>
      <c r="H621" s="73"/>
      <c r="I621" s="186"/>
      <c r="J621" s="73"/>
      <c r="K621" s="73"/>
      <c r="L621" s="71"/>
      <c r="M621" s="230"/>
      <c r="N621" s="46"/>
      <c r="O621" s="46"/>
      <c r="P621" s="46"/>
      <c r="Q621" s="46"/>
      <c r="R621" s="46"/>
      <c r="S621" s="46"/>
      <c r="T621" s="94"/>
      <c r="AT621" s="23" t="s">
        <v>149</v>
      </c>
      <c r="AU621" s="23" t="s">
        <v>84</v>
      </c>
    </row>
    <row r="622" spans="2:51" s="11" customFormat="1" ht="13.5">
      <c r="B622" s="231"/>
      <c r="C622" s="232"/>
      <c r="D622" s="228" t="s">
        <v>151</v>
      </c>
      <c r="E622" s="233" t="s">
        <v>21</v>
      </c>
      <c r="F622" s="234" t="s">
        <v>976</v>
      </c>
      <c r="G622" s="232"/>
      <c r="H622" s="235">
        <v>4.844</v>
      </c>
      <c r="I622" s="236"/>
      <c r="J622" s="232"/>
      <c r="K622" s="232"/>
      <c r="L622" s="237"/>
      <c r="M622" s="238"/>
      <c r="N622" s="239"/>
      <c r="O622" s="239"/>
      <c r="P622" s="239"/>
      <c r="Q622" s="239"/>
      <c r="R622" s="239"/>
      <c r="S622" s="239"/>
      <c r="T622" s="240"/>
      <c r="AT622" s="241" t="s">
        <v>151</v>
      </c>
      <c r="AU622" s="241" t="s">
        <v>84</v>
      </c>
      <c r="AV622" s="11" t="s">
        <v>84</v>
      </c>
      <c r="AW622" s="11" t="s">
        <v>36</v>
      </c>
      <c r="AX622" s="11" t="s">
        <v>81</v>
      </c>
      <c r="AY622" s="241" t="s">
        <v>140</v>
      </c>
    </row>
    <row r="623" spans="2:65" s="1" customFormat="1" ht="16.5" customHeight="1">
      <c r="B623" s="45"/>
      <c r="C623" s="253" t="s">
        <v>977</v>
      </c>
      <c r="D623" s="253" t="s">
        <v>221</v>
      </c>
      <c r="E623" s="254" t="s">
        <v>978</v>
      </c>
      <c r="F623" s="255" t="s">
        <v>979</v>
      </c>
      <c r="G623" s="256" t="s">
        <v>168</v>
      </c>
      <c r="H623" s="257">
        <v>143.04</v>
      </c>
      <c r="I623" s="258"/>
      <c r="J623" s="259">
        <f>ROUND(I623*H623,2)</f>
        <v>0</v>
      </c>
      <c r="K623" s="255" t="s">
        <v>21</v>
      </c>
      <c r="L623" s="260"/>
      <c r="M623" s="261" t="s">
        <v>21</v>
      </c>
      <c r="N623" s="262" t="s">
        <v>44</v>
      </c>
      <c r="O623" s="46"/>
      <c r="P623" s="225">
        <f>O623*H623</f>
        <v>0</v>
      </c>
      <c r="Q623" s="225">
        <v>0</v>
      </c>
      <c r="R623" s="225">
        <f>Q623*H623</f>
        <v>0</v>
      </c>
      <c r="S623" s="225">
        <v>0</v>
      </c>
      <c r="T623" s="226">
        <f>S623*H623</f>
        <v>0</v>
      </c>
      <c r="AR623" s="23" t="s">
        <v>291</v>
      </c>
      <c r="AT623" s="23" t="s">
        <v>221</v>
      </c>
      <c r="AU623" s="23" t="s">
        <v>84</v>
      </c>
      <c r="AY623" s="23" t="s">
        <v>140</v>
      </c>
      <c r="BE623" s="227">
        <f>IF(N623="základní",J623,0)</f>
        <v>0</v>
      </c>
      <c r="BF623" s="227">
        <f>IF(N623="snížená",J623,0)</f>
        <v>0</v>
      </c>
      <c r="BG623" s="227">
        <f>IF(N623="zákl. přenesená",J623,0)</f>
        <v>0</v>
      </c>
      <c r="BH623" s="227">
        <f>IF(N623="sníž. přenesená",J623,0)</f>
        <v>0</v>
      </c>
      <c r="BI623" s="227">
        <f>IF(N623="nulová",J623,0)</f>
        <v>0</v>
      </c>
      <c r="BJ623" s="23" t="s">
        <v>81</v>
      </c>
      <c r="BK623" s="227">
        <f>ROUND(I623*H623,2)</f>
        <v>0</v>
      </c>
      <c r="BL623" s="23" t="s">
        <v>229</v>
      </c>
      <c r="BM623" s="23" t="s">
        <v>980</v>
      </c>
    </row>
    <row r="624" spans="2:47" s="1" customFormat="1" ht="13.5">
      <c r="B624" s="45"/>
      <c r="C624" s="73"/>
      <c r="D624" s="228" t="s">
        <v>149</v>
      </c>
      <c r="E624" s="73"/>
      <c r="F624" s="229" t="s">
        <v>968</v>
      </c>
      <c r="G624" s="73"/>
      <c r="H624" s="73"/>
      <c r="I624" s="186"/>
      <c r="J624" s="73"/>
      <c r="K624" s="73"/>
      <c r="L624" s="71"/>
      <c r="M624" s="230"/>
      <c r="N624" s="46"/>
      <c r="O624" s="46"/>
      <c r="P624" s="46"/>
      <c r="Q624" s="46"/>
      <c r="R624" s="46"/>
      <c r="S624" s="46"/>
      <c r="T624" s="94"/>
      <c r="AT624" s="23" t="s">
        <v>149</v>
      </c>
      <c r="AU624" s="23" t="s">
        <v>84</v>
      </c>
    </row>
    <row r="625" spans="2:51" s="11" customFormat="1" ht="13.5">
      <c r="B625" s="231"/>
      <c r="C625" s="232"/>
      <c r="D625" s="228" t="s">
        <v>151</v>
      </c>
      <c r="E625" s="233" t="s">
        <v>21</v>
      </c>
      <c r="F625" s="234" t="s">
        <v>981</v>
      </c>
      <c r="G625" s="232"/>
      <c r="H625" s="235">
        <v>48.4</v>
      </c>
      <c r="I625" s="236"/>
      <c r="J625" s="232"/>
      <c r="K625" s="232"/>
      <c r="L625" s="237"/>
      <c r="M625" s="238"/>
      <c r="N625" s="239"/>
      <c r="O625" s="239"/>
      <c r="P625" s="239"/>
      <c r="Q625" s="239"/>
      <c r="R625" s="239"/>
      <c r="S625" s="239"/>
      <c r="T625" s="240"/>
      <c r="AT625" s="241" t="s">
        <v>151</v>
      </c>
      <c r="AU625" s="241" t="s">
        <v>84</v>
      </c>
      <c r="AV625" s="11" t="s">
        <v>84</v>
      </c>
      <c r="AW625" s="11" t="s">
        <v>36</v>
      </c>
      <c r="AX625" s="11" t="s">
        <v>73</v>
      </c>
      <c r="AY625" s="241" t="s">
        <v>140</v>
      </c>
    </row>
    <row r="626" spans="2:51" s="11" customFormat="1" ht="13.5">
      <c r="B626" s="231"/>
      <c r="C626" s="232"/>
      <c r="D626" s="228" t="s">
        <v>151</v>
      </c>
      <c r="E626" s="233" t="s">
        <v>21</v>
      </c>
      <c r="F626" s="234" t="s">
        <v>982</v>
      </c>
      <c r="G626" s="232"/>
      <c r="H626" s="235">
        <v>15.6</v>
      </c>
      <c r="I626" s="236"/>
      <c r="J626" s="232"/>
      <c r="K626" s="232"/>
      <c r="L626" s="237"/>
      <c r="M626" s="238"/>
      <c r="N626" s="239"/>
      <c r="O626" s="239"/>
      <c r="P626" s="239"/>
      <c r="Q626" s="239"/>
      <c r="R626" s="239"/>
      <c r="S626" s="239"/>
      <c r="T626" s="240"/>
      <c r="AT626" s="241" t="s">
        <v>151</v>
      </c>
      <c r="AU626" s="241" t="s">
        <v>84</v>
      </c>
      <c r="AV626" s="11" t="s">
        <v>84</v>
      </c>
      <c r="AW626" s="11" t="s">
        <v>36</v>
      </c>
      <c r="AX626" s="11" t="s">
        <v>73</v>
      </c>
      <c r="AY626" s="241" t="s">
        <v>140</v>
      </c>
    </row>
    <row r="627" spans="2:51" s="11" customFormat="1" ht="13.5">
      <c r="B627" s="231"/>
      <c r="C627" s="232"/>
      <c r="D627" s="228" t="s">
        <v>151</v>
      </c>
      <c r="E627" s="233" t="s">
        <v>21</v>
      </c>
      <c r="F627" s="234" t="s">
        <v>983</v>
      </c>
      <c r="G627" s="232"/>
      <c r="H627" s="235">
        <v>5.12</v>
      </c>
      <c r="I627" s="236"/>
      <c r="J627" s="232"/>
      <c r="K627" s="232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151</v>
      </c>
      <c r="AU627" s="241" t="s">
        <v>84</v>
      </c>
      <c r="AV627" s="11" t="s">
        <v>84</v>
      </c>
      <c r="AW627" s="11" t="s">
        <v>36</v>
      </c>
      <c r="AX627" s="11" t="s">
        <v>73</v>
      </c>
      <c r="AY627" s="241" t="s">
        <v>140</v>
      </c>
    </row>
    <row r="628" spans="2:51" s="11" customFormat="1" ht="13.5">
      <c r="B628" s="231"/>
      <c r="C628" s="232"/>
      <c r="D628" s="228" t="s">
        <v>151</v>
      </c>
      <c r="E628" s="233" t="s">
        <v>21</v>
      </c>
      <c r="F628" s="234" t="s">
        <v>984</v>
      </c>
      <c r="G628" s="232"/>
      <c r="H628" s="235">
        <v>73.92</v>
      </c>
      <c r="I628" s="236"/>
      <c r="J628" s="232"/>
      <c r="K628" s="232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151</v>
      </c>
      <c r="AU628" s="241" t="s">
        <v>84</v>
      </c>
      <c r="AV628" s="11" t="s">
        <v>84</v>
      </c>
      <c r="AW628" s="11" t="s">
        <v>36</v>
      </c>
      <c r="AX628" s="11" t="s">
        <v>73</v>
      </c>
      <c r="AY628" s="241" t="s">
        <v>140</v>
      </c>
    </row>
    <row r="629" spans="2:51" s="12" customFormat="1" ht="13.5">
      <c r="B629" s="242"/>
      <c r="C629" s="243"/>
      <c r="D629" s="228" t="s">
        <v>151</v>
      </c>
      <c r="E629" s="244" t="s">
        <v>21</v>
      </c>
      <c r="F629" s="245" t="s">
        <v>154</v>
      </c>
      <c r="G629" s="243"/>
      <c r="H629" s="246">
        <v>143.04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151</v>
      </c>
      <c r="AU629" s="252" t="s">
        <v>84</v>
      </c>
      <c r="AV629" s="12" t="s">
        <v>147</v>
      </c>
      <c r="AW629" s="12" t="s">
        <v>36</v>
      </c>
      <c r="AX629" s="12" t="s">
        <v>81</v>
      </c>
      <c r="AY629" s="252" t="s">
        <v>140</v>
      </c>
    </row>
    <row r="630" spans="2:65" s="1" customFormat="1" ht="25.5" customHeight="1">
      <c r="B630" s="45"/>
      <c r="C630" s="216" t="s">
        <v>985</v>
      </c>
      <c r="D630" s="216" t="s">
        <v>142</v>
      </c>
      <c r="E630" s="217" t="s">
        <v>986</v>
      </c>
      <c r="F630" s="218" t="s">
        <v>987</v>
      </c>
      <c r="G630" s="219" t="s">
        <v>351</v>
      </c>
      <c r="H630" s="220">
        <v>4</v>
      </c>
      <c r="I630" s="221"/>
      <c r="J630" s="222">
        <f>ROUND(I630*H630,2)</f>
        <v>0</v>
      </c>
      <c r="K630" s="218" t="s">
        <v>21</v>
      </c>
      <c r="L630" s="71"/>
      <c r="M630" s="223" t="s">
        <v>21</v>
      </c>
      <c r="N630" s="224" t="s">
        <v>44</v>
      </c>
      <c r="O630" s="46"/>
      <c r="P630" s="225">
        <f>O630*H630</f>
        <v>0</v>
      </c>
      <c r="Q630" s="225">
        <v>0</v>
      </c>
      <c r="R630" s="225">
        <f>Q630*H630</f>
        <v>0</v>
      </c>
      <c r="S630" s="225">
        <v>0</v>
      </c>
      <c r="T630" s="226">
        <f>S630*H630</f>
        <v>0</v>
      </c>
      <c r="AR630" s="23" t="s">
        <v>229</v>
      </c>
      <c r="AT630" s="23" t="s">
        <v>142</v>
      </c>
      <c r="AU630" s="23" t="s">
        <v>84</v>
      </c>
      <c r="AY630" s="23" t="s">
        <v>140</v>
      </c>
      <c r="BE630" s="227">
        <f>IF(N630="základní",J630,0)</f>
        <v>0</v>
      </c>
      <c r="BF630" s="227">
        <f>IF(N630="snížená",J630,0)</f>
        <v>0</v>
      </c>
      <c r="BG630" s="227">
        <f>IF(N630="zákl. přenesená",J630,0)</f>
        <v>0</v>
      </c>
      <c r="BH630" s="227">
        <f>IF(N630="sníž. přenesená",J630,0)</f>
        <v>0</v>
      </c>
      <c r="BI630" s="227">
        <f>IF(N630="nulová",J630,0)</f>
        <v>0</v>
      </c>
      <c r="BJ630" s="23" t="s">
        <v>81</v>
      </c>
      <c r="BK630" s="227">
        <f>ROUND(I630*H630,2)</f>
        <v>0</v>
      </c>
      <c r="BL630" s="23" t="s">
        <v>229</v>
      </c>
      <c r="BM630" s="23" t="s">
        <v>988</v>
      </c>
    </row>
    <row r="631" spans="2:47" s="1" customFormat="1" ht="13.5">
      <c r="B631" s="45"/>
      <c r="C631" s="73"/>
      <c r="D631" s="228" t="s">
        <v>149</v>
      </c>
      <c r="E631" s="73"/>
      <c r="F631" s="229" t="s">
        <v>989</v>
      </c>
      <c r="G631" s="73"/>
      <c r="H631" s="73"/>
      <c r="I631" s="186"/>
      <c r="J631" s="73"/>
      <c r="K631" s="73"/>
      <c r="L631" s="71"/>
      <c r="M631" s="230"/>
      <c r="N631" s="46"/>
      <c r="O631" s="46"/>
      <c r="P631" s="46"/>
      <c r="Q631" s="46"/>
      <c r="R631" s="46"/>
      <c r="S631" s="46"/>
      <c r="T631" s="94"/>
      <c r="AT631" s="23" t="s">
        <v>149</v>
      </c>
      <c r="AU631" s="23" t="s">
        <v>84</v>
      </c>
    </row>
    <row r="632" spans="2:65" s="1" customFormat="1" ht="25.5" customHeight="1">
      <c r="B632" s="45"/>
      <c r="C632" s="216" t="s">
        <v>990</v>
      </c>
      <c r="D632" s="216" t="s">
        <v>142</v>
      </c>
      <c r="E632" s="217" t="s">
        <v>991</v>
      </c>
      <c r="F632" s="218" t="s">
        <v>992</v>
      </c>
      <c r="G632" s="219" t="s">
        <v>168</v>
      </c>
      <c r="H632" s="220">
        <v>91</v>
      </c>
      <c r="I632" s="221"/>
      <c r="J632" s="222">
        <f>ROUND(I632*H632,2)</f>
        <v>0</v>
      </c>
      <c r="K632" s="218" t="s">
        <v>21</v>
      </c>
      <c r="L632" s="71"/>
      <c r="M632" s="223" t="s">
        <v>21</v>
      </c>
      <c r="N632" s="224" t="s">
        <v>44</v>
      </c>
      <c r="O632" s="46"/>
      <c r="P632" s="225">
        <f>O632*H632</f>
        <v>0</v>
      </c>
      <c r="Q632" s="225">
        <v>0</v>
      </c>
      <c r="R632" s="225">
        <f>Q632*H632</f>
        <v>0</v>
      </c>
      <c r="S632" s="225">
        <v>0</v>
      </c>
      <c r="T632" s="226">
        <f>S632*H632</f>
        <v>0</v>
      </c>
      <c r="AR632" s="23" t="s">
        <v>229</v>
      </c>
      <c r="AT632" s="23" t="s">
        <v>142</v>
      </c>
      <c r="AU632" s="23" t="s">
        <v>84</v>
      </c>
      <c r="AY632" s="23" t="s">
        <v>140</v>
      </c>
      <c r="BE632" s="227">
        <f>IF(N632="základní",J632,0)</f>
        <v>0</v>
      </c>
      <c r="BF632" s="227">
        <f>IF(N632="snížená",J632,0)</f>
        <v>0</v>
      </c>
      <c r="BG632" s="227">
        <f>IF(N632="zákl. přenesená",J632,0)</f>
        <v>0</v>
      </c>
      <c r="BH632" s="227">
        <f>IF(N632="sníž. přenesená",J632,0)</f>
        <v>0</v>
      </c>
      <c r="BI632" s="227">
        <f>IF(N632="nulová",J632,0)</f>
        <v>0</v>
      </c>
      <c r="BJ632" s="23" t="s">
        <v>81</v>
      </c>
      <c r="BK632" s="227">
        <f>ROUND(I632*H632,2)</f>
        <v>0</v>
      </c>
      <c r="BL632" s="23" t="s">
        <v>229</v>
      </c>
      <c r="BM632" s="23" t="s">
        <v>993</v>
      </c>
    </row>
    <row r="633" spans="2:47" s="1" customFormat="1" ht="13.5">
      <c r="B633" s="45"/>
      <c r="C633" s="73"/>
      <c r="D633" s="228" t="s">
        <v>149</v>
      </c>
      <c r="E633" s="73"/>
      <c r="F633" s="229" t="s">
        <v>994</v>
      </c>
      <c r="G633" s="73"/>
      <c r="H633" s="73"/>
      <c r="I633" s="186"/>
      <c r="J633" s="73"/>
      <c r="K633" s="73"/>
      <c r="L633" s="71"/>
      <c r="M633" s="230"/>
      <c r="N633" s="46"/>
      <c r="O633" s="46"/>
      <c r="P633" s="46"/>
      <c r="Q633" s="46"/>
      <c r="R633" s="46"/>
      <c r="S633" s="46"/>
      <c r="T633" s="94"/>
      <c r="AT633" s="23" t="s">
        <v>149</v>
      </c>
      <c r="AU633" s="23" t="s">
        <v>84</v>
      </c>
    </row>
    <row r="634" spans="2:65" s="1" customFormat="1" ht="16.5" customHeight="1">
      <c r="B634" s="45"/>
      <c r="C634" s="253" t="s">
        <v>995</v>
      </c>
      <c r="D634" s="253" t="s">
        <v>221</v>
      </c>
      <c r="E634" s="254" t="s">
        <v>996</v>
      </c>
      <c r="F634" s="255" t="s">
        <v>997</v>
      </c>
      <c r="G634" s="256" t="s">
        <v>168</v>
      </c>
      <c r="H634" s="257">
        <v>104.65</v>
      </c>
      <c r="I634" s="258"/>
      <c r="J634" s="259">
        <f>ROUND(I634*H634,2)</f>
        <v>0</v>
      </c>
      <c r="K634" s="255" t="s">
        <v>21</v>
      </c>
      <c r="L634" s="260"/>
      <c r="M634" s="261" t="s">
        <v>21</v>
      </c>
      <c r="N634" s="262" t="s">
        <v>44</v>
      </c>
      <c r="O634" s="46"/>
      <c r="P634" s="225">
        <f>O634*H634</f>
        <v>0</v>
      </c>
      <c r="Q634" s="225">
        <v>0</v>
      </c>
      <c r="R634" s="225">
        <f>Q634*H634</f>
        <v>0</v>
      </c>
      <c r="S634" s="225">
        <v>0</v>
      </c>
      <c r="T634" s="226">
        <f>S634*H634</f>
        <v>0</v>
      </c>
      <c r="AR634" s="23" t="s">
        <v>291</v>
      </c>
      <c r="AT634" s="23" t="s">
        <v>221</v>
      </c>
      <c r="AU634" s="23" t="s">
        <v>84</v>
      </c>
      <c r="AY634" s="23" t="s">
        <v>140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23" t="s">
        <v>81</v>
      </c>
      <c r="BK634" s="227">
        <f>ROUND(I634*H634,2)</f>
        <v>0</v>
      </c>
      <c r="BL634" s="23" t="s">
        <v>229</v>
      </c>
      <c r="BM634" s="23" t="s">
        <v>998</v>
      </c>
    </row>
    <row r="635" spans="2:47" s="1" customFormat="1" ht="13.5">
      <c r="B635" s="45"/>
      <c r="C635" s="73"/>
      <c r="D635" s="228" t="s">
        <v>149</v>
      </c>
      <c r="E635" s="73"/>
      <c r="F635" s="229" t="s">
        <v>968</v>
      </c>
      <c r="G635" s="73"/>
      <c r="H635" s="73"/>
      <c r="I635" s="186"/>
      <c r="J635" s="73"/>
      <c r="K635" s="73"/>
      <c r="L635" s="71"/>
      <c r="M635" s="230"/>
      <c r="N635" s="46"/>
      <c r="O635" s="46"/>
      <c r="P635" s="46"/>
      <c r="Q635" s="46"/>
      <c r="R635" s="46"/>
      <c r="S635" s="46"/>
      <c r="T635" s="94"/>
      <c r="AT635" s="23" t="s">
        <v>149</v>
      </c>
      <c r="AU635" s="23" t="s">
        <v>84</v>
      </c>
    </row>
    <row r="636" spans="2:51" s="11" customFormat="1" ht="13.5">
      <c r="B636" s="231"/>
      <c r="C636" s="232"/>
      <c r="D636" s="228" t="s">
        <v>151</v>
      </c>
      <c r="E636" s="233" t="s">
        <v>21</v>
      </c>
      <c r="F636" s="234" t="s">
        <v>999</v>
      </c>
      <c r="G636" s="232"/>
      <c r="H636" s="235">
        <v>104.65</v>
      </c>
      <c r="I636" s="236"/>
      <c r="J636" s="232"/>
      <c r="K636" s="232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151</v>
      </c>
      <c r="AU636" s="241" t="s">
        <v>84</v>
      </c>
      <c r="AV636" s="11" t="s">
        <v>84</v>
      </c>
      <c r="AW636" s="11" t="s">
        <v>36</v>
      </c>
      <c r="AX636" s="11" t="s">
        <v>81</v>
      </c>
      <c r="AY636" s="241" t="s">
        <v>140</v>
      </c>
    </row>
    <row r="637" spans="2:65" s="1" customFormat="1" ht="16.5" customHeight="1">
      <c r="B637" s="45"/>
      <c r="C637" s="216" t="s">
        <v>1000</v>
      </c>
      <c r="D637" s="216" t="s">
        <v>142</v>
      </c>
      <c r="E637" s="217" t="s">
        <v>1001</v>
      </c>
      <c r="F637" s="218" t="s">
        <v>1002</v>
      </c>
      <c r="G637" s="219" t="s">
        <v>168</v>
      </c>
      <c r="H637" s="220">
        <v>234.04</v>
      </c>
      <c r="I637" s="221"/>
      <c r="J637" s="222">
        <f>ROUND(I637*H637,2)</f>
        <v>0</v>
      </c>
      <c r="K637" s="218" t="s">
        <v>21</v>
      </c>
      <c r="L637" s="71"/>
      <c r="M637" s="223" t="s">
        <v>21</v>
      </c>
      <c r="N637" s="224" t="s">
        <v>44</v>
      </c>
      <c r="O637" s="46"/>
      <c r="P637" s="225">
        <f>O637*H637</f>
        <v>0</v>
      </c>
      <c r="Q637" s="225">
        <v>0</v>
      </c>
      <c r="R637" s="225">
        <f>Q637*H637</f>
        <v>0</v>
      </c>
      <c r="S637" s="225">
        <v>0</v>
      </c>
      <c r="T637" s="226">
        <f>S637*H637</f>
        <v>0</v>
      </c>
      <c r="AR637" s="23" t="s">
        <v>229</v>
      </c>
      <c r="AT637" s="23" t="s">
        <v>142</v>
      </c>
      <c r="AU637" s="23" t="s">
        <v>84</v>
      </c>
      <c r="AY637" s="23" t="s">
        <v>140</v>
      </c>
      <c r="BE637" s="227">
        <f>IF(N637="základní",J637,0)</f>
        <v>0</v>
      </c>
      <c r="BF637" s="227">
        <f>IF(N637="snížená",J637,0)</f>
        <v>0</v>
      </c>
      <c r="BG637" s="227">
        <f>IF(N637="zákl. přenesená",J637,0)</f>
        <v>0</v>
      </c>
      <c r="BH637" s="227">
        <f>IF(N637="sníž. přenesená",J637,0)</f>
        <v>0</v>
      </c>
      <c r="BI637" s="227">
        <f>IF(N637="nulová",J637,0)</f>
        <v>0</v>
      </c>
      <c r="BJ637" s="23" t="s">
        <v>81</v>
      </c>
      <c r="BK637" s="227">
        <f>ROUND(I637*H637,2)</f>
        <v>0</v>
      </c>
      <c r="BL637" s="23" t="s">
        <v>229</v>
      </c>
      <c r="BM637" s="23" t="s">
        <v>1003</v>
      </c>
    </row>
    <row r="638" spans="2:51" s="11" customFormat="1" ht="13.5">
      <c r="B638" s="231"/>
      <c r="C638" s="232"/>
      <c r="D638" s="228" t="s">
        <v>151</v>
      </c>
      <c r="E638" s="233" t="s">
        <v>21</v>
      </c>
      <c r="F638" s="234" t="s">
        <v>981</v>
      </c>
      <c r="G638" s="232"/>
      <c r="H638" s="235">
        <v>48.4</v>
      </c>
      <c r="I638" s="236"/>
      <c r="J638" s="232"/>
      <c r="K638" s="232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151</v>
      </c>
      <c r="AU638" s="241" t="s">
        <v>84</v>
      </c>
      <c r="AV638" s="11" t="s">
        <v>84</v>
      </c>
      <c r="AW638" s="11" t="s">
        <v>36</v>
      </c>
      <c r="AX638" s="11" t="s">
        <v>73</v>
      </c>
      <c r="AY638" s="241" t="s">
        <v>140</v>
      </c>
    </row>
    <row r="639" spans="2:51" s="11" customFormat="1" ht="13.5">
      <c r="B639" s="231"/>
      <c r="C639" s="232"/>
      <c r="D639" s="228" t="s">
        <v>151</v>
      </c>
      <c r="E639" s="233" t="s">
        <v>21</v>
      </c>
      <c r="F639" s="234" t="s">
        <v>982</v>
      </c>
      <c r="G639" s="232"/>
      <c r="H639" s="235">
        <v>15.6</v>
      </c>
      <c r="I639" s="236"/>
      <c r="J639" s="232"/>
      <c r="K639" s="232"/>
      <c r="L639" s="237"/>
      <c r="M639" s="238"/>
      <c r="N639" s="239"/>
      <c r="O639" s="239"/>
      <c r="P639" s="239"/>
      <c r="Q639" s="239"/>
      <c r="R639" s="239"/>
      <c r="S639" s="239"/>
      <c r="T639" s="240"/>
      <c r="AT639" s="241" t="s">
        <v>151</v>
      </c>
      <c r="AU639" s="241" t="s">
        <v>84</v>
      </c>
      <c r="AV639" s="11" t="s">
        <v>84</v>
      </c>
      <c r="AW639" s="11" t="s">
        <v>36</v>
      </c>
      <c r="AX639" s="11" t="s">
        <v>73</v>
      </c>
      <c r="AY639" s="241" t="s">
        <v>140</v>
      </c>
    </row>
    <row r="640" spans="2:51" s="11" customFormat="1" ht="13.5">
      <c r="B640" s="231"/>
      <c r="C640" s="232"/>
      <c r="D640" s="228" t="s">
        <v>151</v>
      </c>
      <c r="E640" s="233" t="s">
        <v>21</v>
      </c>
      <c r="F640" s="234" t="s">
        <v>983</v>
      </c>
      <c r="G640" s="232"/>
      <c r="H640" s="235">
        <v>5.12</v>
      </c>
      <c r="I640" s="236"/>
      <c r="J640" s="232"/>
      <c r="K640" s="232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151</v>
      </c>
      <c r="AU640" s="241" t="s">
        <v>84</v>
      </c>
      <c r="AV640" s="11" t="s">
        <v>84</v>
      </c>
      <c r="AW640" s="11" t="s">
        <v>36</v>
      </c>
      <c r="AX640" s="11" t="s">
        <v>73</v>
      </c>
      <c r="AY640" s="241" t="s">
        <v>140</v>
      </c>
    </row>
    <row r="641" spans="2:51" s="11" customFormat="1" ht="13.5">
      <c r="B641" s="231"/>
      <c r="C641" s="232"/>
      <c r="D641" s="228" t="s">
        <v>151</v>
      </c>
      <c r="E641" s="233" t="s">
        <v>21</v>
      </c>
      <c r="F641" s="234" t="s">
        <v>984</v>
      </c>
      <c r="G641" s="232"/>
      <c r="H641" s="235">
        <v>73.92</v>
      </c>
      <c r="I641" s="236"/>
      <c r="J641" s="232"/>
      <c r="K641" s="232"/>
      <c r="L641" s="237"/>
      <c r="M641" s="238"/>
      <c r="N641" s="239"/>
      <c r="O641" s="239"/>
      <c r="P641" s="239"/>
      <c r="Q641" s="239"/>
      <c r="R641" s="239"/>
      <c r="S641" s="239"/>
      <c r="T641" s="240"/>
      <c r="AT641" s="241" t="s">
        <v>151</v>
      </c>
      <c r="AU641" s="241" t="s">
        <v>84</v>
      </c>
      <c r="AV641" s="11" t="s">
        <v>84</v>
      </c>
      <c r="AW641" s="11" t="s">
        <v>36</v>
      </c>
      <c r="AX641" s="11" t="s">
        <v>73</v>
      </c>
      <c r="AY641" s="241" t="s">
        <v>140</v>
      </c>
    </row>
    <row r="642" spans="2:51" s="11" customFormat="1" ht="13.5">
      <c r="B642" s="231"/>
      <c r="C642" s="232"/>
      <c r="D642" s="228" t="s">
        <v>151</v>
      </c>
      <c r="E642" s="233" t="s">
        <v>21</v>
      </c>
      <c r="F642" s="234" t="s">
        <v>1004</v>
      </c>
      <c r="G642" s="232"/>
      <c r="H642" s="235">
        <v>91</v>
      </c>
      <c r="I642" s="236"/>
      <c r="J642" s="232"/>
      <c r="K642" s="232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151</v>
      </c>
      <c r="AU642" s="241" t="s">
        <v>84</v>
      </c>
      <c r="AV642" s="11" t="s">
        <v>84</v>
      </c>
      <c r="AW642" s="11" t="s">
        <v>36</v>
      </c>
      <c r="AX642" s="11" t="s">
        <v>73</v>
      </c>
      <c r="AY642" s="241" t="s">
        <v>140</v>
      </c>
    </row>
    <row r="643" spans="2:51" s="12" customFormat="1" ht="13.5">
      <c r="B643" s="242"/>
      <c r="C643" s="243"/>
      <c r="D643" s="228" t="s">
        <v>151</v>
      </c>
      <c r="E643" s="244" t="s">
        <v>21</v>
      </c>
      <c r="F643" s="245" t="s">
        <v>154</v>
      </c>
      <c r="G643" s="243"/>
      <c r="H643" s="246">
        <v>234.04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151</v>
      </c>
      <c r="AU643" s="252" t="s">
        <v>84</v>
      </c>
      <c r="AV643" s="12" t="s">
        <v>147</v>
      </c>
      <c r="AW643" s="12" t="s">
        <v>36</v>
      </c>
      <c r="AX643" s="12" t="s">
        <v>81</v>
      </c>
      <c r="AY643" s="252" t="s">
        <v>140</v>
      </c>
    </row>
    <row r="644" spans="2:65" s="1" customFormat="1" ht="16.5" customHeight="1">
      <c r="B644" s="45"/>
      <c r="C644" s="216" t="s">
        <v>1005</v>
      </c>
      <c r="D644" s="216" t="s">
        <v>142</v>
      </c>
      <c r="E644" s="217" t="s">
        <v>1006</v>
      </c>
      <c r="F644" s="218" t="s">
        <v>1007</v>
      </c>
      <c r="G644" s="219" t="s">
        <v>168</v>
      </c>
      <c r="H644" s="220">
        <v>234.04</v>
      </c>
      <c r="I644" s="221"/>
      <c r="J644" s="222">
        <f>ROUND(I644*H644,2)</f>
        <v>0</v>
      </c>
      <c r="K644" s="218" t="s">
        <v>21</v>
      </c>
      <c r="L644" s="71"/>
      <c r="M644" s="223" t="s">
        <v>21</v>
      </c>
      <c r="N644" s="224" t="s">
        <v>44</v>
      </c>
      <c r="O644" s="46"/>
      <c r="P644" s="225">
        <f>O644*H644</f>
        <v>0</v>
      </c>
      <c r="Q644" s="225">
        <v>0</v>
      </c>
      <c r="R644" s="225">
        <f>Q644*H644</f>
        <v>0</v>
      </c>
      <c r="S644" s="225">
        <v>0</v>
      </c>
      <c r="T644" s="226">
        <f>S644*H644</f>
        <v>0</v>
      </c>
      <c r="AR644" s="23" t="s">
        <v>229</v>
      </c>
      <c r="AT644" s="23" t="s">
        <v>142</v>
      </c>
      <c r="AU644" s="23" t="s">
        <v>84</v>
      </c>
      <c r="AY644" s="23" t="s">
        <v>140</v>
      </c>
      <c r="BE644" s="227">
        <f>IF(N644="základní",J644,0)</f>
        <v>0</v>
      </c>
      <c r="BF644" s="227">
        <f>IF(N644="snížená",J644,0)</f>
        <v>0</v>
      </c>
      <c r="BG644" s="227">
        <f>IF(N644="zákl. přenesená",J644,0)</f>
        <v>0</v>
      </c>
      <c r="BH644" s="227">
        <f>IF(N644="sníž. přenesená",J644,0)</f>
        <v>0</v>
      </c>
      <c r="BI644" s="227">
        <f>IF(N644="nulová",J644,0)</f>
        <v>0</v>
      </c>
      <c r="BJ644" s="23" t="s">
        <v>81</v>
      </c>
      <c r="BK644" s="227">
        <f>ROUND(I644*H644,2)</f>
        <v>0</v>
      </c>
      <c r="BL644" s="23" t="s">
        <v>229</v>
      </c>
      <c r="BM644" s="23" t="s">
        <v>1008</v>
      </c>
    </row>
    <row r="645" spans="2:65" s="1" customFormat="1" ht="16.5" customHeight="1">
      <c r="B645" s="45"/>
      <c r="C645" s="216" t="s">
        <v>1009</v>
      </c>
      <c r="D645" s="216" t="s">
        <v>142</v>
      </c>
      <c r="E645" s="217" t="s">
        <v>1010</v>
      </c>
      <c r="F645" s="218" t="s">
        <v>1011</v>
      </c>
      <c r="G645" s="219" t="s">
        <v>168</v>
      </c>
      <c r="H645" s="220">
        <v>85</v>
      </c>
      <c r="I645" s="221"/>
      <c r="J645" s="222">
        <f>ROUND(I645*H645,2)</f>
        <v>0</v>
      </c>
      <c r="K645" s="218" t="s">
        <v>146</v>
      </c>
      <c r="L645" s="71"/>
      <c r="M645" s="223" t="s">
        <v>21</v>
      </c>
      <c r="N645" s="224" t="s">
        <v>44</v>
      </c>
      <c r="O645" s="46"/>
      <c r="P645" s="225">
        <f>O645*H645</f>
        <v>0</v>
      </c>
      <c r="Q645" s="225">
        <v>0</v>
      </c>
      <c r="R645" s="225">
        <f>Q645*H645</f>
        <v>0</v>
      </c>
      <c r="S645" s="225">
        <v>0</v>
      </c>
      <c r="T645" s="226">
        <f>S645*H645</f>
        <v>0</v>
      </c>
      <c r="AR645" s="23" t="s">
        <v>229</v>
      </c>
      <c r="AT645" s="23" t="s">
        <v>142</v>
      </c>
      <c r="AU645" s="23" t="s">
        <v>84</v>
      </c>
      <c r="AY645" s="23" t="s">
        <v>140</v>
      </c>
      <c r="BE645" s="227">
        <f>IF(N645="základní",J645,0)</f>
        <v>0</v>
      </c>
      <c r="BF645" s="227">
        <f>IF(N645="snížená",J645,0)</f>
        <v>0</v>
      </c>
      <c r="BG645" s="227">
        <f>IF(N645="zákl. přenesená",J645,0)</f>
        <v>0</v>
      </c>
      <c r="BH645" s="227">
        <f>IF(N645="sníž. přenesená",J645,0)</f>
        <v>0</v>
      </c>
      <c r="BI645" s="227">
        <f>IF(N645="nulová",J645,0)</f>
        <v>0</v>
      </c>
      <c r="BJ645" s="23" t="s">
        <v>81</v>
      </c>
      <c r="BK645" s="227">
        <f>ROUND(I645*H645,2)</f>
        <v>0</v>
      </c>
      <c r="BL645" s="23" t="s">
        <v>229</v>
      </c>
      <c r="BM645" s="23" t="s">
        <v>1012</v>
      </c>
    </row>
    <row r="646" spans="2:47" s="1" customFormat="1" ht="13.5">
      <c r="B646" s="45"/>
      <c r="C646" s="73"/>
      <c r="D646" s="228" t="s">
        <v>149</v>
      </c>
      <c r="E646" s="73"/>
      <c r="F646" s="229" t="s">
        <v>1013</v>
      </c>
      <c r="G646" s="73"/>
      <c r="H646" s="73"/>
      <c r="I646" s="186"/>
      <c r="J646" s="73"/>
      <c r="K646" s="73"/>
      <c r="L646" s="71"/>
      <c r="M646" s="230"/>
      <c r="N646" s="46"/>
      <c r="O646" s="46"/>
      <c r="P646" s="46"/>
      <c r="Q646" s="46"/>
      <c r="R646" s="46"/>
      <c r="S646" s="46"/>
      <c r="T646" s="94"/>
      <c r="AT646" s="23" t="s">
        <v>149</v>
      </c>
      <c r="AU646" s="23" t="s">
        <v>84</v>
      </c>
    </row>
    <row r="647" spans="2:51" s="11" customFormat="1" ht="13.5">
      <c r="B647" s="231"/>
      <c r="C647" s="232"/>
      <c r="D647" s="228" t="s">
        <v>151</v>
      </c>
      <c r="E647" s="233" t="s">
        <v>21</v>
      </c>
      <c r="F647" s="234" t="s">
        <v>1014</v>
      </c>
      <c r="G647" s="232"/>
      <c r="H647" s="235">
        <v>85</v>
      </c>
      <c r="I647" s="236"/>
      <c r="J647" s="232"/>
      <c r="K647" s="232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151</v>
      </c>
      <c r="AU647" s="241" t="s">
        <v>84</v>
      </c>
      <c r="AV647" s="11" t="s">
        <v>84</v>
      </c>
      <c r="AW647" s="11" t="s">
        <v>36</v>
      </c>
      <c r="AX647" s="11" t="s">
        <v>81</v>
      </c>
      <c r="AY647" s="241" t="s">
        <v>140</v>
      </c>
    </row>
    <row r="648" spans="2:65" s="1" customFormat="1" ht="16.5" customHeight="1">
      <c r="B648" s="45"/>
      <c r="C648" s="216" t="s">
        <v>1015</v>
      </c>
      <c r="D648" s="216" t="s">
        <v>142</v>
      </c>
      <c r="E648" s="217" t="s">
        <v>1016</v>
      </c>
      <c r="F648" s="218" t="s">
        <v>1017</v>
      </c>
      <c r="G648" s="219" t="s">
        <v>213</v>
      </c>
      <c r="H648" s="220">
        <v>33.2</v>
      </c>
      <c r="I648" s="221"/>
      <c r="J648" s="222">
        <f>ROUND(I648*H648,2)</f>
        <v>0</v>
      </c>
      <c r="K648" s="218" t="s">
        <v>146</v>
      </c>
      <c r="L648" s="71"/>
      <c r="M648" s="223" t="s">
        <v>21</v>
      </c>
      <c r="N648" s="224" t="s">
        <v>44</v>
      </c>
      <c r="O648" s="46"/>
      <c r="P648" s="225">
        <f>O648*H648</f>
        <v>0</v>
      </c>
      <c r="Q648" s="225">
        <v>0</v>
      </c>
      <c r="R648" s="225">
        <f>Q648*H648</f>
        <v>0</v>
      </c>
      <c r="S648" s="225">
        <v>0</v>
      </c>
      <c r="T648" s="226">
        <f>S648*H648</f>
        <v>0</v>
      </c>
      <c r="AR648" s="23" t="s">
        <v>229</v>
      </c>
      <c r="AT648" s="23" t="s">
        <v>142</v>
      </c>
      <c r="AU648" s="23" t="s">
        <v>84</v>
      </c>
      <c r="AY648" s="23" t="s">
        <v>140</v>
      </c>
      <c r="BE648" s="227">
        <f>IF(N648="základní",J648,0)</f>
        <v>0</v>
      </c>
      <c r="BF648" s="227">
        <f>IF(N648="snížená",J648,0)</f>
        <v>0</v>
      </c>
      <c r="BG648" s="227">
        <f>IF(N648="zákl. přenesená",J648,0)</f>
        <v>0</v>
      </c>
      <c r="BH648" s="227">
        <f>IF(N648="sníž. přenesená",J648,0)</f>
        <v>0</v>
      </c>
      <c r="BI648" s="227">
        <f>IF(N648="nulová",J648,0)</f>
        <v>0</v>
      </c>
      <c r="BJ648" s="23" t="s">
        <v>81</v>
      </c>
      <c r="BK648" s="227">
        <f>ROUND(I648*H648,2)</f>
        <v>0</v>
      </c>
      <c r="BL648" s="23" t="s">
        <v>229</v>
      </c>
      <c r="BM648" s="23" t="s">
        <v>1018</v>
      </c>
    </row>
    <row r="649" spans="2:47" s="1" customFormat="1" ht="13.5">
      <c r="B649" s="45"/>
      <c r="C649" s="73"/>
      <c r="D649" s="228" t="s">
        <v>149</v>
      </c>
      <c r="E649" s="73"/>
      <c r="F649" s="229" t="s">
        <v>1019</v>
      </c>
      <c r="G649" s="73"/>
      <c r="H649" s="73"/>
      <c r="I649" s="186"/>
      <c r="J649" s="73"/>
      <c r="K649" s="73"/>
      <c r="L649" s="71"/>
      <c r="M649" s="230"/>
      <c r="N649" s="46"/>
      <c r="O649" s="46"/>
      <c r="P649" s="46"/>
      <c r="Q649" s="46"/>
      <c r="R649" s="46"/>
      <c r="S649" s="46"/>
      <c r="T649" s="94"/>
      <c r="AT649" s="23" t="s">
        <v>149</v>
      </c>
      <c r="AU649" s="23" t="s">
        <v>84</v>
      </c>
    </row>
    <row r="650" spans="2:65" s="1" customFormat="1" ht="16.5" customHeight="1">
      <c r="B650" s="45"/>
      <c r="C650" s="216" t="s">
        <v>1020</v>
      </c>
      <c r="D650" s="216" t="s">
        <v>142</v>
      </c>
      <c r="E650" s="217" t="s">
        <v>1021</v>
      </c>
      <c r="F650" s="218" t="s">
        <v>1022</v>
      </c>
      <c r="G650" s="219" t="s">
        <v>213</v>
      </c>
      <c r="H650" s="220">
        <v>30</v>
      </c>
      <c r="I650" s="221"/>
      <c r="J650" s="222">
        <f>ROUND(I650*H650,2)</f>
        <v>0</v>
      </c>
      <c r="K650" s="218" t="s">
        <v>146</v>
      </c>
      <c r="L650" s="71"/>
      <c r="M650" s="223" t="s">
        <v>21</v>
      </c>
      <c r="N650" s="224" t="s">
        <v>44</v>
      </c>
      <c r="O650" s="46"/>
      <c r="P650" s="225">
        <f>O650*H650</f>
        <v>0</v>
      </c>
      <c r="Q650" s="225">
        <v>0</v>
      </c>
      <c r="R650" s="225">
        <f>Q650*H650</f>
        <v>0</v>
      </c>
      <c r="S650" s="225">
        <v>0</v>
      </c>
      <c r="T650" s="226">
        <f>S650*H650</f>
        <v>0</v>
      </c>
      <c r="AR650" s="23" t="s">
        <v>229</v>
      </c>
      <c r="AT650" s="23" t="s">
        <v>142</v>
      </c>
      <c r="AU650" s="23" t="s">
        <v>84</v>
      </c>
      <c r="AY650" s="23" t="s">
        <v>140</v>
      </c>
      <c r="BE650" s="227">
        <f>IF(N650="základní",J650,0)</f>
        <v>0</v>
      </c>
      <c r="BF650" s="227">
        <f>IF(N650="snížená",J650,0)</f>
        <v>0</v>
      </c>
      <c r="BG650" s="227">
        <f>IF(N650="zákl. přenesená",J650,0)</f>
        <v>0</v>
      </c>
      <c r="BH650" s="227">
        <f>IF(N650="sníž. přenesená",J650,0)</f>
        <v>0</v>
      </c>
      <c r="BI650" s="227">
        <f>IF(N650="nulová",J650,0)</f>
        <v>0</v>
      </c>
      <c r="BJ650" s="23" t="s">
        <v>81</v>
      </c>
      <c r="BK650" s="227">
        <f>ROUND(I650*H650,2)</f>
        <v>0</v>
      </c>
      <c r="BL650" s="23" t="s">
        <v>229</v>
      </c>
      <c r="BM650" s="23" t="s">
        <v>1023</v>
      </c>
    </row>
    <row r="651" spans="2:47" s="1" customFormat="1" ht="13.5">
      <c r="B651" s="45"/>
      <c r="C651" s="73"/>
      <c r="D651" s="228" t="s">
        <v>149</v>
      </c>
      <c r="E651" s="73"/>
      <c r="F651" s="229" t="s">
        <v>1024</v>
      </c>
      <c r="G651" s="73"/>
      <c r="H651" s="73"/>
      <c r="I651" s="186"/>
      <c r="J651" s="73"/>
      <c r="K651" s="73"/>
      <c r="L651" s="71"/>
      <c r="M651" s="230"/>
      <c r="N651" s="46"/>
      <c r="O651" s="46"/>
      <c r="P651" s="46"/>
      <c r="Q651" s="46"/>
      <c r="R651" s="46"/>
      <c r="S651" s="46"/>
      <c r="T651" s="94"/>
      <c r="AT651" s="23" t="s">
        <v>149</v>
      </c>
      <c r="AU651" s="23" t="s">
        <v>84</v>
      </c>
    </row>
    <row r="652" spans="2:65" s="1" customFormat="1" ht="25.5" customHeight="1">
      <c r="B652" s="45"/>
      <c r="C652" s="253" t="s">
        <v>1025</v>
      </c>
      <c r="D652" s="253" t="s">
        <v>221</v>
      </c>
      <c r="E652" s="254" t="s">
        <v>1026</v>
      </c>
      <c r="F652" s="255" t="s">
        <v>1027</v>
      </c>
      <c r="G652" s="256" t="s">
        <v>168</v>
      </c>
      <c r="H652" s="257">
        <v>97.75</v>
      </c>
      <c r="I652" s="258"/>
      <c r="J652" s="259">
        <f>ROUND(I652*H652,2)</f>
        <v>0</v>
      </c>
      <c r="K652" s="255" t="s">
        <v>21</v>
      </c>
      <c r="L652" s="260"/>
      <c r="M652" s="261" t="s">
        <v>21</v>
      </c>
      <c r="N652" s="262" t="s">
        <v>44</v>
      </c>
      <c r="O652" s="46"/>
      <c r="P652" s="225">
        <f>O652*H652</f>
        <v>0</v>
      </c>
      <c r="Q652" s="225">
        <v>0.00765</v>
      </c>
      <c r="R652" s="225">
        <f>Q652*H652</f>
        <v>0.7477874999999999</v>
      </c>
      <c r="S652" s="225">
        <v>0</v>
      </c>
      <c r="T652" s="226">
        <f>S652*H652</f>
        <v>0</v>
      </c>
      <c r="AR652" s="23" t="s">
        <v>291</v>
      </c>
      <c r="AT652" s="23" t="s">
        <v>221</v>
      </c>
      <c r="AU652" s="23" t="s">
        <v>84</v>
      </c>
      <c r="AY652" s="23" t="s">
        <v>140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23" t="s">
        <v>81</v>
      </c>
      <c r="BK652" s="227">
        <f>ROUND(I652*H652,2)</f>
        <v>0</v>
      </c>
      <c r="BL652" s="23" t="s">
        <v>229</v>
      </c>
      <c r="BM652" s="23" t="s">
        <v>1028</v>
      </c>
    </row>
    <row r="653" spans="2:51" s="13" customFormat="1" ht="13.5">
      <c r="B653" s="263"/>
      <c r="C653" s="264"/>
      <c r="D653" s="228" t="s">
        <v>151</v>
      </c>
      <c r="E653" s="265" t="s">
        <v>21</v>
      </c>
      <c r="F653" s="266" t="s">
        <v>1029</v>
      </c>
      <c r="G653" s="264"/>
      <c r="H653" s="265" t="s">
        <v>21</v>
      </c>
      <c r="I653" s="267"/>
      <c r="J653" s="264"/>
      <c r="K653" s="264"/>
      <c r="L653" s="268"/>
      <c r="M653" s="269"/>
      <c r="N653" s="270"/>
      <c r="O653" s="270"/>
      <c r="P653" s="270"/>
      <c r="Q653" s="270"/>
      <c r="R653" s="270"/>
      <c r="S653" s="270"/>
      <c r="T653" s="271"/>
      <c r="AT653" s="272" t="s">
        <v>151</v>
      </c>
      <c r="AU653" s="272" t="s">
        <v>84</v>
      </c>
      <c r="AV653" s="13" t="s">
        <v>81</v>
      </c>
      <c r="AW653" s="13" t="s">
        <v>36</v>
      </c>
      <c r="AX653" s="13" t="s">
        <v>73</v>
      </c>
      <c r="AY653" s="272" t="s">
        <v>140</v>
      </c>
    </row>
    <row r="654" spans="2:51" s="11" customFormat="1" ht="13.5">
      <c r="B654" s="231"/>
      <c r="C654" s="232"/>
      <c r="D654" s="228" t="s">
        <v>151</v>
      </c>
      <c r="E654" s="233" t="s">
        <v>21</v>
      </c>
      <c r="F654" s="234" t="s">
        <v>1030</v>
      </c>
      <c r="G654" s="232"/>
      <c r="H654" s="235">
        <v>97.75</v>
      </c>
      <c r="I654" s="236"/>
      <c r="J654" s="232"/>
      <c r="K654" s="232"/>
      <c r="L654" s="237"/>
      <c r="M654" s="238"/>
      <c r="N654" s="239"/>
      <c r="O654" s="239"/>
      <c r="P654" s="239"/>
      <c r="Q654" s="239"/>
      <c r="R654" s="239"/>
      <c r="S654" s="239"/>
      <c r="T654" s="240"/>
      <c r="AT654" s="241" t="s">
        <v>151</v>
      </c>
      <c r="AU654" s="241" t="s">
        <v>84</v>
      </c>
      <c r="AV654" s="11" t="s">
        <v>84</v>
      </c>
      <c r="AW654" s="11" t="s">
        <v>36</v>
      </c>
      <c r="AX654" s="11" t="s">
        <v>81</v>
      </c>
      <c r="AY654" s="241" t="s">
        <v>140</v>
      </c>
    </row>
    <row r="655" spans="2:65" s="1" customFormat="1" ht="16.5" customHeight="1">
      <c r="B655" s="45"/>
      <c r="C655" s="216" t="s">
        <v>1031</v>
      </c>
      <c r="D655" s="216" t="s">
        <v>142</v>
      </c>
      <c r="E655" s="217" t="s">
        <v>1032</v>
      </c>
      <c r="F655" s="218" t="s">
        <v>1033</v>
      </c>
      <c r="G655" s="219" t="s">
        <v>168</v>
      </c>
      <c r="H655" s="220">
        <v>85</v>
      </c>
      <c r="I655" s="221"/>
      <c r="J655" s="222">
        <f>ROUND(I655*H655,2)</f>
        <v>0</v>
      </c>
      <c r="K655" s="218" t="s">
        <v>21</v>
      </c>
      <c r="L655" s="71"/>
      <c r="M655" s="223" t="s">
        <v>21</v>
      </c>
      <c r="N655" s="224" t="s">
        <v>44</v>
      </c>
      <c r="O655" s="46"/>
      <c r="P655" s="225">
        <f>O655*H655</f>
        <v>0</v>
      </c>
      <c r="Q655" s="225">
        <v>0</v>
      </c>
      <c r="R655" s="225">
        <f>Q655*H655</f>
        <v>0</v>
      </c>
      <c r="S655" s="225">
        <v>0</v>
      </c>
      <c r="T655" s="226">
        <f>S655*H655</f>
        <v>0</v>
      </c>
      <c r="AR655" s="23" t="s">
        <v>229</v>
      </c>
      <c r="AT655" s="23" t="s">
        <v>142</v>
      </c>
      <c r="AU655" s="23" t="s">
        <v>84</v>
      </c>
      <c r="AY655" s="23" t="s">
        <v>140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23" t="s">
        <v>81</v>
      </c>
      <c r="BK655" s="227">
        <f>ROUND(I655*H655,2)</f>
        <v>0</v>
      </c>
      <c r="BL655" s="23" t="s">
        <v>229</v>
      </c>
      <c r="BM655" s="23" t="s">
        <v>1034</v>
      </c>
    </row>
    <row r="656" spans="2:47" s="1" customFormat="1" ht="13.5">
      <c r="B656" s="45"/>
      <c r="C656" s="73"/>
      <c r="D656" s="228" t="s">
        <v>149</v>
      </c>
      <c r="E656" s="73"/>
      <c r="F656" s="229" t="s">
        <v>1035</v>
      </c>
      <c r="G656" s="73"/>
      <c r="H656" s="73"/>
      <c r="I656" s="186"/>
      <c r="J656" s="73"/>
      <c r="K656" s="73"/>
      <c r="L656" s="71"/>
      <c r="M656" s="230"/>
      <c r="N656" s="46"/>
      <c r="O656" s="46"/>
      <c r="P656" s="46"/>
      <c r="Q656" s="46"/>
      <c r="R656" s="46"/>
      <c r="S656" s="46"/>
      <c r="T656" s="94"/>
      <c r="AT656" s="23" t="s">
        <v>149</v>
      </c>
      <c r="AU656" s="23" t="s">
        <v>84</v>
      </c>
    </row>
    <row r="657" spans="2:51" s="11" customFormat="1" ht="13.5">
      <c r="B657" s="231"/>
      <c r="C657" s="232"/>
      <c r="D657" s="228" t="s">
        <v>151</v>
      </c>
      <c r="E657" s="233" t="s">
        <v>21</v>
      </c>
      <c r="F657" s="234" t="s">
        <v>1036</v>
      </c>
      <c r="G657" s="232"/>
      <c r="H657" s="235">
        <v>85</v>
      </c>
      <c r="I657" s="236"/>
      <c r="J657" s="232"/>
      <c r="K657" s="232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151</v>
      </c>
      <c r="AU657" s="241" t="s">
        <v>84</v>
      </c>
      <c r="AV657" s="11" t="s">
        <v>84</v>
      </c>
      <c r="AW657" s="11" t="s">
        <v>36</v>
      </c>
      <c r="AX657" s="11" t="s">
        <v>81</v>
      </c>
      <c r="AY657" s="241" t="s">
        <v>140</v>
      </c>
    </row>
    <row r="658" spans="2:65" s="1" customFormat="1" ht="25.5" customHeight="1">
      <c r="B658" s="45"/>
      <c r="C658" s="253" t="s">
        <v>1037</v>
      </c>
      <c r="D658" s="253" t="s">
        <v>221</v>
      </c>
      <c r="E658" s="254" t="s">
        <v>880</v>
      </c>
      <c r="F658" s="255" t="s">
        <v>881</v>
      </c>
      <c r="G658" s="256" t="s">
        <v>168</v>
      </c>
      <c r="H658" s="257">
        <v>97.75</v>
      </c>
      <c r="I658" s="258"/>
      <c r="J658" s="259">
        <f>ROUND(I658*H658,2)</f>
        <v>0</v>
      </c>
      <c r="K658" s="255" t="s">
        <v>21</v>
      </c>
      <c r="L658" s="260"/>
      <c r="M658" s="261" t="s">
        <v>21</v>
      </c>
      <c r="N658" s="262" t="s">
        <v>44</v>
      </c>
      <c r="O658" s="46"/>
      <c r="P658" s="225">
        <f>O658*H658</f>
        <v>0</v>
      </c>
      <c r="Q658" s="225">
        <v>0</v>
      </c>
      <c r="R658" s="225">
        <f>Q658*H658</f>
        <v>0</v>
      </c>
      <c r="S658" s="225">
        <v>0</v>
      </c>
      <c r="T658" s="226">
        <f>S658*H658</f>
        <v>0</v>
      </c>
      <c r="AR658" s="23" t="s">
        <v>291</v>
      </c>
      <c r="AT658" s="23" t="s">
        <v>221</v>
      </c>
      <c r="AU658" s="23" t="s">
        <v>84</v>
      </c>
      <c r="AY658" s="23" t="s">
        <v>140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23" t="s">
        <v>81</v>
      </c>
      <c r="BK658" s="227">
        <f>ROUND(I658*H658,2)</f>
        <v>0</v>
      </c>
      <c r="BL658" s="23" t="s">
        <v>229</v>
      </c>
      <c r="BM658" s="23" t="s">
        <v>1038</v>
      </c>
    </row>
    <row r="659" spans="2:51" s="11" customFormat="1" ht="13.5">
      <c r="B659" s="231"/>
      <c r="C659" s="232"/>
      <c r="D659" s="228" t="s">
        <v>151</v>
      </c>
      <c r="E659" s="233" t="s">
        <v>21</v>
      </c>
      <c r="F659" s="234" t="s">
        <v>1030</v>
      </c>
      <c r="G659" s="232"/>
      <c r="H659" s="235">
        <v>97.75</v>
      </c>
      <c r="I659" s="236"/>
      <c r="J659" s="232"/>
      <c r="K659" s="232"/>
      <c r="L659" s="237"/>
      <c r="M659" s="238"/>
      <c r="N659" s="239"/>
      <c r="O659" s="239"/>
      <c r="P659" s="239"/>
      <c r="Q659" s="239"/>
      <c r="R659" s="239"/>
      <c r="S659" s="239"/>
      <c r="T659" s="240"/>
      <c r="AT659" s="241" t="s">
        <v>151</v>
      </c>
      <c r="AU659" s="241" t="s">
        <v>84</v>
      </c>
      <c r="AV659" s="11" t="s">
        <v>84</v>
      </c>
      <c r="AW659" s="11" t="s">
        <v>36</v>
      </c>
      <c r="AX659" s="11" t="s">
        <v>81</v>
      </c>
      <c r="AY659" s="241" t="s">
        <v>140</v>
      </c>
    </row>
    <row r="660" spans="2:65" s="1" customFormat="1" ht="25.5" customHeight="1">
      <c r="B660" s="45"/>
      <c r="C660" s="216" t="s">
        <v>1039</v>
      </c>
      <c r="D660" s="216" t="s">
        <v>142</v>
      </c>
      <c r="E660" s="217" t="s">
        <v>1040</v>
      </c>
      <c r="F660" s="218" t="s">
        <v>1041</v>
      </c>
      <c r="G660" s="219" t="s">
        <v>213</v>
      </c>
      <c r="H660" s="220">
        <v>33.2</v>
      </c>
      <c r="I660" s="221"/>
      <c r="J660" s="222">
        <f>ROUND(I660*H660,2)</f>
        <v>0</v>
      </c>
      <c r="K660" s="218" t="s">
        <v>21</v>
      </c>
      <c r="L660" s="71"/>
      <c r="M660" s="223" t="s">
        <v>21</v>
      </c>
      <c r="N660" s="224" t="s">
        <v>44</v>
      </c>
      <c r="O660" s="46"/>
      <c r="P660" s="225">
        <f>O660*H660</f>
        <v>0</v>
      </c>
      <c r="Q660" s="225">
        <v>0.00059</v>
      </c>
      <c r="R660" s="225">
        <f>Q660*H660</f>
        <v>0.019588</v>
      </c>
      <c r="S660" s="225">
        <v>0</v>
      </c>
      <c r="T660" s="226">
        <f>S660*H660</f>
        <v>0</v>
      </c>
      <c r="AR660" s="23" t="s">
        <v>229</v>
      </c>
      <c r="AT660" s="23" t="s">
        <v>142</v>
      </c>
      <c r="AU660" s="23" t="s">
        <v>84</v>
      </c>
      <c r="AY660" s="23" t="s">
        <v>140</v>
      </c>
      <c r="BE660" s="227">
        <f>IF(N660="základní",J660,0)</f>
        <v>0</v>
      </c>
      <c r="BF660" s="227">
        <f>IF(N660="snížená",J660,0)</f>
        <v>0</v>
      </c>
      <c r="BG660" s="227">
        <f>IF(N660="zákl. přenesená",J660,0)</f>
        <v>0</v>
      </c>
      <c r="BH660" s="227">
        <f>IF(N660="sníž. přenesená",J660,0)</f>
        <v>0</v>
      </c>
      <c r="BI660" s="227">
        <f>IF(N660="nulová",J660,0)</f>
        <v>0</v>
      </c>
      <c r="BJ660" s="23" t="s">
        <v>81</v>
      </c>
      <c r="BK660" s="227">
        <f>ROUND(I660*H660,2)</f>
        <v>0</v>
      </c>
      <c r="BL660" s="23" t="s">
        <v>229</v>
      </c>
      <c r="BM660" s="23" t="s">
        <v>1042</v>
      </c>
    </row>
    <row r="661" spans="2:47" s="1" customFormat="1" ht="13.5">
      <c r="B661" s="45"/>
      <c r="C661" s="73"/>
      <c r="D661" s="228" t="s">
        <v>149</v>
      </c>
      <c r="E661" s="73"/>
      <c r="F661" s="229" t="s">
        <v>1043</v>
      </c>
      <c r="G661" s="73"/>
      <c r="H661" s="73"/>
      <c r="I661" s="186"/>
      <c r="J661" s="73"/>
      <c r="K661" s="73"/>
      <c r="L661" s="71"/>
      <c r="M661" s="230"/>
      <c r="N661" s="46"/>
      <c r="O661" s="46"/>
      <c r="P661" s="46"/>
      <c r="Q661" s="46"/>
      <c r="R661" s="46"/>
      <c r="S661" s="46"/>
      <c r="T661" s="94"/>
      <c r="AT661" s="23" t="s">
        <v>149</v>
      </c>
      <c r="AU661" s="23" t="s">
        <v>84</v>
      </c>
    </row>
    <row r="662" spans="2:51" s="11" customFormat="1" ht="13.5">
      <c r="B662" s="231"/>
      <c r="C662" s="232"/>
      <c r="D662" s="228" t="s">
        <v>151</v>
      </c>
      <c r="E662" s="233" t="s">
        <v>21</v>
      </c>
      <c r="F662" s="234" t="s">
        <v>1044</v>
      </c>
      <c r="G662" s="232"/>
      <c r="H662" s="235">
        <v>33.2</v>
      </c>
      <c r="I662" s="236"/>
      <c r="J662" s="232"/>
      <c r="K662" s="232"/>
      <c r="L662" s="237"/>
      <c r="M662" s="238"/>
      <c r="N662" s="239"/>
      <c r="O662" s="239"/>
      <c r="P662" s="239"/>
      <c r="Q662" s="239"/>
      <c r="R662" s="239"/>
      <c r="S662" s="239"/>
      <c r="T662" s="240"/>
      <c r="AT662" s="241" t="s">
        <v>151</v>
      </c>
      <c r="AU662" s="241" t="s">
        <v>84</v>
      </c>
      <c r="AV662" s="11" t="s">
        <v>84</v>
      </c>
      <c r="AW662" s="11" t="s">
        <v>36</v>
      </c>
      <c r="AX662" s="11" t="s">
        <v>81</v>
      </c>
      <c r="AY662" s="241" t="s">
        <v>140</v>
      </c>
    </row>
    <row r="663" spans="2:65" s="1" customFormat="1" ht="25.5" customHeight="1">
      <c r="B663" s="45"/>
      <c r="C663" s="216" t="s">
        <v>1045</v>
      </c>
      <c r="D663" s="216" t="s">
        <v>142</v>
      </c>
      <c r="E663" s="217" t="s">
        <v>1046</v>
      </c>
      <c r="F663" s="218" t="s">
        <v>1047</v>
      </c>
      <c r="G663" s="219" t="s">
        <v>168</v>
      </c>
      <c r="H663" s="220">
        <v>9.412</v>
      </c>
      <c r="I663" s="221"/>
      <c r="J663" s="222">
        <f>ROUND(I663*H663,2)</f>
        <v>0</v>
      </c>
      <c r="K663" s="218" t="s">
        <v>146</v>
      </c>
      <c r="L663" s="71"/>
      <c r="M663" s="223" t="s">
        <v>21</v>
      </c>
      <c r="N663" s="224" t="s">
        <v>44</v>
      </c>
      <c r="O663" s="46"/>
      <c r="P663" s="225">
        <f>O663*H663</f>
        <v>0</v>
      </c>
      <c r="Q663" s="225">
        <v>0</v>
      </c>
      <c r="R663" s="225">
        <f>Q663*H663</f>
        <v>0</v>
      </c>
      <c r="S663" s="225">
        <v>0</v>
      </c>
      <c r="T663" s="226">
        <f>S663*H663</f>
        <v>0</v>
      </c>
      <c r="AR663" s="23" t="s">
        <v>229</v>
      </c>
      <c r="AT663" s="23" t="s">
        <v>142</v>
      </c>
      <c r="AU663" s="23" t="s">
        <v>84</v>
      </c>
      <c r="AY663" s="23" t="s">
        <v>140</v>
      </c>
      <c r="BE663" s="227">
        <f>IF(N663="základní",J663,0)</f>
        <v>0</v>
      </c>
      <c r="BF663" s="227">
        <f>IF(N663="snížená",J663,0)</f>
        <v>0</v>
      </c>
      <c r="BG663" s="227">
        <f>IF(N663="zákl. přenesená",J663,0)</f>
        <v>0</v>
      </c>
      <c r="BH663" s="227">
        <f>IF(N663="sníž. přenesená",J663,0)</f>
        <v>0</v>
      </c>
      <c r="BI663" s="227">
        <f>IF(N663="nulová",J663,0)</f>
        <v>0</v>
      </c>
      <c r="BJ663" s="23" t="s">
        <v>81</v>
      </c>
      <c r="BK663" s="227">
        <f>ROUND(I663*H663,2)</f>
        <v>0</v>
      </c>
      <c r="BL663" s="23" t="s">
        <v>229</v>
      </c>
      <c r="BM663" s="23" t="s">
        <v>1048</v>
      </c>
    </row>
    <row r="664" spans="2:47" s="1" customFormat="1" ht="13.5">
      <c r="B664" s="45"/>
      <c r="C664" s="73"/>
      <c r="D664" s="228" t="s">
        <v>149</v>
      </c>
      <c r="E664" s="73"/>
      <c r="F664" s="229" t="s">
        <v>1049</v>
      </c>
      <c r="G664" s="73"/>
      <c r="H664" s="73"/>
      <c r="I664" s="186"/>
      <c r="J664" s="73"/>
      <c r="K664" s="73"/>
      <c r="L664" s="71"/>
      <c r="M664" s="230"/>
      <c r="N664" s="46"/>
      <c r="O664" s="46"/>
      <c r="P664" s="46"/>
      <c r="Q664" s="46"/>
      <c r="R664" s="46"/>
      <c r="S664" s="46"/>
      <c r="T664" s="94"/>
      <c r="AT664" s="23" t="s">
        <v>149</v>
      </c>
      <c r="AU664" s="23" t="s">
        <v>84</v>
      </c>
    </row>
    <row r="665" spans="2:51" s="11" customFormat="1" ht="13.5">
      <c r="B665" s="231"/>
      <c r="C665" s="232"/>
      <c r="D665" s="228" t="s">
        <v>151</v>
      </c>
      <c r="E665" s="233" t="s">
        <v>21</v>
      </c>
      <c r="F665" s="234" t="s">
        <v>1050</v>
      </c>
      <c r="G665" s="232"/>
      <c r="H665" s="235">
        <v>9.412</v>
      </c>
      <c r="I665" s="236"/>
      <c r="J665" s="232"/>
      <c r="K665" s="232"/>
      <c r="L665" s="237"/>
      <c r="M665" s="238"/>
      <c r="N665" s="239"/>
      <c r="O665" s="239"/>
      <c r="P665" s="239"/>
      <c r="Q665" s="239"/>
      <c r="R665" s="239"/>
      <c r="S665" s="239"/>
      <c r="T665" s="240"/>
      <c r="AT665" s="241" t="s">
        <v>151</v>
      </c>
      <c r="AU665" s="241" t="s">
        <v>84</v>
      </c>
      <c r="AV665" s="11" t="s">
        <v>84</v>
      </c>
      <c r="AW665" s="11" t="s">
        <v>36</v>
      </c>
      <c r="AX665" s="11" t="s">
        <v>81</v>
      </c>
      <c r="AY665" s="241" t="s">
        <v>140</v>
      </c>
    </row>
    <row r="666" spans="2:65" s="1" customFormat="1" ht="16.5" customHeight="1">
      <c r="B666" s="45"/>
      <c r="C666" s="253" t="s">
        <v>1051</v>
      </c>
      <c r="D666" s="253" t="s">
        <v>221</v>
      </c>
      <c r="E666" s="254" t="s">
        <v>868</v>
      </c>
      <c r="F666" s="255" t="s">
        <v>869</v>
      </c>
      <c r="G666" s="256" t="s">
        <v>174</v>
      </c>
      <c r="H666" s="257">
        <v>0.003</v>
      </c>
      <c r="I666" s="258"/>
      <c r="J666" s="259">
        <f>ROUND(I666*H666,2)</f>
        <v>0</v>
      </c>
      <c r="K666" s="255" t="s">
        <v>146</v>
      </c>
      <c r="L666" s="260"/>
      <c r="M666" s="261" t="s">
        <v>21</v>
      </c>
      <c r="N666" s="262" t="s">
        <v>44</v>
      </c>
      <c r="O666" s="46"/>
      <c r="P666" s="225">
        <f>O666*H666</f>
        <v>0</v>
      </c>
      <c r="Q666" s="225">
        <v>1</v>
      </c>
      <c r="R666" s="225">
        <f>Q666*H666</f>
        <v>0.003</v>
      </c>
      <c r="S666" s="225">
        <v>0</v>
      </c>
      <c r="T666" s="226">
        <f>S666*H666</f>
        <v>0</v>
      </c>
      <c r="AR666" s="23" t="s">
        <v>291</v>
      </c>
      <c r="AT666" s="23" t="s">
        <v>221</v>
      </c>
      <c r="AU666" s="23" t="s">
        <v>84</v>
      </c>
      <c r="AY666" s="23" t="s">
        <v>140</v>
      </c>
      <c r="BE666" s="227">
        <f>IF(N666="základní",J666,0)</f>
        <v>0</v>
      </c>
      <c r="BF666" s="227">
        <f>IF(N666="snížená",J666,0)</f>
        <v>0</v>
      </c>
      <c r="BG666" s="227">
        <f>IF(N666="zákl. přenesená",J666,0)</f>
        <v>0</v>
      </c>
      <c r="BH666" s="227">
        <f>IF(N666="sníž. přenesená",J666,0)</f>
        <v>0</v>
      </c>
      <c r="BI666" s="227">
        <f>IF(N666="nulová",J666,0)</f>
        <v>0</v>
      </c>
      <c r="BJ666" s="23" t="s">
        <v>81</v>
      </c>
      <c r="BK666" s="227">
        <f>ROUND(I666*H666,2)</f>
        <v>0</v>
      </c>
      <c r="BL666" s="23" t="s">
        <v>229</v>
      </c>
      <c r="BM666" s="23" t="s">
        <v>1052</v>
      </c>
    </row>
    <row r="667" spans="2:47" s="1" customFormat="1" ht="13.5">
      <c r="B667" s="45"/>
      <c r="C667" s="73"/>
      <c r="D667" s="228" t="s">
        <v>149</v>
      </c>
      <c r="E667" s="73"/>
      <c r="F667" s="229" t="s">
        <v>869</v>
      </c>
      <c r="G667" s="73"/>
      <c r="H667" s="73"/>
      <c r="I667" s="186"/>
      <c r="J667" s="73"/>
      <c r="K667" s="73"/>
      <c r="L667" s="71"/>
      <c r="M667" s="230"/>
      <c r="N667" s="46"/>
      <c r="O667" s="46"/>
      <c r="P667" s="46"/>
      <c r="Q667" s="46"/>
      <c r="R667" s="46"/>
      <c r="S667" s="46"/>
      <c r="T667" s="94"/>
      <c r="AT667" s="23" t="s">
        <v>149</v>
      </c>
      <c r="AU667" s="23" t="s">
        <v>84</v>
      </c>
    </row>
    <row r="668" spans="2:47" s="1" customFormat="1" ht="13.5">
      <c r="B668" s="45"/>
      <c r="C668" s="73"/>
      <c r="D668" s="228" t="s">
        <v>555</v>
      </c>
      <c r="E668" s="73"/>
      <c r="F668" s="273" t="s">
        <v>871</v>
      </c>
      <c r="G668" s="73"/>
      <c r="H668" s="73"/>
      <c r="I668" s="186"/>
      <c r="J668" s="73"/>
      <c r="K668" s="73"/>
      <c r="L668" s="71"/>
      <c r="M668" s="230"/>
      <c r="N668" s="46"/>
      <c r="O668" s="46"/>
      <c r="P668" s="46"/>
      <c r="Q668" s="46"/>
      <c r="R668" s="46"/>
      <c r="S668" s="46"/>
      <c r="T668" s="94"/>
      <c r="AT668" s="23" t="s">
        <v>555</v>
      </c>
      <c r="AU668" s="23" t="s">
        <v>84</v>
      </c>
    </row>
    <row r="669" spans="2:51" s="11" customFormat="1" ht="13.5">
      <c r="B669" s="231"/>
      <c r="C669" s="232"/>
      <c r="D669" s="228" t="s">
        <v>151</v>
      </c>
      <c r="E669" s="233" t="s">
        <v>21</v>
      </c>
      <c r="F669" s="234" t="s">
        <v>1053</v>
      </c>
      <c r="G669" s="232"/>
      <c r="H669" s="235">
        <v>0.003</v>
      </c>
      <c r="I669" s="236"/>
      <c r="J669" s="232"/>
      <c r="K669" s="232"/>
      <c r="L669" s="237"/>
      <c r="M669" s="238"/>
      <c r="N669" s="239"/>
      <c r="O669" s="239"/>
      <c r="P669" s="239"/>
      <c r="Q669" s="239"/>
      <c r="R669" s="239"/>
      <c r="S669" s="239"/>
      <c r="T669" s="240"/>
      <c r="AT669" s="241" t="s">
        <v>151</v>
      </c>
      <c r="AU669" s="241" t="s">
        <v>84</v>
      </c>
      <c r="AV669" s="11" t="s">
        <v>84</v>
      </c>
      <c r="AW669" s="11" t="s">
        <v>36</v>
      </c>
      <c r="AX669" s="11" t="s">
        <v>81</v>
      </c>
      <c r="AY669" s="241" t="s">
        <v>140</v>
      </c>
    </row>
    <row r="670" spans="2:65" s="1" customFormat="1" ht="25.5" customHeight="1">
      <c r="B670" s="45"/>
      <c r="C670" s="216" t="s">
        <v>1054</v>
      </c>
      <c r="D670" s="216" t="s">
        <v>142</v>
      </c>
      <c r="E670" s="217" t="s">
        <v>1055</v>
      </c>
      <c r="F670" s="218" t="s">
        <v>1056</v>
      </c>
      <c r="G670" s="219" t="s">
        <v>168</v>
      </c>
      <c r="H670" s="220">
        <v>9.412</v>
      </c>
      <c r="I670" s="221"/>
      <c r="J670" s="222">
        <f>ROUND(I670*H670,2)</f>
        <v>0</v>
      </c>
      <c r="K670" s="218" t="s">
        <v>146</v>
      </c>
      <c r="L670" s="71"/>
      <c r="M670" s="223" t="s">
        <v>21</v>
      </c>
      <c r="N670" s="224" t="s">
        <v>44</v>
      </c>
      <c r="O670" s="46"/>
      <c r="P670" s="225">
        <f>O670*H670</f>
        <v>0</v>
      </c>
      <c r="Q670" s="225">
        <v>0.00088</v>
      </c>
      <c r="R670" s="225">
        <f>Q670*H670</f>
        <v>0.008282560000000001</v>
      </c>
      <c r="S670" s="225">
        <v>0</v>
      </c>
      <c r="T670" s="226">
        <f>S670*H670</f>
        <v>0</v>
      </c>
      <c r="AR670" s="23" t="s">
        <v>229</v>
      </c>
      <c r="AT670" s="23" t="s">
        <v>142</v>
      </c>
      <c r="AU670" s="23" t="s">
        <v>84</v>
      </c>
      <c r="AY670" s="23" t="s">
        <v>140</v>
      </c>
      <c r="BE670" s="227">
        <f>IF(N670="základní",J670,0)</f>
        <v>0</v>
      </c>
      <c r="BF670" s="227">
        <f>IF(N670="snížená",J670,0)</f>
        <v>0</v>
      </c>
      <c r="BG670" s="227">
        <f>IF(N670="zákl. přenesená",J670,0)</f>
        <v>0</v>
      </c>
      <c r="BH670" s="227">
        <f>IF(N670="sníž. přenesená",J670,0)</f>
        <v>0</v>
      </c>
      <c r="BI670" s="227">
        <f>IF(N670="nulová",J670,0)</f>
        <v>0</v>
      </c>
      <c r="BJ670" s="23" t="s">
        <v>81</v>
      </c>
      <c r="BK670" s="227">
        <f>ROUND(I670*H670,2)</f>
        <v>0</v>
      </c>
      <c r="BL670" s="23" t="s">
        <v>229</v>
      </c>
      <c r="BM670" s="23" t="s">
        <v>1057</v>
      </c>
    </row>
    <row r="671" spans="2:47" s="1" customFormat="1" ht="13.5">
      <c r="B671" s="45"/>
      <c r="C671" s="73"/>
      <c r="D671" s="228" t="s">
        <v>149</v>
      </c>
      <c r="E671" s="73"/>
      <c r="F671" s="229" t="s">
        <v>1058</v>
      </c>
      <c r="G671" s="73"/>
      <c r="H671" s="73"/>
      <c r="I671" s="186"/>
      <c r="J671" s="73"/>
      <c r="K671" s="73"/>
      <c r="L671" s="71"/>
      <c r="M671" s="230"/>
      <c r="N671" s="46"/>
      <c r="O671" s="46"/>
      <c r="P671" s="46"/>
      <c r="Q671" s="46"/>
      <c r="R671" s="46"/>
      <c r="S671" s="46"/>
      <c r="T671" s="94"/>
      <c r="AT671" s="23" t="s">
        <v>149</v>
      </c>
      <c r="AU671" s="23" t="s">
        <v>84</v>
      </c>
    </row>
    <row r="672" spans="2:51" s="11" customFormat="1" ht="13.5">
      <c r="B672" s="231"/>
      <c r="C672" s="232"/>
      <c r="D672" s="228" t="s">
        <v>151</v>
      </c>
      <c r="E672" s="233" t="s">
        <v>21</v>
      </c>
      <c r="F672" s="234" t="s">
        <v>1050</v>
      </c>
      <c r="G672" s="232"/>
      <c r="H672" s="235">
        <v>9.412</v>
      </c>
      <c r="I672" s="236"/>
      <c r="J672" s="232"/>
      <c r="K672" s="232"/>
      <c r="L672" s="237"/>
      <c r="M672" s="238"/>
      <c r="N672" s="239"/>
      <c r="O672" s="239"/>
      <c r="P672" s="239"/>
      <c r="Q672" s="239"/>
      <c r="R672" s="239"/>
      <c r="S672" s="239"/>
      <c r="T672" s="240"/>
      <c r="AT672" s="241" t="s">
        <v>151</v>
      </c>
      <c r="AU672" s="241" t="s">
        <v>84</v>
      </c>
      <c r="AV672" s="11" t="s">
        <v>84</v>
      </c>
      <c r="AW672" s="11" t="s">
        <v>36</v>
      </c>
      <c r="AX672" s="11" t="s">
        <v>81</v>
      </c>
      <c r="AY672" s="241" t="s">
        <v>140</v>
      </c>
    </row>
    <row r="673" spans="2:65" s="1" customFormat="1" ht="25.5" customHeight="1">
      <c r="B673" s="45"/>
      <c r="C673" s="253" t="s">
        <v>1059</v>
      </c>
      <c r="D673" s="253" t="s">
        <v>221</v>
      </c>
      <c r="E673" s="254" t="s">
        <v>1060</v>
      </c>
      <c r="F673" s="255" t="s">
        <v>1061</v>
      </c>
      <c r="G673" s="256" t="s">
        <v>168</v>
      </c>
      <c r="H673" s="257">
        <v>10.824</v>
      </c>
      <c r="I673" s="258"/>
      <c r="J673" s="259">
        <f>ROUND(I673*H673,2)</f>
        <v>0</v>
      </c>
      <c r="K673" s="255" t="s">
        <v>21</v>
      </c>
      <c r="L673" s="260"/>
      <c r="M673" s="261" t="s">
        <v>21</v>
      </c>
      <c r="N673" s="262" t="s">
        <v>44</v>
      </c>
      <c r="O673" s="46"/>
      <c r="P673" s="225">
        <f>O673*H673</f>
        <v>0</v>
      </c>
      <c r="Q673" s="225">
        <v>0</v>
      </c>
      <c r="R673" s="225">
        <f>Q673*H673</f>
        <v>0</v>
      </c>
      <c r="S673" s="225">
        <v>0</v>
      </c>
      <c r="T673" s="226">
        <f>S673*H673</f>
        <v>0</v>
      </c>
      <c r="AR673" s="23" t="s">
        <v>291</v>
      </c>
      <c r="AT673" s="23" t="s">
        <v>221</v>
      </c>
      <c r="AU673" s="23" t="s">
        <v>84</v>
      </c>
      <c r="AY673" s="23" t="s">
        <v>140</v>
      </c>
      <c r="BE673" s="227">
        <f>IF(N673="základní",J673,0)</f>
        <v>0</v>
      </c>
      <c r="BF673" s="227">
        <f>IF(N673="snížená",J673,0)</f>
        <v>0</v>
      </c>
      <c r="BG673" s="227">
        <f>IF(N673="zákl. přenesená",J673,0)</f>
        <v>0</v>
      </c>
      <c r="BH673" s="227">
        <f>IF(N673="sníž. přenesená",J673,0)</f>
        <v>0</v>
      </c>
      <c r="BI673" s="227">
        <f>IF(N673="nulová",J673,0)</f>
        <v>0</v>
      </c>
      <c r="BJ673" s="23" t="s">
        <v>81</v>
      </c>
      <c r="BK673" s="227">
        <f>ROUND(I673*H673,2)</f>
        <v>0</v>
      </c>
      <c r="BL673" s="23" t="s">
        <v>229</v>
      </c>
      <c r="BM673" s="23" t="s">
        <v>1062</v>
      </c>
    </row>
    <row r="674" spans="2:51" s="11" customFormat="1" ht="13.5">
      <c r="B674" s="231"/>
      <c r="C674" s="232"/>
      <c r="D674" s="228" t="s">
        <v>151</v>
      </c>
      <c r="E674" s="233" t="s">
        <v>21</v>
      </c>
      <c r="F674" s="234" t="s">
        <v>1063</v>
      </c>
      <c r="G674" s="232"/>
      <c r="H674" s="235">
        <v>10.824</v>
      </c>
      <c r="I674" s="236"/>
      <c r="J674" s="232"/>
      <c r="K674" s="232"/>
      <c r="L674" s="237"/>
      <c r="M674" s="238"/>
      <c r="N674" s="239"/>
      <c r="O674" s="239"/>
      <c r="P674" s="239"/>
      <c r="Q674" s="239"/>
      <c r="R674" s="239"/>
      <c r="S674" s="239"/>
      <c r="T674" s="240"/>
      <c r="AT674" s="241" t="s">
        <v>151</v>
      </c>
      <c r="AU674" s="241" t="s">
        <v>84</v>
      </c>
      <c r="AV674" s="11" t="s">
        <v>84</v>
      </c>
      <c r="AW674" s="11" t="s">
        <v>36</v>
      </c>
      <c r="AX674" s="11" t="s">
        <v>81</v>
      </c>
      <c r="AY674" s="241" t="s">
        <v>140</v>
      </c>
    </row>
    <row r="675" spans="2:65" s="1" customFormat="1" ht="16.5" customHeight="1">
      <c r="B675" s="45"/>
      <c r="C675" s="216" t="s">
        <v>1064</v>
      </c>
      <c r="D675" s="216" t="s">
        <v>142</v>
      </c>
      <c r="E675" s="217" t="s">
        <v>1065</v>
      </c>
      <c r="F675" s="218" t="s">
        <v>1066</v>
      </c>
      <c r="G675" s="219" t="s">
        <v>887</v>
      </c>
      <c r="H675" s="274"/>
      <c r="I675" s="221"/>
      <c r="J675" s="222">
        <f>ROUND(I675*H675,2)</f>
        <v>0</v>
      </c>
      <c r="K675" s="218" t="s">
        <v>146</v>
      </c>
      <c r="L675" s="71"/>
      <c r="M675" s="223" t="s">
        <v>21</v>
      </c>
      <c r="N675" s="224" t="s">
        <v>44</v>
      </c>
      <c r="O675" s="46"/>
      <c r="P675" s="225">
        <f>O675*H675</f>
        <v>0</v>
      </c>
      <c r="Q675" s="225">
        <v>0</v>
      </c>
      <c r="R675" s="225">
        <f>Q675*H675</f>
        <v>0</v>
      </c>
      <c r="S675" s="225">
        <v>0</v>
      </c>
      <c r="T675" s="226">
        <f>S675*H675</f>
        <v>0</v>
      </c>
      <c r="AR675" s="23" t="s">
        <v>229</v>
      </c>
      <c r="AT675" s="23" t="s">
        <v>142</v>
      </c>
      <c r="AU675" s="23" t="s">
        <v>84</v>
      </c>
      <c r="AY675" s="23" t="s">
        <v>140</v>
      </c>
      <c r="BE675" s="227">
        <f>IF(N675="základní",J675,0)</f>
        <v>0</v>
      </c>
      <c r="BF675" s="227">
        <f>IF(N675="snížená",J675,0)</f>
        <v>0</v>
      </c>
      <c r="BG675" s="227">
        <f>IF(N675="zákl. přenesená",J675,0)</f>
        <v>0</v>
      </c>
      <c r="BH675" s="227">
        <f>IF(N675="sníž. přenesená",J675,0)</f>
        <v>0</v>
      </c>
      <c r="BI675" s="227">
        <f>IF(N675="nulová",J675,0)</f>
        <v>0</v>
      </c>
      <c r="BJ675" s="23" t="s">
        <v>81</v>
      </c>
      <c r="BK675" s="227">
        <f>ROUND(I675*H675,2)</f>
        <v>0</v>
      </c>
      <c r="BL675" s="23" t="s">
        <v>229</v>
      </c>
      <c r="BM675" s="23" t="s">
        <v>1067</v>
      </c>
    </row>
    <row r="676" spans="2:47" s="1" customFormat="1" ht="13.5">
      <c r="B676" s="45"/>
      <c r="C676" s="73"/>
      <c r="D676" s="228" t="s">
        <v>149</v>
      </c>
      <c r="E676" s="73"/>
      <c r="F676" s="229" t="s">
        <v>1068</v>
      </c>
      <c r="G676" s="73"/>
      <c r="H676" s="73"/>
      <c r="I676" s="186"/>
      <c r="J676" s="73"/>
      <c r="K676" s="73"/>
      <c r="L676" s="71"/>
      <c r="M676" s="230"/>
      <c r="N676" s="46"/>
      <c r="O676" s="46"/>
      <c r="P676" s="46"/>
      <c r="Q676" s="46"/>
      <c r="R676" s="46"/>
      <c r="S676" s="46"/>
      <c r="T676" s="94"/>
      <c r="AT676" s="23" t="s">
        <v>149</v>
      </c>
      <c r="AU676" s="23" t="s">
        <v>84</v>
      </c>
    </row>
    <row r="677" spans="2:63" s="10" customFormat="1" ht="37.4" customHeight="1">
      <c r="B677" s="200"/>
      <c r="C677" s="201"/>
      <c r="D677" s="202" t="s">
        <v>72</v>
      </c>
      <c r="E677" s="203" t="s">
        <v>1069</v>
      </c>
      <c r="F677" s="203" t="s">
        <v>1070</v>
      </c>
      <c r="G677" s="201"/>
      <c r="H677" s="201"/>
      <c r="I677" s="204"/>
      <c r="J677" s="205">
        <f>BK677</f>
        <v>0</v>
      </c>
      <c r="K677" s="201"/>
      <c r="L677" s="206"/>
      <c r="M677" s="207"/>
      <c r="N677" s="208"/>
      <c r="O677" s="208"/>
      <c r="P677" s="209">
        <f>SUM(P678:P680)</f>
        <v>0</v>
      </c>
      <c r="Q677" s="208"/>
      <c r="R677" s="209">
        <f>SUM(R678:R680)</f>
        <v>0</v>
      </c>
      <c r="S677" s="208"/>
      <c r="T677" s="210">
        <f>SUM(T678:T680)</f>
        <v>0</v>
      </c>
      <c r="AR677" s="211" t="s">
        <v>171</v>
      </c>
      <c r="AT677" s="212" t="s">
        <v>72</v>
      </c>
      <c r="AU677" s="212" t="s">
        <v>73</v>
      </c>
      <c r="AY677" s="211" t="s">
        <v>140</v>
      </c>
      <c r="BK677" s="213">
        <f>SUM(BK678:BK680)</f>
        <v>0</v>
      </c>
    </row>
    <row r="678" spans="2:65" s="1" customFormat="1" ht="16.5" customHeight="1">
      <c r="B678" s="45"/>
      <c r="C678" s="216" t="s">
        <v>1071</v>
      </c>
      <c r="D678" s="216" t="s">
        <v>142</v>
      </c>
      <c r="E678" s="217" t="s">
        <v>1072</v>
      </c>
      <c r="F678" s="218" t="s">
        <v>1073</v>
      </c>
      <c r="G678" s="219" t="s">
        <v>887</v>
      </c>
      <c r="H678" s="274"/>
      <c r="I678" s="221"/>
      <c r="J678" s="222">
        <f>ROUND(I678*H678,2)</f>
        <v>0</v>
      </c>
      <c r="K678" s="218" t="s">
        <v>21</v>
      </c>
      <c r="L678" s="71"/>
      <c r="M678" s="223" t="s">
        <v>21</v>
      </c>
      <c r="N678" s="224" t="s">
        <v>44</v>
      </c>
      <c r="O678" s="46"/>
      <c r="P678" s="225">
        <f>O678*H678</f>
        <v>0</v>
      </c>
      <c r="Q678" s="225">
        <v>0</v>
      </c>
      <c r="R678" s="225">
        <f>Q678*H678</f>
        <v>0</v>
      </c>
      <c r="S678" s="225">
        <v>0</v>
      </c>
      <c r="T678" s="226">
        <f>S678*H678</f>
        <v>0</v>
      </c>
      <c r="AR678" s="23" t="s">
        <v>1074</v>
      </c>
      <c r="AT678" s="23" t="s">
        <v>142</v>
      </c>
      <c r="AU678" s="23" t="s">
        <v>81</v>
      </c>
      <c r="AY678" s="23" t="s">
        <v>140</v>
      </c>
      <c r="BE678" s="227">
        <f>IF(N678="základní",J678,0)</f>
        <v>0</v>
      </c>
      <c r="BF678" s="227">
        <f>IF(N678="snížená",J678,0)</f>
        <v>0</v>
      </c>
      <c r="BG678" s="227">
        <f>IF(N678="zákl. přenesená",J678,0)</f>
        <v>0</v>
      </c>
      <c r="BH678" s="227">
        <f>IF(N678="sníž. přenesená",J678,0)</f>
        <v>0</v>
      </c>
      <c r="BI678" s="227">
        <f>IF(N678="nulová",J678,0)</f>
        <v>0</v>
      </c>
      <c r="BJ678" s="23" t="s">
        <v>81</v>
      </c>
      <c r="BK678" s="227">
        <f>ROUND(I678*H678,2)</f>
        <v>0</v>
      </c>
      <c r="BL678" s="23" t="s">
        <v>1074</v>
      </c>
      <c r="BM678" s="23" t="s">
        <v>1075</v>
      </c>
    </row>
    <row r="679" spans="2:47" s="1" customFormat="1" ht="13.5">
      <c r="B679" s="45"/>
      <c r="C679" s="73"/>
      <c r="D679" s="228" t="s">
        <v>555</v>
      </c>
      <c r="E679" s="73"/>
      <c r="F679" s="273" t="s">
        <v>1076</v>
      </c>
      <c r="G679" s="73"/>
      <c r="H679" s="73"/>
      <c r="I679" s="186"/>
      <c r="J679" s="73"/>
      <c r="K679" s="73"/>
      <c r="L679" s="71"/>
      <c r="M679" s="230"/>
      <c r="N679" s="46"/>
      <c r="O679" s="46"/>
      <c r="P679" s="46"/>
      <c r="Q679" s="46"/>
      <c r="R679" s="46"/>
      <c r="S679" s="46"/>
      <c r="T679" s="94"/>
      <c r="AT679" s="23" t="s">
        <v>555</v>
      </c>
      <c r="AU679" s="23" t="s">
        <v>81</v>
      </c>
    </row>
    <row r="680" spans="2:65" s="1" customFormat="1" ht="16.5" customHeight="1">
      <c r="B680" s="45"/>
      <c r="C680" s="216" t="s">
        <v>1077</v>
      </c>
      <c r="D680" s="216" t="s">
        <v>142</v>
      </c>
      <c r="E680" s="217" t="s">
        <v>1078</v>
      </c>
      <c r="F680" s="218" t="s">
        <v>1079</v>
      </c>
      <c r="G680" s="219" t="s">
        <v>887</v>
      </c>
      <c r="H680" s="274"/>
      <c r="I680" s="221"/>
      <c r="J680" s="222">
        <f>ROUND(I680*H680,2)</f>
        <v>0</v>
      </c>
      <c r="K680" s="218" t="s">
        <v>21</v>
      </c>
      <c r="L680" s="71"/>
      <c r="M680" s="223" t="s">
        <v>21</v>
      </c>
      <c r="N680" s="275" t="s">
        <v>44</v>
      </c>
      <c r="O680" s="276"/>
      <c r="P680" s="277">
        <f>O680*H680</f>
        <v>0</v>
      </c>
      <c r="Q680" s="277">
        <v>0</v>
      </c>
      <c r="R680" s="277">
        <f>Q680*H680</f>
        <v>0</v>
      </c>
      <c r="S680" s="277">
        <v>0</v>
      </c>
      <c r="T680" s="278">
        <f>S680*H680</f>
        <v>0</v>
      </c>
      <c r="AR680" s="23" t="s">
        <v>1074</v>
      </c>
      <c r="AT680" s="23" t="s">
        <v>142</v>
      </c>
      <c r="AU680" s="23" t="s">
        <v>81</v>
      </c>
      <c r="AY680" s="23" t="s">
        <v>140</v>
      </c>
      <c r="BE680" s="227">
        <f>IF(N680="základní",J680,0)</f>
        <v>0</v>
      </c>
      <c r="BF680" s="227">
        <f>IF(N680="snížená",J680,0)</f>
        <v>0</v>
      </c>
      <c r="BG680" s="227">
        <f>IF(N680="zákl. přenesená",J680,0)</f>
        <v>0</v>
      </c>
      <c r="BH680" s="227">
        <f>IF(N680="sníž. přenesená",J680,0)</f>
        <v>0</v>
      </c>
      <c r="BI680" s="227">
        <f>IF(N680="nulová",J680,0)</f>
        <v>0</v>
      </c>
      <c r="BJ680" s="23" t="s">
        <v>81</v>
      </c>
      <c r="BK680" s="227">
        <f>ROUND(I680*H680,2)</f>
        <v>0</v>
      </c>
      <c r="BL680" s="23" t="s">
        <v>1074</v>
      </c>
      <c r="BM680" s="23" t="s">
        <v>1080</v>
      </c>
    </row>
    <row r="681" spans="2:12" s="1" customFormat="1" ht="6.95" customHeight="1">
      <c r="B681" s="66"/>
      <c r="C681" s="67"/>
      <c r="D681" s="67"/>
      <c r="E681" s="67"/>
      <c r="F681" s="67"/>
      <c r="G681" s="67"/>
      <c r="H681" s="67"/>
      <c r="I681" s="161"/>
      <c r="J681" s="67"/>
      <c r="K681" s="67"/>
      <c r="L681" s="71"/>
    </row>
  </sheetData>
  <sheetProtection password="CC35" sheet="1" objects="1" scenarios="1" formatColumns="0" formatRows="0" autoFilter="0"/>
  <autoFilter ref="C101:K680"/>
  <mergeCells count="10">
    <mergeCell ref="E7:H7"/>
    <mergeCell ref="E9:H9"/>
    <mergeCell ref="E24:H24"/>
    <mergeCell ref="E45:H45"/>
    <mergeCell ref="E47:H47"/>
    <mergeCell ref="J51:J52"/>
    <mergeCell ref="E92:H92"/>
    <mergeCell ref="E94:H94"/>
    <mergeCell ref="G1:H1"/>
    <mergeCell ref="L2:V2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4" customFormat="1" ht="45" customHeight="1">
      <c r="B3" s="283"/>
      <c r="C3" s="284" t="s">
        <v>1081</v>
      </c>
      <c r="D3" s="284"/>
      <c r="E3" s="284"/>
      <c r="F3" s="284"/>
      <c r="G3" s="284"/>
      <c r="H3" s="284"/>
      <c r="I3" s="284"/>
      <c r="J3" s="284"/>
      <c r="K3" s="285"/>
    </row>
    <row r="4" spans="2:11" ht="25.5" customHeight="1">
      <c r="B4" s="286"/>
      <c r="C4" s="287" t="s">
        <v>1082</v>
      </c>
      <c r="D4" s="287"/>
      <c r="E4" s="287"/>
      <c r="F4" s="287"/>
      <c r="G4" s="287"/>
      <c r="H4" s="287"/>
      <c r="I4" s="287"/>
      <c r="J4" s="287"/>
      <c r="K4" s="288"/>
    </row>
    <row r="5" spans="2:1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ht="15" customHeight="1">
      <c r="B6" s="286"/>
      <c r="C6" s="290" t="s">
        <v>1083</v>
      </c>
      <c r="D6" s="290"/>
      <c r="E6" s="290"/>
      <c r="F6" s="290"/>
      <c r="G6" s="290"/>
      <c r="H6" s="290"/>
      <c r="I6" s="290"/>
      <c r="J6" s="290"/>
      <c r="K6" s="288"/>
    </row>
    <row r="7" spans="2:11" ht="15" customHeight="1">
      <c r="B7" s="291"/>
      <c r="C7" s="290" t="s">
        <v>1084</v>
      </c>
      <c r="D7" s="290"/>
      <c r="E7" s="290"/>
      <c r="F7" s="290"/>
      <c r="G7" s="290"/>
      <c r="H7" s="290"/>
      <c r="I7" s="290"/>
      <c r="J7" s="290"/>
      <c r="K7" s="288"/>
    </row>
    <row r="8" spans="2:1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ht="15" customHeight="1">
      <c r="B9" s="291"/>
      <c r="C9" s="290" t="s">
        <v>1085</v>
      </c>
      <c r="D9" s="290"/>
      <c r="E9" s="290"/>
      <c r="F9" s="290"/>
      <c r="G9" s="290"/>
      <c r="H9" s="290"/>
      <c r="I9" s="290"/>
      <c r="J9" s="290"/>
      <c r="K9" s="288"/>
    </row>
    <row r="10" spans="2:11" ht="15" customHeight="1">
      <c r="B10" s="291"/>
      <c r="C10" s="290"/>
      <c r="D10" s="290" t="s">
        <v>1086</v>
      </c>
      <c r="E10" s="290"/>
      <c r="F10" s="290"/>
      <c r="G10" s="290"/>
      <c r="H10" s="290"/>
      <c r="I10" s="290"/>
      <c r="J10" s="290"/>
      <c r="K10" s="288"/>
    </row>
    <row r="11" spans="2:11" ht="15" customHeight="1">
      <c r="B11" s="291"/>
      <c r="C11" s="292"/>
      <c r="D11" s="290" t="s">
        <v>1087</v>
      </c>
      <c r="E11" s="290"/>
      <c r="F11" s="290"/>
      <c r="G11" s="290"/>
      <c r="H11" s="290"/>
      <c r="I11" s="290"/>
      <c r="J11" s="290"/>
      <c r="K11" s="288"/>
    </row>
    <row r="12" spans="2:11" ht="12.75" customHeight="1">
      <c r="B12" s="291"/>
      <c r="C12" s="292"/>
      <c r="D12" s="292"/>
      <c r="E12" s="292"/>
      <c r="F12" s="292"/>
      <c r="G12" s="292"/>
      <c r="H12" s="292"/>
      <c r="I12" s="292"/>
      <c r="J12" s="292"/>
      <c r="K12" s="288"/>
    </row>
    <row r="13" spans="2:11" ht="15" customHeight="1">
      <c r="B13" s="291"/>
      <c r="C13" s="292"/>
      <c r="D13" s="290" t="s">
        <v>1088</v>
      </c>
      <c r="E13" s="290"/>
      <c r="F13" s="290"/>
      <c r="G13" s="290"/>
      <c r="H13" s="290"/>
      <c r="I13" s="290"/>
      <c r="J13" s="290"/>
      <c r="K13" s="288"/>
    </row>
    <row r="14" spans="2:11" ht="15" customHeight="1">
      <c r="B14" s="291"/>
      <c r="C14" s="292"/>
      <c r="D14" s="290" t="s">
        <v>1089</v>
      </c>
      <c r="E14" s="290"/>
      <c r="F14" s="290"/>
      <c r="G14" s="290"/>
      <c r="H14" s="290"/>
      <c r="I14" s="290"/>
      <c r="J14" s="290"/>
      <c r="K14" s="288"/>
    </row>
    <row r="15" spans="2:11" ht="15" customHeight="1">
      <c r="B15" s="291"/>
      <c r="C15" s="292"/>
      <c r="D15" s="290" t="s">
        <v>1090</v>
      </c>
      <c r="E15" s="290"/>
      <c r="F15" s="290"/>
      <c r="G15" s="290"/>
      <c r="H15" s="290"/>
      <c r="I15" s="290"/>
      <c r="J15" s="290"/>
      <c r="K15" s="288"/>
    </row>
    <row r="16" spans="2:11" ht="15" customHeight="1">
      <c r="B16" s="291"/>
      <c r="C16" s="292"/>
      <c r="D16" s="292"/>
      <c r="E16" s="293" t="s">
        <v>80</v>
      </c>
      <c r="F16" s="290" t="s">
        <v>1091</v>
      </c>
      <c r="G16" s="290"/>
      <c r="H16" s="290"/>
      <c r="I16" s="290"/>
      <c r="J16" s="290"/>
      <c r="K16" s="288"/>
    </row>
    <row r="17" spans="2:11" ht="15" customHeight="1">
      <c r="B17" s="291"/>
      <c r="C17" s="292"/>
      <c r="D17" s="292"/>
      <c r="E17" s="293" t="s">
        <v>1092</v>
      </c>
      <c r="F17" s="290" t="s">
        <v>1093</v>
      </c>
      <c r="G17" s="290"/>
      <c r="H17" s="290"/>
      <c r="I17" s="290"/>
      <c r="J17" s="290"/>
      <c r="K17" s="288"/>
    </row>
    <row r="18" spans="2:11" ht="15" customHeight="1">
      <c r="B18" s="291"/>
      <c r="C18" s="292"/>
      <c r="D18" s="292"/>
      <c r="E18" s="293" t="s">
        <v>1094</v>
      </c>
      <c r="F18" s="290" t="s">
        <v>1095</v>
      </c>
      <c r="G18" s="290"/>
      <c r="H18" s="290"/>
      <c r="I18" s="290"/>
      <c r="J18" s="290"/>
      <c r="K18" s="288"/>
    </row>
    <row r="19" spans="2:11" ht="15" customHeight="1">
      <c r="B19" s="291"/>
      <c r="C19" s="292"/>
      <c r="D19" s="292"/>
      <c r="E19" s="293" t="s">
        <v>1069</v>
      </c>
      <c r="F19" s="290" t="s">
        <v>1070</v>
      </c>
      <c r="G19" s="290"/>
      <c r="H19" s="290"/>
      <c r="I19" s="290"/>
      <c r="J19" s="290"/>
      <c r="K19" s="288"/>
    </row>
    <row r="20" spans="2:11" ht="15" customHeight="1">
      <c r="B20" s="291"/>
      <c r="C20" s="292"/>
      <c r="D20" s="292"/>
      <c r="E20" s="293" t="s">
        <v>705</v>
      </c>
      <c r="F20" s="290" t="s">
        <v>706</v>
      </c>
      <c r="G20" s="290"/>
      <c r="H20" s="290"/>
      <c r="I20" s="290"/>
      <c r="J20" s="290"/>
      <c r="K20" s="288"/>
    </row>
    <row r="21" spans="2:11" ht="15" customHeight="1">
      <c r="B21" s="291"/>
      <c r="C21" s="292"/>
      <c r="D21" s="292"/>
      <c r="E21" s="293" t="s">
        <v>1096</v>
      </c>
      <c r="F21" s="290" t="s">
        <v>1097</v>
      </c>
      <c r="G21" s="290"/>
      <c r="H21" s="290"/>
      <c r="I21" s="290"/>
      <c r="J21" s="290"/>
      <c r="K21" s="288"/>
    </row>
    <row r="22" spans="2:11" ht="12.75" customHeight="1">
      <c r="B22" s="291"/>
      <c r="C22" s="292"/>
      <c r="D22" s="292"/>
      <c r="E22" s="292"/>
      <c r="F22" s="292"/>
      <c r="G22" s="292"/>
      <c r="H22" s="292"/>
      <c r="I22" s="292"/>
      <c r="J22" s="292"/>
      <c r="K22" s="288"/>
    </row>
    <row r="23" spans="2:11" ht="15" customHeight="1">
      <c r="B23" s="291"/>
      <c r="C23" s="290" t="s">
        <v>1098</v>
      </c>
      <c r="D23" s="290"/>
      <c r="E23" s="290"/>
      <c r="F23" s="290"/>
      <c r="G23" s="290"/>
      <c r="H23" s="290"/>
      <c r="I23" s="290"/>
      <c r="J23" s="290"/>
      <c r="K23" s="288"/>
    </row>
    <row r="24" spans="2:11" ht="15" customHeight="1">
      <c r="B24" s="291"/>
      <c r="C24" s="290" t="s">
        <v>1099</v>
      </c>
      <c r="D24" s="290"/>
      <c r="E24" s="290"/>
      <c r="F24" s="290"/>
      <c r="G24" s="290"/>
      <c r="H24" s="290"/>
      <c r="I24" s="290"/>
      <c r="J24" s="290"/>
      <c r="K24" s="288"/>
    </row>
    <row r="25" spans="2:11" ht="15" customHeight="1">
      <c r="B25" s="291"/>
      <c r="C25" s="290"/>
      <c r="D25" s="290" t="s">
        <v>1100</v>
      </c>
      <c r="E25" s="290"/>
      <c r="F25" s="290"/>
      <c r="G25" s="290"/>
      <c r="H25" s="290"/>
      <c r="I25" s="290"/>
      <c r="J25" s="290"/>
      <c r="K25" s="288"/>
    </row>
    <row r="26" spans="2:11" ht="15" customHeight="1">
      <c r="B26" s="291"/>
      <c r="C26" s="292"/>
      <c r="D26" s="290" t="s">
        <v>1101</v>
      </c>
      <c r="E26" s="290"/>
      <c r="F26" s="290"/>
      <c r="G26" s="290"/>
      <c r="H26" s="290"/>
      <c r="I26" s="290"/>
      <c r="J26" s="290"/>
      <c r="K26" s="288"/>
    </row>
    <row r="27" spans="2:11" ht="12.75" customHeight="1">
      <c r="B27" s="291"/>
      <c r="C27" s="292"/>
      <c r="D27" s="292"/>
      <c r="E27" s="292"/>
      <c r="F27" s="292"/>
      <c r="G27" s="292"/>
      <c r="H27" s="292"/>
      <c r="I27" s="292"/>
      <c r="J27" s="292"/>
      <c r="K27" s="288"/>
    </row>
    <row r="28" spans="2:11" ht="15" customHeight="1">
      <c r="B28" s="291"/>
      <c r="C28" s="292"/>
      <c r="D28" s="290" t="s">
        <v>1102</v>
      </c>
      <c r="E28" s="290"/>
      <c r="F28" s="290"/>
      <c r="G28" s="290"/>
      <c r="H28" s="290"/>
      <c r="I28" s="290"/>
      <c r="J28" s="290"/>
      <c r="K28" s="288"/>
    </row>
    <row r="29" spans="2:11" ht="15" customHeight="1">
      <c r="B29" s="291"/>
      <c r="C29" s="292"/>
      <c r="D29" s="290" t="s">
        <v>1103</v>
      </c>
      <c r="E29" s="290"/>
      <c r="F29" s="290"/>
      <c r="G29" s="290"/>
      <c r="H29" s="290"/>
      <c r="I29" s="290"/>
      <c r="J29" s="290"/>
      <c r="K29" s="288"/>
    </row>
    <row r="30" spans="2:11" ht="12.75" customHeight="1">
      <c r="B30" s="291"/>
      <c r="C30" s="292"/>
      <c r="D30" s="292"/>
      <c r="E30" s="292"/>
      <c r="F30" s="292"/>
      <c r="G30" s="292"/>
      <c r="H30" s="292"/>
      <c r="I30" s="292"/>
      <c r="J30" s="292"/>
      <c r="K30" s="288"/>
    </row>
    <row r="31" spans="2:11" ht="15" customHeight="1">
      <c r="B31" s="291"/>
      <c r="C31" s="292"/>
      <c r="D31" s="290" t="s">
        <v>1104</v>
      </c>
      <c r="E31" s="290"/>
      <c r="F31" s="290"/>
      <c r="G31" s="290"/>
      <c r="H31" s="290"/>
      <c r="I31" s="290"/>
      <c r="J31" s="290"/>
      <c r="K31" s="288"/>
    </row>
    <row r="32" spans="2:11" ht="15" customHeight="1">
      <c r="B32" s="291"/>
      <c r="C32" s="292"/>
      <c r="D32" s="290" t="s">
        <v>1105</v>
      </c>
      <c r="E32" s="290"/>
      <c r="F32" s="290"/>
      <c r="G32" s="290"/>
      <c r="H32" s="290"/>
      <c r="I32" s="290"/>
      <c r="J32" s="290"/>
      <c r="K32" s="288"/>
    </row>
    <row r="33" spans="2:11" ht="15" customHeight="1">
      <c r="B33" s="291"/>
      <c r="C33" s="292"/>
      <c r="D33" s="290" t="s">
        <v>1106</v>
      </c>
      <c r="E33" s="290"/>
      <c r="F33" s="290"/>
      <c r="G33" s="290"/>
      <c r="H33" s="290"/>
      <c r="I33" s="290"/>
      <c r="J33" s="290"/>
      <c r="K33" s="288"/>
    </row>
    <row r="34" spans="2:11" ht="15" customHeight="1">
      <c r="B34" s="291"/>
      <c r="C34" s="292"/>
      <c r="D34" s="290"/>
      <c r="E34" s="294" t="s">
        <v>125</v>
      </c>
      <c r="F34" s="290"/>
      <c r="G34" s="290" t="s">
        <v>1107</v>
      </c>
      <c r="H34" s="290"/>
      <c r="I34" s="290"/>
      <c r="J34" s="290"/>
      <c r="K34" s="288"/>
    </row>
    <row r="35" spans="2:11" ht="30.75" customHeight="1">
      <c r="B35" s="291"/>
      <c r="C35" s="292"/>
      <c r="D35" s="290"/>
      <c r="E35" s="294" t="s">
        <v>1108</v>
      </c>
      <c r="F35" s="290"/>
      <c r="G35" s="290" t="s">
        <v>1109</v>
      </c>
      <c r="H35" s="290"/>
      <c r="I35" s="290"/>
      <c r="J35" s="290"/>
      <c r="K35" s="288"/>
    </row>
    <row r="36" spans="2:11" ht="15" customHeight="1">
      <c r="B36" s="291"/>
      <c r="C36" s="292"/>
      <c r="D36" s="290"/>
      <c r="E36" s="294" t="s">
        <v>54</v>
      </c>
      <c r="F36" s="290"/>
      <c r="G36" s="290" t="s">
        <v>1110</v>
      </c>
      <c r="H36" s="290"/>
      <c r="I36" s="290"/>
      <c r="J36" s="290"/>
      <c r="K36" s="288"/>
    </row>
    <row r="37" spans="2:11" ht="15" customHeight="1">
      <c r="B37" s="291"/>
      <c r="C37" s="292"/>
      <c r="D37" s="290"/>
      <c r="E37" s="294" t="s">
        <v>126</v>
      </c>
      <c r="F37" s="290"/>
      <c r="G37" s="290" t="s">
        <v>1111</v>
      </c>
      <c r="H37" s="290"/>
      <c r="I37" s="290"/>
      <c r="J37" s="290"/>
      <c r="K37" s="288"/>
    </row>
    <row r="38" spans="2:11" ht="15" customHeight="1">
      <c r="B38" s="291"/>
      <c r="C38" s="292"/>
      <c r="D38" s="290"/>
      <c r="E38" s="294" t="s">
        <v>127</v>
      </c>
      <c r="F38" s="290"/>
      <c r="G38" s="290" t="s">
        <v>1112</v>
      </c>
      <c r="H38" s="290"/>
      <c r="I38" s="290"/>
      <c r="J38" s="290"/>
      <c r="K38" s="288"/>
    </row>
    <row r="39" spans="2:11" ht="15" customHeight="1">
      <c r="B39" s="291"/>
      <c r="C39" s="292"/>
      <c r="D39" s="290"/>
      <c r="E39" s="294" t="s">
        <v>128</v>
      </c>
      <c r="F39" s="290"/>
      <c r="G39" s="290" t="s">
        <v>1113</v>
      </c>
      <c r="H39" s="290"/>
      <c r="I39" s="290"/>
      <c r="J39" s="290"/>
      <c r="K39" s="288"/>
    </row>
    <row r="40" spans="2:11" ht="15" customHeight="1">
      <c r="B40" s="291"/>
      <c r="C40" s="292"/>
      <c r="D40" s="290"/>
      <c r="E40" s="294" t="s">
        <v>1114</v>
      </c>
      <c r="F40" s="290"/>
      <c r="G40" s="290" t="s">
        <v>1115</v>
      </c>
      <c r="H40" s="290"/>
      <c r="I40" s="290"/>
      <c r="J40" s="290"/>
      <c r="K40" s="288"/>
    </row>
    <row r="41" spans="2:11" ht="15" customHeight="1">
      <c r="B41" s="291"/>
      <c r="C41" s="292"/>
      <c r="D41" s="290"/>
      <c r="E41" s="294"/>
      <c r="F41" s="290"/>
      <c r="G41" s="290" t="s">
        <v>1116</v>
      </c>
      <c r="H41" s="290"/>
      <c r="I41" s="290"/>
      <c r="J41" s="290"/>
      <c r="K41" s="288"/>
    </row>
    <row r="42" spans="2:11" ht="15" customHeight="1">
      <c r="B42" s="291"/>
      <c r="C42" s="292"/>
      <c r="D42" s="290"/>
      <c r="E42" s="294" t="s">
        <v>1117</v>
      </c>
      <c r="F42" s="290"/>
      <c r="G42" s="290" t="s">
        <v>1118</v>
      </c>
      <c r="H42" s="290"/>
      <c r="I42" s="290"/>
      <c r="J42" s="290"/>
      <c r="K42" s="288"/>
    </row>
    <row r="43" spans="2:11" ht="15" customHeight="1">
      <c r="B43" s="291"/>
      <c r="C43" s="292"/>
      <c r="D43" s="290"/>
      <c r="E43" s="294" t="s">
        <v>130</v>
      </c>
      <c r="F43" s="290"/>
      <c r="G43" s="290" t="s">
        <v>1119</v>
      </c>
      <c r="H43" s="290"/>
      <c r="I43" s="290"/>
      <c r="J43" s="290"/>
      <c r="K43" s="288"/>
    </row>
    <row r="44" spans="2:11" ht="12.75" customHeight="1">
      <c r="B44" s="291"/>
      <c r="C44" s="292"/>
      <c r="D44" s="290"/>
      <c r="E44" s="290"/>
      <c r="F44" s="290"/>
      <c r="G44" s="290"/>
      <c r="H44" s="290"/>
      <c r="I44" s="290"/>
      <c r="J44" s="290"/>
      <c r="K44" s="288"/>
    </row>
    <row r="45" spans="2:11" ht="15" customHeight="1">
      <c r="B45" s="291"/>
      <c r="C45" s="292"/>
      <c r="D45" s="290" t="s">
        <v>1120</v>
      </c>
      <c r="E45" s="290"/>
      <c r="F45" s="290"/>
      <c r="G45" s="290"/>
      <c r="H45" s="290"/>
      <c r="I45" s="290"/>
      <c r="J45" s="290"/>
      <c r="K45" s="288"/>
    </row>
    <row r="46" spans="2:11" ht="15" customHeight="1">
      <c r="B46" s="291"/>
      <c r="C46" s="292"/>
      <c r="D46" s="292"/>
      <c r="E46" s="290" t="s">
        <v>1121</v>
      </c>
      <c r="F46" s="290"/>
      <c r="G46" s="290"/>
      <c r="H46" s="290"/>
      <c r="I46" s="290"/>
      <c r="J46" s="290"/>
      <c r="K46" s="288"/>
    </row>
    <row r="47" spans="2:11" ht="15" customHeight="1">
      <c r="B47" s="291"/>
      <c r="C47" s="292"/>
      <c r="D47" s="292"/>
      <c r="E47" s="290" t="s">
        <v>1122</v>
      </c>
      <c r="F47" s="290"/>
      <c r="G47" s="290"/>
      <c r="H47" s="290"/>
      <c r="I47" s="290"/>
      <c r="J47" s="290"/>
      <c r="K47" s="288"/>
    </row>
    <row r="48" spans="2:11" ht="15" customHeight="1">
      <c r="B48" s="291"/>
      <c r="C48" s="292"/>
      <c r="D48" s="292"/>
      <c r="E48" s="290" t="s">
        <v>1123</v>
      </c>
      <c r="F48" s="290"/>
      <c r="G48" s="290"/>
      <c r="H48" s="290"/>
      <c r="I48" s="290"/>
      <c r="J48" s="290"/>
      <c r="K48" s="288"/>
    </row>
    <row r="49" spans="2:11" ht="15" customHeight="1">
      <c r="B49" s="291"/>
      <c r="C49" s="292"/>
      <c r="D49" s="290" t="s">
        <v>1124</v>
      </c>
      <c r="E49" s="290"/>
      <c r="F49" s="290"/>
      <c r="G49" s="290"/>
      <c r="H49" s="290"/>
      <c r="I49" s="290"/>
      <c r="J49" s="290"/>
      <c r="K49" s="288"/>
    </row>
    <row r="50" spans="2:11" ht="25.5" customHeight="1">
      <c r="B50" s="286"/>
      <c r="C50" s="287" t="s">
        <v>1125</v>
      </c>
      <c r="D50" s="287"/>
      <c r="E50" s="287"/>
      <c r="F50" s="287"/>
      <c r="G50" s="287"/>
      <c r="H50" s="287"/>
      <c r="I50" s="287"/>
      <c r="J50" s="287"/>
      <c r="K50" s="288"/>
    </row>
    <row r="51" spans="2:11" ht="5.25" customHeight="1">
      <c r="B51" s="286"/>
      <c r="C51" s="289"/>
      <c r="D51" s="289"/>
      <c r="E51" s="289"/>
      <c r="F51" s="289"/>
      <c r="G51" s="289"/>
      <c r="H51" s="289"/>
      <c r="I51" s="289"/>
      <c r="J51" s="289"/>
      <c r="K51" s="288"/>
    </row>
    <row r="52" spans="2:11" ht="15" customHeight="1">
      <c r="B52" s="286"/>
      <c r="C52" s="290" t="s">
        <v>1126</v>
      </c>
      <c r="D52" s="290"/>
      <c r="E52" s="290"/>
      <c r="F52" s="290"/>
      <c r="G52" s="290"/>
      <c r="H52" s="290"/>
      <c r="I52" s="290"/>
      <c r="J52" s="290"/>
      <c r="K52" s="288"/>
    </row>
    <row r="53" spans="2:11" ht="15" customHeight="1">
      <c r="B53" s="286"/>
      <c r="C53" s="290" t="s">
        <v>1127</v>
      </c>
      <c r="D53" s="290"/>
      <c r="E53" s="290"/>
      <c r="F53" s="290"/>
      <c r="G53" s="290"/>
      <c r="H53" s="290"/>
      <c r="I53" s="290"/>
      <c r="J53" s="290"/>
      <c r="K53" s="288"/>
    </row>
    <row r="54" spans="2:11" ht="12.75" customHeight="1">
      <c r="B54" s="286"/>
      <c r="C54" s="290"/>
      <c r="D54" s="290"/>
      <c r="E54" s="290"/>
      <c r="F54" s="290"/>
      <c r="G54" s="290"/>
      <c r="H54" s="290"/>
      <c r="I54" s="290"/>
      <c r="J54" s="290"/>
      <c r="K54" s="288"/>
    </row>
    <row r="55" spans="2:11" ht="15" customHeight="1">
      <c r="B55" s="286"/>
      <c r="C55" s="290" t="s">
        <v>1128</v>
      </c>
      <c r="D55" s="290"/>
      <c r="E55" s="290"/>
      <c r="F55" s="290"/>
      <c r="G55" s="290"/>
      <c r="H55" s="290"/>
      <c r="I55" s="290"/>
      <c r="J55" s="290"/>
      <c r="K55" s="288"/>
    </row>
    <row r="56" spans="2:11" ht="15" customHeight="1">
      <c r="B56" s="286"/>
      <c r="C56" s="292"/>
      <c r="D56" s="290" t="s">
        <v>1129</v>
      </c>
      <c r="E56" s="290"/>
      <c r="F56" s="290"/>
      <c r="G56" s="290"/>
      <c r="H56" s="290"/>
      <c r="I56" s="290"/>
      <c r="J56" s="290"/>
      <c r="K56" s="288"/>
    </row>
    <row r="57" spans="2:11" ht="15" customHeight="1">
      <c r="B57" s="286"/>
      <c r="C57" s="292"/>
      <c r="D57" s="290" t="s">
        <v>1130</v>
      </c>
      <c r="E57" s="290"/>
      <c r="F57" s="290"/>
      <c r="G57" s="290"/>
      <c r="H57" s="290"/>
      <c r="I57" s="290"/>
      <c r="J57" s="290"/>
      <c r="K57" s="288"/>
    </row>
    <row r="58" spans="2:11" ht="15" customHeight="1">
      <c r="B58" s="286"/>
      <c r="C58" s="292"/>
      <c r="D58" s="290" t="s">
        <v>1131</v>
      </c>
      <c r="E58" s="290"/>
      <c r="F58" s="290"/>
      <c r="G58" s="290"/>
      <c r="H58" s="290"/>
      <c r="I58" s="290"/>
      <c r="J58" s="290"/>
      <c r="K58" s="288"/>
    </row>
    <row r="59" spans="2:11" ht="15" customHeight="1">
      <c r="B59" s="286"/>
      <c r="C59" s="292"/>
      <c r="D59" s="290" t="s">
        <v>1132</v>
      </c>
      <c r="E59" s="290"/>
      <c r="F59" s="290"/>
      <c r="G59" s="290"/>
      <c r="H59" s="290"/>
      <c r="I59" s="290"/>
      <c r="J59" s="290"/>
      <c r="K59" s="288"/>
    </row>
    <row r="60" spans="2:11" ht="15" customHeight="1">
      <c r="B60" s="286"/>
      <c r="C60" s="292"/>
      <c r="D60" s="295" t="s">
        <v>1133</v>
      </c>
      <c r="E60" s="295"/>
      <c r="F60" s="295"/>
      <c r="G60" s="295"/>
      <c r="H60" s="295"/>
      <c r="I60" s="295"/>
      <c r="J60" s="295"/>
      <c r="K60" s="288"/>
    </row>
    <row r="61" spans="2:11" ht="15" customHeight="1">
      <c r="B61" s="286"/>
      <c r="C61" s="292"/>
      <c r="D61" s="290" t="s">
        <v>1134</v>
      </c>
      <c r="E61" s="290"/>
      <c r="F61" s="290"/>
      <c r="G61" s="290"/>
      <c r="H61" s="290"/>
      <c r="I61" s="290"/>
      <c r="J61" s="290"/>
      <c r="K61" s="288"/>
    </row>
    <row r="62" spans="2:11" ht="12.75" customHeight="1">
      <c r="B62" s="286"/>
      <c r="C62" s="292"/>
      <c r="D62" s="292"/>
      <c r="E62" s="296"/>
      <c r="F62" s="292"/>
      <c r="G62" s="292"/>
      <c r="H62" s="292"/>
      <c r="I62" s="292"/>
      <c r="J62" s="292"/>
      <c r="K62" s="288"/>
    </row>
    <row r="63" spans="2:11" ht="15" customHeight="1">
      <c r="B63" s="286"/>
      <c r="C63" s="292"/>
      <c r="D63" s="290" t="s">
        <v>1135</v>
      </c>
      <c r="E63" s="290"/>
      <c r="F63" s="290"/>
      <c r="G63" s="290"/>
      <c r="H63" s="290"/>
      <c r="I63" s="290"/>
      <c r="J63" s="290"/>
      <c r="K63" s="288"/>
    </row>
    <row r="64" spans="2:11" ht="15" customHeight="1">
      <c r="B64" s="286"/>
      <c r="C64" s="292"/>
      <c r="D64" s="295" t="s">
        <v>1136</v>
      </c>
      <c r="E64" s="295"/>
      <c r="F64" s="295"/>
      <c r="G64" s="295"/>
      <c r="H64" s="295"/>
      <c r="I64" s="295"/>
      <c r="J64" s="295"/>
      <c r="K64" s="288"/>
    </row>
    <row r="65" spans="2:11" ht="15" customHeight="1">
      <c r="B65" s="286"/>
      <c r="C65" s="292"/>
      <c r="D65" s="290" t="s">
        <v>1137</v>
      </c>
      <c r="E65" s="290"/>
      <c r="F65" s="290"/>
      <c r="G65" s="290"/>
      <c r="H65" s="290"/>
      <c r="I65" s="290"/>
      <c r="J65" s="290"/>
      <c r="K65" s="288"/>
    </row>
    <row r="66" spans="2:11" ht="15" customHeight="1">
      <c r="B66" s="286"/>
      <c r="C66" s="292"/>
      <c r="D66" s="290" t="s">
        <v>1138</v>
      </c>
      <c r="E66" s="290"/>
      <c r="F66" s="290"/>
      <c r="G66" s="290"/>
      <c r="H66" s="290"/>
      <c r="I66" s="290"/>
      <c r="J66" s="290"/>
      <c r="K66" s="288"/>
    </row>
    <row r="67" spans="2:11" ht="15" customHeight="1">
      <c r="B67" s="286"/>
      <c r="C67" s="292"/>
      <c r="D67" s="290" t="s">
        <v>1139</v>
      </c>
      <c r="E67" s="290"/>
      <c r="F67" s="290"/>
      <c r="G67" s="290"/>
      <c r="H67" s="290"/>
      <c r="I67" s="290"/>
      <c r="J67" s="290"/>
      <c r="K67" s="288"/>
    </row>
    <row r="68" spans="2:11" ht="15" customHeight="1">
      <c r="B68" s="286"/>
      <c r="C68" s="292"/>
      <c r="D68" s="290" t="s">
        <v>1140</v>
      </c>
      <c r="E68" s="290"/>
      <c r="F68" s="290"/>
      <c r="G68" s="290"/>
      <c r="H68" s="290"/>
      <c r="I68" s="290"/>
      <c r="J68" s="290"/>
      <c r="K68" s="288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306" t="s">
        <v>89</v>
      </c>
      <c r="D73" s="306"/>
      <c r="E73" s="306"/>
      <c r="F73" s="306"/>
      <c r="G73" s="306"/>
      <c r="H73" s="306"/>
      <c r="I73" s="306"/>
      <c r="J73" s="306"/>
      <c r="K73" s="307"/>
    </row>
    <row r="74" spans="2:11" ht="17.25" customHeight="1">
      <c r="B74" s="305"/>
      <c r="C74" s="308" t="s">
        <v>1141</v>
      </c>
      <c r="D74" s="308"/>
      <c r="E74" s="308"/>
      <c r="F74" s="308" t="s">
        <v>1142</v>
      </c>
      <c r="G74" s="309"/>
      <c r="H74" s="308" t="s">
        <v>126</v>
      </c>
      <c r="I74" s="308" t="s">
        <v>58</v>
      </c>
      <c r="J74" s="308" t="s">
        <v>1143</v>
      </c>
      <c r="K74" s="307"/>
    </row>
    <row r="75" spans="2:11" ht="17.25" customHeight="1">
      <c r="B75" s="305"/>
      <c r="C75" s="310" t="s">
        <v>1144</v>
      </c>
      <c r="D75" s="310"/>
      <c r="E75" s="310"/>
      <c r="F75" s="311" t="s">
        <v>1145</v>
      </c>
      <c r="G75" s="312"/>
      <c r="H75" s="310"/>
      <c r="I75" s="310"/>
      <c r="J75" s="310" t="s">
        <v>1146</v>
      </c>
      <c r="K75" s="307"/>
    </row>
    <row r="76" spans="2:11" ht="5.25" customHeight="1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5"/>
      <c r="C77" s="294" t="s">
        <v>54</v>
      </c>
      <c r="D77" s="313"/>
      <c r="E77" s="313"/>
      <c r="F77" s="315" t="s">
        <v>1147</v>
      </c>
      <c r="G77" s="314"/>
      <c r="H77" s="294" t="s">
        <v>1148</v>
      </c>
      <c r="I77" s="294" t="s">
        <v>1149</v>
      </c>
      <c r="J77" s="294">
        <v>20</v>
      </c>
      <c r="K77" s="307"/>
    </row>
    <row r="78" spans="2:11" ht="15" customHeight="1">
      <c r="B78" s="305"/>
      <c r="C78" s="294" t="s">
        <v>1150</v>
      </c>
      <c r="D78" s="294"/>
      <c r="E78" s="294"/>
      <c r="F78" s="315" t="s">
        <v>1147</v>
      </c>
      <c r="G78" s="314"/>
      <c r="H78" s="294" t="s">
        <v>1151</v>
      </c>
      <c r="I78" s="294" t="s">
        <v>1149</v>
      </c>
      <c r="J78" s="294">
        <v>120</v>
      </c>
      <c r="K78" s="307"/>
    </row>
    <row r="79" spans="2:11" ht="15" customHeight="1">
      <c r="B79" s="316"/>
      <c r="C79" s="294" t="s">
        <v>1152</v>
      </c>
      <c r="D79" s="294"/>
      <c r="E79" s="294"/>
      <c r="F79" s="315" t="s">
        <v>1153</v>
      </c>
      <c r="G79" s="314"/>
      <c r="H79" s="294" t="s">
        <v>1154</v>
      </c>
      <c r="I79" s="294" t="s">
        <v>1149</v>
      </c>
      <c r="J79" s="294">
        <v>50</v>
      </c>
      <c r="K79" s="307"/>
    </row>
    <row r="80" spans="2:11" ht="15" customHeight="1">
      <c r="B80" s="316"/>
      <c r="C80" s="294" t="s">
        <v>1155</v>
      </c>
      <c r="D80" s="294"/>
      <c r="E80" s="294"/>
      <c r="F80" s="315" t="s">
        <v>1147</v>
      </c>
      <c r="G80" s="314"/>
      <c r="H80" s="294" t="s">
        <v>1156</v>
      </c>
      <c r="I80" s="294" t="s">
        <v>1157</v>
      </c>
      <c r="J80" s="294"/>
      <c r="K80" s="307"/>
    </row>
    <row r="81" spans="2:11" ht="15" customHeight="1">
      <c r="B81" s="316"/>
      <c r="C81" s="317" t="s">
        <v>1158</v>
      </c>
      <c r="D81" s="317"/>
      <c r="E81" s="317"/>
      <c r="F81" s="318" t="s">
        <v>1153</v>
      </c>
      <c r="G81" s="317"/>
      <c r="H81" s="317" t="s">
        <v>1159</v>
      </c>
      <c r="I81" s="317" t="s">
        <v>1149</v>
      </c>
      <c r="J81" s="317">
        <v>15</v>
      </c>
      <c r="K81" s="307"/>
    </row>
    <row r="82" spans="2:11" ht="15" customHeight="1">
      <c r="B82" s="316"/>
      <c r="C82" s="317" t="s">
        <v>1160</v>
      </c>
      <c r="D82" s="317"/>
      <c r="E82" s="317"/>
      <c r="F82" s="318" t="s">
        <v>1153</v>
      </c>
      <c r="G82" s="317"/>
      <c r="H82" s="317" t="s">
        <v>1161</v>
      </c>
      <c r="I82" s="317" t="s">
        <v>1149</v>
      </c>
      <c r="J82" s="317">
        <v>15</v>
      </c>
      <c r="K82" s="307"/>
    </row>
    <row r="83" spans="2:11" ht="15" customHeight="1">
      <c r="B83" s="316"/>
      <c r="C83" s="317" t="s">
        <v>1162</v>
      </c>
      <c r="D83" s="317"/>
      <c r="E83" s="317"/>
      <c r="F83" s="318" t="s">
        <v>1153</v>
      </c>
      <c r="G83" s="317"/>
      <c r="H83" s="317" t="s">
        <v>1163</v>
      </c>
      <c r="I83" s="317" t="s">
        <v>1149</v>
      </c>
      <c r="J83" s="317">
        <v>20</v>
      </c>
      <c r="K83" s="307"/>
    </row>
    <row r="84" spans="2:11" ht="15" customHeight="1">
      <c r="B84" s="316"/>
      <c r="C84" s="317" t="s">
        <v>1164</v>
      </c>
      <c r="D84" s="317"/>
      <c r="E84" s="317"/>
      <c r="F84" s="318" t="s">
        <v>1153</v>
      </c>
      <c r="G84" s="317"/>
      <c r="H84" s="317" t="s">
        <v>1165</v>
      </c>
      <c r="I84" s="317" t="s">
        <v>1149</v>
      </c>
      <c r="J84" s="317">
        <v>20</v>
      </c>
      <c r="K84" s="307"/>
    </row>
    <row r="85" spans="2:11" ht="15" customHeight="1">
      <c r="B85" s="316"/>
      <c r="C85" s="294" t="s">
        <v>1166</v>
      </c>
      <c r="D85" s="294"/>
      <c r="E85" s="294"/>
      <c r="F85" s="315" t="s">
        <v>1153</v>
      </c>
      <c r="G85" s="314"/>
      <c r="H85" s="294" t="s">
        <v>1167</v>
      </c>
      <c r="I85" s="294" t="s">
        <v>1149</v>
      </c>
      <c r="J85" s="294">
        <v>50</v>
      </c>
      <c r="K85" s="307"/>
    </row>
    <row r="86" spans="2:11" ht="15" customHeight="1">
      <c r="B86" s="316"/>
      <c r="C86" s="294" t="s">
        <v>1168</v>
      </c>
      <c r="D86" s="294"/>
      <c r="E86" s="294"/>
      <c r="F86" s="315" t="s">
        <v>1153</v>
      </c>
      <c r="G86" s="314"/>
      <c r="H86" s="294" t="s">
        <v>1169</v>
      </c>
      <c r="I86" s="294" t="s">
        <v>1149</v>
      </c>
      <c r="J86" s="294">
        <v>20</v>
      </c>
      <c r="K86" s="307"/>
    </row>
    <row r="87" spans="2:11" ht="15" customHeight="1">
      <c r="B87" s="316"/>
      <c r="C87" s="294" t="s">
        <v>1170</v>
      </c>
      <c r="D87" s="294"/>
      <c r="E87" s="294"/>
      <c r="F87" s="315" t="s">
        <v>1153</v>
      </c>
      <c r="G87" s="314"/>
      <c r="H87" s="294" t="s">
        <v>1171</v>
      </c>
      <c r="I87" s="294" t="s">
        <v>1149</v>
      </c>
      <c r="J87" s="294">
        <v>20</v>
      </c>
      <c r="K87" s="307"/>
    </row>
    <row r="88" spans="2:11" ht="15" customHeight="1">
      <c r="B88" s="316"/>
      <c r="C88" s="294" t="s">
        <v>1172</v>
      </c>
      <c r="D88" s="294"/>
      <c r="E88" s="294"/>
      <c r="F88" s="315" t="s">
        <v>1153</v>
      </c>
      <c r="G88" s="314"/>
      <c r="H88" s="294" t="s">
        <v>1173</v>
      </c>
      <c r="I88" s="294" t="s">
        <v>1149</v>
      </c>
      <c r="J88" s="294">
        <v>50</v>
      </c>
      <c r="K88" s="307"/>
    </row>
    <row r="89" spans="2:11" ht="15" customHeight="1">
      <c r="B89" s="316"/>
      <c r="C89" s="294" t="s">
        <v>1174</v>
      </c>
      <c r="D89" s="294"/>
      <c r="E89" s="294"/>
      <c r="F89" s="315" t="s">
        <v>1153</v>
      </c>
      <c r="G89" s="314"/>
      <c r="H89" s="294" t="s">
        <v>1174</v>
      </c>
      <c r="I89" s="294" t="s">
        <v>1149</v>
      </c>
      <c r="J89" s="294">
        <v>50</v>
      </c>
      <c r="K89" s="307"/>
    </row>
    <row r="90" spans="2:11" ht="15" customHeight="1">
      <c r="B90" s="316"/>
      <c r="C90" s="294" t="s">
        <v>131</v>
      </c>
      <c r="D90" s="294"/>
      <c r="E90" s="294"/>
      <c r="F90" s="315" t="s">
        <v>1153</v>
      </c>
      <c r="G90" s="314"/>
      <c r="H90" s="294" t="s">
        <v>1175</v>
      </c>
      <c r="I90" s="294" t="s">
        <v>1149</v>
      </c>
      <c r="J90" s="294">
        <v>255</v>
      </c>
      <c r="K90" s="307"/>
    </row>
    <row r="91" spans="2:11" ht="15" customHeight="1">
      <c r="B91" s="316"/>
      <c r="C91" s="294" t="s">
        <v>1176</v>
      </c>
      <c r="D91" s="294"/>
      <c r="E91" s="294"/>
      <c r="F91" s="315" t="s">
        <v>1147</v>
      </c>
      <c r="G91" s="314"/>
      <c r="H91" s="294" t="s">
        <v>1177</v>
      </c>
      <c r="I91" s="294" t="s">
        <v>1178</v>
      </c>
      <c r="J91" s="294"/>
      <c r="K91" s="307"/>
    </row>
    <row r="92" spans="2:11" ht="15" customHeight="1">
      <c r="B92" s="316"/>
      <c r="C92" s="294" t="s">
        <v>1179</v>
      </c>
      <c r="D92" s="294"/>
      <c r="E92" s="294"/>
      <c r="F92" s="315" t="s">
        <v>1147</v>
      </c>
      <c r="G92" s="314"/>
      <c r="H92" s="294" t="s">
        <v>1180</v>
      </c>
      <c r="I92" s="294" t="s">
        <v>1181</v>
      </c>
      <c r="J92" s="294"/>
      <c r="K92" s="307"/>
    </row>
    <row r="93" spans="2:11" ht="15" customHeight="1">
      <c r="B93" s="316"/>
      <c r="C93" s="294" t="s">
        <v>1182</v>
      </c>
      <c r="D93" s="294"/>
      <c r="E93" s="294"/>
      <c r="F93" s="315" t="s">
        <v>1147</v>
      </c>
      <c r="G93" s="314"/>
      <c r="H93" s="294" t="s">
        <v>1182</v>
      </c>
      <c r="I93" s="294" t="s">
        <v>1181</v>
      </c>
      <c r="J93" s="294"/>
      <c r="K93" s="307"/>
    </row>
    <row r="94" spans="2:11" ht="15" customHeight="1">
      <c r="B94" s="316"/>
      <c r="C94" s="294" t="s">
        <v>39</v>
      </c>
      <c r="D94" s="294"/>
      <c r="E94" s="294"/>
      <c r="F94" s="315" t="s">
        <v>1147</v>
      </c>
      <c r="G94" s="314"/>
      <c r="H94" s="294" t="s">
        <v>1183</v>
      </c>
      <c r="I94" s="294" t="s">
        <v>1181</v>
      </c>
      <c r="J94" s="294"/>
      <c r="K94" s="307"/>
    </row>
    <row r="95" spans="2:11" ht="15" customHeight="1">
      <c r="B95" s="316"/>
      <c r="C95" s="294" t="s">
        <v>49</v>
      </c>
      <c r="D95" s="294"/>
      <c r="E95" s="294"/>
      <c r="F95" s="315" t="s">
        <v>1147</v>
      </c>
      <c r="G95" s="314"/>
      <c r="H95" s="294" t="s">
        <v>1184</v>
      </c>
      <c r="I95" s="294" t="s">
        <v>1181</v>
      </c>
      <c r="J95" s="294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306" t="s">
        <v>1185</v>
      </c>
      <c r="D100" s="306"/>
      <c r="E100" s="306"/>
      <c r="F100" s="306"/>
      <c r="G100" s="306"/>
      <c r="H100" s="306"/>
      <c r="I100" s="306"/>
      <c r="J100" s="306"/>
      <c r="K100" s="307"/>
    </row>
    <row r="101" spans="2:11" ht="17.25" customHeight="1">
      <c r="B101" s="305"/>
      <c r="C101" s="308" t="s">
        <v>1141</v>
      </c>
      <c r="D101" s="308"/>
      <c r="E101" s="308"/>
      <c r="F101" s="308" t="s">
        <v>1142</v>
      </c>
      <c r="G101" s="309"/>
      <c r="H101" s="308" t="s">
        <v>126</v>
      </c>
      <c r="I101" s="308" t="s">
        <v>58</v>
      </c>
      <c r="J101" s="308" t="s">
        <v>1143</v>
      </c>
      <c r="K101" s="307"/>
    </row>
    <row r="102" spans="2:11" ht="17.25" customHeight="1">
      <c r="B102" s="305"/>
      <c r="C102" s="310" t="s">
        <v>1144</v>
      </c>
      <c r="D102" s="310"/>
      <c r="E102" s="310"/>
      <c r="F102" s="311" t="s">
        <v>1145</v>
      </c>
      <c r="G102" s="312"/>
      <c r="H102" s="310"/>
      <c r="I102" s="310"/>
      <c r="J102" s="310" t="s">
        <v>1146</v>
      </c>
      <c r="K102" s="307"/>
    </row>
    <row r="103" spans="2:11" ht="5.25" customHeight="1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5"/>
      <c r="C104" s="294" t="s">
        <v>54</v>
      </c>
      <c r="D104" s="313"/>
      <c r="E104" s="313"/>
      <c r="F104" s="315" t="s">
        <v>1147</v>
      </c>
      <c r="G104" s="324"/>
      <c r="H104" s="294" t="s">
        <v>1186</v>
      </c>
      <c r="I104" s="294" t="s">
        <v>1149</v>
      </c>
      <c r="J104" s="294">
        <v>20</v>
      </c>
      <c r="K104" s="307"/>
    </row>
    <row r="105" spans="2:11" ht="15" customHeight="1">
      <c r="B105" s="305"/>
      <c r="C105" s="294" t="s">
        <v>1150</v>
      </c>
      <c r="D105" s="294"/>
      <c r="E105" s="294"/>
      <c r="F105" s="315" t="s">
        <v>1147</v>
      </c>
      <c r="G105" s="294"/>
      <c r="H105" s="294" t="s">
        <v>1186</v>
      </c>
      <c r="I105" s="294" t="s">
        <v>1149</v>
      </c>
      <c r="J105" s="294">
        <v>120</v>
      </c>
      <c r="K105" s="307"/>
    </row>
    <row r="106" spans="2:11" ht="15" customHeight="1">
      <c r="B106" s="316"/>
      <c r="C106" s="294" t="s">
        <v>1152</v>
      </c>
      <c r="D106" s="294"/>
      <c r="E106" s="294"/>
      <c r="F106" s="315" t="s">
        <v>1153</v>
      </c>
      <c r="G106" s="294"/>
      <c r="H106" s="294" t="s">
        <v>1186</v>
      </c>
      <c r="I106" s="294" t="s">
        <v>1149</v>
      </c>
      <c r="J106" s="294">
        <v>50</v>
      </c>
      <c r="K106" s="307"/>
    </row>
    <row r="107" spans="2:11" ht="15" customHeight="1">
      <c r="B107" s="316"/>
      <c r="C107" s="294" t="s">
        <v>1155</v>
      </c>
      <c r="D107" s="294"/>
      <c r="E107" s="294"/>
      <c r="F107" s="315" t="s">
        <v>1147</v>
      </c>
      <c r="G107" s="294"/>
      <c r="H107" s="294" t="s">
        <v>1186</v>
      </c>
      <c r="I107" s="294" t="s">
        <v>1157</v>
      </c>
      <c r="J107" s="294"/>
      <c r="K107" s="307"/>
    </row>
    <row r="108" spans="2:11" ht="15" customHeight="1">
      <c r="B108" s="316"/>
      <c r="C108" s="294" t="s">
        <v>1166</v>
      </c>
      <c r="D108" s="294"/>
      <c r="E108" s="294"/>
      <c r="F108" s="315" t="s">
        <v>1153</v>
      </c>
      <c r="G108" s="294"/>
      <c r="H108" s="294" t="s">
        <v>1186</v>
      </c>
      <c r="I108" s="294" t="s">
        <v>1149</v>
      </c>
      <c r="J108" s="294">
        <v>50</v>
      </c>
      <c r="K108" s="307"/>
    </row>
    <row r="109" spans="2:11" ht="15" customHeight="1">
      <c r="B109" s="316"/>
      <c r="C109" s="294" t="s">
        <v>1174</v>
      </c>
      <c r="D109" s="294"/>
      <c r="E109" s="294"/>
      <c r="F109" s="315" t="s">
        <v>1153</v>
      </c>
      <c r="G109" s="294"/>
      <c r="H109" s="294" t="s">
        <v>1186</v>
      </c>
      <c r="I109" s="294" t="s">
        <v>1149</v>
      </c>
      <c r="J109" s="294">
        <v>50</v>
      </c>
      <c r="K109" s="307"/>
    </row>
    <row r="110" spans="2:11" ht="15" customHeight="1">
      <c r="B110" s="316"/>
      <c r="C110" s="294" t="s">
        <v>1172</v>
      </c>
      <c r="D110" s="294"/>
      <c r="E110" s="294"/>
      <c r="F110" s="315" t="s">
        <v>1153</v>
      </c>
      <c r="G110" s="294"/>
      <c r="H110" s="294" t="s">
        <v>1186</v>
      </c>
      <c r="I110" s="294" t="s">
        <v>1149</v>
      </c>
      <c r="J110" s="294">
        <v>50</v>
      </c>
      <c r="K110" s="307"/>
    </row>
    <row r="111" spans="2:11" ht="15" customHeight="1">
      <c r="B111" s="316"/>
      <c r="C111" s="294" t="s">
        <v>54</v>
      </c>
      <c r="D111" s="294"/>
      <c r="E111" s="294"/>
      <c r="F111" s="315" t="s">
        <v>1147</v>
      </c>
      <c r="G111" s="294"/>
      <c r="H111" s="294" t="s">
        <v>1187</v>
      </c>
      <c r="I111" s="294" t="s">
        <v>1149</v>
      </c>
      <c r="J111" s="294">
        <v>20</v>
      </c>
      <c r="K111" s="307"/>
    </row>
    <row r="112" spans="2:11" ht="15" customHeight="1">
      <c r="B112" s="316"/>
      <c r="C112" s="294" t="s">
        <v>1188</v>
      </c>
      <c r="D112" s="294"/>
      <c r="E112" s="294"/>
      <c r="F112" s="315" t="s">
        <v>1147</v>
      </c>
      <c r="G112" s="294"/>
      <c r="H112" s="294" t="s">
        <v>1189</v>
      </c>
      <c r="I112" s="294" t="s">
        <v>1149</v>
      </c>
      <c r="J112" s="294">
        <v>120</v>
      </c>
      <c r="K112" s="307"/>
    </row>
    <row r="113" spans="2:11" ht="15" customHeight="1">
      <c r="B113" s="316"/>
      <c r="C113" s="294" t="s">
        <v>39</v>
      </c>
      <c r="D113" s="294"/>
      <c r="E113" s="294"/>
      <c r="F113" s="315" t="s">
        <v>1147</v>
      </c>
      <c r="G113" s="294"/>
      <c r="H113" s="294" t="s">
        <v>1190</v>
      </c>
      <c r="I113" s="294" t="s">
        <v>1181</v>
      </c>
      <c r="J113" s="294"/>
      <c r="K113" s="307"/>
    </row>
    <row r="114" spans="2:11" ht="15" customHeight="1">
      <c r="B114" s="316"/>
      <c r="C114" s="294" t="s">
        <v>49</v>
      </c>
      <c r="D114" s="294"/>
      <c r="E114" s="294"/>
      <c r="F114" s="315" t="s">
        <v>1147</v>
      </c>
      <c r="G114" s="294"/>
      <c r="H114" s="294" t="s">
        <v>1191</v>
      </c>
      <c r="I114" s="294" t="s">
        <v>1181</v>
      </c>
      <c r="J114" s="294"/>
      <c r="K114" s="307"/>
    </row>
    <row r="115" spans="2:11" ht="15" customHeight="1">
      <c r="B115" s="316"/>
      <c r="C115" s="294" t="s">
        <v>58</v>
      </c>
      <c r="D115" s="294"/>
      <c r="E115" s="294"/>
      <c r="F115" s="315" t="s">
        <v>1147</v>
      </c>
      <c r="G115" s="294"/>
      <c r="H115" s="294" t="s">
        <v>1192</v>
      </c>
      <c r="I115" s="294" t="s">
        <v>1193</v>
      </c>
      <c r="J115" s="294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0"/>
      <c r="D117" s="290"/>
      <c r="E117" s="290"/>
      <c r="F117" s="327"/>
      <c r="G117" s="290"/>
      <c r="H117" s="290"/>
      <c r="I117" s="290"/>
      <c r="J117" s="290"/>
      <c r="K117" s="326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284" t="s">
        <v>1194</v>
      </c>
      <c r="D120" s="284"/>
      <c r="E120" s="284"/>
      <c r="F120" s="284"/>
      <c r="G120" s="284"/>
      <c r="H120" s="284"/>
      <c r="I120" s="284"/>
      <c r="J120" s="284"/>
      <c r="K120" s="332"/>
    </row>
    <row r="121" spans="2:11" ht="17.25" customHeight="1">
      <c r="B121" s="333"/>
      <c r="C121" s="308" t="s">
        <v>1141</v>
      </c>
      <c r="D121" s="308"/>
      <c r="E121" s="308"/>
      <c r="F121" s="308" t="s">
        <v>1142</v>
      </c>
      <c r="G121" s="309"/>
      <c r="H121" s="308" t="s">
        <v>126</v>
      </c>
      <c r="I121" s="308" t="s">
        <v>58</v>
      </c>
      <c r="J121" s="308" t="s">
        <v>1143</v>
      </c>
      <c r="K121" s="334"/>
    </row>
    <row r="122" spans="2:11" ht="17.25" customHeight="1">
      <c r="B122" s="333"/>
      <c r="C122" s="310" t="s">
        <v>1144</v>
      </c>
      <c r="D122" s="310"/>
      <c r="E122" s="310"/>
      <c r="F122" s="311" t="s">
        <v>1145</v>
      </c>
      <c r="G122" s="312"/>
      <c r="H122" s="310"/>
      <c r="I122" s="310"/>
      <c r="J122" s="310" t="s">
        <v>1146</v>
      </c>
      <c r="K122" s="334"/>
    </row>
    <row r="123" spans="2:11" ht="5.25" customHeight="1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r="124" spans="2:11" ht="15" customHeight="1">
      <c r="B124" s="335"/>
      <c r="C124" s="294" t="s">
        <v>1150</v>
      </c>
      <c r="D124" s="313"/>
      <c r="E124" s="313"/>
      <c r="F124" s="315" t="s">
        <v>1147</v>
      </c>
      <c r="G124" s="294"/>
      <c r="H124" s="294" t="s">
        <v>1186</v>
      </c>
      <c r="I124" s="294" t="s">
        <v>1149</v>
      </c>
      <c r="J124" s="294">
        <v>120</v>
      </c>
      <c r="K124" s="337"/>
    </row>
    <row r="125" spans="2:11" ht="15" customHeight="1">
      <c r="B125" s="335"/>
      <c r="C125" s="294" t="s">
        <v>1195</v>
      </c>
      <c r="D125" s="294"/>
      <c r="E125" s="294"/>
      <c r="F125" s="315" t="s">
        <v>1147</v>
      </c>
      <c r="G125" s="294"/>
      <c r="H125" s="294" t="s">
        <v>1196</v>
      </c>
      <c r="I125" s="294" t="s">
        <v>1149</v>
      </c>
      <c r="J125" s="294" t="s">
        <v>1197</v>
      </c>
      <c r="K125" s="337"/>
    </row>
    <row r="126" spans="2:11" ht="15" customHeight="1">
      <c r="B126" s="335"/>
      <c r="C126" s="294" t="s">
        <v>1096</v>
      </c>
      <c r="D126" s="294"/>
      <c r="E126" s="294"/>
      <c r="F126" s="315" t="s">
        <v>1147</v>
      </c>
      <c r="G126" s="294"/>
      <c r="H126" s="294" t="s">
        <v>1198</v>
      </c>
      <c r="I126" s="294" t="s">
        <v>1149</v>
      </c>
      <c r="J126" s="294" t="s">
        <v>1197</v>
      </c>
      <c r="K126" s="337"/>
    </row>
    <row r="127" spans="2:11" ht="15" customHeight="1">
      <c r="B127" s="335"/>
      <c r="C127" s="294" t="s">
        <v>1158</v>
      </c>
      <c r="D127" s="294"/>
      <c r="E127" s="294"/>
      <c r="F127" s="315" t="s">
        <v>1153</v>
      </c>
      <c r="G127" s="294"/>
      <c r="H127" s="294" t="s">
        <v>1159</v>
      </c>
      <c r="I127" s="294" t="s">
        <v>1149</v>
      </c>
      <c r="J127" s="294">
        <v>15</v>
      </c>
      <c r="K127" s="337"/>
    </row>
    <row r="128" spans="2:11" ht="15" customHeight="1">
      <c r="B128" s="335"/>
      <c r="C128" s="317" t="s">
        <v>1160</v>
      </c>
      <c r="D128" s="317"/>
      <c r="E128" s="317"/>
      <c r="F128" s="318" t="s">
        <v>1153</v>
      </c>
      <c r="G128" s="317"/>
      <c r="H128" s="317" t="s">
        <v>1161</v>
      </c>
      <c r="I128" s="317" t="s">
        <v>1149</v>
      </c>
      <c r="J128" s="317">
        <v>15</v>
      </c>
      <c r="K128" s="337"/>
    </row>
    <row r="129" spans="2:11" ht="15" customHeight="1">
      <c r="B129" s="335"/>
      <c r="C129" s="317" t="s">
        <v>1162</v>
      </c>
      <c r="D129" s="317"/>
      <c r="E129" s="317"/>
      <c r="F129" s="318" t="s">
        <v>1153</v>
      </c>
      <c r="G129" s="317"/>
      <c r="H129" s="317" t="s">
        <v>1163</v>
      </c>
      <c r="I129" s="317" t="s">
        <v>1149</v>
      </c>
      <c r="J129" s="317">
        <v>20</v>
      </c>
      <c r="K129" s="337"/>
    </row>
    <row r="130" spans="2:11" ht="15" customHeight="1">
      <c r="B130" s="335"/>
      <c r="C130" s="317" t="s">
        <v>1164</v>
      </c>
      <c r="D130" s="317"/>
      <c r="E130" s="317"/>
      <c r="F130" s="318" t="s">
        <v>1153</v>
      </c>
      <c r="G130" s="317"/>
      <c r="H130" s="317" t="s">
        <v>1165</v>
      </c>
      <c r="I130" s="317" t="s">
        <v>1149</v>
      </c>
      <c r="J130" s="317">
        <v>20</v>
      </c>
      <c r="K130" s="337"/>
    </row>
    <row r="131" spans="2:11" ht="15" customHeight="1">
      <c r="B131" s="335"/>
      <c r="C131" s="294" t="s">
        <v>1152</v>
      </c>
      <c r="D131" s="294"/>
      <c r="E131" s="294"/>
      <c r="F131" s="315" t="s">
        <v>1153</v>
      </c>
      <c r="G131" s="294"/>
      <c r="H131" s="294" t="s">
        <v>1186</v>
      </c>
      <c r="I131" s="294" t="s">
        <v>1149</v>
      </c>
      <c r="J131" s="294">
        <v>50</v>
      </c>
      <c r="K131" s="337"/>
    </row>
    <row r="132" spans="2:11" ht="15" customHeight="1">
      <c r="B132" s="335"/>
      <c r="C132" s="294" t="s">
        <v>1166</v>
      </c>
      <c r="D132" s="294"/>
      <c r="E132" s="294"/>
      <c r="F132" s="315" t="s">
        <v>1153</v>
      </c>
      <c r="G132" s="294"/>
      <c r="H132" s="294" t="s">
        <v>1186</v>
      </c>
      <c r="I132" s="294" t="s">
        <v>1149</v>
      </c>
      <c r="J132" s="294">
        <v>50</v>
      </c>
      <c r="K132" s="337"/>
    </row>
    <row r="133" spans="2:11" ht="15" customHeight="1">
      <c r="B133" s="335"/>
      <c r="C133" s="294" t="s">
        <v>1172</v>
      </c>
      <c r="D133" s="294"/>
      <c r="E133" s="294"/>
      <c r="F133" s="315" t="s">
        <v>1153</v>
      </c>
      <c r="G133" s="294"/>
      <c r="H133" s="294" t="s">
        <v>1186</v>
      </c>
      <c r="I133" s="294" t="s">
        <v>1149</v>
      </c>
      <c r="J133" s="294">
        <v>50</v>
      </c>
      <c r="K133" s="337"/>
    </row>
    <row r="134" spans="2:11" ht="15" customHeight="1">
      <c r="B134" s="335"/>
      <c r="C134" s="294" t="s">
        <v>1174</v>
      </c>
      <c r="D134" s="294"/>
      <c r="E134" s="294"/>
      <c r="F134" s="315" t="s">
        <v>1153</v>
      </c>
      <c r="G134" s="294"/>
      <c r="H134" s="294" t="s">
        <v>1186</v>
      </c>
      <c r="I134" s="294" t="s">
        <v>1149</v>
      </c>
      <c r="J134" s="294">
        <v>50</v>
      </c>
      <c r="K134" s="337"/>
    </row>
    <row r="135" spans="2:11" ht="15" customHeight="1">
      <c r="B135" s="335"/>
      <c r="C135" s="294" t="s">
        <v>131</v>
      </c>
      <c r="D135" s="294"/>
      <c r="E135" s="294"/>
      <c r="F135" s="315" t="s">
        <v>1153</v>
      </c>
      <c r="G135" s="294"/>
      <c r="H135" s="294" t="s">
        <v>1199</v>
      </c>
      <c r="I135" s="294" t="s">
        <v>1149</v>
      </c>
      <c r="J135" s="294">
        <v>255</v>
      </c>
      <c r="K135" s="337"/>
    </row>
    <row r="136" spans="2:11" ht="15" customHeight="1">
      <c r="B136" s="335"/>
      <c r="C136" s="294" t="s">
        <v>1176</v>
      </c>
      <c r="D136" s="294"/>
      <c r="E136" s="294"/>
      <c r="F136" s="315" t="s">
        <v>1147</v>
      </c>
      <c r="G136" s="294"/>
      <c r="H136" s="294" t="s">
        <v>1200</v>
      </c>
      <c r="I136" s="294" t="s">
        <v>1178</v>
      </c>
      <c r="J136" s="294"/>
      <c r="K136" s="337"/>
    </row>
    <row r="137" spans="2:11" ht="15" customHeight="1">
      <c r="B137" s="335"/>
      <c r="C137" s="294" t="s">
        <v>1179</v>
      </c>
      <c r="D137" s="294"/>
      <c r="E137" s="294"/>
      <c r="F137" s="315" t="s">
        <v>1147</v>
      </c>
      <c r="G137" s="294"/>
      <c r="H137" s="294" t="s">
        <v>1201</v>
      </c>
      <c r="I137" s="294" t="s">
        <v>1181</v>
      </c>
      <c r="J137" s="294"/>
      <c r="K137" s="337"/>
    </row>
    <row r="138" spans="2:11" ht="15" customHeight="1">
      <c r="B138" s="335"/>
      <c r="C138" s="294" t="s">
        <v>1182</v>
      </c>
      <c r="D138" s="294"/>
      <c r="E138" s="294"/>
      <c r="F138" s="315" t="s">
        <v>1147</v>
      </c>
      <c r="G138" s="294"/>
      <c r="H138" s="294" t="s">
        <v>1182</v>
      </c>
      <c r="I138" s="294" t="s">
        <v>1181</v>
      </c>
      <c r="J138" s="294"/>
      <c r="K138" s="337"/>
    </row>
    <row r="139" spans="2:11" ht="15" customHeight="1">
      <c r="B139" s="335"/>
      <c r="C139" s="294" t="s">
        <v>39</v>
      </c>
      <c r="D139" s="294"/>
      <c r="E139" s="294"/>
      <c r="F139" s="315" t="s">
        <v>1147</v>
      </c>
      <c r="G139" s="294"/>
      <c r="H139" s="294" t="s">
        <v>1202</v>
      </c>
      <c r="I139" s="294" t="s">
        <v>1181</v>
      </c>
      <c r="J139" s="294"/>
      <c r="K139" s="337"/>
    </row>
    <row r="140" spans="2:11" ht="15" customHeight="1">
      <c r="B140" s="335"/>
      <c r="C140" s="294" t="s">
        <v>1203</v>
      </c>
      <c r="D140" s="294"/>
      <c r="E140" s="294"/>
      <c r="F140" s="315" t="s">
        <v>1147</v>
      </c>
      <c r="G140" s="294"/>
      <c r="H140" s="294" t="s">
        <v>1204</v>
      </c>
      <c r="I140" s="294" t="s">
        <v>1181</v>
      </c>
      <c r="J140" s="294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0"/>
      <c r="C142" s="290"/>
      <c r="D142" s="290"/>
      <c r="E142" s="290"/>
      <c r="F142" s="327"/>
      <c r="G142" s="290"/>
      <c r="H142" s="290"/>
      <c r="I142" s="290"/>
      <c r="J142" s="290"/>
      <c r="K142" s="290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306" t="s">
        <v>1205</v>
      </c>
      <c r="D145" s="306"/>
      <c r="E145" s="306"/>
      <c r="F145" s="306"/>
      <c r="G145" s="306"/>
      <c r="H145" s="306"/>
      <c r="I145" s="306"/>
      <c r="J145" s="306"/>
      <c r="K145" s="307"/>
    </row>
    <row r="146" spans="2:11" ht="17.25" customHeight="1">
      <c r="B146" s="305"/>
      <c r="C146" s="308" t="s">
        <v>1141</v>
      </c>
      <c r="D146" s="308"/>
      <c r="E146" s="308"/>
      <c r="F146" s="308" t="s">
        <v>1142</v>
      </c>
      <c r="G146" s="309"/>
      <c r="H146" s="308" t="s">
        <v>126</v>
      </c>
      <c r="I146" s="308" t="s">
        <v>58</v>
      </c>
      <c r="J146" s="308" t="s">
        <v>1143</v>
      </c>
      <c r="K146" s="307"/>
    </row>
    <row r="147" spans="2:11" ht="17.25" customHeight="1">
      <c r="B147" s="305"/>
      <c r="C147" s="310" t="s">
        <v>1144</v>
      </c>
      <c r="D147" s="310"/>
      <c r="E147" s="310"/>
      <c r="F147" s="311" t="s">
        <v>1145</v>
      </c>
      <c r="G147" s="312"/>
      <c r="H147" s="310"/>
      <c r="I147" s="310"/>
      <c r="J147" s="310" t="s">
        <v>1146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1150</v>
      </c>
      <c r="D149" s="294"/>
      <c r="E149" s="294"/>
      <c r="F149" s="342" t="s">
        <v>1147</v>
      </c>
      <c r="G149" s="294"/>
      <c r="H149" s="341" t="s">
        <v>1186</v>
      </c>
      <c r="I149" s="341" t="s">
        <v>1149</v>
      </c>
      <c r="J149" s="341">
        <v>120</v>
      </c>
      <c r="K149" s="337"/>
    </row>
    <row r="150" spans="2:11" ht="15" customHeight="1">
      <c r="B150" s="316"/>
      <c r="C150" s="341" t="s">
        <v>1195</v>
      </c>
      <c r="D150" s="294"/>
      <c r="E150" s="294"/>
      <c r="F150" s="342" t="s">
        <v>1147</v>
      </c>
      <c r="G150" s="294"/>
      <c r="H150" s="341" t="s">
        <v>1206</v>
      </c>
      <c r="I150" s="341" t="s">
        <v>1149</v>
      </c>
      <c r="J150" s="341" t="s">
        <v>1197</v>
      </c>
      <c r="K150" s="337"/>
    </row>
    <row r="151" spans="2:11" ht="15" customHeight="1">
      <c r="B151" s="316"/>
      <c r="C151" s="341" t="s">
        <v>1096</v>
      </c>
      <c r="D151" s="294"/>
      <c r="E151" s="294"/>
      <c r="F151" s="342" t="s">
        <v>1147</v>
      </c>
      <c r="G151" s="294"/>
      <c r="H151" s="341" t="s">
        <v>1207</v>
      </c>
      <c r="I151" s="341" t="s">
        <v>1149</v>
      </c>
      <c r="J151" s="341" t="s">
        <v>1197</v>
      </c>
      <c r="K151" s="337"/>
    </row>
    <row r="152" spans="2:11" ht="15" customHeight="1">
      <c r="B152" s="316"/>
      <c r="C152" s="341" t="s">
        <v>1152</v>
      </c>
      <c r="D152" s="294"/>
      <c r="E152" s="294"/>
      <c r="F152" s="342" t="s">
        <v>1153</v>
      </c>
      <c r="G152" s="294"/>
      <c r="H152" s="341" t="s">
        <v>1186</v>
      </c>
      <c r="I152" s="341" t="s">
        <v>1149</v>
      </c>
      <c r="J152" s="341">
        <v>50</v>
      </c>
      <c r="K152" s="337"/>
    </row>
    <row r="153" spans="2:11" ht="15" customHeight="1">
      <c r="B153" s="316"/>
      <c r="C153" s="341" t="s">
        <v>1155</v>
      </c>
      <c r="D153" s="294"/>
      <c r="E153" s="294"/>
      <c r="F153" s="342" t="s">
        <v>1147</v>
      </c>
      <c r="G153" s="294"/>
      <c r="H153" s="341" t="s">
        <v>1186</v>
      </c>
      <c r="I153" s="341" t="s">
        <v>1157</v>
      </c>
      <c r="J153" s="341"/>
      <c r="K153" s="337"/>
    </row>
    <row r="154" spans="2:11" ht="15" customHeight="1">
      <c r="B154" s="316"/>
      <c r="C154" s="341" t="s">
        <v>1166</v>
      </c>
      <c r="D154" s="294"/>
      <c r="E154" s="294"/>
      <c r="F154" s="342" t="s">
        <v>1153</v>
      </c>
      <c r="G154" s="294"/>
      <c r="H154" s="341" t="s">
        <v>1186</v>
      </c>
      <c r="I154" s="341" t="s">
        <v>1149</v>
      </c>
      <c r="J154" s="341">
        <v>50</v>
      </c>
      <c r="K154" s="337"/>
    </row>
    <row r="155" spans="2:11" ht="15" customHeight="1">
      <c r="B155" s="316"/>
      <c r="C155" s="341" t="s">
        <v>1174</v>
      </c>
      <c r="D155" s="294"/>
      <c r="E155" s="294"/>
      <c r="F155" s="342" t="s">
        <v>1153</v>
      </c>
      <c r="G155" s="294"/>
      <c r="H155" s="341" t="s">
        <v>1186</v>
      </c>
      <c r="I155" s="341" t="s">
        <v>1149</v>
      </c>
      <c r="J155" s="341">
        <v>50</v>
      </c>
      <c r="K155" s="337"/>
    </row>
    <row r="156" spans="2:11" ht="15" customHeight="1">
      <c r="B156" s="316"/>
      <c r="C156" s="341" t="s">
        <v>1172</v>
      </c>
      <c r="D156" s="294"/>
      <c r="E156" s="294"/>
      <c r="F156" s="342" t="s">
        <v>1153</v>
      </c>
      <c r="G156" s="294"/>
      <c r="H156" s="341" t="s">
        <v>1186</v>
      </c>
      <c r="I156" s="341" t="s">
        <v>1149</v>
      </c>
      <c r="J156" s="341">
        <v>50</v>
      </c>
      <c r="K156" s="337"/>
    </row>
    <row r="157" spans="2:11" ht="15" customHeight="1">
      <c r="B157" s="316"/>
      <c r="C157" s="341" t="s">
        <v>94</v>
      </c>
      <c r="D157" s="294"/>
      <c r="E157" s="294"/>
      <c r="F157" s="342" t="s">
        <v>1147</v>
      </c>
      <c r="G157" s="294"/>
      <c r="H157" s="341" t="s">
        <v>1208</v>
      </c>
      <c r="I157" s="341" t="s">
        <v>1149</v>
      </c>
      <c r="J157" s="341" t="s">
        <v>1209</v>
      </c>
      <c r="K157" s="337"/>
    </row>
    <row r="158" spans="2:11" ht="15" customHeight="1">
      <c r="B158" s="316"/>
      <c r="C158" s="341" t="s">
        <v>1210</v>
      </c>
      <c r="D158" s="294"/>
      <c r="E158" s="294"/>
      <c r="F158" s="342" t="s">
        <v>1147</v>
      </c>
      <c r="G158" s="294"/>
      <c r="H158" s="341" t="s">
        <v>1211</v>
      </c>
      <c r="I158" s="341" t="s">
        <v>1181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0"/>
      <c r="C160" s="294"/>
      <c r="D160" s="294"/>
      <c r="E160" s="294"/>
      <c r="F160" s="315"/>
      <c r="G160" s="294"/>
      <c r="H160" s="294"/>
      <c r="I160" s="294"/>
      <c r="J160" s="294"/>
      <c r="K160" s="290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284" t="s">
        <v>1212</v>
      </c>
      <c r="D163" s="284"/>
      <c r="E163" s="284"/>
      <c r="F163" s="284"/>
      <c r="G163" s="284"/>
      <c r="H163" s="284"/>
      <c r="I163" s="284"/>
      <c r="J163" s="284"/>
      <c r="K163" s="285"/>
    </row>
    <row r="164" spans="2:11" ht="17.25" customHeight="1">
      <c r="B164" s="283"/>
      <c r="C164" s="308" t="s">
        <v>1141</v>
      </c>
      <c r="D164" s="308"/>
      <c r="E164" s="308"/>
      <c r="F164" s="308" t="s">
        <v>1142</v>
      </c>
      <c r="G164" s="345"/>
      <c r="H164" s="346" t="s">
        <v>126</v>
      </c>
      <c r="I164" s="346" t="s">
        <v>58</v>
      </c>
      <c r="J164" s="308" t="s">
        <v>1143</v>
      </c>
      <c r="K164" s="285"/>
    </row>
    <row r="165" spans="2:11" ht="17.25" customHeight="1">
      <c r="B165" s="286"/>
      <c r="C165" s="310" t="s">
        <v>1144</v>
      </c>
      <c r="D165" s="310"/>
      <c r="E165" s="310"/>
      <c r="F165" s="311" t="s">
        <v>1145</v>
      </c>
      <c r="G165" s="347"/>
      <c r="H165" s="348"/>
      <c r="I165" s="348"/>
      <c r="J165" s="310" t="s">
        <v>1146</v>
      </c>
      <c r="K165" s="288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4" t="s">
        <v>1150</v>
      </c>
      <c r="D167" s="294"/>
      <c r="E167" s="294"/>
      <c r="F167" s="315" t="s">
        <v>1147</v>
      </c>
      <c r="G167" s="294"/>
      <c r="H167" s="294" t="s">
        <v>1186</v>
      </c>
      <c r="I167" s="294" t="s">
        <v>1149</v>
      </c>
      <c r="J167" s="294">
        <v>120</v>
      </c>
      <c r="K167" s="337"/>
    </row>
    <row r="168" spans="2:11" ht="15" customHeight="1">
      <c r="B168" s="316"/>
      <c r="C168" s="294" t="s">
        <v>1195</v>
      </c>
      <c r="D168" s="294"/>
      <c r="E168" s="294"/>
      <c r="F168" s="315" t="s">
        <v>1147</v>
      </c>
      <c r="G168" s="294"/>
      <c r="H168" s="294" t="s">
        <v>1196</v>
      </c>
      <c r="I168" s="294" t="s">
        <v>1149</v>
      </c>
      <c r="J168" s="294" t="s">
        <v>1197</v>
      </c>
      <c r="K168" s="337"/>
    </row>
    <row r="169" spans="2:11" ht="15" customHeight="1">
      <c r="B169" s="316"/>
      <c r="C169" s="294" t="s">
        <v>1096</v>
      </c>
      <c r="D169" s="294"/>
      <c r="E169" s="294"/>
      <c r="F169" s="315" t="s">
        <v>1147</v>
      </c>
      <c r="G169" s="294"/>
      <c r="H169" s="294" t="s">
        <v>1213</v>
      </c>
      <c r="I169" s="294" t="s">
        <v>1149</v>
      </c>
      <c r="J169" s="294" t="s">
        <v>1197</v>
      </c>
      <c r="K169" s="337"/>
    </row>
    <row r="170" spans="2:11" ht="15" customHeight="1">
      <c r="B170" s="316"/>
      <c r="C170" s="294" t="s">
        <v>1152</v>
      </c>
      <c r="D170" s="294"/>
      <c r="E170" s="294"/>
      <c r="F170" s="315" t="s">
        <v>1153</v>
      </c>
      <c r="G170" s="294"/>
      <c r="H170" s="294" t="s">
        <v>1213</v>
      </c>
      <c r="I170" s="294" t="s">
        <v>1149</v>
      </c>
      <c r="J170" s="294">
        <v>50</v>
      </c>
      <c r="K170" s="337"/>
    </row>
    <row r="171" spans="2:11" ht="15" customHeight="1">
      <c r="B171" s="316"/>
      <c r="C171" s="294" t="s">
        <v>1155</v>
      </c>
      <c r="D171" s="294"/>
      <c r="E171" s="294"/>
      <c r="F171" s="315" t="s">
        <v>1147</v>
      </c>
      <c r="G171" s="294"/>
      <c r="H171" s="294" t="s">
        <v>1213</v>
      </c>
      <c r="I171" s="294" t="s">
        <v>1157</v>
      </c>
      <c r="J171" s="294"/>
      <c r="K171" s="337"/>
    </row>
    <row r="172" spans="2:11" ht="15" customHeight="1">
      <c r="B172" s="316"/>
      <c r="C172" s="294" t="s">
        <v>1166</v>
      </c>
      <c r="D172" s="294"/>
      <c r="E172" s="294"/>
      <c r="F172" s="315" t="s">
        <v>1153</v>
      </c>
      <c r="G172" s="294"/>
      <c r="H172" s="294" t="s">
        <v>1213</v>
      </c>
      <c r="I172" s="294" t="s">
        <v>1149</v>
      </c>
      <c r="J172" s="294">
        <v>50</v>
      </c>
      <c r="K172" s="337"/>
    </row>
    <row r="173" spans="2:11" ht="15" customHeight="1">
      <c r="B173" s="316"/>
      <c r="C173" s="294" t="s">
        <v>1174</v>
      </c>
      <c r="D173" s="294"/>
      <c r="E173" s="294"/>
      <c r="F173" s="315" t="s">
        <v>1153</v>
      </c>
      <c r="G173" s="294"/>
      <c r="H173" s="294" t="s">
        <v>1213</v>
      </c>
      <c r="I173" s="294" t="s">
        <v>1149</v>
      </c>
      <c r="J173" s="294">
        <v>50</v>
      </c>
      <c r="K173" s="337"/>
    </row>
    <row r="174" spans="2:11" ht="15" customHeight="1">
      <c r="B174" s="316"/>
      <c r="C174" s="294" t="s">
        <v>1172</v>
      </c>
      <c r="D174" s="294"/>
      <c r="E174" s="294"/>
      <c r="F174" s="315" t="s">
        <v>1153</v>
      </c>
      <c r="G174" s="294"/>
      <c r="H174" s="294" t="s">
        <v>1213</v>
      </c>
      <c r="I174" s="294" t="s">
        <v>1149</v>
      </c>
      <c r="J174" s="294">
        <v>50</v>
      </c>
      <c r="K174" s="337"/>
    </row>
    <row r="175" spans="2:11" ht="15" customHeight="1">
      <c r="B175" s="316"/>
      <c r="C175" s="294" t="s">
        <v>125</v>
      </c>
      <c r="D175" s="294"/>
      <c r="E175" s="294"/>
      <c r="F175" s="315" t="s">
        <v>1147</v>
      </c>
      <c r="G175" s="294"/>
      <c r="H175" s="294" t="s">
        <v>1214</v>
      </c>
      <c r="I175" s="294" t="s">
        <v>1215</v>
      </c>
      <c r="J175" s="294"/>
      <c r="K175" s="337"/>
    </row>
    <row r="176" spans="2:11" ht="15" customHeight="1">
      <c r="B176" s="316"/>
      <c r="C176" s="294" t="s">
        <v>58</v>
      </c>
      <c r="D176" s="294"/>
      <c r="E176" s="294"/>
      <c r="F176" s="315" t="s">
        <v>1147</v>
      </c>
      <c r="G176" s="294"/>
      <c r="H176" s="294" t="s">
        <v>1216</v>
      </c>
      <c r="I176" s="294" t="s">
        <v>1217</v>
      </c>
      <c r="J176" s="294">
        <v>1</v>
      </c>
      <c r="K176" s="337"/>
    </row>
    <row r="177" spans="2:11" ht="15" customHeight="1">
      <c r="B177" s="316"/>
      <c r="C177" s="294" t="s">
        <v>54</v>
      </c>
      <c r="D177" s="294"/>
      <c r="E177" s="294"/>
      <c r="F177" s="315" t="s">
        <v>1147</v>
      </c>
      <c r="G177" s="294"/>
      <c r="H177" s="294" t="s">
        <v>1218</v>
      </c>
      <c r="I177" s="294" t="s">
        <v>1149</v>
      </c>
      <c r="J177" s="294">
        <v>20</v>
      </c>
      <c r="K177" s="337"/>
    </row>
    <row r="178" spans="2:11" ht="15" customHeight="1">
      <c r="B178" s="316"/>
      <c r="C178" s="294" t="s">
        <v>126</v>
      </c>
      <c r="D178" s="294"/>
      <c r="E178" s="294"/>
      <c r="F178" s="315" t="s">
        <v>1147</v>
      </c>
      <c r="G178" s="294"/>
      <c r="H178" s="294" t="s">
        <v>1219</v>
      </c>
      <c r="I178" s="294" t="s">
        <v>1149</v>
      </c>
      <c r="J178" s="294">
        <v>255</v>
      </c>
      <c r="K178" s="337"/>
    </row>
    <row r="179" spans="2:11" ht="15" customHeight="1">
      <c r="B179" s="316"/>
      <c r="C179" s="294" t="s">
        <v>127</v>
      </c>
      <c r="D179" s="294"/>
      <c r="E179" s="294"/>
      <c r="F179" s="315" t="s">
        <v>1147</v>
      </c>
      <c r="G179" s="294"/>
      <c r="H179" s="294" t="s">
        <v>1112</v>
      </c>
      <c r="I179" s="294" t="s">
        <v>1149</v>
      </c>
      <c r="J179" s="294">
        <v>10</v>
      </c>
      <c r="K179" s="337"/>
    </row>
    <row r="180" spans="2:11" ht="15" customHeight="1">
      <c r="B180" s="316"/>
      <c r="C180" s="294" t="s">
        <v>128</v>
      </c>
      <c r="D180" s="294"/>
      <c r="E180" s="294"/>
      <c r="F180" s="315" t="s">
        <v>1147</v>
      </c>
      <c r="G180" s="294"/>
      <c r="H180" s="294" t="s">
        <v>1220</v>
      </c>
      <c r="I180" s="294" t="s">
        <v>1181</v>
      </c>
      <c r="J180" s="294"/>
      <c r="K180" s="337"/>
    </row>
    <row r="181" spans="2:11" ht="15" customHeight="1">
      <c r="B181" s="316"/>
      <c r="C181" s="294" t="s">
        <v>1221</v>
      </c>
      <c r="D181" s="294"/>
      <c r="E181" s="294"/>
      <c r="F181" s="315" t="s">
        <v>1147</v>
      </c>
      <c r="G181" s="294"/>
      <c r="H181" s="294" t="s">
        <v>1222</v>
      </c>
      <c r="I181" s="294" t="s">
        <v>1181</v>
      </c>
      <c r="J181" s="294"/>
      <c r="K181" s="337"/>
    </row>
    <row r="182" spans="2:11" ht="15" customHeight="1">
      <c r="B182" s="316"/>
      <c r="C182" s="294" t="s">
        <v>1210</v>
      </c>
      <c r="D182" s="294"/>
      <c r="E182" s="294"/>
      <c r="F182" s="315" t="s">
        <v>1147</v>
      </c>
      <c r="G182" s="294"/>
      <c r="H182" s="294" t="s">
        <v>1223</v>
      </c>
      <c r="I182" s="294" t="s">
        <v>1181</v>
      </c>
      <c r="J182" s="294"/>
      <c r="K182" s="337"/>
    </row>
    <row r="183" spans="2:11" ht="15" customHeight="1">
      <c r="B183" s="316"/>
      <c r="C183" s="294" t="s">
        <v>130</v>
      </c>
      <c r="D183" s="294"/>
      <c r="E183" s="294"/>
      <c r="F183" s="315" t="s">
        <v>1153</v>
      </c>
      <c r="G183" s="294"/>
      <c r="H183" s="294" t="s">
        <v>1224</v>
      </c>
      <c r="I183" s="294" t="s">
        <v>1149</v>
      </c>
      <c r="J183" s="294">
        <v>50</v>
      </c>
      <c r="K183" s="337"/>
    </row>
    <row r="184" spans="2:11" ht="15" customHeight="1">
      <c r="B184" s="316"/>
      <c r="C184" s="294" t="s">
        <v>1225</v>
      </c>
      <c r="D184" s="294"/>
      <c r="E184" s="294"/>
      <c r="F184" s="315" t="s">
        <v>1153</v>
      </c>
      <c r="G184" s="294"/>
      <c r="H184" s="294" t="s">
        <v>1226</v>
      </c>
      <c r="I184" s="294" t="s">
        <v>1227</v>
      </c>
      <c r="J184" s="294"/>
      <c r="K184" s="337"/>
    </row>
    <row r="185" spans="2:11" ht="15" customHeight="1">
      <c r="B185" s="316"/>
      <c r="C185" s="294" t="s">
        <v>1228</v>
      </c>
      <c r="D185" s="294"/>
      <c r="E185" s="294"/>
      <c r="F185" s="315" t="s">
        <v>1153</v>
      </c>
      <c r="G185" s="294"/>
      <c r="H185" s="294" t="s">
        <v>1229</v>
      </c>
      <c r="I185" s="294" t="s">
        <v>1227</v>
      </c>
      <c r="J185" s="294"/>
      <c r="K185" s="337"/>
    </row>
    <row r="186" spans="2:11" ht="15" customHeight="1">
      <c r="B186" s="316"/>
      <c r="C186" s="294" t="s">
        <v>1230</v>
      </c>
      <c r="D186" s="294"/>
      <c r="E186" s="294"/>
      <c r="F186" s="315" t="s">
        <v>1153</v>
      </c>
      <c r="G186" s="294"/>
      <c r="H186" s="294" t="s">
        <v>1231</v>
      </c>
      <c r="I186" s="294" t="s">
        <v>1227</v>
      </c>
      <c r="J186" s="294"/>
      <c r="K186" s="337"/>
    </row>
    <row r="187" spans="2:11" ht="15" customHeight="1">
      <c r="B187" s="316"/>
      <c r="C187" s="349" t="s">
        <v>1232</v>
      </c>
      <c r="D187" s="294"/>
      <c r="E187" s="294"/>
      <c r="F187" s="315" t="s">
        <v>1153</v>
      </c>
      <c r="G187" s="294"/>
      <c r="H187" s="294" t="s">
        <v>1233</v>
      </c>
      <c r="I187" s="294" t="s">
        <v>1234</v>
      </c>
      <c r="J187" s="350" t="s">
        <v>1235</v>
      </c>
      <c r="K187" s="337"/>
    </row>
    <row r="188" spans="2:11" ht="15" customHeight="1">
      <c r="B188" s="316"/>
      <c r="C188" s="300" t="s">
        <v>43</v>
      </c>
      <c r="D188" s="294"/>
      <c r="E188" s="294"/>
      <c r="F188" s="315" t="s">
        <v>1147</v>
      </c>
      <c r="G188" s="294"/>
      <c r="H188" s="290" t="s">
        <v>1236</v>
      </c>
      <c r="I188" s="294" t="s">
        <v>1237</v>
      </c>
      <c r="J188" s="294"/>
      <c r="K188" s="337"/>
    </row>
    <row r="189" spans="2:11" ht="15" customHeight="1">
      <c r="B189" s="316"/>
      <c r="C189" s="300" t="s">
        <v>1238</v>
      </c>
      <c r="D189" s="294"/>
      <c r="E189" s="294"/>
      <c r="F189" s="315" t="s">
        <v>1147</v>
      </c>
      <c r="G189" s="294"/>
      <c r="H189" s="294" t="s">
        <v>1239</v>
      </c>
      <c r="I189" s="294" t="s">
        <v>1181</v>
      </c>
      <c r="J189" s="294"/>
      <c r="K189" s="337"/>
    </row>
    <row r="190" spans="2:11" ht="15" customHeight="1">
      <c r="B190" s="316"/>
      <c r="C190" s="300" t="s">
        <v>1240</v>
      </c>
      <c r="D190" s="294"/>
      <c r="E190" s="294"/>
      <c r="F190" s="315" t="s">
        <v>1147</v>
      </c>
      <c r="G190" s="294"/>
      <c r="H190" s="294" t="s">
        <v>1241</v>
      </c>
      <c r="I190" s="294" t="s">
        <v>1181</v>
      </c>
      <c r="J190" s="294"/>
      <c r="K190" s="337"/>
    </row>
    <row r="191" spans="2:11" ht="15" customHeight="1">
      <c r="B191" s="316"/>
      <c r="C191" s="300" t="s">
        <v>1242</v>
      </c>
      <c r="D191" s="294"/>
      <c r="E191" s="294"/>
      <c r="F191" s="315" t="s">
        <v>1153</v>
      </c>
      <c r="G191" s="294"/>
      <c r="H191" s="294" t="s">
        <v>1243</v>
      </c>
      <c r="I191" s="294" t="s">
        <v>1181</v>
      </c>
      <c r="J191" s="294"/>
      <c r="K191" s="337"/>
    </row>
    <row r="192" spans="2:11" ht="15" customHeight="1">
      <c r="B192" s="343"/>
      <c r="C192" s="351"/>
      <c r="D192" s="325"/>
      <c r="E192" s="325"/>
      <c r="F192" s="325"/>
      <c r="G192" s="325"/>
      <c r="H192" s="325"/>
      <c r="I192" s="325"/>
      <c r="J192" s="325"/>
      <c r="K192" s="344"/>
    </row>
    <row r="193" spans="2:11" ht="18.75" customHeight="1">
      <c r="B193" s="290"/>
      <c r="C193" s="294"/>
      <c r="D193" s="294"/>
      <c r="E193" s="294"/>
      <c r="F193" s="315"/>
      <c r="G193" s="294"/>
      <c r="H193" s="294"/>
      <c r="I193" s="294"/>
      <c r="J193" s="294"/>
      <c r="K193" s="290"/>
    </row>
    <row r="194" spans="2:11" ht="18.75" customHeight="1">
      <c r="B194" s="290"/>
      <c r="C194" s="294"/>
      <c r="D194" s="294"/>
      <c r="E194" s="294"/>
      <c r="F194" s="315"/>
      <c r="G194" s="294"/>
      <c r="H194" s="294"/>
      <c r="I194" s="294"/>
      <c r="J194" s="294"/>
      <c r="K194" s="290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284" t="s">
        <v>1244</v>
      </c>
      <c r="D197" s="284"/>
      <c r="E197" s="284"/>
      <c r="F197" s="284"/>
      <c r="G197" s="284"/>
      <c r="H197" s="284"/>
      <c r="I197" s="284"/>
      <c r="J197" s="284"/>
      <c r="K197" s="285"/>
    </row>
    <row r="198" spans="2:11" ht="25.5" customHeight="1">
      <c r="B198" s="283"/>
      <c r="C198" s="352" t="s">
        <v>1245</v>
      </c>
      <c r="D198" s="352"/>
      <c r="E198" s="352"/>
      <c r="F198" s="352" t="s">
        <v>1246</v>
      </c>
      <c r="G198" s="353"/>
      <c r="H198" s="352" t="s">
        <v>1247</v>
      </c>
      <c r="I198" s="352"/>
      <c r="J198" s="352"/>
      <c r="K198" s="285"/>
    </row>
    <row r="199" spans="2:11" ht="5.25" customHeight="1">
      <c r="B199" s="316"/>
      <c r="C199" s="313"/>
      <c r="D199" s="313"/>
      <c r="E199" s="313"/>
      <c r="F199" s="313"/>
      <c r="G199" s="294"/>
      <c r="H199" s="313"/>
      <c r="I199" s="313"/>
      <c r="J199" s="313"/>
      <c r="K199" s="337"/>
    </row>
    <row r="200" spans="2:11" ht="15" customHeight="1">
      <c r="B200" s="316"/>
      <c r="C200" s="294" t="s">
        <v>1237</v>
      </c>
      <c r="D200" s="294"/>
      <c r="E200" s="294"/>
      <c r="F200" s="315" t="s">
        <v>44</v>
      </c>
      <c r="G200" s="294"/>
      <c r="H200" s="294" t="s">
        <v>1248</v>
      </c>
      <c r="I200" s="294"/>
      <c r="J200" s="294"/>
      <c r="K200" s="337"/>
    </row>
    <row r="201" spans="2:11" ht="15" customHeight="1">
      <c r="B201" s="316"/>
      <c r="C201" s="322"/>
      <c r="D201" s="294"/>
      <c r="E201" s="294"/>
      <c r="F201" s="315" t="s">
        <v>45</v>
      </c>
      <c r="G201" s="294"/>
      <c r="H201" s="294" t="s">
        <v>1249</v>
      </c>
      <c r="I201" s="294"/>
      <c r="J201" s="294"/>
      <c r="K201" s="337"/>
    </row>
    <row r="202" spans="2:11" ht="15" customHeight="1">
      <c r="B202" s="316"/>
      <c r="C202" s="322"/>
      <c r="D202" s="294"/>
      <c r="E202" s="294"/>
      <c r="F202" s="315" t="s">
        <v>48</v>
      </c>
      <c r="G202" s="294"/>
      <c r="H202" s="294" t="s">
        <v>1250</v>
      </c>
      <c r="I202" s="294"/>
      <c r="J202" s="294"/>
      <c r="K202" s="337"/>
    </row>
    <row r="203" spans="2:11" ht="15" customHeight="1">
      <c r="B203" s="316"/>
      <c r="C203" s="294"/>
      <c r="D203" s="294"/>
      <c r="E203" s="294"/>
      <c r="F203" s="315" t="s">
        <v>46</v>
      </c>
      <c r="G203" s="294"/>
      <c r="H203" s="294" t="s">
        <v>1251</v>
      </c>
      <c r="I203" s="294"/>
      <c r="J203" s="294"/>
      <c r="K203" s="337"/>
    </row>
    <row r="204" spans="2:11" ht="15" customHeight="1">
      <c r="B204" s="316"/>
      <c r="C204" s="294"/>
      <c r="D204" s="294"/>
      <c r="E204" s="294"/>
      <c r="F204" s="315" t="s">
        <v>47</v>
      </c>
      <c r="G204" s="294"/>
      <c r="H204" s="294" t="s">
        <v>1252</v>
      </c>
      <c r="I204" s="294"/>
      <c r="J204" s="294"/>
      <c r="K204" s="337"/>
    </row>
    <row r="205" spans="2:11" ht="15" customHeight="1">
      <c r="B205" s="316"/>
      <c r="C205" s="294"/>
      <c r="D205" s="294"/>
      <c r="E205" s="294"/>
      <c r="F205" s="315"/>
      <c r="G205" s="294"/>
      <c r="H205" s="294"/>
      <c r="I205" s="294"/>
      <c r="J205" s="294"/>
      <c r="K205" s="337"/>
    </row>
    <row r="206" spans="2:11" ht="15" customHeight="1">
      <c r="B206" s="316"/>
      <c r="C206" s="294" t="s">
        <v>1193</v>
      </c>
      <c r="D206" s="294"/>
      <c r="E206" s="294"/>
      <c r="F206" s="315" t="s">
        <v>80</v>
      </c>
      <c r="G206" s="294"/>
      <c r="H206" s="294" t="s">
        <v>1253</v>
      </c>
      <c r="I206" s="294"/>
      <c r="J206" s="294"/>
      <c r="K206" s="337"/>
    </row>
    <row r="207" spans="2:11" ht="15" customHeight="1">
      <c r="B207" s="316"/>
      <c r="C207" s="322"/>
      <c r="D207" s="294"/>
      <c r="E207" s="294"/>
      <c r="F207" s="315" t="s">
        <v>1094</v>
      </c>
      <c r="G207" s="294"/>
      <c r="H207" s="294" t="s">
        <v>1095</v>
      </c>
      <c r="I207" s="294"/>
      <c r="J207" s="294"/>
      <c r="K207" s="337"/>
    </row>
    <row r="208" spans="2:11" ht="15" customHeight="1">
      <c r="B208" s="316"/>
      <c r="C208" s="294"/>
      <c r="D208" s="294"/>
      <c r="E208" s="294"/>
      <c r="F208" s="315" t="s">
        <v>1092</v>
      </c>
      <c r="G208" s="294"/>
      <c r="H208" s="294" t="s">
        <v>1254</v>
      </c>
      <c r="I208" s="294"/>
      <c r="J208" s="294"/>
      <c r="K208" s="337"/>
    </row>
    <row r="209" spans="2:11" ht="15" customHeight="1">
      <c r="B209" s="354"/>
      <c r="C209" s="322"/>
      <c r="D209" s="322"/>
      <c r="E209" s="322"/>
      <c r="F209" s="315" t="s">
        <v>1069</v>
      </c>
      <c r="G209" s="300"/>
      <c r="H209" s="341" t="s">
        <v>1070</v>
      </c>
      <c r="I209" s="341"/>
      <c r="J209" s="341"/>
      <c r="K209" s="355"/>
    </row>
    <row r="210" spans="2:11" ht="15" customHeight="1">
      <c r="B210" s="354"/>
      <c r="C210" s="322"/>
      <c r="D210" s="322"/>
      <c r="E210" s="322"/>
      <c r="F210" s="315" t="s">
        <v>705</v>
      </c>
      <c r="G210" s="300"/>
      <c r="H210" s="341" t="s">
        <v>1255</v>
      </c>
      <c r="I210" s="341"/>
      <c r="J210" s="341"/>
      <c r="K210" s="355"/>
    </row>
    <row r="211" spans="2:11" ht="15" customHeight="1">
      <c r="B211" s="354"/>
      <c r="C211" s="322"/>
      <c r="D211" s="322"/>
      <c r="E211" s="322"/>
      <c r="F211" s="356"/>
      <c r="G211" s="300"/>
      <c r="H211" s="357"/>
      <c r="I211" s="357"/>
      <c r="J211" s="357"/>
      <c r="K211" s="355"/>
    </row>
    <row r="212" spans="2:11" ht="15" customHeight="1">
      <c r="B212" s="354"/>
      <c r="C212" s="294" t="s">
        <v>1217</v>
      </c>
      <c r="D212" s="322"/>
      <c r="E212" s="322"/>
      <c r="F212" s="315">
        <v>1</v>
      </c>
      <c r="G212" s="300"/>
      <c r="H212" s="341" t="s">
        <v>1256</v>
      </c>
      <c r="I212" s="341"/>
      <c r="J212" s="341"/>
      <c r="K212" s="355"/>
    </row>
    <row r="213" spans="2:11" ht="15" customHeight="1">
      <c r="B213" s="354"/>
      <c r="C213" s="322"/>
      <c r="D213" s="322"/>
      <c r="E213" s="322"/>
      <c r="F213" s="315">
        <v>2</v>
      </c>
      <c r="G213" s="300"/>
      <c r="H213" s="341" t="s">
        <v>1257</v>
      </c>
      <c r="I213" s="341"/>
      <c r="J213" s="341"/>
      <c r="K213" s="355"/>
    </row>
    <row r="214" spans="2:11" ht="15" customHeight="1">
      <c r="B214" s="354"/>
      <c r="C214" s="322"/>
      <c r="D214" s="322"/>
      <c r="E214" s="322"/>
      <c r="F214" s="315">
        <v>3</v>
      </c>
      <c r="G214" s="300"/>
      <c r="H214" s="341" t="s">
        <v>1258</v>
      </c>
      <c r="I214" s="341"/>
      <c r="J214" s="341"/>
      <c r="K214" s="355"/>
    </row>
    <row r="215" spans="2:11" ht="15" customHeight="1">
      <c r="B215" s="354"/>
      <c r="C215" s="322"/>
      <c r="D215" s="322"/>
      <c r="E215" s="322"/>
      <c r="F215" s="315">
        <v>4</v>
      </c>
      <c r="G215" s="300"/>
      <c r="H215" s="341" t="s">
        <v>1259</v>
      </c>
      <c r="I215" s="341"/>
      <c r="J215" s="341"/>
      <c r="K215" s="355"/>
    </row>
    <row r="216" spans="2:11" ht="12.75" customHeight="1">
      <c r="B216" s="358"/>
      <c r="C216" s="359"/>
      <c r="D216" s="359"/>
      <c r="E216" s="359"/>
      <c r="F216" s="359"/>
      <c r="G216" s="359"/>
      <c r="H216" s="359"/>
      <c r="I216" s="359"/>
      <c r="J216" s="359"/>
      <c r="K216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Martin-PC\Martin</dc:creator>
  <cp:keywords/>
  <dc:description/>
  <cp:lastModifiedBy>Martin-PC\Martin</cp:lastModifiedBy>
  <dcterms:created xsi:type="dcterms:W3CDTF">2018-01-30T14:35:16Z</dcterms:created>
  <dcterms:modified xsi:type="dcterms:W3CDTF">2018-01-30T14:35:22Z</dcterms:modified>
  <cp:category/>
  <cp:version/>
  <cp:contentType/>
  <cp:contentStatus/>
</cp:coreProperties>
</file>