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25" windowWidth="19440" windowHeight="10680" activeTab="0"/>
  </bookViews>
  <sheets>
    <sheet name="Rekapitulace stavby" sheetId="1" r:id="rId1"/>
    <sheet name="SO_01 - Stavební objekt 01" sheetId="2" r:id="rId2"/>
    <sheet name="Pokyny pro vyplnění" sheetId="3" r:id="rId3"/>
  </sheets>
  <definedNames>
    <definedName name="_xlnm._FilterDatabase" localSheetId="1" hidden="1">'SO_01 - Stavební objekt 01'!$C$87:$K$173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'SO_01 - Stavební objekt 01'!$C$4:$J$36,'SO_01 - Stavební objekt 01'!$C$42:$J$69,'SO_01 - Stavební objekt 01'!$C$75:$K$173</definedName>
    <definedName name="_xlnm.Print_Titles" localSheetId="0">'Rekapitulace stavby'!$49:$49</definedName>
    <definedName name="_xlnm.Print_Titles" localSheetId="1">'SO_01 - Stavební objekt 01'!$87:$87</definedName>
  </definedNames>
  <calcPr calcId="145621"/>
</workbook>
</file>

<file path=xl/sharedStrings.xml><?xml version="1.0" encoding="utf-8"?>
<sst xmlns="http://schemas.openxmlformats.org/spreadsheetml/2006/main" count="1697" uniqueCount="509">
  <si>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</si>
  <si>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</si>
  <si>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</si>
  <si>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</si>
  <si>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</si>
  <si>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</si>
  <si>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</si>
  <si>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{6379a4a6-a350-4d4d-90e3-6ac7b60e316b}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</si>
  <si>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</si>
  <si>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</si>
  <si>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</si>
  <si>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</si>
  <si>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</si>
  <si>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</si>
  <si>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</si>
  <si>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</si>
  <si>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2017/38</t>
  </si>
  <si>
    <t>Stavba:</t>
  </si>
  <si>
    <t>Nátok do nádrže, ul. Kundratická, Chomutov</t>
  </si>
  <si>
    <t>KSO:</t>
  </si>
  <si>
    <t>CC-CZ:</t>
  </si>
  <si>
    <t>Místo:</t>
  </si>
  <si>
    <t xml:space="preserve"> </t>
  </si>
  <si>
    <t>Datum:</t>
  </si>
  <si>
    <t>15. 8. 2017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</si>
  <si>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</si>
  <si>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</si>
  <si>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</si>
  <si>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</si>
  <si>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</si>
  <si>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</si>
  <si>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</si>
  <si>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</si>
  <si>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</si>
  <si>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</si>
  <si>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</si>
  <si>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</si>
  <si>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</si>
  <si>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</si>
  <si>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</si>
  <si>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</si>
  <si>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</si>
  <si>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</si>
  <si>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</si>
  <si>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</si>
  <si>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</si>
  <si>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</si>
  <si>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</si>
  <si>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</si>
  <si>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</si>
  <si>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</si>
  <si>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</si>
  <si>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</si>
  <si>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</si>
  <si>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</si>
  <si>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</si>
  <si>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</si>
  <si>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</si>
  <si>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</si>
  <si>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</si>
  <si>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</si>
  <si>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</si>
  <si>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</si>
  <si>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</si>
  <si>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</si>
  <si>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</si>
  <si>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</si>
  <si>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</si>
  <si>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</si>
  <si>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</si>
  <si>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</si>
  <si>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SO_01</t>
  </si>
  <si>
    <t>Stavební objekt 01</t>
  </si>
  <si>
    <t>STA</t>
  </si>
  <si>
    <t>1</t>
  </si>
  <si>
    <t>{6b947c39-82dc-421a-a927-217001611294}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</si>
  <si>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</si>
  <si>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</si>
  <si>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</si>
  <si>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</si>
  <si>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</si>
  <si>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</si>
  <si>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</si>
  <si>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</si>
  <si>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SO_01 - Stavební objekt 01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</si>
  <si>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</si>
  <si>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</si>
  <si>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</si>
  <si>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</si>
  <si>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</si>
  <si>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</si>
  <si>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</si>
  <si>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</si>
  <si>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</si>
  <si>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</si>
  <si>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</si>
  <si>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</si>
  <si>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</si>
  <si>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</si>
  <si>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</si>
  <si>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</si>
  <si>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</si>
  <si>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</si>
  <si>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</si>
  <si>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</si>
  <si>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</si>
  <si>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</si>
  <si>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</si>
  <si>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</si>
  <si>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</si>
  <si>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</si>
  <si>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</si>
  <si>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</si>
  <si>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</si>
  <si>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</si>
  <si>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</si>
  <si>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</si>
  <si>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</si>
  <si>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</si>
  <si>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</si>
  <si>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</si>
  <si>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113106171</t>
  </si>
  <si>
    <t>Rozebrání dlažeb vozovek pl do 50 m2 ze zámkové dlažby do lože z kameniva</t>
  </si>
  <si>
    <t>m2</t>
  </si>
  <si>
    <t>CS ÚRS 2016 02</t>
  </si>
  <si>
    <t>4</t>
  </si>
  <si>
    <t>145207141</t>
  </si>
  <si>
    <t>113107012</t>
  </si>
  <si>
    <t>Odstranění podkladu plochy do 15 m2 z kameniva těženého tl 200 mm při překopech inž sítí</t>
  </si>
  <si>
    <t>-423611761</t>
  </si>
  <si>
    <t>3</t>
  </si>
  <si>
    <t>113202111</t>
  </si>
  <si>
    <t>Vytrhání obrub krajníků obrubníků stojatých</t>
  </si>
  <si>
    <t>m</t>
  </si>
  <si>
    <t>1456718771</t>
  </si>
  <si>
    <t>VV</t>
  </si>
  <si>
    <t>1,2*4</t>
  </si>
  <si>
    <t>Součet</t>
  </si>
  <si>
    <t>121101101</t>
  </si>
  <si>
    <t>Sejmutí ornice s přemístěním na vzdálenost do 50 m</t>
  </si>
  <si>
    <t>m3</t>
  </si>
  <si>
    <t>CS ÚRS 2017 02</t>
  </si>
  <si>
    <t>-1083427108</t>
  </si>
  <si>
    <t>((17+4,8+5,7)*1,2+1,2^2*3,14159/4)*0,15</t>
  </si>
  <si>
    <t>5</t>
  </si>
  <si>
    <t>132201201</t>
  </si>
  <si>
    <t>Hloubení rýh š do 2000 mm v hornině tř. 3 objemu do 100 m3</t>
  </si>
  <si>
    <t>1911269599</t>
  </si>
  <si>
    <t>((17,9+18,3)*1,2+1,2^2*3,14159/4)*2,55</t>
  </si>
  <si>
    <t>6</t>
  </si>
  <si>
    <t>132201209</t>
  </si>
  <si>
    <t>Příplatek za lepivost k hloubení rýh š do 2000 mm v hornině tř. 3</t>
  </si>
  <si>
    <t>1175155281</t>
  </si>
  <si>
    <t>87,034*0,5</t>
  </si>
  <si>
    <t>7</t>
  </si>
  <si>
    <t>162701103</t>
  </si>
  <si>
    <t>Vodorovné přemístění do 8000 m výkopku/sypaniny z horniny tř. 1 až 4</t>
  </si>
  <si>
    <t>84055023</t>
  </si>
  <si>
    <t>113,656-75,532</t>
  </si>
  <si>
    <t>8</t>
  </si>
  <si>
    <t>171201201</t>
  </si>
  <si>
    <t>Uložení sypaniny na skládky</t>
  </si>
  <si>
    <t>-1075463971</t>
  </si>
  <si>
    <t>9</t>
  </si>
  <si>
    <t>171201211</t>
  </si>
  <si>
    <t>Poplatek za uložení odpadu ze sypaniny na skládce (skládkovné)</t>
  </si>
  <si>
    <t>t</t>
  </si>
  <si>
    <t>-606721947</t>
  </si>
  <si>
    <t>38,124*1,8 'Přepočtené koeficientem množství</t>
  </si>
  <si>
    <t>10</t>
  </si>
  <si>
    <t>174101101</t>
  </si>
  <si>
    <t>Zásyp jam, šachet rýh nebo kolem objektů sypaninou se zhutněním</t>
  </si>
  <si>
    <t>1555105360</t>
  </si>
  <si>
    <t>113,656-33,883-4,241</t>
  </si>
  <si>
    <t>11</t>
  </si>
  <si>
    <t>175151101</t>
  </si>
  <si>
    <t>Obsypání potrubí strojně sypaninou bez prohození, uloženou do 3 m</t>
  </si>
  <si>
    <t>-1724503079</t>
  </si>
  <si>
    <t>(17,9+18,3)*0,78*1,2</t>
  </si>
  <si>
    <t>12</t>
  </si>
  <si>
    <t>M</t>
  </si>
  <si>
    <t>583373100</t>
  </si>
  <si>
    <t>štěrkopísek frakce 0-4 třída B</t>
  </si>
  <si>
    <t>162264730</t>
  </si>
  <si>
    <t>33,883*2 'Přepočtené koeficientem množství</t>
  </si>
  <si>
    <t>13</t>
  </si>
  <si>
    <t>181301102</t>
  </si>
  <si>
    <t>Rozprostření ornice tl vrstvy do 150 mm pl do 500 m2 v rovině nebo ve svahu do 1:5</t>
  </si>
  <si>
    <t>867726710</t>
  </si>
  <si>
    <t>((17+4,8+5,7)*1,2+1,2^2*3,14159/4)</t>
  </si>
  <si>
    <t>14</t>
  </si>
  <si>
    <t>181411131</t>
  </si>
  <si>
    <t>Založení parkového trávníku výsevem plochy do 1000 m2 v rovině a ve svahu do 1:5</t>
  </si>
  <si>
    <t>1811135992</t>
  </si>
  <si>
    <t>005724100</t>
  </si>
  <si>
    <t>osivo směs travní parková</t>
  </si>
  <si>
    <t>kg</t>
  </si>
  <si>
    <t>-1382489352</t>
  </si>
  <si>
    <t>34,131*0,03</t>
  </si>
  <si>
    <t>Zakládání</t>
  </si>
  <si>
    <t>16</t>
  </si>
  <si>
    <t>215901101</t>
  </si>
  <si>
    <t>Zhutnění podloží z hornin soudržných do 92% PS nebo nesoudržných sypkých I(d) do 0,8</t>
  </si>
  <si>
    <t>1506824864</t>
  </si>
  <si>
    <t>(16,8+17,6)*1,2+1,2^2*3,14159/4</t>
  </si>
  <si>
    <t>Vodorovné konstrukce</t>
  </si>
  <si>
    <t>17</t>
  </si>
  <si>
    <t>451573111</t>
  </si>
  <si>
    <t>Lože pod potrubí otevřený výkop ze štěrkopísku</t>
  </si>
  <si>
    <t>198033323</t>
  </si>
  <si>
    <t>42,411*0,1</t>
  </si>
  <si>
    <t>Komunikace pozemní</t>
  </si>
  <si>
    <t>18</t>
  </si>
  <si>
    <t>564861111</t>
  </si>
  <si>
    <t>Podklad ze štěrkodrtě ŠD tl 200 mm</t>
  </si>
  <si>
    <t>-1521013813</t>
  </si>
  <si>
    <t>19</t>
  </si>
  <si>
    <t>596212210</t>
  </si>
  <si>
    <t>Kladení zámkové dlažby tl. 8 cm</t>
  </si>
  <si>
    <t>-1068694472</t>
  </si>
  <si>
    <t>20</t>
  </si>
  <si>
    <t>592452660</t>
  </si>
  <si>
    <t>dlažba BEST-KLASIKO 20 x 10 x 8 cm barevná</t>
  </si>
  <si>
    <t>1664611169</t>
  </si>
  <si>
    <t>3,84*1,02 'Přepočtené koeficientem množství</t>
  </si>
  <si>
    <t>Trubní vedení</t>
  </si>
  <si>
    <t>871411141</t>
  </si>
  <si>
    <t>Montáž potrubí hrdlového PP DN 500</t>
  </si>
  <si>
    <t>1384985440</t>
  </si>
  <si>
    <t>22</t>
  </si>
  <si>
    <t>TR</t>
  </si>
  <si>
    <t>PP potrubí AKWADUKT SN 10 DN 500</t>
  </si>
  <si>
    <t>-531845291</t>
  </si>
  <si>
    <t>17,9+18,3</t>
  </si>
  <si>
    <t>36,2*1,03 'Přepočtené koeficientem množství</t>
  </si>
  <si>
    <t>23</t>
  </si>
  <si>
    <t>892421111</t>
  </si>
  <si>
    <t>Tlaková zkouška vodou potrubí DN 400 nebo 500</t>
  </si>
  <si>
    <t>-565337459</t>
  </si>
  <si>
    <t>24</t>
  </si>
  <si>
    <t>892442111</t>
  </si>
  <si>
    <t>Zabezpečení konců potrubí DN nad 300 do 600 při tlakových zkouškách vodou</t>
  </si>
  <si>
    <t>kus</t>
  </si>
  <si>
    <t>-1743317788</t>
  </si>
  <si>
    <t>25</t>
  </si>
  <si>
    <t>DEM</t>
  </si>
  <si>
    <t>Demontáž stávajícího potrubí</t>
  </si>
  <si>
    <t>-68574388</t>
  </si>
  <si>
    <t>26</t>
  </si>
  <si>
    <t>NAPOJENÍ</t>
  </si>
  <si>
    <t>Napojení na stávající revizní šachtu</t>
  </si>
  <si>
    <t>-24780982</t>
  </si>
  <si>
    <t>27</t>
  </si>
  <si>
    <t>ODS</t>
  </si>
  <si>
    <t>Odstranění stávajícího obložení potrubí</t>
  </si>
  <si>
    <t>kpl</t>
  </si>
  <si>
    <t>-1825324010</t>
  </si>
  <si>
    <t>28</t>
  </si>
  <si>
    <t>ŠACHTA</t>
  </si>
  <si>
    <t>Rekonstrukce stávající betonové šachty RŠ1</t>
  </si>
  <si>
    <t>1080504223</t>
  </si>
  <si>
    <t>29</t>
  </si>
  <si>
    <t>VYU</t>
  </si>
  <si>
    <t>Vyustění potrubí do stávající vodní nádrže včetně obložení lomovým kamenem do betonu tl. 250 mm</t>
  </si>
  <si>
    <t>749348475</t>
  </si>
  <si>
    <t>Ostatní konstrukce a práce, bourání</t>
  </si>
  <si>
    <t>30</t>
  </si>
  <si>
    <t>916231113</t>
  </si>
  <si>
    <t>Osazení chodníkového obrubníku betonového ležatého s boční opěrou do lože z betonu prostého</t>
  </si>
  <si>
    <t>-2111887705</t>
  </si>
  <si>
    <t>997</t>
  </si>
  <si>
    <t>Přesun sutě</t>
  </si>
  <si>
    <t>31</t>
  </si>
  <si>
    <t>997221551</t>
  </si>
  <si>
    <t>Vodorovná doprava suti ze sypkých materiálů do 1 km</t>
  </si>
  <si>
    <t>2095303235</t>
  </si>
  <si>
    <t>32</t>
  </si>
  <si>
    <t>997221559</t>
  </si>
  <si>
    <t>Příplatek ZKD 1 km u vodorovné dopravy suti ze sypkých materiálů</t>
  </si>
  <si>
    <t>-737601217</t>
  </si>
  <si>
    <t>0,922*7</t>
  </si>
  <si>
    <t>33</t>
  </si>
  <si>
    <t>997221561</t>
  </si>
  <si>
    <t>Vodorovná doprava suti z kusových materiálů do 1 km</t>
  </si>
  <si>
    <t>-1173584955</t>
  </si>
  <si>
    <t>34</t>
  </si>
  <si>
    <t>997221569</t>
  </si>
  <si>
    <t>Příplatek ZKD 1 km u vodorovné dopravy suti z kusových materiálů</t>
  </si>
  <si>
    <t>1174677414</t>
  </si>
  <si>
    <t>1,133*7</t>
  </si>
  <si>
    <t>35</t>
  </si>
  <si>
    <t>997221815</t>
  </si>
  <si>
    <t>Poplatek za uložení betonového odpadu na skládce (skládkovné)</t>
  </si>
  <si>
    <t>468534565</t>
  </si>
  <si>
    <t>36</t>
  </si>
  <si>
    <t>997221855</t>
  </si>
  <si>
    <t>Poplatek za uložení odpadu z kameniva na skládce (skládkovné)</t>
  </si>
  <si>
    <t>-1592534063</t>
  </si>
  <si>
    <t>998</t>
  </si>
  <si>
    <t>Přesun hmot</t>
  </si>
  <si>
    <t>37</t>
  </si>
  <si>
    <t>998276101</t>
  </si>
  <si>
    <t>Přesun hmot pro trubní vedení z trub z plastických hmot otevřený výkop</t>
  </si>
  <si>
    <t>501368172</t>
  </si>
  <si>
    <t>VRN</t>
  </si>
  <si>
    <t>Vedlejší rozpočtové náklady</t>
  </si>
  <si>
    <t>VRN1</t>
  </si>
  <si>
    <t>Průzkumné, geodetické a projektové práce</t>
  </si>
  <si>
    <t>38</t>
  </si>
  <si>
    <t>012002000</t>
  </si>
  <si>
    <t>Geodetické práce</t>
  </si>
  <si>
    <t>soubor</t>
  </si>
  <si>
    <t>1024</t>
  </si>
  <si>
    <t>-1631578614</t>
  </si>
  <si>
    <t>VRN3</t>
  </si>
  <si>
    <t>Zařízení staveniště</t>
  </si>
  <si>
    <t>39</t>
  </si>
  <si>
    <t>030001000</t>
  </si>
  <si>
    <t>-588327157</t>
  </si>
  <si>
    <t>40</t>
  </si>
  <si>
    <t>039002000</t>
  </si>
  <si>
    <t>Zrušení zařízení staveniště</t>
  </si>
  <si>
    <t>-1725715853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</si>
  <si>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</si>
  <si>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</si>
  <si>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</si>
  <si>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</si>
  <si>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</si>
  <si>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</si>
  <si>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</si>
  <si>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</si>
  <si>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</si>
  <si>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</si>
  <si>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</si>
  <si>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</si>
  <si>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</si>
  <si>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</si>
  <si>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</si>
  <si>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</si>
  <si>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</si>
  <si>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</si>
  <si>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</si>
  <si>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</si>
  <si>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</si>
  <si>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</si>
  <si>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</si>
  <si>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</si>
  <si>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</si>
  <si>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</si>
  <si>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</si>
  <si>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</si>
  <si>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</si>
  <si>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</si>
  <si>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</si>
  <si>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</si>
  <si>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</si>
  <si>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</si>
  <si>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</si>
  <si>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</si>
  <si>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</si>
  <si>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</si>
  <si>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</si>
  <si>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</si>
  <si>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</si>
  <si>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</si>
  <si>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</si>
  <si>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</si>
  <si>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</si>
  <si>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</si>
  <si>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</si>
  <si>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</si>
  <si>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</si>
  <si>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</si>
  <si>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</si>
  <si>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</si>
  <si>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</si>
  <si>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</si>
  <si>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</si>
  <si>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</si>
  <si>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</si>
  <si>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</si>
  <si>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</si>
  <si>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</si>
  <si>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</si>
  <si>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</si>
  <si>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</si>
  <si>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</si>
  <si>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</si>
  <si>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</si>
  <si>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</si>
  <si>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</si>
  <si>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</si>
  <si>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</si>
  <si>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</si>
  <si>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</si>
  <si>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</si>
  <si>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</si>
  <si>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</si>
  <si>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</si>
  <si>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</si>
  <si>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</si>
  <si>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</si>
  <si>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</si>
  <si>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</si>
  <si>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</si>
  <si>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</si>
  <si>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</si>
  <si>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</si>
  <si>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</si>
  <si>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</si>
  <si>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</si>
  <si>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</si>
  <si>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</si>
  <si>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</si>
  <si>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</si>
  <si>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</si>
  <si>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</si>
  <si>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</si>
  <si>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</si>
  <si>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</si>
  <si>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</si>
  <si>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</si>
  <si>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</si>
  <si>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</si>
  <si>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</si>
  <si>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</si>
  <si>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</si>
  <si>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</si>
  <si>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</si>
  <si>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</si>
  <si>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</si>
  <si>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</si>
  <si>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</si>
  <si>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</si>
  <si>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</si>
  <si>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</si>
  <si>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</si>
  <si>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</si>
  <si>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</si>
  <si>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</si>
  <si>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</si>
  <si>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</si>
  <si>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</si>
  <si>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</si>
  <si>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</si>
  <si>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</si>
  <si>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</si>
  <si>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</si>
  <si>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</si>
  <si>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</si>
  <si>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</si>
  <si>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</si>
  <si>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</si>
  <si>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</si>
  <si>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</si>
  <si>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</si>
  <si>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</si>
  <si>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</si>
  <si>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</si>
  <si>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</si>
  <si>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</si>
  <si>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</si>
  <si>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</si>
  <si>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</si>
  <si>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</si>
  <si>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</si>
  <si>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</si>
  <si>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</si>
  <si>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</si>
  <si>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</si>
  <si>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</si>
  <si>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</si>
  <si>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</si>
  <si>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</si>
  <si>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</si>
  <si>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</si>
  <si>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</si>
  <si>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</si>
  <si>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</si>
  <si>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</si>
  <si>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</si>
  <si>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</si>
  <si>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</si>
  <si>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</si>
  <si>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</si>
  <si>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</si>
  <si>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</si>
  <si>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</si>
  <si>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</si>
  <si>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</si>
  <si>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</si>
  <si>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</si>
  <si>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</si>
  <si>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</si>
  <si>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</si>
  <si>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</si>
  <si>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</si>
  <si>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</si>
  <si>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</si>
  <si>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</si>
  <si>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</si>
  <si>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</si>
  <si>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</si>
  <si>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</si>
  <si>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</si>
  <si>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</si>
  <si>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039003000</t>
  </si>
  <si>
    <t>Dopravně inženýrské opatření, vč. vyřízení</t>
  </si>
  <si>
    <t>Ostatní práce jinde neuvedené (inženýrské sítě, atd.)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</si>
</sst>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29" fillId="2" borderId="0" xfId="20" applyFont="1" applyFill="1" applyAlignment="1" applyProtection="1">
      <alignment vertical="center"/>
      <protection/>
    </xf>
    <xf numFmtId="0" fontId="35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 locked="0"/>
    </xf>
    <xf numFmtId="49" fontId="34" fillId="0" borderId="27" xfId="0" applyNumberFormat="1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167" fontId="34" fillId="0" borderId="27" xfId="0" applyNumberFormat="1" applyFont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 applyProtection="1">
      <alignment vertical="center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264" t="s">
        <v>8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S4" s="22" t="s">
        <v>14</v>
      </c>
    </row>
    <row r="5" spans="2:71" ht="14.45" customHeight="1">
      <c r="B5" s="26"/>
      <c r="C5" s="27"/>
      <c r="D5" s="31" t="s">
        <v>15</v>
      </c>
      <c r="E5" s="27"/>
      <c r="F5" s="27"/>
      <c r="G5" s="27"/>
      <c r="H5" s="27"/>
      <c r="I5" s="27"/>
      <c r="J5" s="27"/>
      <c r="K5" s="290" t="s">
        <v>16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7"/>
      <c r="AQ5" s="29"/>
      <c r="BS5" s="22" t="s">
        <v>9</v>
      </c>
    </row>
    <row r="6" spans="2:71" ht="36.95" customHeight="1">
      <c r="B6" s="26"/>
      <c r="C6" s="27"/>
      <c r="D6" s="33" t="s">
        <v>17</v>
      </c>
      <c r="E6" s="27"/>
      <c r="F6" s="27"/>
      <c r="G6" s="27"/>
      <c r="H6" s="27"/>
      <c r="I6" s="27"/>
      <c r="J6" s="27"/>
      <c r="K6" s="292" t="s">
        <v>18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7"/>
      <c r="AQ6" s="29"/>
      <c r="BS6" s="22" t="s">
        <v>9</v>
      </c>
    </row>
    <row r="7" spans="2:71" ht="14.45" customHeight="1">
      <c r="B7" s="26"/>
      <c r="C7" s="27"/>
      <c r="D7" s="34" t="s">
        <v>19</v>
      </c>
      <c r="E7" s="27"/>
      <c r="F7" s="27"/>
      <c r="G7" s="27"/>
      <c r="H7" s="27"/>
      <c r="I7" s="27"/>
      <c r="J7" s="27"/>
      <c r="K7" s="32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4" t="s">
        <v>20</v>
      </c>
      <c r="AL7" s="27"/>
      <c r="AM7" s="27"/>
      <c r="AN7" s="32" t="s">
        <v>5</v>
      </c>
      <c r="AO7" s="27"/>
      <c r="AP7" s="27"/>
      <c r="AQ7" s="29"/>
      <c r="BS7" s="22" t="s">
        <v>9</v>
      </c>
    </row>
    <row r="8" spans="2:71" ht="14.45" customHeight="1">
      <c r="B8" s="26"/>
      <c r="C8" s="27"/>
      <c r="D8" s="34" t="s">
        <v>21</v>
      </c>
      <c r="E8" s="27"/>
      <c r="F8" s="27"/>
      <c r="G8" s="27"/>
      <c r="H8" s="27"/>
      <c r="I8" s="27"/>
      <c r="J8" s="27"/>
      <c r="K8" s="32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4" t="s">
        <v>23</v>
      </c>
      <c r="AL8" s="27"/>
      <c r="AM8" s="27"/>
      <c r="AN8" s="32" t="s">
        <v>24</v>
      </c>
      <c r="AO8" s="27"/>
      <c r="AP8" s="27"/>
      <c r="AQ8" s="29"/>
      <c r="BS8" s="22" t="s">
        <v>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S9" s="22" t="s">
        <v>9</v>
      </c>
    </row>
    <row r="10" spans="2:71" ht="14.45" customHeight="1">
      <c r="B10" s="26"/>
      <c r="C10" s="27"/>
      <c r="D10" s="34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4" t="s">
        <v>26</v>
      </c>
      <c r="AL10" s="27"/>
      <c r="AM10" s="27"/>
      <c r="AN10" s="32" t="s">
        <v>5</v>
      </c>
      <c r="AO10" s="27"/>
      <c r="AP10" s="27"/>
      <c r="AQ10" s="29"/>
      <c r="BS10" s="22" t="s">
        <v>9</v>
      </c>
    </row>
    <row r="11" spans="2:71" ht="18.4" customHeight="1">
      <c r="B11" s="26"/>
      <c r="C11" s="27"/>
      <c r="D11" s="27"/>
      <c r="E11" s="32" t="s">
        <v>22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4" t="s">
        <v>27</v>
      </c>
      <c r="AL11" s="27"/>
      <c r="AM11" s="27"/>
      <c r="AN11" s="32" t="s">
        <v>5</v>
      </c>
      <c r="AO11" s="27"/>
      <c r="AP11" s="27"/>
      <c r="AQ11" s="29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S12" s="22" t="s">
        <v>9</v>
      </c>
    </row>
    <row r="13" spans="2:71" ht="14.45" customHeight="1">
      <c r="B13" s="26"/>
      <c r="C13" s="27"/>
      <c r="D13" s="34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4" t="s">
        <v>26</v>
      </c>
      <c r="AL13" s="27"/>
      <c r="AM13" s="27"/>
      <c r="AN13" s="32" t="s">
        <v>5</v>
      </c>
      <c r="AO13" s="27"/>
      <c r="AP13" s="27"/>
      <c r="AQ13" s="29"/>
      <c r="BS13" s="22" t="s">
        <v>9</v>
      </c>
    </row>
    <row r="14" spans="2:71" ht="15">
      <c r="B14" s="26"/>
      <c r="C14" s="27"/>
      <c r="D14" s="27"/>
      <c r="E14" s="32" t="s">
        <v>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4" t="s">
        <v>27</v>
      </c>
      <c r="AL14" s="27"/>
      <c r="AM14" s="27"/>
      <c r="AN14" s="32" t="s">
        <v>5</v>
      </c>
      <c r="AO14" s="27"/>
      <c r="AP14" s="27"/>
      <c r="AQ14" s="29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S15" s="22" t="s">
        <v>6</v>
      </c>
    </row>
    <row r="16" spans="2:71" ht="14.45" customHeight="1">
      <c r="B16" s="26"/>
      <c r="C16" s="27"/>
      <c r="D16" s="34" t="s">
        <v>29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4" t="s">
        <v>26</v>
      </c>
      <c r="AL16" s="27"/>
      <c r="AM16" s="27"/>
      <c r="AN16" s="32" t="s">
        <v>5</v>
      </c>
      <c r="AO16" s="27"/>
      <c r="AP16" s="27"/>
      <c r="AQ16" s="29"/>
      <c r="BS16" s="22" t="s">
        <v>6</v>
      </c>
    </row>
    <row r="17" spans="2:71" ht="18.4" customHeight="1">
      <c r="B17" s="26"/>
      <c r="C17" s="27"/>
      <c r="D17" s="27"/>
      <c r="E17" s="32" t="s">
        <v>22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4" t="s">
        <v>27</v>
      </c>
      <c r="AL17" s="27"/>
      <c r="AM17" s="27"/>
      <c r="AN17" s="32" t="s">
        <v>5</v>
      </c>
      <c r="AO17" s="27"/>
      <c r="AP17" s="27"/>
      <c r="AQ17" s="29"/>
      <c r="BS17" s="22" t="s">
        <v>30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S18" s="22" t="s">
        <v>9</v>
      </c>
    </row>
    <row r="19" spans="2:71" ht="14.45" customHeight="1">
      <c r="B19" s="26"/>
      <c r="C19" s="27"/>
      <c r="D19" s="34" t="s">
        <v>31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S19" s="22" t="s">
        <v>9</v>
      </c>
    </row>
    <row r="20" spans="2:71" ht="16.5" customHeight="1">
      <c r="B20" s="26"/>
      <c r="C20" s="27"/>
      <c r="D20" s="27"/>
      <c r="E20" s="293" t="s">
        <v>5</v>
      </c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7"/>
      <c r="AP20" s="27"/>
      <c r="AQ20" s="29"/>
      <c r="BS20" s="22" t="s">
        <v>30</v>
      </c>
    </row>
    <row r="21" spans="2:43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</row>
    <row r="22" spans="2:43" ht="6.95" customHeight="1">
      <c r="B22" s="26"/>
      <c r="C22" s="2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7"/>
      <c r="AQ22" s="29"/>
    </row>
    <row r="23" spans="2:43" s="1" customFormat="1" ht="25.9" customHeight="1">
      <c r="B23" s="36"/>
      <c r="C23" s="37"/>
      <c r="D23" s="38" t="s">
        <v>32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94">
        <f>ROUND(AG51,2)</f>
        <v>50000</v>
      </c>
      <c r="AL23" s="295"/>
      <c r="AM23" s="295"/>
      <c r="AN23" s="295"/>
      <c r="AO23" s="295"/>
      <c r="AP23" s="37"/>
      <c r="AQ23" s="40"/>
    </row>
    <row r="24" spans="2:43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</row>
    <row r="25" spans="2:43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96" t="s">
        <v>33</v>
      </c>
      <c r="M25" s="296"/>
      <c r="N25" s="296"/>
      <c r="O25" s="296"/>
      <c r="P25" s="37"/>
      <c r="Q25" s="37"/>
      <c r="R25" s="37"/>
      <c r="S25" s="37"/>
      <c r="T25" s="37"/>
      <c r="U25" s="37"/>
      <c r="V25" s="37"/>
      <c r="W25" s="296" t="s">
        <v>34</v>
      </c>
      <c r="X25" s="296"/>
      <c r="Y25" s="296"/>
      <c r="Z25" s="296"/>
      <c r="AA25" s="296"/>
      <c r="AB25" s="296"/>
      <c r="AC25" s="296"/>
      <c r="AD25" s="296"/>
      <c r="AE25" s="296"/>
      <c r="AF25" s="37"/>
      <c r="AG25" s="37"/>
      <c r="AH25" s="37"/>
      <c r="AI25" s="37"/>
      <c r="AJ25" s="37"/>
      <c r="AK25" s="296" t="s">
        <v>35</v>
      </c>
      <c r="AL25" s="296"/>
      <c r="AM25" s="296"/>
      <c r="AN25" s="296"/>
      <c r="AO25" s="296"/>
      <c r="AP25" s="37"/>
      <c r="AQ25" s="40"/>
    </row>
    <row r="26" spans="2:43" s="2" customFormat="1" ht="14.45" customHeight="1">
      <c r="B26" s="42"/>
      <c r="C26" s="43"/>
      <c r="D26" s="44" t="s">
        <v>36</v>
      </c>
      <c r="E26" s="43"/>
      <c r="F26" s="44" t="s">
        <v>37</v>
      </c>
      <c r="G26" s="43"/>
      <c r="H26" s="43"/>
      <c r="I26" s="43"/>
      <c r="J26" s="43"/>
      <c r="K26" s="43"/>
      <c r="L26" s="283">
        <v>0.21</v>
      </c>
      <c r="M26" s="284"/>
      <c r="N26" s="284"/>
      <c r="O26" s="284"/>
      <c r="P26" s="43"/>
      <c r="Q26" s="43"/>
      <c r="R26" s="43"/>
      <c r="S26" s="43"/>
      <c r="T26" s="43"/>
      <c r="U26" s="43"/>
      <c r="V26" s="43"/>
      <c r="W26" s="285">
        <f>ROUND(AZ51,2)</f>
        <v>50000</v>
      </c>
      <c r="X26" s="284"/>
      <c r="Y26" s="284"/>
      <c r="Z26" s="284"/>
      <c r="AA26" s="284"/>
      <c r="AB26" s="284"/>
      <c r="AC26" s="284"/>
      <c r="AD26" s="284"/>
      <c r="AE26" s="284"/>
      <c r="AF26" s="43"/>
      <c r="AG26" s="43"/>
      <c r="AH26" s="43"/>
      <c r="AI26" s="43"/>
      <c r="AJ26" s="43"/>
      <c r="AK26" s="285">
        <f>ROUND(AV51,2)</f>
        <v>10500</v>
      </c>
      <c r="AL26" s="284"/>
      <c r="AM26" s="284"/>
      <c r="AN26" s="284"/>
      <c r="AO26" s="284"/>
      <c r="AP26" s="43"/>
      <c r="AQ26" s="45"/>
    </row>
    <row r="27" spans="2:43" s="2" customFormat="1" ht="14.45" customHeight="1">
      <c r="B27" s="42"/>
      <c r="C27" s="43"/>
      <c r="D27" s="43"/>
      <c r="E27" s="43"/>
      <c r="F27" s="44" t="s">
        <v>38</v>
      </c>
      <c r="G27" s="43"/>
      <c r="H27" s="43"/>
      <c r="I27" s="43"/>
      <c r="J27" s="43"/>
      <c r="K27" s="43"/>
      <c r="L27" s="283">
        <v>0.15</v>
      </c>
      <c r="M27" s="284"/>
      <c r="N27" s="284"/>
      <c r="O27" s="284"/>
      <c r="P27" s="43"/>
      <c r="Q27" s="43"/>
      <c r="R27" s="43"/>
      <c r="S27" s="43"/>
      <c r="T27" s="43"/>
      <c r="U27" s="43"/>
      <c r="V27" s="43"/>
      <c r="W27" s="285">
        <f>ROUND(BA51,2)</f>
        <v>0</v>
      </c>
      <c r="X27" s="284"/>
      <c r="Y27" s="284"/>
      <c r="Z27" s="284"/>
      <c r="AA27" s="284"/>
      <c r="AB27" s="284"/>
      <c r="AC27" s="284"/>
      <c r="AD27" s="284"/>
      <c r="AE27" s="284"/>
      <c r="AF27" s="43"/>
      <c r="AG27" s="43"/>
      <c r="AH27" s="43"/>
      <c r="AI27" s="43"/>
      <c r="AJ27" s="43"/>
      <c r="AK27" s="285">
        <f>ROUND(AW51,2)</f>
        <v>0</v>
      </c>
      <c r="AL27" s="284"/>
      <c r="AM27" s="284"/>
      <c r="AN27" s="284"/>
      <c r="AO27" s="284"/>
      <c r="AP27" s="43"/>
      <c r="AQ27" s="45"/>
    </row>
    <row r="28" spans="2:43" s="2" customFormat="1" ht="14.45" customHeight="1" hidden="1">
      <c r="B28" s="42"/>
      <c r="C28" s="43"/>
      <c r="D28" s="43"/>
      <c r="E28" s="43"/>
      <c r="F28" s="44" t="s">
        <v>39</v>
      </c>
      <c r="G28" s="43"/>
      <c r="H28" s="43"/>
      <c r="I28" s="43"/>
      <c r="J28" s="43"/>
      <c r="K28" s="43"/>
      <c r="L28" s="283">
        <v>0.21</v>
      </c>
      <c r="M28" s="284"/>
      <c r="N28" s="284"/>
      <c r="O28" s="284"/>
      <c r="P28" s="43"/>
      <c r="Q28" s="43"/>
      <c r="R28" s="43"/>
      <c r="S28" s="43"/>
      <c r="T28" s="43"/>
      <c r="U28" s="43"/>
      <c r="V28" s="43"/>
      <c r="W28" s="285">
        <f>ROUND(BB51,2)</f>
        <v>0</v>
      </c>
      <c r="X28" s="284"/>
      <c r="Y28" s="284"/>
      <c r="Z28" s="284"/>
      <c r="AA28" s="284"/>
      <c r="AB28" s="284"/>
      <c r="AC28" s="284"/>
      <c r="AD28" s="284"/>
      <c r="AE28" s="284"/>
      <c r="AF28" s="43"/>
      <c r="AG28" s="43"/>
      <c r="AH28" s="43"/>
      <c r="AI28" s="43"/>
      <c r="AJ28" s="43"/>
      <c r="AK28" s="285">
        <v>0</v>
      </c>
      <c r="AL28" s="284"/>
      <c r="AM28" s="284"/>
      <c r="AN28" s="284"/>
      <c r="AO28" s="284"/>
      <c r="AP28" s="43"/>
      <c r="AQ28" s="45"/>
    </row>
    <row r="29" spans="2:43" s="2" customFormat="1" ht="14.45" customHeight="1" hidden="1">
      <c r="B29" s="42"/>
      <c r="C29" s="43"/>
      <c r="D29" s="43"/>
      <c r="E29" s="43"/>
      <c r="F29" s="44" t="s">
        <v>40</v>
      </c>
      <c r="G29" s="43"/>
      <c r="H29" s="43"/>
      <c r="I29" s="43"/>
      <c r="J29" s="43"/>
      <c r="K29" s="43"/>
      <c r="L29" s="283">
        <v>0.15</v>
      </c>
      <c r="M29" s="284"/>
      <c r="N29" s="284"/>
      <c r="O29" s="284"/>
      <c r="P29" s="43"/>
      <c r="Q29" s="43"/>
      <c r="R29" s="43"/>
      <c r="S29" s="43"/>
      <c r="T29" s="43"/>
      <c r="U29" s="43"/>
      <c r="V29" s="43"/>
      <c r="W29" s="285">
        <f>ROUND(BC51,2)</f>
        <v>0</v>
      </c>
      <c r="X29" s="284"/>
      <c r="Y29" s="284"/>
      <c r="Z29" s="284"/>
      <c r="AA29" s="284"/>
      <c r="AB29" s="284"/>
      <c r="AC29" s="284"/>
      <c r="AD29" s="284"/>
      <c r="AE29" s="284"/>
      <c r="AF29" s="43"/>
      <c r="AG29" s="43"/>
      <c r="AH29" s="43"/>
      <c r="AI29" s="43"/>
      <c r="AJ29" s="43"/>
      <c r="AK29" s="285">
        <v>0</v>
      </c>
      <c r="AL29" s="284"/>
      <c r="AM29" s="284"/>
      <c r="AN29" s="284"/>
      <c r="AO29" s="284"/>
      <c r="AP29" s="43"/>
      <c r="AQ29" s="45"/>
    </row>
    <row r="30" spans="2:43" s="2" customFormat="1" ht="14.45" customHeight="1" hidden="1">
      <c r="B30" s="42"/>
      <c r="C30" s="43"/>
      <c r="D30" s="43"/>
      <c r="E30" s="43"/>
      <c r="F30" s="44" t="s">
        <v>41</v>
      </c>
      <c r="G30" s="43"/>
      <c r="H30" s="43"/>
      <c r="I30" s="43"/>
      <c r="J30" s="43"/>
      <c r="K30" s="43"/>
      <c r="L30" s="283">
        <v>0</v>
      </c>
      <c r="M30" s="284"/>
      <c r="N30" s="284"/>
      <c r="O30" s="284"/>
      <c r="P30" s="43"/>
      <c r="Q30" s="43"/>
      <c r="R30" s="43"/>
      <c r="S30" s="43"/>
      <c r="T30" s="43"/>
      <c r="U30" s="43"/>
      <c r="V30" s="43"/>
      <c r="W30" s="285">
        <f>ROUND(BD51,2)</f>
        <v>0</v>
      </c>
      <c r="X30" s="284"/>
      <c r="Y30" s="284"/>
      <c r="Z30" s="284"/>
      <c r="AA30" s="284"/>
      <c r="AB30" s="284"/>
      <c r="AC30" s="284"/>
      <c r="AD30" s="284"/>
      <c r="AE30" s="284"/>
      <c r="AF30" s="43"/>
      <c r="AG30" s="43"/>
      <c r="AH30" s="43"/>
      <c r="AI30" s="43"/>
      <c r="AJ30" s="43"/>
      <c r="AK30" s="285">
        <v>0</v>
      </c>
      <c r="AL30" s="284"/>
      <c r="AM30" s="284"/>
      <c r="AN30" s="284"/>
      <c r="AO30" s="284"/>
      <c r="AP30" s="43"/>
      <c r="AQ30" s="45"/>
    </row>
    <row r="31" spans="2:43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</row>
    <row r="32" spans="2:43" s="1" customFormat="1" ht="25.9" customHeight="1">
      <c r="B32" s="36"/>
      <c r="C32" s="46"/>
      <c r="D32" s="47" t="s">
        <v>42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43</v>
      </c>
      <c r="U32" s="48"/>
      <c r="V32" s="48"/>
      <c r="W32" s="48"/>
      <c r="X32" s="286" t="s">
        <v>44</v>
      </c>
      <c r="Y32" s="287"/>
      <c r="Z32" s="287"/>
      <c r="AA32" s="287"/>
      <c r="AB32" s="287"/>
      <c r="AC32" s="48"/>
      <c r="AD32" s="48"/>
      <c r="AE32" s="48"/>
      <c r="AF32" s="48"/>
      <c r="AG32" s="48"/>
      <c r="AH32" s="48"/>
      <c r="AI32" s="48"/>
      <c r="AJ32" s="48"/>
      <c r="AK32" s="288">
        <f>SUM(AK23:AK30)</f>
        <v>60500</v>
      </c>
      <c r="AL32" s="287"/>
      <c r="AM32" s="287"/>
      <c r="AN32" s="287"/>
      <c r="AO32" s="289"/>
      <c r="AP32" s="46"/>
      <c r="AQ32" s="50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95" customHeight="1">
      <c r="B39" s="36"/>
      <c r="C39" s="56" t="s">
        <v>45</v>
      </c>
      <c r="AR39" s="36"/>
    </row>
    <row r="40" spans="2:44" s="1" customFormat="1" ht="6.95" customHeight="1">
      <c r="B40" s="36"/>
      <c r="AR40" s="36"/>
    </row>
    <row r="41" spans="2:44" s="3" customFormat="1" ht="14.45" customHeight="1">
      <c r="B41" s="57"/>
      <c r="C41" s="58" t="s">
        <v>15</v>
      </c>
      <c r="L41" s="3" t="str">
        <f>K5</f>
        <v>2017/38</v>
      </c>
      <c r="AR41" s="57"/>
    </row>
    <row r="42" spans="2:44" s="4" customFormat="1" ht="36.95" customHeight="1">
      <c r="B42" s="59"/>
      <c r="C42" s="60" t="s">
        <v>17</v>
      </c>
      <c r="L42" s="271" t="str">
        <f>K6</f>
        <v>Nátok do nádrže, ul. Kundratická, Chomutov</v>
      </c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R42" s="59"/>
    </row>
    <row r="43" spans="2:44" s="1" customFormat="1" ht="6.95" customHeight="1">
      <c r="B43" s="36"/>
      <c r="AR43" s="36"/>
    </row>
    <row r="44" spans="2:44" s="1" customFormat="1" ht="15">
      <c r="B44" s="36"/>
      <c r="C44" s="58" t="s">
        <v>21</v>
      </c>
      <c r="L44" s="61" t="str">
        <f>IF(K8="","",K8)</f>
        <v xml:space="preserve"> </v>
      </c>
      <c r="AI44" s="58" t="s">
        <v>23</v>
      </c>
      <c r="AM44" s="273" t="str">
        <f>IF(AN8="","",AN8)</f>
        <v>15. 8. 2017</v>
      </c>
      <c r="AN44" s="273"/>
      <c r="AR44" s="36"/>
    </row>
    <row r="45" spans="2:44" s="1" customFormat="1" ht="6.95" customHeight="1">
      <c r="B45" s="36"/>
      <c r="AR45" s="36"/>
    </row>
    <row r="46" spans="2:56" s="1" customFormat="1" ht="15">
      <c r="B46" s="36"/>
      <c r="C46" s="58" t="s">
        <v>25</v>
      </c>
      <c r="L46" s="3" t="str">
        <f>IF(E11="","",E11)</f>
        <v xml:space="preserve"> </v>
      </c>
      <c r="AI46" s="58" t="s">
        <v>29</v>
      </c>
      <c r="AM46" s="274" t="str">
        <f>IF(E17="","",E17)</f>
        <v xml:space="preserve"> </v>
      </c>
      <c r="AN46" s="274"/>
      <c r="AO46" s="274"/>
      <c r="AP46" s="274"/>
      <c r="AR46" s="36"/>
      <c r="AS46" s="275" t="s">
        <v>46</v>
      </c>
      <c r="AT46" s="276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28</v>
      </c>
      <c r="L47" s="3" t="str">
        <f>IF(E14="","",E14)</f>
        <v xml:space="preserve"> </v>
      </c>
      <c r="AR47" s="36"/>
      <c r="AS47" s="277"/>
      <c r="AT47" s="278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77"/>
      <c r="AT48" s="278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279" t="s">
        <v>47</v>
      </c>
      <c r="D49" s="280"/>
      <c r="E49" s="280"/>
      <c r="F49" s="280"/>
      <c r="G49" s="280"/>
      <c r="H49" s="66"/>
      <c r="I49" s="281" t="s">
        <v>48</v>
      </c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2" t="s">
        <v>49</v>
      </c>
      <c r="AH49" s="280"/>
      <c r="AI49" s="280"/>
      <c r="AJ49" s="280"/>
      <c r="AK49" s="280"/>
      <c r="AL49" s="280"/>
      <c r="AM49" s="280"/>
      <c r="AN49" s="281" t="s">
        <v>50</v>
      </c>
      <c r="AO49" s="280"/>
      <c r="AP49" s="280"/>
      <c r="AQ49" s="67" t="s">
        <v>51</v>
      </c>
      <c r="AR49" s="36"/>
      <c r="AS49" s="68" t="s">
        <v>52</v>
      </c>
      <c r="AT49" s="69" t="s">
        <v>53</v>
      </c>
      <c r="AU49" s="69" t="s">
        <v>54</v>
      </c>
      <c r="AV49" s="69" t="s">
        <v>55</v>
      </c>
      <c r="AW49" s="69" t="s">
        <v>56</v>
      </c>
      <c r="AX49" s="69" t="s">
        <v>57</v>
      </c>
      <c r="AY49" s="69" t="s">
        <v>58</v>
      </c>
      <c r="AZ49" s="69" t="s">
        <v>59</v>
      </c>
      <c r="BA49" s="69" t="s">
        <v>60</v>
      </c>
      <c r="BB49" s="69" t="s">
        <v>61</v>
      </c>
      <c r="BC49" s="69" t="s">
        <v>62</v>
      </c>
      <c r="BD49" s="70" t="s">
        <v>63</v>
      </c>
    </row>
    <row r="50" spans="2:56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45" customHeight="1">
      <c r="B51" s="59"/>
      <c r="C51" s="72" t="s">
        <v>64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69">
        <f>ROUND(AG52,2)</f>
        <v>50000</v>
      </c>
      <c r="AH51" s="269"/>
      <c r="AI51" s="269"/>
      <c r="AJ51" s="269"/>
      <c r="AK51" s="269"/>
      <c r="AL51" s="269"/>
      <c r="AM51" s="269"/>
      <c r="AN51" s="270">
        <f>SUM(AG51,AT51)</f>
        <v>60500</v>
      </c>
      <c r="AO51" s="270"/>
      <c r="AP51" s="270"/>
      <c r="AQ51" s="74" t="s">
        <v>5</v>
      </c>
      <c r="AR51" s="59"/>
      <c r="AS51" s="75">
        <f>ROUND(AS52,2)</f>
        <v>0</v>
      </c>
      <c r="AT51" s="76">
        <f>ROUND(SUM(AV51:AW51),2)</f>
        <v>10500</v>
      </c>
      <c r="AU51" s="77">
        <f>ROUND(AU52,5)</f>
        <v>388.69578</v>
      </c>
      <c r="AV51" s="76">
        <f>ROUND(AZ51*L26,2)</f>
        <v>10500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50000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60" t="s">
        <v>65</v>
      </c>
      <c r="BT51" s="60" t="s">
        <v>66</v>
      </c>
      <c r="BU51" s="79" t="s">
        <v>67</v>
      </c>
      <c r="BV51" s="60" t="s">
        <v>68</v>
      </c>
      <c r="BW51" s="60" t="s">
        <v>7</v>
      </c>
      <c r="BX51" s="60" t="s">
        <v>69</v>
      </c>
      <c r="CL51" s="60" t="s">
        <v>5</v>
      </c>
    </row>
    <row r="52" spans="1:91" s="5" customFormat="1" ht="16.5" customHeight="1">
      <c r="A52" s="80" t="s">
        <v>70</v>
      </c>
      <c r="B52" s="81"/>
      <c r="C52" s="82"/>
      <c r="D52" s="268" t="s">
        <v>71</v>
      </c>
      <c r="E52" s="268"/>
      <c r="F52" s="268"/>
      <c r="G52" s="268"/>
      <c r="H52" s="268"/>
      <c r="I52" s="83"/>
      <c r="J52" s="268" t="s">
        <v>72</v>
      </c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6">
        <f>'SO_01 - Stavební objekt 01'!J27</f>
        <v>50000</v>
      </c>
      <c r="AH52" s="267"/>
      <c r="AI52" s="267"/>
      <c r="AJ52" s="267"/>
      <c r="AK52" s="267"/>
      <c r="AL52" s="267"/>
      <c r="AM52" s="267"/>
      <c r="AN52" s="266">
        <f>SUM(AG52,AT52)</f>
        <v>60500</v>
      </c>
      <c r="AO52" s="267"/>
      <c r="AP52" s="267"/>
      <c r="AQ52" s="84" t="s">
        <v>73</v>
      </c>
      <c r="AR52" s="81"/>
      <c r="AS52" s="85">
        <v>0</v>
      </c>
      <c r="AT52" s="86">
        <f>ROUND(SUM(AV52:AW52),2)</f>
        <v>10500</v>
      </c>
      <c r="AU52" s="87">
        <f>'SO_01 - Stavební objekt 01'!P88</f>
        <v>388.69577599999997</v>
      </c>
      <c r="AV52" s="86">
        <f>'SO_01 - Stavební objekt 01'!J30</f>
        <v>10500</v>
      </c>
      <c r="AW52" s="86">
        <f>'SO_01 - Stavební objekt 01'!J31</f>
        <v>0</v>
      </c>
      <c r="AX52" s="86">
        <f>'SO_01 - Stavební objekt 01'!J32</f>
        <v>0</v>
      </c>
      <c r="AY52" s="86">
        <f>'SO_01 - Stavební objekt 01'!J33</f>
        <v>0</v>
      </c>
      <c r="AZ52" s="86">
        <f>'SO_01 - Stavební objekt 01'!F30</f>
        <v>50000</v>
      </c>
      <c r="BA52" s="86">
        <f>'SO_01 - Stavební objekt 01'!F31</f>
        <v>0</v>
      </c>
      <c r="BB52" s="86">
        <f>'SO_01 - Stavební objekt 01'!F32</f>
        <v>0</v>
      </c>
      <c r="BC52" s="86">
        <f>'SO_01 - Stavební objekt 01'!F33</f>
        <v>0</v>
      </c>
      <c r="BD52" s="88">
        <f>'SO_01 - Stavební objekt 01'!F34</f>
        <v>0</v>
      </c>
      <c r="BT52" s="89" t="s">
        <v>74</v>
      </c>
      <c r="BV52" s="89" t="s">
        <v>68</v>
      </c>
      <c r="BW52" s="89" t="s">
        <v>75</v>
      </c>
      <c r="BX52" s="89" t="s">
        <v>7</v>
      </c>
      <c r="CL52" s="89" t="s">
        <v>5</v>
      </c>
      <c r="CM52" s="89" t="s">
        <v>76</v>
      </c>
    </row>
    <row r="53" spans="2:44" s="1" customFormat="1" ht="30" customHeight="1">
      <c r="B53" s="36"/>
      <c r="AR53" s="36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6"/>
    </row>
  </sheetData>
  <mergeCells count="39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SO_01 - Stavební objekt 0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4"/>
  <sheetViews>
    <sheetView showGridLines="0" workbookViewId="0" topLeftCell="A1">
      <pane ySplit="1" topLeftCell="A150" activePane="bottomLeft" state="frozen"/>
      <selection pane="bottomLeft" activeCell="I167" sqref="I1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0"/>
      <c r="B1" s="15"/>
      <c r="C1" s="15"/>
      <c r="D1" s="16" t="s">
        <v>1</v>
      </c>
      <c r="E1" s="15"/>
      <c r="F1" s="91" t="s">
        <v>77</v>
      </c>
      <c r="G1" s="301" t="s">
        <v>78</v>
      </c>
      <c r="H1" s="301"/>
      <c r="I1" s="15"/>
      <c r="J1" s="91" t="s">
        <v>79</v>
      </c>
      <c r="K1" s="16" t="s">
        <v>80</v>
      </c>
      <c r="L1" s="91" t="s">
        <v>81</v>
      </c>
      <c r="M1" s="91"/>
      <c r="N1" s="91"/>
      <c r="O1" s="91"/>
      <c r="P1" s="91"/>
      <c r="Q1" s="91"/>
      <c r="R1" s="91"/>
      <c r="S1" s="91"/>
      <c r="T1" s="91"/>
      <c r="U1" s="92"/>
      <c r="V1" s="9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64" t="s">
        <v>8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22" t="s">
        <v>75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AT3" s="22" t="s">
        <v>76</v>
      </c>
    </row>
    <row r="4" spans="2:46" ht="36.95" customHeight="1">
      <c r="B4" s="26"/>
      <c r="C4" s="27"/>
      <c r="D4" s="28" t="s">
        <v>82</v>
      </c>
      <c r="E4" s="27"/>
      <c r="F4" s="27"/>
      <c r="G4" s="27"/>
      <c r="H4" s="27"/>
      <c r="I4" s="27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27"/>
      <c r="J5" s="27"/>
      <c r="K5" s="29"/>
    </row>
    <row r="6" spans="2:11" ht="15">
      <c r="B6" s="26"/>
      <c r="C6" s="27"/>
      <c r="D6" s="34" t="s">
        <v>17</v>
      </c>
      <c r="E6" s="27"/>
      <c r="F6" s="27"/>
      <c r="G6" s="27"/>
      <c r="H6" s="27"/>
      <c r="I6" s="27"/>
      <c r="J6" s="27"/>
      <c r="K6" s="29"/>
    </row>
    <row r="7" spans="2:11" ht="16.5" customHeight="1">
      <c r="B7" s="26"/>
      <c r="C7" s="27"/>
      <c r="D7" s="27"/>
      <c r="E7" s="302" t="str">
        <f>'Rekapitulace stavby'!K6</f>
        <v>Nátok do nádrže, ul. Kundratická, Chomutov</v>
      </c>
      <c r="F7" s="303"/>
      <c r="G7" s="303"/>
      <c r="H7" s="303"/>
      <c r="I7" s="27"/>
      <c r="J7" s="27"/>
      <c r="K7" s="29"/>
    </row>
    <row r="8" spans="2:11" s="1" customFormat="1" ht="15">
      <c r="B8" s="36"/>
      <c r="C8" s="37"/>
      <c r="D8" s="34" t="s">
        <v>83</v>
      </c>
      <c r="E8" s="37"/>
      <c r="F8" s="37"/>
      <c r="G8" s="37"/>
      <c r="H8" s="37"/>
      <c r="I8" s="37"/>
      <c r="J8" s="37"/>
      <c r="K8" s="40"/>
    </row>
    <row r="9" spans="2:11" s="1" customFormat="1" ht="36.95" customHeight="1">
      <c r="B9" s="36"/>
      <c r="C9" s="37"/>
      <c r="D9" s="37"/>
      <c r="E9" s="304" t="s">
        <v>84</v>
      </c>
      <c r="F9" s="305"/>
      <c r="G9" s="305"/>
      <c r="H9" s="305"/>
      <c r="I9" s="3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37"/>
      <c r="J10" s="37"/>
      <c r="K10" s="40"/>
    </row>
    <row r="11" spans="2:11" s="1" customFormat="1" ht="14.45" customHeight="1">
      <c r="B11" s="36"/>
      <c r="C11" s="37"/>
      <c r="D11" s="34" t="s">
        <v>19</v>
      </c>
      <c r="E11" s="37"/>
      <c r="F11" s="32" t="s">
        <v>5</v>
      </c>
      <c r="G11" s="37"/>
      <c r="H11" s="37"/>
      <c r="I11" s="34" t="s">
        <v>20</v>
      </c>
      <c r="J11" s="32" t="s">
        <v>5</v>
      </c>
      <c r="K11" s="40"/>
    </row>
    <row r="12" spans="2:11" s="1" customFormat="1" ht="14.45" customHeight="1">
      <c r="B12" s="36"/>
      <c r="C12" s="37"/>
      <c r="D12" s="34" t="s">
        <v>21</v>
      </c>
      <c r="E12" s="37"/>
      <c r="F12" s="32" t="s">
        <v>22</v>
      </c>
      <c r="G12" s="37"/>
      <c r="H12" s="37"/>
      <c r="I12" s="34" t="s">
        <v>23</v>
      </c>
      <c r="J12" s="93" t="str">
        <f>'Rekapitulace stavby'!AN8</f>
        <v>15. 8. 2017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37"/>
      <c r="J13" s="37"/>
      <c r="K13" s="40"/>
    </row>
    <row r="14" spans="2:11" s="1" customFormat="1" ht="14.45" customHeight="1">
      <c r="B14" s="36"/>
      <c r="C14" s="37"/>
      <c r="D14" s="34" t="s">
        <v>25</v>
      </c>
      <c r="E14" s="37"/>
      <c r="F14" s="37"/>
      <c r="G14" s="37"/>
      <c r="H14" s="37"/>
      <c r="I14" s="34" t="s">
        <v>26</v>
      </c>
      <c r="J14" s="32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2" t="str">
        <f>IF('Rekapitulace stavby'!E11="","",'Rekapitulace stavby'!E11)</f>
        <v xml:space="preserve"> </v>
      </c>
      <c r="F15" s="37"/>
      <c r="G15" s="37"/>
      <c r="H15" s="37"/>
      <c r="I15" s="34" t="s">
        <v>27</v>
      </c>
      <c r="J15" s="32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40"/>
    </row>
    <row r="17" spans="2:11" s="1" customFormat="1" ht="14.45" customHeight="1">
      <c r="B17" s="36"/>
      <c r="C17" s="37"/>
      <c r="D17" s="34" t="s">
        <v>28</v>
      </c>
      <c r="E17" s="37"/>
      <c r="F17" s="37"/>
      <c r="G17" s="37"/>
      <c r="H17" s="37"/>
      <c r="I17" s="34" t="s">
        <v>26</v>
      </c>
      <c r="J17" s="32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2" t="str">
        <f>IF('Rekapitulace stavby'!E14="Vyplň údaj","",IF('Rekapitulace stavby'!E14="","",'Rekapitulace stavby'!E14))</f>
        <v xml:space="preserve"> </v>
      </c>
      <c r="F18" s="37"/>
      <c r="G18" s="37"/>
      <c r="H18" s="37"/>
      <c r="I18" s="34" t="s">
        <v>27</v>
      </c>
      <c r="J18" s="32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40"/>
    </row>
    <row r="20" spans="2:11" s="1" customFormat="1" ht="14.45" customHeight="1">
      <c r="B20" s="36"/>
      <c r="C20" s="37"/>
      <c r="D20" s="34" t="s">
        <v>29</v>
      </c>
      <c r="E20" s="37"/>
      <c r="F20" s="37"/>
      <c r="G20" s="37"/>
      <c r="H20" s="37"/>
      <c r="I20" s="34" t="s">
        <v>26</v>
      </c>
      <c r="J20" s="32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2" t="str">
        <f>IF('Rekapitulace stavby'!E17="","",'Rekapitulace stavby'!E17)</f>
        <v xml:space="preserve"> </v>
      </c>
      <c r="F21" s="37"/>
      <c r="G21" s="37"/>
      <c r="H21" s="37"/>
      <c r="I21" s="34" t="s">
        <v>27</v>
      </c>
      <c r="J21" s="32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40"/>
    </row>
    <row r="23" spans="2:11" s="1" customFormat="1" ht="14.45" customHeight="1">
      <c r="B23" s="36"/>
      <c r="C23" s="37"/>
      <c r="D23" s="34" t="s">
        <v>31</v>
      </c>
      <c r="E23" s="37"/>
      <c r="F23" s="37"/>
      <c r="G23" s="37"/>
      <c r="H23" s="37"/>
      <c r="I23" s="37"/>
      <c r="J23" s="37"/>
      <c r="K23" s="40"/>
    </row>
    <row r="24" spans="2:11" s="6" customFormat="1" ht="16.5" customHeight="1">
      <c r="B24" s="94"/>
      <c r="C24" s="95"/>
      <c r="D24" s="95"/>
      <c r="E24" s="293" t="s">
        <v>5</v>
      </c>
      <c r="F24" s="293"/>
      <c r="G24" s="293"/>
      <c r="H24" s="293"/>
      <c r="I24" s="95"/>
      <c r="J24" s="95"/>
      <c r="K24" s="96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97"/>
    </row>
    <row r="27" spans="2:11" s="1" customFormat="1" ht="25.35" customHeight="1">
      <c r="B27" s="36"/>
      <c r="C27" s="37"/>
      <c r="D27" s="98" t="s">
        <v>32</v>
      </c>
      <c r="E27" s="37"/>
      <c r="F27" s="37"/>
      <c r="G27" s="37"/>
      <c r="H27" s="37"/>
      <c r="I27" s="37"/>
      <c r="J27" s="99">
        <f>ROUND(J88,2)</f>
        <v>50000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63"/>
      <c r="J28" s="63"/>
      <c r="K28" s="97"/>
    </row>
    <row r="29" spans="2:11" s="1" customFormat="1" ht="14.45" customHeight="1">
      <c r="B29" s="36"/>
      <c r="C29" s="37"/>
      <c r="D29" s="37"/>
      <c r="E29" s="37"/>
      <c r="F29" s="41" t="s">
        <v>34</v>
      </c>
      <c r="G29" s="37"/>
      <c r="H29" s="37"/>
      <c r="I29" s="41" t="s">
        <v>33</v>
      </c>
      <c r="J29" s="41" t="s">
        <v>35</v>
      </c>
      <c r="K29" s="40"/>
    </row>
    <row r="30" spans="2:11" s="1" customFormat="1" ht="14.45" customHeight="1">
      <c r="B30" s="36"/>
      <c r="C30" s="37"/>
      <c r="D30" s="44" t="s">
        <v>36</v>
      </c>
      <c r="E30" s="44" t="s">
        <v>37</v>
      </c>
      <c r="F30" s="100">
        <f>ROUND(SUM(BE88:BE173),2)</f>
        <v>50000</v>
      </c>
      <c r="G30" s="37"/>
      <c r="H30" s="37"/>
      <c r="I30" s="101">
        <v>0.21</v>
      </c>
      <c r="J30" s="100">
        <f>ROUND(ROUND((SUM(BE88:BE173)),2)*I30,2)</f>
        <v>10500</v>
      </c>
      <c r="K30" s="40"/>
    </row>
    <row r="31" spans="2:11" s="1" customFormat="1" ht="14.45" customHeight="1">
      <c r="B31" s="36"/>
      <c r="C31" s="37"/>
      <c r="D31" s="37"/>
      <c r="E31" s="44" t="s">
        <v>38</v>
      </c>
      <c r="F31" s="100">
        <f>ROUND(SUM(BF88:BF173),2)</f>
        <v>0</v>
      </c>
      <c r="G31" s="37"/>
      <c r="H31" s="37"/>
      <c r="I31" s="101">
        <v>0.15</v>
      </c>
      <c r="J31" s="100">
        <f>ROUND(ROUND((SUM(BF88:BF173)),2)*I31,2)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39</v>
      </c>
      <c r="F32" s="100">
        <f>ROUND(SUM(BG88:BG173),2)</f>
        <v>0</v>
      </c>
      <c r="G32" s="37"/>
      <c r="H32" s="37"/>
      <c r="I32" s="101">
        <v>0.21</v>
      </c>
      <c r="J32" s="10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40</v>
      </c>
      <c r="F33" s="100">
        <f>ROUND(SUM(BH88:BH173),2)</f>
        <v>0</v>
      </c>
      <c r="G33" s="37"/>
      <c r="H33" s="37"/>
      <c r="I33" s="101">
        <v>0.15</v>
      </c>
      <c r="J33" s="10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41</v>
      </c>
      <c r="F34" s="100">
        <f>ROUND(SUM(BI88:BI173),2)</f>
        <v>0</v>
      </c>
      <c r="G34" s="37"/>
      <c r="H34" s="37"/>
      <c r="I34" s="101">
        <v>0</v>
      </c>
      <c r="J34" s="10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37"/>
      <c r="J35" s="37"/>
      <c r="K35" s="40"/>
    </row>
    <row r="36" spans="2:11" s="1" customFormat="1" ht="25.35" customHeight="1">
      <c r="B36" s="36"/>
      <c r="C36" s="102"/>
      <c r="D36" s="103" t="s">
        <v>42</v>
      </c>
      <c r="E36" s="66"/>
      <c r="F36" s="66"/>
      <c r="G36" s="104" t="s">
        <v>43</v>
      </c>
      <c r="H36" s="105" t="s">
        <v>44</v>
      </c>
      <c r="I36" s="66"/>
      <c r="J36" s="106">
        <f>SUM(J27:J34)</f>
        <v>60500</v>
      </c>
      <c r="K36" s="107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108"/>
    </row>
    <row r="42" spans="2:11" s="1" customFormat="1" ht="36.95" customHeight="1">
      <c r="B42" s="36"/>
      <c r="C42" s="28" t="s">
        <v>85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40"/>
    </row>
    <row r="44" spans="2:11" s="1" customFormat="1" ht="14.45" customHeight="1">
      <c r="B44" s="36"/>
      <c r="C44" s="34" t="s">
        <v>17</v>
      </c>
      <c r="D44" s="37"/>
      <c r="E44" s="37"/>
      <c r="F44" s="37"/>
      <c r="G44" s="37"/>
      <c r="H44" s="37"/>
      <c r="I44" s="37"/>
      <c r="J44" s="37"/>
      <c r="K44" s="40"/>
    </row>
    <row r="45" spans="2:11" s="1" customFormat="1" ht="16.5" customHeight="1">
      <c r="B45" s="36"/>
      <c r="C45" s="37"/>
      <c r="D45" s="37"/>
      <c r="E45" s="302" t="str">
        <f>E7</f>
        <v>Nátok do nádrže, ul. Kundratická, Chomutov</v>
      </c>
      <c r="F45" s="303"/>
      <c r="G45" s="303"/>
      <c r="H45" s="303"/>
      <c r="I45" s="37"/>
      <c r="J45" s="37"/>
      <c r="K45" s="40"/>
    </row>
    <row r="46" spans="2:11" s="1" customFormat="1" ht="14.45" customHeight="1">
      <c r="B46" s="36"/>
      <c r="C46" s="34" t="s">
        <v>83</v>
      </c>
      <c r="D46" s="37"/>
      <c r="E46" s="37"/>
      <c r="F46" s="37"/>
      <c r="G46" s="37"/>
      <c r="H46" s="37"/>
      <c r="I46" s="37"/>
      <c r="J46" s="37"/>
      <c r="K46" s="40"/>
    </row>
    <row r="47" spans="2:11" s="1" customFormat="1" ht="17.25" customHeight="1">
      <c r="B47" s="36"/>
      <c r="C47" s="37"/>
      <c r="D47" s="37"/>
      <c r="E47" s="304" t="str">
        <f>E9</f>
        <v>SO_01 - Stavební objekt 01</v>
      </c>
      <c r="F47" s="305"/>
      <c r="G47" s="305"/>
      <c r="H47" s="305"/>
      <c r="I47" s="3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40"/>
    </row>
    <row r="49" spans="2:11" s="1" customFormat="1" ht="18" customHeight="1">
      <c r="B49" s="36"/>
      <c r="C49" s="34" t="s">
        <v>21</v>
      </c>
      <c r="D49" s="37"/>
      <c r="E49" s="37"/>
      <c r="F49" s="32" t="str">
        <f>F12</f>
        <v xml:space="preserve"> </v>
      </c>
      <c r="G49" s="37"/>
      <c r="H49" s="37"/>
      <c r="I49" s="34" t="s">
        <v>23</v>
      </c>
      <c r="J49" s="93" t="str">
        <f>IF(J12="","",J12)</f>
        <v>15. 8. 2017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37"/>
      <c r="J50" s="37"/>
      <c r="K50" s="40"/>
    </row>
    <row r="51" spans="2:11" s="1" customFormat="1" ht="15">
      <c r="B51" s="36"/>
      <c r="C51" s="34" t="s">
        <v>25</v>
      </c>
      <c r="D51" s="37"/>
      <c r="E51" s="37"/>
      <c r="F51" s="32" t="str">
        <f>E15</f>
        <v xml:space="preserve"> </v>
      </c>
      <c r="G51" s="37"/>
      <c r="H51" s="37"/>
      <c r="I51" s="34" t="s">
        <v>29</v>
      </c>
      <c r="J51" s="293" t="str">
        <f>E21</f>
        <v xml:space="preserve"> </v>
      </c>
      <c r="K51" s="40"/>
    </row>
    <row r="52" spans="2:11" s="1" customFormat="1" ht="14.45" customHeight="1">
      <c r="B52" s="36"/>
      <c r="C52" s="34" t="s">
        <v>28</v>
      </c>
      <c r="D52" s="37"/>
      <c r="E52" s="37"/>
      <c r="F52" s="32" t="str">
        <f>IF(E18="","",E18)</f>
        <v xml:space="preserve"> </v>
      </c>
      <c r="G52" s="37"/>
      <c r="H52" s="37"/>
      <c r="I52" s="37"/>
      <c r="J52" s="29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37"/>
      <c r="J53" s="37"/>
      <c r="K53" s="40"/>
    </row>
    <row r="54" spans="2:11" s="1" customFormat="1" ht="29.25" customHeight="1">
      <c r="B54" s="36"/>
      <c r="C54" s="109" t="s">
        <v>86</v>
      </c>
      <c r="D54" s="102"/>
      <c r="E54" s="102"/>
      <c r="F54" s="102"/>
      <c r="G54" s="102"/>
      <c r="H54" s="102"/>
      <c r="I54" s="102"/>
      <c r="J54" s="110" t="s">
        <v>87</v>
      </c>
      <c r="K54" s="111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37"/>
      <c r="J55" s="37"/>
      <c r="K55" s="40"/>
    </row>
    <row r="56" spans="2:47" s="1" customFormat="1" ht="29.25" customHeight="1">
      <c r="B56" s="36"/>
      <c r="C56" s="112" t="s">
        <v>88</v>
      </c>
      <c r="D56" s="37"/>
      <c r="E56" s="37"/>
      <c r="F56" s="37"/>
      <c r="G56" s="37"/>
      <c r="H56" s="37"/>
      <c r="I56" s="37"/>
      <c r="J56" s="99">
        <f>J88</f>
        <v>50000</v>
      </c>
      <c r="K56" s="40"/>
      <c r="AU56" s="22" t="s">
        <v>89</v>
      </c>
    </row>
    <row r="57" spans="2:11" s="7" customFormat="1" ht="24.95" customHeight="1">
      <c r="B57" s="113"/>
      <c r="C57" s="114"/>
      <c r="D57" s="115" t="s">
        <v>90</v>
      </c>
      <c r="E57" s="116"/>
      <c r="F57" s="116"/>
      <c r="G57" s="116"/>
      <c r="H57" s="116"/>
      <c r="I57" s="116"/>
      <c r="J57" s="117">
        <f>J89</f>
        <v>0</v>
      </c>
      <c r="K57" s="118"/>
    </row>
    <row r="58" spans="2:11" s="8" customFormat="1" ht="19.9" customHeight="1">
      <c r="B58" s="119"/>
      <c r="C58" s="120"/>
      <c r="D58" s="121" t="s">
        <v>91</v>
      </c>
      <c r="E58" s="122"/>
      <c r="F58" s="122"/>
      <c r="G58" s="122"/>
      <c r="H58" s="122"/>
      <c r="I58" s="122"/>
      <c r="J58" s="123">
        <f>J90</f>
        <v>0</v>
      </c>
      <c r="K58" s="124"/>
    </row>
    <row r="59" spans="2:11" s="8" customFormat="1" ht="19.9" customHeight="1">
      <c r="B59" s="119"/>
      <c r="C59" s="120"/>
      <c r="D59" s="121" t="s">
        <v>92</v>
      </c>
      <c r="E59" s="122"/>
      <c r="F59" s="122"/>
      <c r="G59" s="122"/>
      <c r="H59" s="122"/>
      <c r="I59" s="122"/>
      <c r="J59" s="123">
        <f>J125</f>
        <v>0</v>
      </c>
      <c r="K59" s="124"/>
    </row>
    <row r="60" spans="2:11" s="8" customFormat="1" ht="19.9" customHeight="1">
      <c r="B60" s="119"/>
      <c r="C60" s="120"/>
      <c r="D60" s="121" t="s">
        <v>93</v>
      </c>
      <c r="E60" s="122"/>
      <c r="F60" s="122"/>
      <c r="G60" s="122"/>
      <c r="H60" s="122"/>
      <c r="I60" s="122"/>
      <c r="J60" s="123">
        <f>J129</f>
        <v>0</v>
      </c>
      <c r="K60" s="124"/>
    </row>
    <row r="61" spans="2:11" s="8" customFormat="1" ht="19.9" customHeight="1">
      <c r="B61" s="119"/>
      <c r="C61" s="120"/>
      <c r="D61" s="121" t="s">
        <v>94</v>
      </c>
      <c r="E61" s="122"/>
      <c r="F61" s="122"/>
      <c r="G61" s="122"/>
      <c r="H61" s="122"/>
      <c r="I61" s="122"/>
      <c r="J61" s="123">
        <f>J133</f>
        <v>0</v>
      </c>
      <c r="K61" s="124"/>
    </row>
    <row r="62" spans="2:11" s="8" customFormat="1" ht="19.9" customHeight="1">
      <c r="B62" s="119"/>
      <c r="C62" s="120"/>
      <c r="D62" s="121" t="s">
        <v>95</v>
      </c>
      <c r="E62" s="122"/>
      <c r="F62" s="122"/>
      <c r="G62" s="122"/>
      <c r="H62" s="122"/>
      <c r="I62" s="122"/>
      <c r="J62" s="123">
        <f>J138</f>
        <v>0</v>
      </c>
      <c r="K62" s="124"/>
    </row>
    <row r="63" spans="2:11" s="8" customFormat="1" ht="19.9" customHeight="1">
      <c r="B63" s="119"/>
      <c r="C63" s="120"/>
      <c r="D63" s="121" t="s">
        <v>96</v>
      </c>
      <c r="E63" s="122"/>
      <c r="F63" s="122"/>
      <c r="G63" s="122"/>
      <c r="H63" s="122"/>
      <c r="I63" s="122"/>
      <c r="J63" s="123">
        <f>J151</f>
        <v>0</v>
      </c>
      <c r="K63" s="124"/>
    </row>
    <row r="64" spans="2:11" s="8" customFormat="1" ht="19.9" customHeight="1">
      <c r="B64" s="119"/>
      <c r="C64" s="120"/>
      <c r="D64" s="121" t="s">
        <v>97</v>
      </c>
      <c r="E64" s="122"/>
      <c r="F64" s="122"/>
      <c r="G64" s="122"/>
      <c r="H64" s="122"/>
      <c r="I64" s="122"/>
      <c r="J64" s="123">
        <f>J153</f>
        <v>0</v>
      </c>
      <c r="K64" s="124"/>
    </row>
    <row r="65" spans="2:11" s="8" customFormat="1" ht="19.9" customHeight="1">
      <c r="B65" s="119"/>
      <c r="C65" s="120"/>
      <c r="D65" s="121" t="s">
        <v>98</v>
      </c>
      <c r="E65" s="122"/>
      <c r="F65" s="122"/>
      <c r="G65" s="122"/>
      <c r="H65" s="122"/>
      <c r="I65" s="122"/>
      <c r="J65" s="123">
        <f>J164</f>
        <v>0</v>
      </c>
      <c r="K65" s="124"/>
    </row>
    <row r="66" spans="2:11" s="7" customFormat="1" ht="24.95" customHeight="1">
      <c r="B66" s="113"/>
      <c r="C66" s="114"/>
      <c r="D66" s="115" t="s">
        <v>99</v>
      </c>
      <c r="E66" s="116"/>
      <c r="F66" s="116"/>
      <c r="G66" s="116"/>
      <c r="H66" s="116"/>
      <c r="I66" s="116"/>
      <c r="J66" s="117">
        <f>J166</f>
        <v>50000</v>
      </c>
      <c r="K66" s="118"/>
    </row>
    <row r="67" spans="2:11" s="8" customFormat="1" ht="19.9" customHeight="1">
      <c r="B67" s="119"/>
      <c r="C67" s="120"/>
      <c r="D67" s="121" t="s">
        <v>100</v>
      </c>
      <c r="E67" s="122"/>
      <c r="F67" s="122"/>
      <c r="G67" s="122"/>
      <c r="H67" s="122"/>
      <c r="I67" s="122"/>
      <c r="J67" s="123">
        <f>J167</f>
        <v>0</v>
      </c>
      <c r="K67" s="124"/>
    </row>
    <row r="68" spans="2:11" s="8" customFormat="1" ht="19.9" customHeight="1">
      <c r="B68" s="119"/>
      <c r="C68" s="120"/>
      <c r="D68" s="121" t="s">
        <v>101</v>
      </c>
      <c r="E68" s="122"/>
      <c r="F68" s="122"/>
      <c r="G68" s="122"/>
      <c r="H68" s="122"/>
      <c r="I68" s="122"/>
      <c r="J68" s="123">
        <f>J169</f>
        <v>50000</v>
      </c>
      <c r="K68" s="124"/>
    </row>
    <row r="69" spans="2:11" s="1" customFormat="1" ht="21.75" customHeight="1">
      <c r="B69" s="36"/>
      <c r="C69" s="37"/>
      <c r="D69" s="37"/>
      <c r="E69" s="37"/>
      <c r="F69" s="37"/>
      <c r="G69" s="37"/>
      <c r="H69" s="37"/>
      <c r="I69" s="37"/>
      <c r="J69" s="37"/>
      <c r="K69" s="40"/>
    </row>
    <row r="70" spans="2:11" s="1" customFormat="1" ht="6.95" customHeight="1">
      <c r="B70" s="51"/>
      <c r="C70" s="52"/>
      <c r="D70" s="52"/>
      <c r="E70" s="52"/>
      <c r="F70" s="52"/>
      <c r="G70" s="52"/>
      <c r="H70" s="52"/>
      <c r="I70" s="52"/>
      <c r="J70" s="52"/>
      <c r="K70" s="53"/>
    </row>
    <row r="74" spans="2:12" s="1" customFormat="1" ht="6.95" customHeight="1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36"/>
    </row>
    <row r="75" spans="2:12" s="1" customFormat="1" ht="36.95" customHeight="1">
      <c r="B75" s="36"/>
      <c r="C75" s="56" t="s">
        <v>102</v>
      </c>
      <c r="L75" s="36"/>
    </row>
    <row r="76" spans="2:12" s="1" customFormat="1" ht="6.95" customHeight="1">
      <c r="B76" s="36"/>
      <c r="L76" s="36"/>
    </row>
    <row r="77" spans="2:12" s="1" customFormat="1" ht="14.45" customHeight="1">
      <c r="B77" s="36"/>
      <c r="C77" s="58" t="s">
        <v>17</v>
      </c>
      <c r="L77" s="36"/>
    </row>
    <row r="78" spans="2:12" s="1" customFormat="1" ht="16.5" customHeight="1">
      <c r="B78" s="36"/>
      <c r="E78" s="298" t="str">
        <f>E7</f>
        <v>Nátok do nádrže, ul. Kundratická, Chomutov</v>
      </c>
      <c r="F78" s="299"/>
      <c r="G78" s="299"/>
      <c r="H78" s="299"/>
      <c r="L78" s="36"/>
    </row>
    <row r="79" spans="2:12" s="1" customFormat="1" ht="14.45" customHeight="1">
      <c r="B79" s="36"/>
      <c r="C79" s="58" t="s">
        <v>83</v>
      </c>
      <c r="L79" s="36"/>
    </row>
    <row r="80" spans="2:12" s="1" customFormat="1" ht="17.25" customHeight="1">
      <c r="B80" s="36"/>
      <c r="E80" s="271" t="str">
        <f>E9</f>
        <v>SO_01 - Stavební objekt 01</v>
      </c>
      <c r="F80" s="300"/>
      <c r="G80" s="300"/>
      <c r="H80" s="300"/>
      <c r="L80" s="36"/>
    </row>
    <row r="81" spans="2:12" s="1" customFormat="1" ht="6.95" customHeight="1">
      <c r="B81" s="36"/>
      <c r="L81" s="36"/>
    </row>
    <row r="82" spans="2:12" s="1" customFormat="1" ht="18" customHeight="1">
      <c r="B82" s="36"/>
      <c r="C82" s="58" t="s">
        <v>21</v>
      </c>
      <c r="F82" s="125" t="str">
        <f>F12</f>
        <v xml:space="preserve"> </v>
      </c>
      <c r="I82" s="58" t="s">
        <v>23</v>
      </c>
      <c r="J82" s="62" t="str">
        <f>IF(J12="","",J12)</f>
        <v>15. 8. 2017</v>
      </c>
      <c r="L82" s="36"/>
    </row>
    <row r="83" spans="2:12" s="1" customFormat="1" ht="6.95" customHeight="1">
      <c r="B83" s="36"/>
      <c r="L83" s="36"/>
    </row>
    <row r="84" spans="2:12" s="1" customFormat="1" ht="15">
      <c r="B84" s="36"/>
      <c r="C84" s="58" t="s">
        <v>25</v>
      </c>
      <c r="F84" s="125" t="str">
        <f>E15</f>
        <v xml:space="preserve"> </v>
      </c>
      <c r="I84" s="58" t="s">
        <v>29</v>
      </c>
      <c r="J84" s="125" t="str">
        <f>E21</f>
        <v xml:space="preserve"> </v>
      </c>
      <c r="L84" s="36"/>
    </row>
    <row r="85" spans="2:12" s="1" customFormat="1" ht="14.45" customHeight="1">
      <c r="B85" s="36"/>
      <c r="C85" s="58" t="s">
        <v>28</v>
      </c>
      <c r="F85" s="125" t="str">
        <f>IF(E18="","",E18)</f>
        <v xml:space="preserve"> </v>
      </c>
      <c r="L85" s="36"/>
    </row>
    <row r="86" spans="2:12" s="1" customFormat="1" ht="10.35" customHeight="1">
      <c r="B86" s="36"/>
      <c r="L86" s="36"/>
    </row>
    <row r="87" spans="2:20" s="9" customFormat="1" ht="29.25" customHeight="1">
      <c r="B87" s="126"/>
      <c r="C87" s="127" t="s">
        <v>103</v>
      </c>
      <c r="D87" s="128" t="s">
        <v>51</v>
      </c>
      <c r="E87" s="128" t="s">
        <v>47</v>
      </c>
      <c r="F87" s="128" t="s">
        <v>104</v>
      </c>
      <c r="G87" s="128" t="s">
        <v>105</v>
      </c>
      <c r="H87" s="128" t="s">
        <v>106</v>
      </c>
      <c r="I87" s="128" t="s">
        <v>107</v>
      </c>
      <c r="J87" s="128" t="s">
        <v>87</v>
      </c>
      <c r="K87" s="129" t="s">
        <v>108</v>
      </c>
      <c r="L87" s="126"/>
      <c r="M87" s="68" t="s">
        <v>109</v>
      </c>
      <c r="N87" s="69" t="s">
        <v>36</v>
      </c>
      <c r="O87" s="69" t="s">
        <v>110</v>
      </c>
      <c r="P87" s="69" t="s">
        <v>111</v>
      </c>
      <c r="Q87" s="69" t="s">
        <v>112</v>
      </c>
      <c r="R87" s="69" t="s">
        <v>113</v>
      </c>
      <c r="S87" s="69" t="s">
        <v>114</v>
      </c>
      <c r="T87" s="70" t="s">
        <v>115</v>
      </c>
    </row>
    <row r="88" spans="2:63" s="1" customFormat="1" ht="29.25" customHeight="1">
      <c r="B88" s="36"/>
      <c r="C88" s="72" t="s">
        <v>88</v>
      </c>
      <c r="J88" s="130">
        <f>BK88</f>
        <v>50000</v>
      </c>
      <c r="L88" s="36"/>
      <c r="M88" s="71"/>
      <c r="N88" s="63"/>
      <c r="O88" s="63"/>
      <c r="P88" s="131">
        <f>P89+P166</f>
        <v>388.69577599999997</v>
      </c>
      <c r="Q88" s="63"/>
      <c r="R88" s="131">
        <f>R89+R166</f>
        <v>78.15348437</v>
      </c>
      <c r="S88" s="63"/>
      <c r="T88" s="132">
        <f>T89+T166</f>
        <v>2.0544</v>
      </c>
      <c r="AT88" s="22" t="s">
        <v>65</v>
      </c>
      <c r="AU88" s="22" t="s">
        <v>89</v>
      </c>
      <c r="BK88" s="133">
        <f>BK89+BK166</f>
        <v>50000</v>
      </c>
    </row>
    <row r="89" spans="2:63" s="10" customFormat="1" ht="37.35" customHeight="1">
      <c r="B89" s="134"/>
      <c r="D89" s="135" t="s">
        <v>65</v>
      </c>
      <c r="E89" s="136" t="s">
        <v>116</v>
      </c>
      <c r="F89" s="136" t="s">
        <v>117</v>
      </c>
      <c r="J89" s="137">
        <f>BK89</f>
        <v>0</v>
      </c>
      <c r="L89" s="134"/>
      <c r="M89" s="138"/>
      <c r="N89" s="139"/>
      <c r="O89" s="139"/>
      <c r="P89" s="140">
        <f>P90+P125+P129+P133+P138+P151+P153+P164</f>
        <v>388.69577599999997</v>
      </c>
      <c r="Q89" s="139"/>
      <c r="R89" s="140">
        <f>R90+R125+R129+R133+R138+R151+R153+R164</f>
        <v>78.15348437</v>
      </c>
      <c r="S89" s="139"/>
      <c r="T89" s="141">
        <f>T90+T125+T129+T133+T138+T151+T153+T164</f>
        <v>2.0544</v>
      </c>
      <c r="AR89" s="135" t="s">
        <v>74</v>
      </c>
      <c r="AT89" s="142" t="s">
        <v>65</v>
      </c>
      <c r="AU89" s="142" t="s">
        <v>66</v>
      </c>
      <c r="AY89" s="135" t="s">
        <v>118</v>
      </c>
      <c r="BK89" s="143">
        <f>BK90+BK125+BK129+BK133+BK138+BK151+BK153+BK164</f>
        <v>0</v>
      </c>
    </row>
    <row r="90" spans="2:63" s="10" customFormat="1" ht="19.9" customHeight="1">
      <c r="B90" s="134"/>
      <c r="D90" s="135" t="s">
        <v>65</v>
      </c>
      <c r="E90" s="144" t="s">
        <v>74</v>
      </c>
      <c r="F90" s="144" t="s">
        <v>119</v>
      </c>
      <c r="J90" s="145">
        <f>BK90</f>
        <v>0</v>
      </c>
      <c r="L90" s="134"/>
      <c r="M90" s="138"/>
      <c r="N90" s="139"/>
      <c r="O90" s="139"/>
      <c r="P90" s="140">
        <f>SUM(P91:P124)</f>
        <v>215.333427</v>
      </c>
      <c r="Q90" s="139"/>
      <c r="R90" s="140">
        <f>SUM(R91:R124)</f>
        <v>67.767024</v>
      </c>
      <c r="S90" s="139"/>
      <c r="T90" s="141">
        <f>SUM(T91:T124)</f>
        <v>2.0544</v>
      </c>
      <c r="AR90" s="135" t="s">
        <v>74</v>
      </c>
      <c r="AT90" s="142" t="s">
        <v>65</v>
      </c>
      <c r="AU90" s="142" t="s">
        <v>74</v>
      </c>
      <c r="AY90" s="135" t="s">
        <v>118</v>
      </c>
      <c r="BK90" s="143">
        <f>SUM(BK91:BK124)</f>
        <v>0</v>
      </c>
    </row>
    <row r="91" spans="2:65" s="1" customFormat="1" ht="25.5" customHeight="1">
      <c r="B91" s="146"/>
      <c r="C91" s="147" t="s">
        <v>74</v>
      </c>
      <c r="D91" s="147" t="s">
        <v>120</v>
      </c>
      <c r="E91" s="148" t="s">
        <v>121</v>
      </c>
      <c r="F91" s="149" t="s">
        <v>122</v>
      </c>
      <c r="G91" s="150" t="s">
        <v>123</v>
      </c>
      <c r="H91" s="151">
        <v>3.84</v>
      </c>
      <c r="I91" s="152"/>
      <c r="J91" s="152">
        <f>ROUND(I91*H91,2)</f>
        <v>0</v>
      </c>
      <c r="K91" s="149" t="s">
        <v>124</v>
      </c>
      <c r="L91" s="36"/>
      <c r="M91" s="153" t="s">
        <v>5</v>
      </c>
      <c r="N91" s="154" t="s">
        <v>37</v>
      </c>
      <c r="O91" s="155">
        <v>0.235</v>
      </c>
      <c r="P91" s="155">
        <f>O91*H91</f>
        <v>0.9023999999999999</v>
      </c>
      <c r="Q91" s="155">
        <v>0</v>
      </c>
      <c r="R91" s="155">
        <f>Q91*H91</f>
        <v>0</v>
      </c>
      <c r="S91" s="155">
        <v>0.295</v>
      </c>
      <c r="T91" s="156">
        <f>S91*H91</f>
        <v>1.1327999999999998</v>
      </c>
      <c r="AR91" s="22" t="s">
        <v>125</v>
      </c>
      <c r="AT91" s="22" t="s">
        <v>120</v>
      </c>
      <c r="AU91" s="22" t="s">
        <v>76</v>
      </c>
      <c r="AY91" s="22" t="s">
        <v>118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22" t="s">
        <v>74</v>
      </c>
      <c r="BK91" s="157">
        <f>ROUND(I91*H91,2)</f>
        <v>0</v>
      </c>
      <c r="BL91" s="22" t="s">
        <v>125</v>
      </c>
      <c r="BM91" s="22" t="s">
        <v>126</v>
      </c>
    </row>
    <row r="92" spans="2:65" s="1" customFormat="1" ht="25.5" customHeight="1">
      <c r="B92" s="146"/>
      <c r="C92" s="147" t="s">
        <v>76</v>
      </c>
      <c r="D92" s="147" t="s">
        <v>120</v>
      </c>
      <c r="E92" s="148" t="s">
        <v>127</v>
      </c>
      <c r="F92" s="149" t="s">
        <v>128</v>
      </c>
      <c r="G92" s="150" t="s">
        <v>123</v>
      </c>
      <c r="H92" s="151">
        <v>3.84</v>
      </c>
      <c r="I92" s="152"/>
      <c r="J92" s="152">
        <f>ROUND(I92*H92,2)</f>
        <v>0</v>
      </c>
      <c r="K92" s="149" t="s">
        <v>124</v>
      </c>
      <c r="L92" s="36"/>
      <c r="M92" s="153" t="s">
        <v>5</v>
      </c>
      <c r="N92" s="154" t="s">
        <v>37</v>
      </c>
      <c r="O92" s="155">
        <v>0.76</v>
      </c>
      <c r="P92" s="155">
        <f>O92*H92</f>
        <v>2.9184</v>
      </c>
      <c r="Q92" s="155">
        <v>0</v>
      </c>
      <c r="R92" s="155">
        <f>Q92*H92</f>
        <v>0</v>
      </c>
      <c r="S92" s="155">
        <v>0.24</v>
      </c>
      <c r="T92" s="156">
        <f>S92*H92</f>
        <v>0.9216</v>
      </c>
      <c r="AR92" s="22" t="s">
        <v>125</v>
      </c>
      <c r="AT92" s="22" t="s">
        <v>120</v>
      </c>
      <c r="AU92" s="22" t="s">
        <v>76</v>
      </c>
      <c r="AY92" s="22" t="s">
        <v>118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22" t="s">
        <v>74</v>
      </c>
      <c r="BK92" s="157">
        <f>ROUND(I92*H92,2)</f>
        <v>0</v>
      </c>
      <c r="BL92" s="22" t="s">
        <v>125</v>
      </c>
      <c r="BM92" s="22" t="s">
        <v>129</v>
      </c>
    </row>
    <row r="93" spans="2:65" s="1" customFormat="1" ht="16.5" customHeight="1">
      <c r="B93" s="146"/>
      <c r="C93" s="147" t="s">
        <v>130</v>
      </c>
      <c r="D93" s="147" t="s">
        <v>120</v>
      </c>
      <c r="E93" s="148" t="s">
        <v>131</v>
      </c>
      <c r="F93" s="149" t="s">
        <v>132</v>
      </c>
      <c r="G93" s="150" t="s">
        <v>133</v>
      </c>
      <c r="H93" s="151">
        <v>4.8</v>
      </c>
      <c r="I93" s="152"/>
      <c r="J93" s="152">
        <f>ROUND(I93*H93,2)</f>
        <v>0</v>
      </c>
      <c r="K93" s="149" t="s">
        <v>124</v>
      </c>
      <c r="L93" s="36"/>
      <c r="M93" s="153" t="s">
        <v>5</v>
      </c>
      <c r="N93" s="154" t="s">
        <v>37</v>
      </c>
      <c r="O93" s="155">
        <v>0.133</v>
      </c>
      <c r="P93" s="155">
        <f>O93*H93</f>
        <v>0.6384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AR93" s="22" t="s">
        <v>125</v>
      </c>
      <c r="AT93" s="22" t="s">
        <v>120</v>
      </c>
      <c r="AU93" s="22" t="s">
        <v>76</v>
      </c>
      <c r="AY93" s="22" t="s">
        <v>118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22" t="s">
        <v>74</v>
      </c>
      <c r="BK93" s="157">
        <f>ROUND(I93*H93,2)</f>
        <v>0</v>
      </c>
      <c r="BL93" s="22" t="s">
        <v>125</v>
      </c>
      <c r="BM93" s="22" t="s">
        <v>134</v>
      </c>
    </row>
    <row r="94" spans="2:51" s="11" customFormat="1" ht="13.5">
      <c r="B94" s="158"/>
      <c r="D94" s="159" t="s">
        <v>135</v>
      </c>
      <c r="E94" s="160" t="s">
        <v>5</v>
      </c>
      <c r="F94" s="161" t="s">
        <v>136</v>
      </c>
      <c r="H94" s="162">
        <v>4.8</v>
      </c>
      <c r="L94" s="158"/>
      <c r="M94" s="163"/>
      <c r="N94" s="164"/>
      <c r="O94" s="164"/>
      <c r="P94" s="164"/>
      <c r="Q94" s="164"/>
      <c r="R94" s="164"/>
      <c r="S94" s="164"/>
      <c r="T94" s="165"/>
      <c r="AT94" s="160" t="s">
        <v>135</v>
      </c>
      <c r="AU94" s="160" t="s">
        <v>76</v>
      </c>
      <c r="AV94" s="11" t="s">
        <v>76</v>
      </c>
      <c r="AW94" s="11" t="s">
        <v>30</v>
      </c>
      <c r="AX94" s="11" t="s">
        <v>66</v>
      </c>
      <c r="AY94" s="160" t="s">
        <v>118</v>
      </c>
    </row>
    <row r="95" spans="2:51" s="12" customFormat="1" ht="13.5">
      <c r="B95" s="166"/>
      <c r="D95" s="159" t="s">
        <v>135</v>
      </c>
      <c r="E95" s="167" t="s">
        <v>5</v>
      </c>
      <c r="F95" s="168" t="s">
        <v>137</v>
      </c>
      <c r="H95" s="169">
        <v>4.8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7" t="s">
        <v>135</v>
      </c>
      <c r="AU95" s="167" t="s">
        <v>76</v>
      </c>
      <c r="AV95" s="12" t="s">
        <v>125</v>
      </c>
      <c r="AW95" s="12" t="s">
        <v>30</v>
      </c>
      <c r="AX95" s="12" t="s">
        <v>74</v>
      </c>
      <c r="AY95" s="167" t="s">
        <v>118</v>
      </c>
    </row>
    <row r="96" spans="2:65" s="1" customFormat="1" ht="16.5" customHeight="1">
      <c r="B96" s="146"/>
      <c r="C96" s="147" t="s">
        <v>125</v>
      </c>
      <c r="D96" s="147" t="s">
        <v>120</v>
      </c>
      <c r="E96" s="148" t="s">
        <v>138</v>
      </c>
      <c r="F96" s="149" t="s">
        <v>139</v>
      </c>
      <c r="G96" s="150" t="s">
        <v>140</v>
      </c>
      <c r="H96" s="151">
        <v>5.12</v>
      </c>
      <c r="I96" s="152"/>
      <c r="J96" s="152">
        <f>ROUND(I96*H96,2)</f>
        <v>0</v>
      </c>
      <c r="K96" s="149" t="s">
        <v>141</v>
      </c>
      <c r="L96" s="36"/>
      <c r="M96" s="153" t="s">
        <v>5</v>
      </c>
      <c r="N96" s="154" t="s">
        <v>37</v>
      </c>
      <c r="O96" s="155">
        <v>0.097</v>
      </c>
      <c r="P96" s="155">
        <f>O96*H96</f>
        <v>0.49664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AR96" s="22" t="s">
        <v>125</v>
      </c>
      <c r="AT96" s="22" t="s">
        <v>120</v>
      </c>
      <c r="AU96" s="22" t="s">
        <v>76</v>
      </c>
      <c r="AY96" s="22" t="s">
        <v>118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22" t="s">
        <v>74</v>
      </c>
      <c r="BK96" s="157">
        <f>ROUND(I96*H96,2)</f>
        <v>0</v>
      </c>
      <c r="BL96" s="22" t="s">
        <v>125</v>
      </c>
      <c r="BM96" s="22" t="s">
        <v>142</v>
      </c>
    </row>
    <row r="97" spans="2:51" s="11" customFormat="1" ht="13.5">
      <c r="B97" s="158"/>
      <c r="D97" s="159" t="s">
        <v>135</v>
      </c>
      <c r="E97" s="160" t="s">
        <v>5</v>
      </c>
      <c r="F97" s="161" t="s">
        <v>143</v>
      </c>
      <c r="H97" s="162">
        <v>5.12</v>
      </c>
      <c r="L97" s="158"/>
      <c r="M97" s="163"/>
      <c r="N97" s="164"/>
      <c r="O97" s="164"/>
      <c r="P97" s="164"/>
      <c r="Q97" s="164"/>
      <c r="R97" s="164"/>
      <c r="S97" s="164"/>
      <c r="T97" s="165"/>
      <c r="AT97" s="160" t="s">
        <v>135</v>
      </c>
      <c r="AU97" s="160" t="s">
        <v>76</v>
      </c>
      <c r="AV97" s="11" t="s">
        <v>76</v>
      </c>
      <c r="AW97" s="11" t="s">
        <v>30</v>
      </c>
      <c r="AX97" s="11" t="s">
        <v>66</v>
      </c>
      <c r="AY97" s="160" t="s">
        <v>118</v>
      </c>
    </row>
    <row r="98" spans="2:51" s="12" customFormat="1" ht="13.5">
      <c r="B98" s="166"/>
      <c r="D98" s="159" t="s">
        <v>135</v>
      </c>
      <c r="E98" s="167" t="s">
        <v>5</v>
      </c>
      <c r="F98" s="168" t="s">
        <v>137</v>
      </c>
      <c r="H98" s="169">
        <v>5.12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7" t="s">
        <v>135</v>
      </c>
      <c r="AU98" s="167" t="s">
        <v>76</v>
      </c>
      <c r="AV98" s="12" t="s">
        <v>125</v>
      </c>
      <c r="AW98" s="12" t="s">
        <v>30</v>
      </c>
      <c r="AX98" s="12" t="s">
        <v>74</v>
      </c>
      <c r="AY98" s="167" t="s">
        <v>118</v>
      </c>
    </row>
    <row r="99" spans="2:65" s="1" customFormat="1" ht="16.5" customHeight="1">
      <c r="B99" s="146"/>
      <c r="C99" s="147" t="s">
        <v>144</v>
      </c>
      <c r="D99" s="147" t="s">
        <v>120</v>
      </c>
      <c r="E99" s="148" t="s">
        <v>145</v>
      </c>
      <c r="F99" s="149" t="s">
        <v>146</v>
      </c>
      <c r="G99" s="150" t="s">
        <v>140</v>
      </c>
      <c r="H99" s="151">
        <v>113.656</v>
      </c>
      <c r="I99" s="152"/>
      <c r="J99" s="152">
        <f>ROUND(I99*H99,2)</f>
        <v>0</v>
      </c>
      <c r="K99" s="149" t="s">
        <v>124</v>
      </c>
      <c r="L99" s="36"/>
      <c r="M99" s="153" t="s">
        <v>5</v>
      </c>
      <c r="N99" s="154" t="s">
        <v>37</v>
      </c>
      <c r="O99" s="155">
        <v>1.43</v>
      </c>
      <c r="P99" s="155">
        <f>O99*H99</f>
        <v>162.52808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AR99" s="22" t="s">
        <v>125</v>
      </c>
      <c r="AT99" s="22" t="s">
        <v>120</v>
      </c>
      <c r="AU99" s="22" t="s">
        <v>76</v>
      </c>
      <c r="AY99" s="22" t="s">
        <v>118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22" t="s">
        <v>74</v>
      </c>
      <c r="BK99" s="157">
        <f>ROUND(I99*H99,2)</f>
        <v>0</v>
      </c>
      <c r="BL99" s="22" t="s">
        <v>125</v>
      </c>
      <c r="BM99" s="22" t="s">
        <v>147</v>
      </c>
    </row>
    <row r="100" spans="2:51" s="11" customFormat="1" ht="13.5">
      <c r="B100" s="158"/>
      <c r="D100" s="159" t="s">
        <v>135</v>
      </c>
      <c r="E100" s="160" t="s">
        <v>5</v>
      </c>
      <c r="F100" s="161" t="s">
        <v>148</v>
      </c>
      <c r="H100" s="162">
        <v>113.656</v>
      </c>
      <c r="L100" s="158"/>
      <c r="M100" s="163"/>
      <c r="N100" s="164"/>
      <c r="O100" s="164"/>
      <c r="P100" s="164"/>
      <c r="Q100" s="164"/>
      <c r="R100" s="164"/>
      <c r="S100" s="164"/>
      <c r="T100" s="165"/>
      <c r="AT100" s="160" t="s">
        <v>135</v>
      </c>
      <c r="AU100" s="160" t="s">
        <v>76</v>
      </c>
      <c r="AV100" s="11" t="s">
        <v>76</v>
      </c>
      <c r="AW100" s="11" t="s">
        <v>30</v>
      </c>
      <c r="AX100" s="11" t="s">
        <v>66</v>
      </c>
      <c r="AY100" s="160" t="s">
        <v>118</v>
      </c>
    </row>
    <row r="101" spans="2:51" s="12" customFormat="1" ht="13.5">
      <c r="B101" s="166"/>
      <c r="D101" s="159" t="s">
        <v>135</v>
      </c>
      <c r="E101" s="167" t="s">
        <v>5</v>
      </c>
      <c r="F101" s="168" t="s">
        <v>137</v>
      </c>
      <c r="H101" s="169">
        <v>113.656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7" t="s">
        <v>135</v>
      </c>
      <c r="AU101" s="167" t="s">
        <v>76</v>
      </c>
      <c r="AV101" s="12" t="s">
        <v>125</v>
      </c>
      <c r="AW101" s="12" t="s">
        <v>30</v>
      </c>
      <c r="AX101" s="12" t="s">
        <v>74</v>
      </c>
      <c r="AY101" s="167" t="s">
        <v>118</v>
      </c>
    </row>
    <row r="102" spans="2:65" s="1" customFormat="1" ht="16.5" customHeight="1">
      <c r="B102" s="146"/>
      <c r="C102" s="147" t="s">
        <v>149</v>
      </c>
      <c r="D102" s="147" t="s">
        <v>120</v>
      </c>
      <c r="E102" s="148" t="s">
        <v>150</v>
      </c>
      <c r="F102" s="149" t="s">
        <v>151</v>
      </c>
      <c r="G102" s="150" t="s">
        <v>140</v>
      </c>
      <c r="H102" s="151">
        <v>43.517</v>
      </c>
      <c r="I102" s="152"/>
      <c r="J102" s="152">
        <f>ROUND(I102*H102,2)</f>
        <v>0</v>
      </c>
      <c r="K102" s="149" t="s">
        <v>124</v>
      </c>
      <c r="L102" s="36"/>
      <c r="M102" s="153" t="s">
        <v>5</v>
      </c>
      <c r="N102" s="154" t="s">
        <v>37</v>
      </c>
      <c r="O102" s="155">
        <v>0.1</v>
      </c>
      <c r="P102" s="155">
        <f>O102*H102</f>
        <v>4.3517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22" t="s">
        <v>125</v>
      </c>
      <c r="AT102" s="22" t="s">
        <v>120</v>
      </c>
      <c r="AU102" s="22" t="s">
        <v>76</v>
      </c>
      <c r="AY102" s="22" t="s">
        <v>118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22" t="s">
        <v>74</v>
      </c>
      <c r="BK102" s="157">
        <f>ROUND(I102*H102,2)</f>
        <v>0</v>
      </c>
      <c r="BL102" s="22" t="s">
        <v>125</v>
      </c>
      <c r="BM102" s="22" t="s">
        <v>152</v>
      </c>
    </row>
    <row r="103" spans="2:51" s="11" customFormat="1" ht="13.5">
      <c r="B103" s="158"/>
      <c r="D103" s="159" t="s">
        <v>135</v>
      </c>
      <c r="E103" s="160" t="s">
        <v>5</v>
      </c>
      <c r="F103" s="161" t="s">
        <v>153</v>
      </c>
      <c r="H103" s="162">
        <v>43.517</v>
      </c>
      <c r="L103" s="158"/>
      <c r="M103" s="163"/>
      <c r="N103" s="164"/>
      <c r="O103" s="164"/>
      <c r="P103" s="164"/>
      <c r="Q103" s="164"/>
      <c r="R103" s="164"/>
      <c r="S103" s="164"/>
      <c r="T103" s="165"/>
      <c r="AT103" s="160" t="s">
        <v>135</v>
      </c>
      <c r="AU103" s="160" t="s">
        <v>76</v>
      </c>
      <c r="AV103" s="11" t="s">
        <v>76</v>
      </c>
      <c r="AW103" s="11" t="s">
        <v>30</v>
      </c>
      <c r="AX103" s="11" t="s">
        <v>66</v>
      </c>
      <c r="AY103" s="160" t="s">
        <v>118</v>
      </c>
    </row>
    <row r="104" spans="2:51" s="12" customFormat="1" ht="13.5">
      <c r="B104" s="166"/>
      <c r="D104" s="159" t="s">
        <v>135</v>
      </c>
      <c r="E104" s="167" t="s">
        <v>5</v>
      </c>
      <c r="F104" s="168" t="s">
        <v>137</v>
      </c>
      <c r="H104" s="169">
        <v>43.517</v>
      </c>
      <c r="L104" s="166"/>
      <c r="M104" s="170"/>
      <c r="N104" s="171"/>
      <c r="O104" s="171"/>
      <c r="P104" s="171"/>
      <c r="Q104" s="171"/>
      <c r="R104" s="171"/>
      <c r="S104" s="171"/>
      <c r="T104" s="172"/>
      <c r="AT104" s="167" t="s">
        <v>135</v>
      </c>
      <c r="AU104" s="167" t="s">
        <v>76</v>
      </c>
      <c r="AV104" s="12" t="s">
        <v>125</v>
      </c>
      <c r="AW104" s="12" t="s">
        <v>30</v>
      </c>
      <c r="AX104" s="12" t="s">
        <v>74</v>
      </c>
      <c r="AY104" s="167" t="s">
        <v>118</v>
      </c>
    </row>
    <row r="105" spans="2:65" s="1" customFormat="1" ht="16.5" customHeight="1">
      <c r="B105" s="146"/>
      <c r="C105" s="147" t="s">
        <v>154</v>
      </c>
      <c r="D105" s="147" t="s">
        <v>120</v>
      </c>
      <c r="E105" s="148" t="s">
        <v>155</v>
      </c>
      <c r="F105" s="149" t="s">
        <v>156</v>
      </c>
      <c r="G105" s="150" t="s">
        <v>140</v>
      </c>
      <c r="H105" s="151">
        <v>38.124</v>
      </c>
      <c r="I105" s="152"/>
      <c r="J105" s="152">
        <f>ROUND(I105*H105,2)</f>
        <v>0</v>
      </c>
      <c r="K105" s="149" t="s">
        <v>141</v>
      </c>
      <c r="L105" s="36"/>
      <c r="M105" s="153" t="s">
        <v>5</v>
      </c>
      <c r="N105" s="154" t="s">
        <v>37</v>
      </c>
      <c r="O105" s="155">
        <v>0.075</v>
      </c>
      <c r="P105" s="155">
        <f>O105*H105</f>
        <v>2.8593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22" t="s">
        <v>125</v>
      </c>
      <c r="AT105" s="22" t="s">
        <v>120</v>
      </c>
      <c r="AU105" s="22" t="s">
        <v>76</v>
      </c>
      <c r="AY105" s="22" t="s">
        <v>118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22" t="s">
        <v>74</v>
      </c>
      <c r="BK105" s="157">
        <f>ROUND(I105*H105,2)</f>
        <v>0</v>
      </c>
      <c r="BL105" s="22" t="s">
        <v>125</v>
      </c>
      <c r="BM105" s="22" t="s">
        <v>157</v>
      </c>
    </row>
    <row r="106" spans="2:51" s="11" customFormat="1" ht="13.5">
      <c r="B106" s="158"/>
      <c r="D106" s="159" t="s">
        <v>135</v>
      </c>
      <c r="E106" s="160" t="s">
        <v>5</v>
      </c>
      <c r="F106" s="161" t="s">
        <v>158</v>
      </c>
      <c r="H106" s="162">
        <v>38.124</v>
      </c>
      <c r="L106" s="158"/>
      <c r="M106" s="163"/>
      <c r="N106" s="164"/>
      <c r="O106" s="164"/>
      <c r="P106" s="164"/>
      <c r="Q106" s="164"/>
      <c r="R106" s="164"/>
      <c r="S106" s="164"/>
      <c r="T106" s="165"/>
      <c r="AT106" s="160" t="s">
        <v>135</v>
      </c>
      <c r="AU106" s="160" t="s">
        <v>76</v>
      </c>
      <c r="AV106" s="11" t="s">
        <v>76</v>
      </c>
      <c r="AW106" s="11" t="s">
        <v>30</v>
      </c>
      <c r="AX106" s="11" t="s">
        <v>74</v>
      </c>
      <c r="AY106" s="160" t="s">
        <v>118</v>
      </c>
    </row>
    <row r="107" spans="2:65" s="1" customFormat="1" ht="16.5" customHeight="1">
      <c r="B107" s="146"/>
      <c r="C107" s="147" t="s">
        <v>159</v>
      </c>
      <c r="D107" s="147" t="s">
        <v>120</v>
      </c>
      <c r="E107" s="148" t="s">
        <v>160</v>
      </c>
      <c r="F107" s="149" t="s">
        <v>161</v>
      </c>
      <c r="G107" s="150" t="s">
        <v>140</v>
      </c>
      <c r="H107" s="151">
        <v>38.124</v>
      </c>
      <c r="I107" s="152"/>
      <c r="J107" s="152">
        <f>ROUND(I107*H107,2)</f>
        <v>0</v>
      </c>
      <c r="K107" s="149" t="s">
        <v>124</v>
      </c>
      <c r="L107" s="36"/>
      <c r="M107" s="153" t="s">
        <v>5</v>
      </c>
      <c r="N107" s="154" t="s">
        <v>37</v>
      </c>
      <c r="O107" s="155">
        <v>0.009</v>
      </c>
      <c r="P107" s="155">
        <f>O107*H107</f>
        <v>0.343116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22" t="s">
        <v>125</v>
      </c>
      <c r="AT107" s="22" t="s">
        <v>120</v>
      </c>
      <c r="AU107" s="22" t="s">
        <v>76</v>
      </c>
      <c r="AY107" s="22" t="s">
        <v>118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22" t="s">
        <v>74</v>
      </c>
      <c r="BK107" s="157">
        <f>ROUND(I107*H107,2)</f>
        <v>0</v>
      </c>
      <c r="BL107" s="22" t="s">
        <v>125</v>
      </c>
      <c r="BM107" s="22" t="s">
        <v>162</v>
      </c>
    </row>
    <row r="108" spans="2:65" s="1" customFormat="1" ht="16.5" customHeight="1">
      <c r="B108" s="146"/>
      <c r="C108" s="147" t="s">
        <v>163</v>
      </c>
      <c r="D108" s="147" t="s">
        <v>120</v>
      </c>
      <c r="E108" s="148" t="s">
        <v>164</v>
      </c>
      <c r="F108" s="149" t="s">
        <v>165</v>
      </c>
      <c r="G108" s="150" t="s">
        <v>166</v>
      </c>
      <c r="H108" s="151">
        <v>68.623</v>
      </c>
      <c r="I108" s="152"/>
      <c r="J108" s="152">
        <f>ROUND(I108*H108,2)</f>
        <v>0</v>
      </c>
      <c r="K108" s="149" t="s">
        <v>124</v>
      </c>
      <c r="L108" s="36"/>
      <c r="M108" s="153" t="s">
        <v>5</v>
      </c>
      <c r="N108" s="154" t="s">
        <v>37</v>
      </c>
      <c r="O108" s="155">
        <v>0</v>
      </c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AR108" s="22" t="s">
        <v>125</v>
      </c>
      <c r="AT108" s="22" t="s">
        <v>120</v>
      </c>
      <c r="AU108" s="22" t="s">
        <v>76</v>
      </c>
      <c r="AY108" s="22" t="s">
        <v>118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22" t="s">
        <v>74</v>
      </c>
      <c r="BK108" s="157">
        <f>ROUND(I108*H108,2)</f>
        <v>0</v>
      </c>
      <c r="BL108" s="22" t="s">
        <v>125</v>
      </c>
      <c r="BM108" s="22" t="s">
        <v>167</v>
      </c>
    </row>
    <row r="109" spans="2:51" s="11" customFormat="1" ht="13.5">
      <c r="B109" s="158"/>
      <c r="D109" s="159" t="s">
        <v>135</v>
      </c>
      <c r="F109" s="161" t="s">
        <v>168</v>
      </c>
      <c r="H109" s="162">
        <v>68.623</v>
      </c>
      <c r="L109" s="158"/>
      <c r="M109" s="163"/>
      <c r="N109" s="164"/>
      <c r="O109" s="164"/>
      <c r="P109" s="164"/>
      <c r="Q109" s="164"/>
      <c r="R109" s="164"/>
      <c r="S109" s="164"/>
      <c r="T109" s="165"/>
      <c r="AT109" s="160" t="s">
        <v>135</v>
      </c>
      <c r="AU109" s="160" t="s">
        <v>76</v>
      </c>
      <c r="AV109" s="11" t="s">
        <v>76</v>
      </c>
      <c r="AW109" s="11" t="s">
        <v>6</v>
      </c>
      <c r="AX109" s="11" t="s">
        <v>74</v>
      </c>
      <c r="AY109" s="160" t="s">
        <v>118</v>
      </c>
    </row>
    <row r="110" spans="2:65" s="1" customFormat="1" ht="16.5" customHeight="1">
      <c r="B110" s="146"/>
      <c r="C110" s="147" t="s">
        <v>169</v>
      </c>
      <c r="D110" s="147" t="s">
        <v>120</v>
      </c>
      <c r="E110" s="148" t="s">
        <v>170</v>
      </c>
      <c r="F110" s="149" t="s">
        <v>171</v>
      </c>
      <c r="G110" s="150" t="s">
        <v>140</v>
      </c>
      <c r="H110" s="151">
        <v>75.532</v>
      </c>
      <c r="I110" s="152"/>
      <c r="J110" s="152">
        <f>ROUND(I110*H110,2)</f>
        <v>0</v>
      </c>
      <c r="K110" s="149" t="s">
        <v>124</v>
      </c>
      <c r="L110" s="36"/>
      <c r="M110" s="153" t="s">
        <v>5</v>
      </c>
      <c r="N110" s="154" t="s">
        <v>37</v>
      </c>
      <c r="O110" s="155">
        <v>0.299</v>
      </c>
      <c r="P110" s="155">
        <f>O110*H110</f>
        <v>22.584068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AR110" s="22" t="s">
        <v>125</v>
      </c>
      <c r="AT110" s="22" t="s">
        <v>120</v>
      </c>
      <c r="AU110" s="22" t="s">
        <v>76</v>
      </c>
      <c r="AY110" s="22" t="s">
        <v>118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22" t="s">
        <v>74</v>
      </c>
      <c r="BK110" s="157">
        <f>ROUND(I110*H110,2)</f>
        <v>0</v>
      </c>
      <c r="BL110" s="22" t="s">
        <v>125</v>
      </c>
      <c r="BM110" s="22" t="s">
        <v>172</v>
      </c>
    </row>
    <row r="111" spans="2:51" s="11" customFormat="1" ht="13.5">
      <c r="B111" s="158"/>
      <c r="D111" s="159" t="s">
        <v>135</v>
      </c>
      <c r="E111" s="160" t="s">
        <v>5</v>
      </c>
      <c r="F111" s="161" t="s">
        <v>173</v>
      </c>
      <c r="H111" s="162">
        <v>75.532</v>
      </c>
      <c r="L111" s="158"/>
      <c r="M111" s="163"/>
      <c r="N111" s="164"/>
      <c r="O111" s="164"/>
      <c r="P111" s="164"/>
      <c r="Q111" s="164"/>
      <c r="R111" s="164"/>
      <c r="S111" s="164"/>
      <c r="T111" s="165"/>
      <c r="AT111" s="160" t="s">
        <v>135</v>
      </c>
      <c r="AU111" s="160" t="s">
        <v>76</v>
      </c>
      <c r="AV111" s="11" t="s">
        <v>76</v>
      </c>
      <c r="AW111" s="11" t="s">
        <v>30</v>
      </c>
      <c r="AX111" s="11" t="s">
        <v>66</v>
      </c>
      <c r="AY111" s="160" t="s">
        <v>118</v>
      </c>
    </row>
    <row r="112" spans="2:51" s="12" customFormat="1" ht="13.5">
      <c r="B112" s="166"/>
      <c r="D112" s="159" t="s">
        <v>135</v>
      </c>
      <c r="E112" s="167" t="s">
        <v>5</v>
      </c>
      <c r="F112" s="168" t="s">
        <v>137</v>
      </c>
      <c r="H112" s="169">
        <v>75.532</v>
      </c>
      <c r="L112" s="166"/>
      <c r="M112" s="170"/>
      <c r="N112" s="171"/>
      <c r="O112" s="171"/>
      <c r="P112" s="171"/>
      <c r="Q112" s="171"/>
      <c r="R112" s="171"/>
      <c r="S112" s="171"/>
      <c r="T112" s="172"/>
      <c r="AT112" s="167" t="s">
        <v>135</v>
      </c>
      <c r="AU112" s="167" t="s">
        <v>76</v>
      </c>
      <c r="AV112" s="12" t="s">
        <v>125</v>
      </c>
      <c r="AW112" s="12" t="s">
        <v>30</v>
      </c>
      <c r="AX112" s="12" t="s">
        <v>74</v>
      </c>
      <c r="AY112" s="167" t="s">
        <v>118</v>
      </c>
    </row>
    <row r="113" spans="2:65" s="1" customFormat="1" ht="16.5" customHeight="1">
      <c r="B113" s="146"/>
      <c r="C113" s="147" t="s">
        <v>174</v>
      </c>
      <c r="D113" s="147" t="s">
        <v>120</v>
      </c>
      <c r="E113" s="148" t="s">
        <v>175</v>
      </c>
      <c r="F113" s="149" t="s">
        <v>176</v>
      </c>
      <c r="G113" s="150" t="s">
        <v>140</v>
      </c>
      <c r="H113" s="151">
        <v>33.883</v>
      </c>
      <c r="I113" s="152"/>
      <c r="J113" s="152">
        <f>ROUND(I113*H113,2)</f>
        <v>0</v>
      </c>
      <c r="K113" s="149" t="s">
        <v>124</v>
      </c>
      <c r="L113" s="36"/>
      <c r="M113" s="153" t="s">
        <v>5</v>
      </c>
      <c r="N113" s="154" t="s">
        <v>37</v>
      </c>
      <c r="O113" s="155">
        <v>0.286</v>
      </c>
      <c r="P113" s="155">
        <f>O113*H113</f>
        <v>9.690538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22" t="s">
        <v>125</v>
      </c>
      <c r="AT113" s="22" t="s">
        <v>120</v>
      </c>
      <c r="AU113" s="22" t="s">
        <v>76</v>
      </c>
      <c r="AY113" s="22" t="s">
        <v>118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22" t="s">
        <v>74</v>
      </c>
      <c r="BK113" s="157">
        <f>ROUND(I113*H113,2)</f>
        <v>0</v>
      </c>
      <c r="BL113" s="22" t="s">
        <v>125</v>
      </c>
      <c r="BM113" s="22" t="s">
        <v>177</v>
      </c>
    </row>
    <row r="114" spans="2:51" s="11" customFormat="1" ht="13.5">
      <c r="B114" s="158"/>
      <c r="D114" s="159" t="s">
        <v>135</v>
      </c>
      <c r="E114" s="160" t="s">
        <v>5</v>
      </c>
      <c r="F114" s="161" t="s">
        <v>178</v>
      </c>
      <c r="H114" s="162">
        <v>33.883</v>
      </c>
      <c r="L114" s="158"/>
      <c r="M114" s="163"/>
      <c r="N114" s="164"/>
      <c r="O114" s="164"/>
      <c r="P114" s="164"/>
      <c r="Q114" s="164"/>
      <c r="R114" s="164"/>
      <c r="S114" s="164"/>
      <c r="T114" s="165"/>
      <c r="AT114" s="160" t="s">
        <v>135</v>
      </c>
      <c r="AU114" s="160" t="s">
        <v>76</v>
      </c>
      <c r="AV114" s="11" t="s">
        <v>76</v>
      </c>
      <c r="AW114" s="11" t="s">
        <v>30</v>
      </c>
      <c r="AX114" s="11" t="s">
        <v>66</v>
      </c>
      <c r="AY114" s="160" t="s">
        <v>118</v>
      </c>
    </row>
    <row r="115" spans="2:51" s="12" customFormat="1" ht="13.5">
      <c r="B115" s="166"/>
      <c r="D115" s="159" t="s">
        <v>135</v>
      </c>
      <c r="E115" s="167" t="s">
        <v>5</v>
      </c>
      <c r="F115" s="168" t="s">
        <v>137</v>
      </c>
      <c r="H115" s="169">
        <v>33.883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135</v>
      </c>
      <c r="AU115" s="167" t="s">
        <v>76</v>
      </c>
      <c r="AV115" s="12" t="s">
        <v>125</v>
      </c>
      <c r="AW115" s="12" t="s">
        <v>30</v>
      </c>
      <c r="AX115" s="12" t="s">
        <v>74</v>
      </c>
      <c r="AY115" s="167" t="s">
        <v>118</v>
      </c>
    </row>
    <row r="116" spans="2:65" s="1" customFormat="1" ht="16.5" customHeight="1">
      <c r="B116" s="146"/>
      <c r="C116" s="173" t="s">
        <v>179</v>
      </c>
      <c r="D116" s="173" t="s">
        <v>180</v>
      </c>
      <c r="E116" s="174" t="s">
        <v>181</v>
      </c>
      <c r="F116" s="175" t="s">
        <v>182</v>
      </c>
      <c r="G116" s="176" t="s">
        <v>166</v>
      </c>
      <c r="H116" s="177">
        <v>67.766</v>
      </c>
      <c r="I116" s="178"/>
      <c r="J116" s="178">
        <f>ROUND(I116*H116,2)</f>
        <v>0</v>
      </c>
      <c r="K116" s="175" t="s">
        <v>124</v>
      </c>
      <c r="L116" s="179"/>
      <c r="M116" s="180" t="s">
        <v>5</v>
      </c>
      <c r="N116" s="181" t="s">
        <v>37</v>
      </c>
      <c r="O116" s="155">
        <v>0</v>
      </c>
      <c r="P116" s="155">
        <f>O116*H116</f>
        <v>0</v>
      </c>
      <c r="Q116" s="155">
        <v>1</v>
      </c>
      <c r="R116" s="155">
        <f>Q116*H116</f>
        <v>67.766</v>
      </c>
      <c r="S116" s="155">
        <v>0</v>
      </c>
      <c r="T116" s="156">
        <f>S116*H116</f>
        <v>0</v>
      </c>
      <c r="AR116" s="22" t="s">
        <v>159</v>
      </c>
      <c r="AT116" s="22" t="s">
        <v>180</v>
      </c>
      <c r="AU116" s="22" t="s">
        <v>76</v>
      </c>
      <c r="AY116" s="22" t="s">
        <v>118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22" t="s">
        <v>74</v>
      </c>
      <c r="BK116" s="157">
        <f>ROUND(I116*H116,2)</f>
        <v>0</v>
      </c>
      <c r="BL116" s="22" t="s">
        <v>125</v>
      </c>
      <c r="BM116" s="22" t="s">
        <v>183</v>
      </c>
    </row>
    <row r="117" spans="2:51" s="11" customFormat="1" ht="13.5">
      <c r="B117" s="158"/>
      <c r="D117" s="159" t="s">
        <v>135</v>
      </c>
      <c r="F117" s="161" t="s">
        <v>184</v>
      </c>
      <c r="H117" s="162">
        <v>67.766</v>
      </c>
      <c r="L117" s="158"/>
      <c r="M117" s="163"/>
      <c r="N117" s="164"/>
      <c r="O117" s="164"/>
      <c r="P117" s="164"/>
      <c r="Q117" s="164"/>
      <c r="R117" s="164"/>
      <c r="S117" s="164"/>
      <c r="T117" s="165"/>
      <c r="AT117" s="160" t="s">
        <v>135</v>
      </c>
      <c r="AU117" s="160" t="s">
        <v>76</v>
      </c>
      <c r="AV117" s="11" t="s">
        <v>76</v>
      </c>
      <c r="AW117" s="11" t="s">
        <v>6</v>
      </c>
      <c r="AX117" s="11" t="s">
        <v>74</v>
      </c>
      <c r="AY117" s="160" t="s">
        <v>118</v>
      </c>
    </row>
    <row r="118" spans="2:65" s="1" customFormat="1" ht="25.5" customHeight="1">
      <c r="B118" s="146"/>
      <c r="C118" s="147" t="s">
        <v>185</v>
      </c>
      <c r="D118" s="147" t="s">
        <v>120</v>
      </c>
      <c r="E118" s="148" t="s">
        <v>186</v>
      </c>
      <c r="F118" s="149" t="s">
        <v>187</v>
      </c>
      <c r="G118" s="150" t="s">
        <v>123</v>
      </c>
      <c r="H118" s="151">
        <v>34.131</v>
      </c>
      <c r="I118" s="152"/>
      <c r="J118" s="152">
        <f>ROUND(I118*H118,2)</f>
        <v>0</v>
      </c>
      <c r="K118" s="149" t="s">
        <v>141</v>
      </c>
      <c r="L118" s="36"/>
      <c r="M118" s="153" t="s">
        <v>5</v>
      </c>
      <c r="N118" s="154" t="s">
        <v>37</v>
      </c>
      <c r="O118" s="155">
        <v>0.177</v>
      </c>
      <c r="P118" s="155">
        <f>O118*H118</f>
        <v>6.041187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AR118" s="22" t="s">
        <v>125</v>
      </c>
      <c r="AT118" s="22" t="s">
        <v>120</v>
      </c>
      <c r="AU118" s="22" t="s">
        <v>76</v>
      </c>
      <c r="AY118" s="22" t="s">
        <v>118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22" t="s">
        <v>74</v>
      </c>
      <c r="BK118" s="157">
        <f>ROUND(I118*H118,2)</f>
        <v>0</v>
      </c>
      <c r="BL118" s="22" t="s">
        <v>125</v>
      </c>
      <c r="BM118" s="22" t="s">
        <v>188</v>
      </c>
    </row>
    <row r="119" spans="2:51" s="11" customFormat="1" ht="13.5">
      <c r="B119" s="158"/>
      <c r="D119" s="159" t="s">
        <v>135</v>
      </c>
      <c r="E119" s="160" t="s">
        <v>5</v>
      </c>
      <c r="F119" s="161" t="s">
        <v>189</v>
      </c>
      <c r="H119" s="162">
        <v>34.131</v>
      </c>
      <c r="L119" s="158"/>
      <c r="M119" s="163"/>
      <c r="N119" s="164"/>
      <c r="O119" s="164"/>
      <c r="P119" s="164"/>
      <c r="Q119" s="164"/>
      <c r="R119" s="164"/>
      <c r="S119" s="164"/>
      <c r="T119" s="165"/>
      <c r="AT119" s="160" t="s">
        <v>135</v>
      </c>
      <c r="AU119" s="160" t="s">
        <v>76</v>
      </c>
      <c r="AV119" s="11" t="s">
        <v>76</v>
      </c>
      <c r="AW119" s="11" t="s">
        <v>30</v>
      </c>
      <c r="AX119" s="11" t="s">
        <v>66</v>
      </c>
      <c r="AY119" s="160" t="s">
        <v>118</v>
      </c>
    </row>
    <row r="120" spans="2:51" s="12" customFormat="1" ht="13.5">
      <c r="B120" s="166"/>
      <c r="D120" s="159" t="s">
        <v>135</v>
      </c>
      <c r="E120" s="167" t="s">
        <v>5</v>
      </c>
      <c r="F120" s="168" t="s">
        <v>137</v>
      </c>
      <c r="H120" s="169">
        <v>34.131</v>
      </c>
      <c r="L120" s="166"/>
      <c r="M120" s="170"/>
      <c r="N120" s="171"/>
      <c r="O120" s="171"/>
      <c r="P120" s="171"/>
      <c r="Q120" s="171"/>
      <c r="R120" s="171"/>
      <c r="S120" s="171"/>
      <c r="T120" s="172"/>
      <c r="AT120" s="167" t="s">
        <v>135</v>
      </c>
      <c r="AU120" s="167" t="s">
        <v>76</v>
      </c>
      <c r="AV120" s="12" t="s">
        <v>125</v>
      </c>
      <c r="AW120" s="12" t="s">
        <v>30</v>
      </c>
      <c r="AX120" s="12" t="s">
        <v>74</v>
      </c>
      <c r="AY120" s="167" t="s">
        <v>118</v>
      </c>
    </row>
    <row r="121" spans="2:65" s="1" customFormat="1" ht="25.5" customHeight="1">
      <c r="B121" s="146"/>
      <c r="C121" s="147" t="s">
        <v>190</v>
      </c>
      <c r="D121" s="147" t="s">
        <v>120</v>
      </c>
      <c r="E121" s="148" t="s">
        <v>191</v>
      </c>
      <c r="F121" s="149" t="s">
        <v>192</v>
      </c>
      <c r="G121" s="150" t="s">
        <v>123</v>
      </c>
      <c r="H121" s="151">
        <v>34.131</v>
      </c>
      <c r="I121" s="152"/>
      <c r="J121" s="152">
        <f>ROUND(I121*H121,2)</f>
        <v>0</v>
      </c>
      <c r="K121" s="149" t="s">
        <v>141</v>
      </c>
      <c r="L121" s="36"/>
      <c r="M121" s="153" t="s">
        <v>5</v>
      </c>
      <c r="N121" s="154" t="s">
        <v>37</v>
      </c>
      <c r="O121" s="155">
        <v>0.058</v>
      </c>
      <c r="P121" s="155">
        <f>O121*H121</f>
        <v>1.9795980000000002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AR121" s="22" t="s">
        <v>125</v>
      </c>
      <c r="AT121" s="22" t="s">
        <v>120</v>
      </c>
      <c r="AU121" s="22" t="s">
        <v>76</v>
      </c>
      <c r="AY121" s="22" t="s">
        <v>118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22" t="s">
        <v>74</v>
      </c>
      <c r="BK121" s="157">
        <f>ROUND(I121*H121,2)</f>
        <v>0</v>
      </c>
      <c r="BL121" s="22" t="s">
        <v>125</v>
      </c>
      <c r="BM121" s="22" t="s">
        <v>193</v>
      </c>
    </row>
    <row r="122" spans="2:65" s="1" customFormat="1" ht="16.5" customHeight="1">
      <c r="B122" s="146"/>
      <c r="C122" s="173" t="s">
        <v>11</v>
      </c>
      <c r="D122" s="173" t="s">
        <v>180</v>
      </c>
      <c r="E122" s="174" t="s">
        <v>194</v>
      </c>
      <c r="F122" s="175" t="s">
        <v>195</v>
      </c>
      <c r="G122" s="176" t="s">
        <v>196</v>
      </c>
      <c r="H122" s="177">
        <v>1.024</v>
      </c>
      <c r="I122" s="178"/>
      <c r="J122" s="178">
        <f>ROUND(I122*H122,2)</f>
        <v>0</v>
      </c>
      <c r="K122" s="175" t="s">
        <v>141</v>
      </c>
      <c r="L122" s="179"/>
      <c r="M122" s="180" t="s">
        <v>5</v>
      </c>
      <c r="N122" s="181" t="s">
        <v>37</v>
      </c>
      <c r="O122" s="155">
        <v>0</v>
      </c>
      <c r="P122" s="155">
        <f>O122*H122</f>
        <v>0</v>
      </c>
      <c r="Q122" s="155">
        <v>0.001</v>
      </c>
      <c r="R122" s="155">
        <f>Q122*H122</f>
        <v>0.001024</v>
      </c>
      <c r="S122" s="155">
        <v>0</v>
      </c>
      <c r="T122" s="156">
        <f>S122*H122</f>
        <v>0</v>
      </c>
      <c r="AR122" s="22" t="s">
        <v>159</v>
      </c>
      <c r="AT122" s="22" t="s">
        <v>180</v>
      </c>
      <c r="AU122" s="22" t="s">
        <v>76</v>
      </c>
      <c r="AY122" s="22" t="s">
        <v>118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22" t="s">
        <v>74</v>
      </c>
      <c r="BK122" s="157">
        <f>ROUND(I122*H122,2)</f>
        <v>0</v>
      </c>
      <c r="BL122" s="22" t="s">
        <v>125</v>
      </c>
      <c r="BM122" s="22" t="s">
        <v>197</v>
      </c>
    </row>
    <row r="123" spans="2:51" s="11" customFormat="1" ht="13.5">
      <c r="B123" s="158"/>
      <c r="D123" s="159" t="s">
        <v>135</v>
      </c>
      <c r="E123" s="160" t="s">
        <v>5</v>
      </c>
      <c r="F123" s="161" t="s">
        <v>198</v>
      </c>
      <c r="H123" s="162">
        <v>1.024</v>
      </c>
      <c r="L123" s="158"/>
      <c r="M123" s="163"/>
      <c r="N123" s="164"/>
      <c r="O123" s="164"/>
      <c r="P123" s="164"/>
      <c r="Q123" s="164"/>
      <c r="R123" s="164"/>
      <c r="S123" s="164"/>
      <c r="T123" s="165"/>
      <c r="AT123" s="160" t="s">
        <v>135</v>
      </c>
      <c r="AU123" s="160" t="s">
        <v>76</v>
      </c>
      <c r="AV123" s="11" t="s">
        <v>76</v>
      </c>
      <c r="AW123" s="11" t="s">
        <v>30</v>
      </c>
      <c r="AX123" s="11" t="s">
        <v>66</v>
      </c>
      <c r="AY123" s="160" t="s">
        <v>118</v>
      </c>
    </row>
    <row r="124" spans="2:51" s="12" customFormat="1" ht="13.5">
      <c r="B124" s="166"/>
      <c r="D124" s="159" t="s">
        <v>135</v>
      </c>
      <c r="E124" s="167" t="s">
        <v>5</v>
      </c>
      <c r="F124" s="168" t="s">
        <v>137</v>
      </c>
      <c r="H124" s="169">
        <v>1.024</v>
      </c>
      <c r="L124" s="166"/>
      <c r="M124" s="170"/>
      <c r="N124" s="171"/>
      <c r="O124" s="171"/>
      <c r="P124" s="171"/>
      <c r="Q124" s="171"/>
      <c r="R124" s="171"/>
      <c r="S124" s="171"/>
      <c r="T124" s="172"/>
      <c r="AT124" s="167" t="s">
        <v>135</v>
      </c>
      <c r="AU124" s="167" t="s">
        <v>76</v>
      </c>
      <c r="AV124" s="12" t="s">
        <v>125</v>
      </c>
      <c r="AW124" s="12" t="s">
        <v>30</v>
      </c>
      <c r="AX124" s="12" t="s">
        <v>74</v>
      </c>
      <c r="AY124" s="167" t="s">
        <v>118</v>
      </c>
    </row>
    <row r="125" spans="2:63" s="10" customFormat="1" ht="29.85" customHeight="1">
      <c r="B125" s="134"/>
      <c r="D125" s="135" t="s">
        <v>65</v>
      </c>
      <c r="E125" s="144" t="s">
        <v>76</v>
      </c>
      <c r="F125" s="144" t="s">
        <v>199</v>
      </c>
      <c r="J125" s="145">
        <f>BK125</f>
        <v>0</v>
      </c>
      <c r="L125" s="134"/>
      <c r="M125" s="138"/>
      <c r="N125" s="139"/>
      <c r="O125" s="139"/>
      <c r="P125" s="140">
        <f>SUM(P126:P128)</f>
        <v>0.21205500000000002</v>
      </c>
      <c r="Q125" s="139"/>
      <c r="R125" s="140">
        <f>SUM(R126:R128)</f>
        <v>0</v>
      </c>
      <c r="S125" s="139"/>
      <c r="T125" s="141">
        <f>SUM(T126:T128)</f>
        <v>0</v>
      </c>
      <c r="AR125" s="135" t="s">
        <v>74</v>
      </c>
      <c r="AT125" s="142" t="s">
        <v>65</v>
      </c>
      <c r="AU125" s="142" t="s">
        <v>74</v>
      </c>
      <c r="AY125" s="135" t="s">
        <v>118</v>
      </c>
      <c r="BK125" s="143">
        <f>SUM(BK126:BK128)</f>
        <v>0</v>
      </c>
    </row>
    <row r="126" spans="2:65" s="1" customFormat="1" ht="25.5" customHeight="1">
      <c r="B126" s="146"/>
      <c r="C126" s="147" t="s">
        <v>200</v>
      </c>
      <c r="D126" s="147" t="s">
        <v>120</v>
      </c>
      <c r="E126" s="148" t="s">
        <v>201</v>
      </c>
      <c r="F126" s="149" t="s">
        <v>202</v>
      </c>
      <c r="G126" s="150" t="s">
        <v>123</v>
      </c>
      <c r="H126" s="151">
        <v>42.411</v>
      </c>
      <c r="I126" s="152"/>
      <c r="J126" s="152">
        <f>ROUND(I126*H126,2)</f>
        <v>0</v>
      </c>
      <c r="K126" s="149" t="s">
        <v>124</v>
      </c>
      <c r="L126" s="36"/>
      <c r="M126" s="153" t="s">
        <v>5</v>
      </c>
      <c r="N126" s="154" t="s">
        <v>37</v>
      </c>
      <c r="O126" s="155">
        <v>0.005</v>
      </c>
      <c r="P126" s="155">
        <f>O126*H126</f>
        <v>0.21205500000000002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AR126" s="22" t="s">
        <v>125</v>
      </c>
      <c r="AT126" s="22" t="s">
        <v>120</v>
      </c>
      <c r="AU126" s="22" t="s">
        <v>76</v>
      </c>
      <c r="AY126" s="22" t="s">
        <v>118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22" t="s">
        <v>74</v>
      </c>
      <c r="BK126" s="157">
        <f>ROUND(I126*H126,2)</f>
        <v>0</v>
      </c>
      <c r="BL126" s="22" t="s">
        <v>125</v>
      </c>
      <c r="BM126" s="22" t="s">
        <v>203</v>
      </c>
    </row>
    <row r="127" spans="2:51" s="11" customFormat="1" ht="13.5">
      <c r="B127" s="158"/>
      <c r="D127" s="159" t="s">
        <v>135</v>
      </c>
      <c r="E127" s="160" t="s">
        <v>5</v>
      </c>
      <c r="F127" s="161" t="s">
        <v>204</v>
      </c>
      <c r="H127" s="162">
        <v>42.411</v>
      </c>
      <c r="L127" s="158"/>
      <c r="M127" s="163"/>
      <c r="N127" s="164"/>
      <c r="O127" s="164"/>
      <c r="P127" s="164"/>
      <c r="Q127" s="164"/>
      <c r="R127" s="164"/>
      <c r="S127" s="164"/>
      <c r="T127" s="165"/>
      <c r="AT127" s="160" t="s">
        <v>135</v>
      </c>
      <c r="AU127" s="160" t="s">
        <v>76</v>
      </c>
      <c r="AV127" s="11" t="s">
        <v>76</v>
      </c>
      <c r="AW127" s="11" t="s">
        <v>30</v>
      </c>
      <c r="AX127" s="11" t="s">
        <v>66</v>
      </c>
      <c r="AY127" s="160" t="s">
        <v>118</v>
      </c>
    </row>
    <row r="128" spans="2:51" s="12" customFormat="1" ht="13.5">
      <c r="B128" s="166"/>
      <c r="D128" s="159" t="s">
        <v>135</v>
      </c>
      <c r="E128" s="167" t="s">
        <v>5</v>
      </c>
      <c r="F128" s="168" t="s">
        <v>137</v>
      </c>
      <c r="H128" s="169">
        <v>42.411</v>
      </c>
      <c r="L128" s="166"/>
      <c r="M128" s="170"/>
      <c r="N128" s="171"/>
      <c r="O128" s="171"/>
      <c r="P128" s="171"/>
      <c r="Q128" s="171"/>
      <c r="R128" s="171"/>
      <c r="S128" s="171"/>
      <c r="T128" s="172"/>
      <c r="AT128" s="167" t="s">
        <v>135</v>
      </c>
      <c r="AU128" s="167" t="s">
        <v>76</v>
      </c>
      <c r="AV128" s="12" t="s">
        <v>125</v>
      </c>
      <c r="AW128" s="12" t="s">
        <v>30</v>
      </c>
      <c r="AX128" s="12" t="s">
        <v>74</v>
      </c>
      <c r="AY128" s="167" t="s">
        <v>118</v>
      </c>
    </row>
    <row r="129" spans="2:63" s="10" customFormat="1" ht="29.85" customHeight="1">
      <c r="B129" s="134"/>
      <c r="D129" s="135" t="s">
        <v>65</v>
      </c>
      <c r="E129" s="144" t="s">
        <v>125</v>
      </c>
      <c r="F129" s="144" t="s">
        <v>205</v>
      </c>
      <c r="J129" s="145">
        <f>BK129</f>
        <v>0</v>
      </c>
      <c r="L129" s="134"/>
      <c r="M129" s="138"/>
      <c r="N129" s="139"/>
      <c r="O129" s="139"/>
      <c r="P129" s="140">
        <f>SUM(P130:P132)</f>
        <v>5.5853969999999995</v>
      </c>
      <c r="Q129" s="139"/>
      <c r="R129" s="140">
        <f>SUM(R130:R132)</f>
        <v>8.01875557</v>
      </c>
      <c r="S129" s="139"/>
      <c r="T129" s="141">
        <f>SUM(T130:T132)</f>
        <v>0</v>
      </c>
      <c r="AR129" s="135" t="s">
        <v>74</v>
      </c>
      <c r="AT129" s="142" t="s">
        <v>65</v>
      </c>
      <c r="AU129" s="142" t="s">
        <v>74</v>
      </c>
      <c r="AY129" s="135" t="s">
        <v>118</v>
      </c>
      <c r="BK129" s="143">
        <f>SUM(BK130:BK132)</f>
        <v>0</v>
      </c>
    </row>
    <row r="130" spans="2:65" s="1" customFormat="1" ht="16.5" customHeight="1">
      <c r="B130" s="146"/>
      <c r="C130" s="147" t="s">
        <v>206</v>
      </c>
      <c r="D130" s="147" t="s">
        <v>120</v>
      </c>
      <c r="E130" s="148" t="s">
        <v>207</v>
      </c>
      <c r="F130" s="149" t="s">
        <v>208</v>
      </c>
      <c r="G130" s="150" t="s">
        <v>140</v>
      </c>
      <c r="H130" s="151">
        <v>4.241</v>
      </c>
      <c r="I130" s="152"/>
      <c r="J130" s="152">
        <f>ROUND(I130*H130,2)</f>
        <v>0</v>
      </c>
      <c r="K130" s="149" t="s">
        <v>124</v>
      </c>
      <c r="L130" s="36"/>
      <c r="M130" s="153" t="s">
        <v>5</v>
      </c>
      <c r="N130" s="154" t="s">
        <v>37</v>
      </c>
      <c r="O130" s="155">
        <v>1.317</v>
      </c>
      <c r="P130" s="155">
        <f>O130*H130</f>
        <v>5.5853969999999995</v>
      </c>
      <c r="Q130" s="155">
        <v>1.89077</v>
      </c>
      <c r="R130" s="155">
        <f>Q130*H130</f>
        <v>8.01875557</v>
      </c>
      <c r="S130" s="155">
        <v>0</v>
      </c>
      <c r="T130" s="156">
        <f>S130*H130</f>
        <v>0</v>
      </c>
      <c r="AR130" s="22" t="s">
        <v>125</v>
      </c>
      <c r="AT130" s="22" t="s">
        <v>120</v>
      </c>
      <c r="AU130" s="22" t="s">
        <v>76</v>
      </c>
      <c r="AY130" s="22" t="s">
        <v>118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22" t="s">
        <v>74</v>
      </c>
      <c r="BK130" s="157">
        <f>ROUND(I130*H130,2)</f>
        <v>0</v>
      </c>
      <c r="BL130" s="22" t="s">
        <v>125</v>
      </c>
      <c r="BM130" s="22" t="s">
        <v>209</v>
      </c>
    </row>
    <row r="131" spans="2:51" s="11" customFormat="1" ht="13.5">
      <c r="B131" s="158"/>
      <c r="D131" s="159" t="s">
        <v>135</v>
      </c>
      <c r="E131" s="160" t="s">
        <v>5</v>
      </c>
      <c r="F131" s="161" t="s">
        <v>210</v>
      </c>
      <c r="H131" s="162">
        <v>4.241</v>
      </c>
      <c r="L131" s="158"/>
      <c r="M131" s="163"/>
      <c r="N131" s="164"/>
      <c r="O131" s="164"/>
      <c r="P131" s="164"/>
      <c r="Q131" s="164"/>
      <c r="R131" s="164"/>
      <c r="S131" s="164"/>
      <c r="T131" s="165"/>
      <c r="AT131" s="160" t="s">
        <v>135</v>
      </c>
      <c r="AU131" s="160" t="s">
        <v>76</v>
      </c>
      <c r="AV131" s="11" t="s">
        <v>76</v>
      </c>
      <c r="AW131" s="11" t="s">
        <v>30</v>
      </c>
      <c r="AX131" s="11" t="s">
        <v>66</v>
      </c>
      <c r="AY131" s="160" t="s">
        <v>118</v>
      </c>
    </row>
    <row r="132" spans="2:51" s="12" customFormat="1" ht="13.5">
      <c r="B132" s="166"/>
      <c r="D132" s="159" t="s">
        <v>135</v>
      </c>
      <c r="E132" s="167" t="s">
        <v>5</v>
      </c>
      <c r="F132" s="168" t="s">
        <v>137</v>
      </c>
      <c r="H132" s="169">
        <v>4.241</v>
      </c>
      <c r="L132" s="166"/>
      <c r="M132" s="170"/>
      <c r="N132" s="171"/>
      <c r="O132" s="171"/>
      <c r="P132" s="171"/>
      <c r="Q132" s="171"/>
      <c r="R132" s="171"/>
      <c r="S132" s="171"/>
      <c r="T132" s="172"/>
      <c r="AT132" s="167" t="s">
        <v>135</v>
      </c>
      <c r="AU132" s="167" t="s">
        <v>76</v>
      </c>
      <c r="AV132" s="12" t="s">
        <v>125</v>
      </c>
      <c r="AW132" s="12" t="s">
        <v>30</v>
      </c>
      <c r="AX132" s="12" t="s">
        <v>74</v>
      </c>
      <c r="AY132" s="167" t="s">
        <v>118</v>
      </c>
    </row>
    <row r="133" spans="2:63" s="10" customFormat="1" ht="29.85" customHeight="1">
      <c r="B133" s="134"/>
      <c r="D133" s="135" t="s">
        <v>65</v>
      </c>
      <c r="E133" s="144" t="s">
        <v>144</v>
      </c>
      <c r="F133" s="144" t="s">
        <v>211</v>
      </c>
      <c r="J133" s="145">
        <f>BK133</f>
        <v>0</v>
      </c>
      <c r="L133" s="134"/>
      <c r="M133" s="138"/>
      <c r="N133" s="139"/>
      <c r="O133" s="139"/>
      <c r="P133" s="140">
        <f>SUM(P134:P137)</f>
        <v>3.01824</v>
      </c>
      <c r="Q133" s="139"/>
      <c r="R133" s="140">
        <f>SUM(R134:R137)</f>
        <v>1.0872928</v>
      </c>
      <c r="S133" s="139"/>
      <c r="T133" s="141">
        <f>SUM(T134:T137)</f>
        <v>0</v>
      </c>
      <c r="AR133" s="135" t="s">
        <v>74</v>
      </c>
      <c r="AT133" s="142" t="s">
        <v>65</v>
      </c>
      <c r="AU133" s="142" t="s">
        <v>74</v>
      </c>
      <c r="AY133" s="135" t="s">
        <v>118</v>
      </c>
      <c r="BK133" s="143">
        <f>SUM(BK134:BK137)</f>
        <v>0</v>
      </c>
    </row>
    <row r="134" spans="2:65" s="1" customFormat="1" ht="16.5" customHeight="1">
      <c r="B134" s="146"/>
      <c r="C134" s="147" t="s">
        <v>212</v>
      </c>
      <c r="D134" s="147" t="s">
        <v>120</v>
      </c>
      <c r="E134" s="148" t="s">
        <v>213</v>
      </c>
      <c r="F134" s="149" t="s">
        <v>214</v>
      </c>
      <c r="G134" s="150" t="s">
        <v>123</v>
      </c>
      <c r="H134" s="151">
        <v>3.84</v>
      </c>
      <c r="I134" s="152"/>
      <c r="J134" s="152">
        <f>ROUND(I134*H134,2)</f>
        <v>0</v>
      </c>
      <c r="K134" s="149" t="s">
        <v>124</v>
      </c>
      <c r="L134" s="36"/>
      <c r="M134" s="153" t="s">
        <v>5</v>
      </c>
      <c r="N134" s="154" t="s">
        <v>37</v>
      </c>
      <c r="O134" s="155">
        <v>0.029</v>
      </c>
      <c r="P134" s="155">
        <f>O134*H134</f>
        <v>0.11136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AR134" s="22" t="s">
        <v>125</v>
      </c>
      <c r="AT134" s="22" t="s">
        <v>120</v>
      </c>
      <c r="AU134" s="22" t="s">
        <v>76</v>
      </c>
      <c r="AY134" s="22" t="s">
        <v>118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22" t="s">
        <v>74</v>
      </c>
      <c r="BK134" s="157">
        <f>ROUND(I134*H134,2)</f>
        <v>0</v>
      </c>
      <c r="BL134" s="22" t="s">
        <v>125</v>
      </c>
      <c r="BM134" s="22" t="s">
        <v>215</v>
      </c>
    </row>
    <row r="135" spans="2:65" s="1" customFormat="1" ht="16.5" customHeight="1">
      <c r="B135" s="146"/>
      <c r="C135" s="147" t="s">
        <v>216</v>
      </c>
      <c r="D135" s="147" t="s">
        <v>120</v>
      </c>
      <c r="E135" s="148" t="s">
        <v>217</v>
      </c>
      <c r="F135" s="149" t="s">
        <v>218</v>
      </c>
      <c r="G135" s="150" t="s">
        <v>123</v>
      </c>
      <c r="H135" s="151">
        <v>3.84</v>
      </c>
      <c r="I135" s="152"/>
      <c r="J135" s="152">
        <f>ROUND(I135*H135,2)</f>
        <v>0</v>
      </c>
      <c r="K135" s="149" t="s">
        <v>124</v>
      </c>
      <c r="L135" s="36"/>
      <c r="M135" s="153" t="s">
        <v>5</v>
      </c>
      <c r="N135" s="154" t="s">
        <v>37</v>
      </c>
      <c r="O135" s="155">
        <v>0.757</v>
      </c>
      <c r="P135" s="155">
        <f>O135*H135</f>
        <v>2.90688</v>
      </c>
      <c r="Q135" s="155">
        <v>0.10362</v>
      </c>
      <c r="R135" s="155">
        <f>Q135*H135</f>
        <v>0.3979008</v>
      </c>
      <c r="S135" s="155">
        <v>0</v>
      </c>
      <c r="T135" s="156">
        <f>S135*H135</f>
        <v>0</v>
      </c>
      <c r="AR135" s="22" t="s">
        <v>125</v>
      </c>
      <c r="AT135" s="22" t="s">
        <v>120</v>
      </c>
      <c r="AU135" s="22" t="s">
        <v>76</v>
      </c>
      <c r="AY135" s="22" t="s">
        <v>118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22" t="s">
        <v>74</v>
      </c>
      <c r="BK135" s="157">
        <f>ROUND(I135*H135,2)</f>
        <v>0</v>
      </c>
      <c r="BL135" s="22" t="s">
        <v>125</v>
      </c>
      <c r="BM135" s="22" t="s">
        <v>219</v>
      </c>
    </row>
    <row r="136" spans="2:65" s="1" customFormat="1" ht="16.5" customHeight="1">
      <c r="B136" s="146"/>
      <c r="C136" s="173" t="s">
        <v>220</v>
      </c>
      <c r="D136" s="173" t="s">
        <v>180</v>
      </c>
      <c r="E136" s="174" t="s">
        <v>221</v>
      </c>
      <c r="F136" s="175" t="s">
        <v>222</v>
      </c>
      <c r="G136" s="176" t="s">
        <v>123</v>
      </c>
      <c r="H136" s="177">
        <v>3.917</v>
      </c>
      <c r="I136" s="178"/>
      <c r="J136" s="178">
        <f>ROUND(I136*H136,2)</f>
        <v>0</v>
      </c>
      <c r="K136" s="175" t="s">
        <v>141</v>
      </c>
      <c r="L136" s="179"/>
      <c r="M136" s="180" t="s">
        <v>5</v>
      </c>
      <c r="N136" s="181" t="s">
        <v>37</v>
      </c>
      <c r="O136" s="155">
        <v>0</v>
      </c>
      <c r="P136" s="155">
        <f>O136*H136</f>
        <v>0</v>
      </c>
      <c r="Q136" s="155">
        <v>0.176</v>
      </c>
      <c r="R136" s="155">
        <f>Q136*H136</f>
        <v>0.6893919999999999</v>
      </c>
      <c r="S136" s="155">
        <v>0</v>
      </c>
      <c r="T136" s="156">
        <f>S136*H136</f>
        <v>0</v>
      </c>
      <c r="AR136" s="22" t="s">
        <v>159</v>
      </c>
      <c r="AT136" s="22" t="s">
        <v>180</v>
      </c>
      <c r="AU136" s="22" t="s">
        <v>76</v>
      </c>
      <c r="AY136" s="22" t="s">
        <v>118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22" t="s">
        <v>74</v>
      </c>
      <c r="BK136" s="157">
        <f>ROUND(I136*H136,2)</f>
        <v>0</v>
      </c>
      <c r="BL136" s="22" t="s">
        <v>125</v>
      </c>
      <c r="BM136" s="22" t="s">
        <v>223</v>
      </c>
    </row>
    <row r="137" spans="2:51" s="11" customFormat="1" ht="13.5">
      <c r="B137" s="158"/>
      <c r="D137" s="159" t="s">
        <v>135</v>
      </c>
      <c r="F137" s="161" t="s">
        <v>224</v>
      </c>
      <c r="H137" s="162">
        <v>3.917</v>
      </c>
      <c r="L137" s="158"/>
      <c r="M137" s="163"/>
      <c r="N137" s="164"/>
      <c r="O137" s="164"/>
      <c r="P137" s="164"/>
      <c r="Q137" s="164"/>
      <c r="R137" s="164"/>
      <c r="S137" s="164"/>
      <c r="T137" s="165"/>
      <c r="AT137" s="160" t="s">
        <v>135</v>
      </c>
      <c r="AU137" s="160" t="s">
        <v>76</v>
      </c>
      <c r="AV137" s="11" t="s">
        <v>76</v>
      </c>
      <c r="AW137" s="11" t="s">
        <v>6</v>
      </c>
      <c r="AX137" s="11" t="s">
        <v>74</v>
      </c>
      <c r="AY137" s="160" t="s">
        <v>118</v>
      </c>
    </row>
    <row r="138" spans="2:63" s="10" customFormat="1" ht="29.85" customHeight="1">
      <c r="B138" s="134"/>
      <c r="D138" s="135" t="s">
        <v>65</v>
      </c>
      <c r="E138" s="144" t="s">
        <v>159</v>
      </c>
      <c r="F138" s="144" t="s">
        <v>225</v>
      </c>
      <c r="J138" s="145">
        <f>BK138</f>
        <v>0</v>
      </c>
      <c r="L138" s="134"/>
      <c r="M138" s="138"/>
      <c r="N138" s="139"/>
      <c r="O138" s="139"/>
      <c r="P138" s="140">
        <f>SUM(P139:P150)</f>
        <v>47.4788</v>
      </c>
      <c r="Q138" s="139"/>
      <c r="R138" s="140">
        <f>SUM(R139:R150)</f>
        <v>0.47166</v>
      </c>
      <c r="S138" s="139"/>
      <c r="T138" s="141">
        <f>SUM(T139:T150)</f>
        <v>0</v>
      </c>
      <c r="AR138" s="135" t="s">
        <v>74</v>
      </c>
      <c r="AT138" s="142" t="s">
        <v>65</v>
      </c>
      <c r="AU138" s="142" t="s">
        <v>74</v>
      </c>
      <c r="AY138" s="135" t="s">
        <v>118</v>
      </c>
      <c r="BK138" s="143">
        <f>SUM(BK139:BK150)</f>
        <v>0</v>
      </c>
    </row>
    <row r="139" spans="2:65" s="1" customFormat="1" ht="16.5" customHeight="1">
      <c r="B139" s="146"/>
      <c r="C139" s="147" t="s">
        <v>10</v>
      </c>
      <c r="D139" s="147" t="s">
        <v>120</v>
      </c>
      <c r="E139" s="148" t="s">
        <v>226</v>
      </c>
      <c r="F139" s="149" t="s">
        <v>227</v>
      </c>
      <c r="G139" s="150" t="s">
        <v>133</v>
      </c>
      <c r="H139" s="151">
        <v>36.2</v>
      </c>
      <c r="I139" s="152"/>
      <c r="J139" s="152">
        <f>ROUND(I139*H139,2)</f>
        <v>0</v>
      </c>
      <c r="K139" s="149" t="s">
        <v>141</v>
      </c>
      <c r="L139" s="36"/>
      <c r="M139" s="153" t="s">
        <v>5</v>
      </c>
      <c r="N139" s="154" t="s">
        <v>37</v>
      </c>
      <c r="O139" s="155">
        <v>0.575</v>
      </c>
      <c r="P139" s="155">
        <f>O139*H139</f>
        <v>20.815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AR139" s="22" t="s">
        <v>125</v>
      </c>
      <c r="AT139" s="22" t="s">
        <v>120</v>
      </c>
      <c r="AU139" s="22" t="s">
        <v>76</v>
      </c>
      <c r="AY139" s="22" t="s">
        <v>118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22" t="s">
        <v>74</v>
      </c>
      <c r="BK139" s="157">
        <f>ROUND(I139*H139,2)</f>
        <v>0</v>
      </c>
      <c r="BL139" s="22" t="s">
        <v>125</v>
      </c>
      <c r="BM139" s="22" t="s">
        <v>228</v>
      </c>
    </row>
    <row r="140" spans="2:65" s="1" customFormat="1" ht="16.5" customHeight="1">
      <c r="B140" s="146"/>
      <c r="C140" s="173" t="s">
        <v>229</v>
      </c>
      <c r="D140" s="173" t="s">
        <v>180</v>
      </c>
      <c r="E140" s="174" t="s">
        <v>230</v>
      </c>
      <c r="F140" s="175" t="s">
        <v>231</v>
      </c>
      <c r="G140" s="176" t="s">
        <v>133</v>
      </c>
      <c r="H140" s="177">
        <v>37.286</v>
      </c>
      <c r="I140" s="178"/>
      <c r="J140" s="178">
        <f>ROUND(I140*H140,2)</f>
        <v>0</v>
      </c>
      <c r="K140" s="175" t="s">
        <v>5</v>
      </c>
      <c r="L140" s="179"/>
      <c r="M140" s="180" t="s">
        <v>5</v>
      </c>
      <c r="N140" s="181" t="s">
        <v>37</v>
      </c>
      <c r="O140" s="155">
        <v>0</v>
      </c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AR140" s="22" t="s">
        <v>159</v>
      </c>
      <c r="AT140" s="22" t="s">
        <v>180</v>
      </c>
      <c r="AU140" s="22" t="s">
        <v>76</v>
      </c>
      <c r="AY140" s="22" t="s">
        <v>118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22" t="s">
        <v>74</v>
      </c>
      <c r="BK140" s="157">
        <f>ROUND(I140*H140,2)</f>
        <v>0</v>
      </c>
      <c r="BL140" s="22" t="s">
        <v>125</v>
      </c>
      <c r="BM140" s="22" t="s">
        <v>232</v>
      </c>
    </row>
    <row r="141" spans="2:51" s="11" customFormat="1" ht="13.5">
      <c r="B141" s="158"/>
      <c r="D141" s="159" t="s">
        <v>135</v>
      </c>
      <c r="E141" s="160" t="s">
        <v>5</v>
      </c>
      <c r="F141" s="161" t="s">
        <v>233</v>
      </c>
      <c r="H141" s="162">
        <v>36.2</v>
      </c>
      <c r="L141" s="158"/>
      <c r="M141" s="163"/>
      <c r="N141" s="164"/>
      <c r="O141" s="164"/>
      <c r="P141" s="164"/>
      <c r="Q141" s="164"/>
      <c r="R141" s="164"/>
      <c r="S141" s="164"/>
      <c r="T141" s="165"/>
      <c r="AT141" s="160" t="s">
        <v>135</v>
      </c>
      <c r="AU141" s="160" t="s">
        <v>76</v>
      </c>
      <c r="AV141" s="11" t="s">
        <v>76</v>
      </c>
      <c r="AW141" s="11" t="s">
        <v>30</v>
      </c>
      <c r="AX141" s="11" t="s">
        <v>66</v>
      </c>
      <c r="AY141" s="160" t="s">
        <v>118</v>
      </c>
    </row>
    <row r="142" spans="2:51" s="12" customFormat="1" ht="13.5">
      <c r="B142" s="166"/>
      <c r="D142" s="159" t="s">
        <v>135</v>
      </c>
      <c r="E142" s="167" t="s">
        <v>5</v>
      </c>
      <c r="F142" s="168" t="s">
        <v>137</v>
      </c>
      <c r="H142" s="169">
        <v>36.2</v>
      </c>
      <c r="L142" s="166"/>
      <c r="M142" s="170"/>
      <c r="N142" s="171"/>
      <c r="O142" s="171"/>
      <c r="P142" s="171"/>
      <c r="Q142" s="171"/>
      <c r="R142" s="171"/>
      <c r="S142" s="171"/>
      <c r="T142" s="172"/>
      <c r="AT142" s="167" t="s">
        <v>135</v>
      </c>
      <c r="AU142" s="167" t="s">
        <v>76</v>
      </c>
      <c r="AV142" s="12" t="s">
        <v>125</v>
      </c>
      <c r="AW142" s="12" t="s">
        <v>30</v>
      </c>
      <c r="AX142" s="12" t="s">
        <v>74</v>
      </c>
      <c r="AY142" s="167" t="s">
        <v>118</v>
      </c>
    </row>
    <row r="143" spans="2:51" s="11" customFormat="1" ht="13.5">
      <c r="B143" s="158"/>
      <c r="D143" s="159" t="s">
        <v>135</v>
      </c>
      <c r="F143" s="161" t="s">
        <v>234</v>
      </c>
      <c r="H143" s="162">
        <v>37.286</v>
      </c>
      <c r="L143" s="158"/>
      <c r="M143" s="163"/>
      <c r="N143" s="164"/>
      <c r="O143" s="164"/>
      <c r="P143" s="164"/>
      <c r="Q143" s="164"/>
      <c r="R143" s="164"/>
      <c r="S143" s="164"/>
      <c r="T143" s="165"/>
      <c r="AT143" s="160" t="s">
        <v>135</v>
      </c>
      <c r="AU143" s="160" t="s">
        <v>76</v>
      </c>
      <c r="AV143" s="11" t="s">
        <v>76</v>
      </c>
      <c r="AW143" s="11" t="s">
        <v>6</v>
      </c>
      <c r="AX143" s="11" t="s">
        <v>74</v>
      </c>
      <c r="AY143" s="160" t="s">
        <v>118</v>
      </c>
    </row>
    <row r="144" spans="2:65" s="1" customFormat="1" ht="16.5" customHeight="1">
      <c r="B144" s="146"/>
      <c r="C144" s="147" t="s">
        <v>235</v>
      </c>
      <c r="D144" s="147" t="s">
        <v>120</v>
      </c>
      <c r="E144" s="148" t="s">
        <v>236</v>
      </c>
      <c r="F144" s="149" t="s">
        <v>237</v>
      </c>
      <c r="G144" s="150" t="s">
        <v>133</v>
      </c>
      <c r="H144" s="151">
        <v>36.2</v>
      </c>
      <c r="I144" s="152"/>
      <c r="J144" s="152">
        <f aca="true" t="shared" si="0" ref="J144:J150">ROUND(I144*H144,2)</f>
        <v>0</v>
      </c>
      <c r="K144" s="149" t="s">
        <v>141</v>
      </c>
      <c r="L144" s="36"/>
      <c r="M144" s="153" t="s">
        <v>5</v>
      </c>
      <c r="N144" s="154" t="s">
        <v>37</v>
      </c>
      <c r="O144" s="155">
        <v>0.099</v>
      </c>
      <c r="P144" s="155">
        <f aca="true" t="shared" si="1" ref="P144:P150">O144*H144</f>
        <v>3.5838000000000005</v>
      </c>
      <c r="Q144" s="155">
        <v>0</v>
      </c>
      <c r="R144" s="155">
        <f aca="true" t="shared" si="2" ref="R144:R150">Q144*H144</f>
        <v>0</v>
      </c>
      <c r="S144" s="155">
        <v>0</v>
      </c>
      <c r="T144" s="156">
        <f aca="true" t="shared" si="3" ref="T144:T150">S144*H144</f>
        <v>0</v>
      </c>
      <c r="AR144" s="22" t="s">
        <v>125</v>
      </c>
      <c r="AT144" s="22" t="s">
        <v>120</v>
      </c>
      <c r="AU144" s="22" t="s">
        <v>76</v>
      </c>
      <c r="AY144" s="22" t="s">
        <v>118</v>
      </c>
      <c r="BE144" s="157">
        <f aca="true" t="shared" si="4" ref="BE144:BE150">IF(N144="základní",J144,0)</f>
        <v>0</v>
      </c>
      <c r="BF144" s="157">
        <f aca="true" t="shared" si="5" ref="BF144:BF150">IF(N144="snížená",J144,0)</f>
        <v>0</v>
      </c>
      <c r="BG144" s="157">
        <f aca="true" t="shared" si="6" ref="BG144:BG150">IF(N144="zákl. přenesená",J144,0)</f>
        <v>0</v>
      </c>
      <c r="BH144" s="157">
        <f aca="true" t="shared" si="7" ref="BH144:BH150">IF(N144="sníž. přenesená",J144,0)</f>
        <v>0</v>
      </c>
      <c r="BI144" s="157">
        <f aca="true" t="shared" si="8" ref="BI144:BI150">IF(N144="nulová",J144,0)</f>
        <v>0</v>
      </c>
      <c r="BJ144" s="22" t="s">
        <v>74</v>
      </c>
      <c r="BK144" s="157">
        <f aca="true" t="shared" si="9" ref="BK144:BK150">ROUND(I144*H144,2)</f>
        <v>0</v>
      </c>
      <c r="BL144" s="22" t="s">
        <v>125</v>
      </c>
      <c r="BM144" s="22" t="s">
        <v>238</v>
      </c>
    </row>
    <row r="145" spans="2:65" s="1" customFormat="1" ht="25.5" customHeight="1">
      <c r="B145" s="146"/>
      <c r="C145" s="147" t="s">
        <v>239</v>
      </c>
      <c r="D145" s="147" t="s">
        <v>120</v>
      </c>
      <c r="E145" s="148" t="s">
        <v>240</v>
      </c>
      <c r="F145" s="149" t="s">
        <v>241</v>
      </c>
      <c r="G145" s="150" t="s">
        <v>242</v>
      </c>
      <c r="H145" s="151">
        <v>1</v>
      </c>
      <c r="I145" s="152"/>
      <c r="J145" s="152">
        <f t="shared" si="0"/>
        <v>0</v>
      </c>
      <c r="K145" s="149" t="s">
        <v>141</v>
      </c>
      <c r="L145" s="36"/>
      <c r="M145" s="153" t="s">
        <v>5</v>
      </c>
      <c r="N145" s="154" t="s">
        <v>37</v>
      </c>
      <c r="O145" s="155">
        <v>23.08</v>
      </c>
      <c r="P145" s="155">
        <f t="shared" si="1"/>
        <v>23.08</v>
      </c>
      <c r="Q145" s="155">
        <v>0.47166</v>
      </c>
      <c r="R145" s="155">
        <f t="shared" si="2"/>
        <v>0.47166</v>
      </c>
      <c r="S145" s="155">
        <v>0</v>
      </c>
      <c r="T145" s="156">
        <f t="shared" si="3"/>
        <v>0</v>
      </c>
      <c r="AR145" s="22" t="s">
        <v>125</v>
      </c>
      <c r="AT145" s="22" t="s">
        <v>120</v>
      </c>
      <c r="AU145" s="22" t="s">
        <v>76</v>
      </c>
      <c r="AY145" s="22" t="s">
        <v>118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22" t="s">
        <v>74</v>
      </c>
      <c r="BK145" s="157">
        <f t="shared" si="9"/>
        <v>0</v>
      </c>
      <c r="BL145" s="22" t="s">
        <v>125</v>
      </c>
      <c r="BM145" s="22" t="s">
        <v>243</v>
      </c>
    </row>
    <row r="146" spans="2:65" s="1" customFormat="1" ht="16.5" customHeight="1">
      <c r="B146" s="146"/>
      <c r="C146" s="147" t="s">
        <v>244</v>
      </c>
      <c r="D146" s="147" t="s">
        <v>120</v>
      </c>
      <c r="E146" s="148" t="s">
        <v>245</v>
      </c>
      <c r="F146" s="149" t="s">
        <v>246</v>
      </c>
      <c r="G146" s="150" t="s">
        <v>133</v>
      </c>
      <c r="H146" s="151">
        <v>36.2</v>
      </c>
      <c r="I146" s="152"/>
      <c r="J146" s="152">
        <f t="shared" si="0"/>
        <v>0</v>
      </c>
      <c r="K146" s="149" t="s">
        <v>5</v>
      </c>
      <c r="L146" s="36"/>
      <c r="M146" s="153" t="s">
        <v>5</v>
      </c>
      <c r="N146" s="154" t="s">
        <v>37</v>
      </c>
      <c r="O146" s="155">
        <v>0</v>
      </c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AR146" s="22" t="s">
        <v>125</v>
      </c>
      <c r="AT146" s="22" t="s">
        <v>120</v>
      </c>
      <c r="AU146" s="22" t="s">
        <v>76</v>
      </c>
      <c r="AY146" s="22" t="s">
        <v>118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22" t="s">
        <v>74</v>
      </c>
      <c r="BK146" s="157">
        <f t="shared" si="9"/>
        <v>0</v>
      </c>
      <c r="BL146" s="22" t="s">
        <v>125</v>
      </c>
      <c r="BM146" s="22" t="s">
        <v>247</v>
      </c>
    </row>
    <row r="147" spans="2:65" s="1" customFormat="1" ht="16.5" customHeight="1">
      <c r="B147" s="146"/>
      <c r="C147" s="147" t="s">
        <v>248</v>
      </c>
      <c r="D147" s="147" t="s">
        <v>120</v>
      </c>
      <c r="E147" s="148" t="s">
        <v>249</v>
      </c>
      <c r="F147" s="149" t="s">
        <v>250</v>
      </c>
      <c r="G147" s="150" t="s">
        <v>242</v>
      </c>
      <c r="H147" s="151">
        <v>1</v>
      </c>
      <c r="I147" s="152"/>
      <c r="J147" s="152">
        <f t="shared" si="0"/>
        <v>0</v>
      </c>
      <c r="K147" s="149" t="s">
        <v>5</v>
      </c>
      <c r="L147" s="36"/>
      <c r="M147" s="153" t="s">
        <v>5</v>
      </c>
      <c r="N147" s="154" t="s">
        <v>37</v>
      </c>
      <c r="O147" s="155">
        <v>0</v>
      </c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AR147" s="22" t="s">
        <v>125</v>
      </c>
      <c r="AT147" s="22" t="s">
        <v>120</v>
      </c>
      <c r="AU147" s="22" t="s">
        <v>76</v>
      </c>
      <c r="AY147" s="22" t="s">
        <v>118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22" t="s">
        <v>74</v>
      </c>
      <c r="BK147" s="157">
        <f t="shared" si="9"/>
        <v>0</v>
      </c>
      <c r="BL147" s="22" t="s">
        <v>125</v>
      </c>
      <c r="BM147" s="22" t="s">
        <v>251</v>
      </c>
    </row>
    <row r="148" spans="2:65" s="1" customFormat="1" ht="16.5" customHeight="1">
      <c r="B148" s="146"/>
      <c r="C148" s="147" t="s">
        <v>252</v>
      </c>
      <c r="D148" s="147" t="s">
        <v>120</v>
      </c>
      <c r="E148" s="148" t="s">
        <v>253</v>
      </c>
      <c r="F148" s="149" t="s">
        <v>254</v>
      </c>
      <c r="G148" s="150" t="s">
        <v>255</v>
      </c>
      <c r="H148" s="151">
        <v>1</v>
      </c>
      <c r="I148" s="152"/>
      <c r="J148" s="152">
        <f t="shared" si="0"/>
        <v>0</v>
      </c>
      <c r="K148" s="149" t="s">
        <v>5</v>
      </c>
      <c r="L148" s="36"/>
      <c r="M148" s="153" t="s">
        <v>5</v>
      </c>
      <c r="N148" s="154" t="s">
        <v>37</v>
      </c>
      <c r="O148" s="155">
        <v>0</v>
      </c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AR148" s="22" t="s">
        <v>125</v>
      </c>
      <c r="AT148" s="22" t="s">
        <v>120</v>
      </c>
      <c r="AU148" s="22" t="s">
        <v>76</v>
      </c>
      <c r="AY148" s="22" t="s">
        <v>118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22" t="s">
        <v>74</v>
      </c>
      <c r="BK148" s="157">
        <f t="shared" si="9"/>
        <v>0</v>
      </c>
      <c r="BL148" s="22" t="s">
        <v>125</v>
      </c>
      <c r="BM148" s="22" t="s">
        <v>256</v>
      </c>
    </row>
    <row r="149" spans="2:65" s="1" customFormat="1" ht="16.5" customHeight="1">
      <c r="B149" s="146"/>
      <c r="C149" s="147" t="s">
        <v>257</v>
      </c>
      <c r="D149" s="147" t="s">
        <v>120</v>
      </c>
      <c r="E149" s="148" t="s">
        <v>258</v>
      </c>
      <c r="F149" s="149" t="s">
        <v>259</v>
      </c>
      <c r="G149" s="150" t="s">
        <v>242</v>
      </c>
      <c r="H149" s="151">
        <v>1</v>
      </c>
      <c r="I149" s="152"/>
      <c r="J149" s="152">
        <f t="shared" si="0"/>
        <v>0</v>
      </c>
      <c r="K149" s="149" t="s">
        <v>5</v>
      </c>
      <c r="L149" s="36"/>
      <c r="M149" s="153" t="s">
        <v>5</v>
      </c>
      <c r="N149" s="154" t="s">
        <v>37</v>
      </c>
      <c r="O149" s="155">
        <v>0</v>
      </c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AR149" s="22" t="s">
        <v>125</v>
      </c>
      <c r="AT149" s="22" t="s">
        <v>120</v>
      </c>
      <c r="AU149" s="22" t="s">
        <v>76</v>
      </c>
      <c r="AY149" s="22" t="s">
        <v>118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22" t="s">
        <v>74</v>
      </c>
      <c r="BK149" s="157">
        <f t="shared" si="9"/>
        <v>0</v>
      </c>
      <c r="BL149" s="22" t="s">
        <v>125</v>
      </c>
      <c r="BM149" s="22" t="s">
        <v>260</v>
      </c>
    </row>
    <row r="150" spans="2:65" s="1" customFormat="1" ht="25.5" customHeight="1">
      <c r="B150" s="146"/>
      <c r="C150" s="147" t="s">
        <v>261</v>
      </c>
      <c r="D150" s="147" t="s">
        <v>120</v>
      </c>
      <c r="E150" s="148" t="s">
        <v>262</v>
      </c>
      <c r="F150" s="149" t="s">
        <v>263</v>
      </c>
      <c r="G150" s="150" t="s">
        <v>255</v>
      </c>
      <c r="H150" s="151">
        <v>1</v>
      </c>
      <c r="I150" s="152"/>
      <c r="J150" s="152">
        <f t="shared" si="0"/>
        <v>0</v>
      </c>
      <c r="K150" s="149" t="s">
        <v>5</v>
      </c>
      <c r="L150" s="36"/>
      <c r="M150" s="153" t="s">
        <v>5</v>
      </c>
      <c r="N150" s="154" t="s">
        <v>37</v>
      </c>
      <c r="O150" s="155">
        <v>0</v>
      </c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AR150" s="22" t="s">
        <v>125</v>
      </c>
      <c r="AT150" s="22" t="s">
        <v>120</v>
      </c>
      <c r="AU150" s="22" t="s">
        <v>76</v>
      </c>
      <c r="AY150" s="22" t="s">
        <v>118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22" t="s">
        <v>74</v>
      </c>
      <c r="BK150" s="157">
        <f t="shared" si="9"/>
        <v>0</v>
      </c>
      <c r="BL150" s="22" t="s">
        <v>125</v>
      </c>
      <c r="BM150" s="22" t="s">
        <v>264</v>
      </c>
    </row>
    <row r="151" spans="2:63" s="10" customFormat="1" ht="29.85" customHeight="1">
      <c r="B151" s="134"/>
      <c r="D151" s="135" t="s">
        <v>65</v>
      </c>
      <c r="E151" s="144" t="s">
        <v>163</v>
      </c>
      <c r="F151" s="144" t="s">
        <v>265</v>
      </c>
      <c r="J151" s="145">
        <f>BK151</f>
        <v>0</v>
      </c>
      <c r="L151" s="134"/>
      <c r="M151" s="138"/>
      <c r="N151" s="139"/>
      <c r="O151" s="139"/>
      <c r="P151" s="140">
        <f>P152</f>
        <v>1.3008</v>
      </c>
      <c r="Q151" s="139"/>
      <c r="R151" s="140">
        <f>R152</f>
        <v>0.808752</v>
      </c>
      <c r="S151" s="139"/>
      <c r="T151" s="141">
        <f>T152</f>
        <v>0</v>
      </c>
      <c r="AR151" s="135" t="s">
        <v>74</v>
      </c>
      <c r="AT151" s="142" t="s">
        <v>65</v>
      </c>
      <c r="AU151" s="142" t="s">
        <v>74</v>
      </c>
      <c r="AY151" s="135" t="s">
        <v>118</v>
      </c>
      <c r="BK151" s="143">
        <f>BK152</f>
        <v>0</v>
      </c>
    </row>
    <row r="152" spans="2:65" s="1" customFormat="1" ht="25.5" customHeight="1">
      <c r="B152" s="146"/>
      <c r="C152" s="147" t="s">
        <v>266</v>
      </c>
      <c r="D152" s="147" t="s">
        <v>120</v>
      </c>
      <c r="E152" s="148" t="s">
        <v>267</v>
      </c>
      <c r="F152" s="149" t="s">
        <v>268</v>
      </c>
      <c r="G152" s="150" t="s">
        <v>133</v>
      </c>
      <c r="H152" s="151">
        <v>4.8</v>
      </c>
      <c r="I152" s="152"/>
      <c r="J152" s="152">
        <f>ROUND(I152*H152,2)</f>
        <v>0</v>
      </c>
      <c r="K152" s="149" t="s">
        <v>141</v>
      </c>
      <c r="L152" s="36"/>
      <c r="M152" s="153" t="s">
        <v>5</v>
      </c>
      <c r="N152" s="154" t="s">
        <v>37</v>
      </c>
      <c r="O152" s="155">
        <v>0.271</v>
      </c>
      <c r="P152" s="155">
        <f>O152*H152</f>
        <v>1.3008</v>
      </c>
      <c r="Q152" s="155">
        <v>0.16849</v>
      </c>
      <c r="R152" s="155">
        <f>Q152*H152</f>
        <v>0.808752</v>
      </c>
      <c r="S152" s="155">
        <v>0</v>
      </c>
      <c r="T152" s="156">
        <f>S152*H152</f>
        <v>0</v>
      </c>
      <c r="AR152" s="22" t="s">
        <v>125</v>
      </c>
      <c r="AT152" s="22" t="s">
        <v>120</v>
      </c>
      <c r="AU152" s="22" t="s">
        <v>76</v>
      </c>
      <c r="AY152" s="22" t="s">
        <v>118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22" t="s">
        <v>74</v>
      </c>
      <c r="BK152" s="157">
        <f>ROUND(I152*H152,2)</f>
        <v>0</v>
      </c>
      <c r="BL152" s="22" t="s">
        <v>125</v>
      </c>
      <c r="BM152" s="22" t="s">
        <v>269</v>
      </c>
    </row>
    <row r="153" spans="2:63" s="10" customFormat="1" ht="29.85" customHeight="1">
      <c r="B153" s="134"/>
      <c r="D153" s="135" t="s">
        <v>65</v>
      </c>
      <c r="E153" s="144" t="s">
        <v>270</v>
      </c>
      <c r="F153" s="144" t="s">
        <v>271</v>
      </c>
      <c r="J153" s="145">
        <f>BK153</f>
        <v>0</v>
      </c>
      <c r="L153" s="134"/>
      <c r="M153" s="138"/>
      <c r="N153" s="139"/>
      <c r="O153" s="139"/>
      <c r="P153" s="140">
        <f>SUM(P154:P163)</f>
        <v>0.10061700000000001</v>
      </c>
      <c r="Q153" s="139"/>
      <c r="R153" s="140">
        <f>SUM(R154:R163)</f>
        <v>0</v>
      </c>
      <c r="S153" s="139"/>
      <c r="T153" s="141">
        <f>SUM(T154:T163)</f>
        <v>0</v>
      </c>
      <c r="AR153" s="135" t="s">
        <v>74</v>
      </c>
      <c r="AT153" s="142" t="s">
        <v>65</v>
      </c>
      <c r="AU153" s="142" t="s">
        <v>74</v>
      </c>
      <c r="AY153" s="135" t="s">
        <v>118</v>
      </c>
      <c r="BK153" s="143">
        <f>SUM(BK154:BK163)</f>
        <v>0</v>
      </c>
    </row>
    <row r="154" spans="2:65" s="1" customFormat="1" ht="16.5" customHeight="1">
      <c r="B154" s="146"/>
      <c r="C154" s="147" t="s">
        <v>272</v>
      </c>
      <c r="D154" s="147" t="s">
        <v>120</v>
      </c>
      <c r="E154" s="148" t="s">
        <v>273</v>
      </c>
      <c r="F154" s="149" t="s">
        <v>274</v>
      </c>
      <c r="G154" s="150" t="s">
        <v>166</v>
      </c>
      <c r="H154" s="151">
        <v>0.922</v>
      </c>
      <c r="I154" s="152"/>
      <c r="J154" s="152">
        <f>ROUND(I154*H154,2)</f>
        <v>0</v>
      </c>
      <c r="K154" s="149" t="s">
        <v>124</v>
      </c>
      <c r="L154" s="36"/>
      <c r="M154" s="153" t="s">
        <v>5</v>
      </c>
      <c r="N154" s="154" t="s">
        <v>37</v>
      </c>
      <c r="O154" s="155">
        <v>0.03</v>
      </c>
      <c r="P154" s="155">
        <f>O154*H154</f>
        <v>0.02766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AR154" s="22" t="s">
        <v>125</v>
      </c>
      <c r="AT154" s="22" t="s">
        <v>120</v>
      </c>
      <c r="AU154" s="22" t="s">
        <v>76</v>
      </c>
      <c r="AY154" s="22" t="s">
        <v>118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22" t="s">
        <v>74</v>
      </c>
      <c r="BK154" s="157">
        <f>ROUND(I154*H154,2)</f>
        <v>0</v>
      </c>
      <c r="BL154" s="22" t="s">
        <v>125</v>
      </c>
      <c r="BM154" s="22" t="s">
        <v>275</v>
      </c>
    </row>
    <row r="155" spans="2:65" s="1" customFormat="1" ht="16.5" customHeight="1">
      <c r="B155" s="146"/>
      <c r="C155" s="147" t="s">
        <v>276</v>
      </c>
      <c r="D155" s="147" t="s">
        <v>120</v>
      </c>
      <c r="E155" s="148" t="s">
        <v>277</v>
      </c>
      <c r="F155" s="149" t="s">
        <v>278</v>
      </c>
      <c r="G155" s="150" t="s">
        <v>166</v>
      </c>
      <c r="H155" s="151">
        <v>6.454</v>
      </c>
      <c r="I155" s="152"/>
      <c r="J155" s="152">
        <f>ROUND(I155*H155,2)</f>
        <v>0</v>
      </c>
      <c r="K155" s="149" t="s">
        <v>124</v>
      </c>
      <c r="L155" s="36"/>
      <c r="M155" s="153" t="s">
        <v>5</v>
      </c>
      <c r="N155" s="154" t="s">
        <v>37</v>
      </c>
      <c r="O155" s="155">
        <v>0.002</v>
      </c>
      <c r="P155" s="155">
        <f>O155*H155</f>
        <v>0.012908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AR155" s="22" t="s">
        <v>125</v>
      </c>
      <c r="AT155" s="22" t="s">
        <v>120</v>
      </c>
      <c r="AU155" s="22" t="s">
        <v>76</v>
      </c>
      <c r="AY155" s="22" t="s">
        <v>118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22" t="s">
        <v>74</v>
      </c>
      <c r="BK155" s="157">
        <f>ROUND(I155*H155,2)</f>
        <v>0</v>
      </c>
      <c r="BL155" s="22" t="s">
        <v>125</v>
      </c>
      <c r="BM155" s="22" t="s">
        <v>279</v>
      </c>
    </row>
    <row r="156" spans="2:51" s="11" customFormat="1" ht="13.5">
      <c r="B156" s="158"/>
      <c r="D156" s="159" t="s">
        <v>135</v>
      </c>
      <c r="E156" s="160" t="s">
        <v>5</v>
      </c>
      <c r="F156" s="161" t="s">
        <v>280</v>
      </c>
      <c r="H156" s="162">
        <v>6.454</v>
      </c>
      <c r="L156" s="158"/>
      <c r="M156" s="163"/>
      <c r="N156" s="164"/>
      <c r="O156" s="164"/>
      <c r="P156" s="164"/>
      <c r="Q156" s="164"/>
      <c r="R156" s="164"/>
      <c r="S156" s="164"/>
      <c r="T156" s="165"/>
      <c r="AT156" s="160" t="s">
        <v>135</v>
      </c>
      <c r="AU156" s="160" t="s">
        <v>76</v>
      </c>
      <c r="AV156" s="11" t="s">
        <v>76</v>
      </c>
      <c r="AW156" s="11" t="s">
        <v>30</v>
      </c>
      <c r="AX156" s="11" t="s">
        <v>66</v>
      </c>
      <c r="AY156" s="160" t="s">
        <v>118</v>
      </c>
    </row>
    <row r="157" spans="2:51" s="12" customFormat="1" ht="13.5">
      <c r="B157" s="166"/>
      <c r="D157" s="159" t="s">
        <v>135</v>
      </c>
      <c r="E157" s="167" t="s">
        <v>5</v>
      </c>
      <c r="F157" s="168" t="s">
        <v>137</v>
      </c>
      <c r="H157" s="169">
        <v>6.454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7" t="s">
        <v>135</v>
      </c>
      <c r="AU157" s="167" t="s">
        <v>76</v>
      </c>
      <c r="AV157" s="12" t="s">
        <v>125</v>
      </c>
      <c r="AW157" s="12" t="s">
        <v>30</v>
      </c>
      <c r="AX157" s="12" t="s">
        <v>74</v>
      </c>
      <c r="AY157" s="167" t="s">
        <v>118</v>
      </c>
    </row>
    <row r="158" spans="2:65" s="1" customFormat="1" ht="16.5" customHeight="1">
      <c r="B158" s="146"/>
      <c r="C158" s="147" t="s">
        <v>281</v>
      </c>
      <c r="D158" s="147" t="s">
        <v>120</v>
      </c>
      <c r="E158" s="148" t="s">
        <v>282</v>
      </c>
      <c r="F158" s="149" t="s">
        <v>283</v>
      </c>
      <c r="G158" s="150" t="s">
        <v>166</v>
      </c>
      <c r="H158" s="151">
        <v>1.133</v>
      </c>
      <c r="I158" s="152"/>
      <c r="J158" s="152">
        <f>ROUND(I158*H158,2)</f>
        <v>0</v>
      </c>
      <c r="K158" s="149" t="s">
        <v>124</v>
      </c>
      <c r="L158" s="36"/>
      <c r="M158" s="153" t="s">
        <v>5</v>
      </c>
      <c r="N158" s="154" t="s">
        <v>37</v>
      </c>
      <c r="O158" s="155">
        <v>0.032</v>
      </c>
      <c r="P158" s="155">
        <f>O158*H158</f>
        <v>0.036256000000000004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AR158" s="22" t="s">
        <v>125</v>
      </c>
      <c r="AT158" s="22" t="s">
        <v>120</v>
      </c>
      <c r="AU158" s="22" t="s">
        <v>76</v>
      </c>
      <c r="AY158" s="22" t="s">
        <v>118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22" t="s">
        <v>74</v>
      </c>
      <c r="BK158" s="157">
        <f>ROUND(I158*H158,2)</f>
        <v>0</v>
      </c>
      <c r="BL158" s="22" t="s">
        <v>125</v>
      </c>
      <c r="BM158" s="22" t="s">
        <v>284</v>
      </c>
    </row>
    <row r="159" spans="2:65" s="1" customFormat="1" ht="16.5" customHeight="1">
      <c r="B159" s="146"/>
      <c r="C159" s="147" t="s">
        <v>285</v>
      </c>
      <c r="D159" s="147" t="s">
        <v>120</v>
      </c>
      <c r="E159" s="148" t="s">
        <v>286</v>
      </c>
      <c r="F159" s="149" t="s">
        <v>287</v>
      </c>
      <c r="G159" s="150" t="s">
        <v>166</v>
      </c>
      <c r="H159" s="151">
        <v>7.931</v>
      </c>
      <c r="I159" s="152"/>
      <c r="J159" s="152">
        <f>ROUND(I159*H159,2)</f>
        <v>0</v>
      </c>
      <c r="K159" s="149" t="s">
        <v>124</v>
      </c>
      <c r="L159" s="36"/>
      <c r="M159" s="153" t="s">
        <v>5</v>
      </c>
      <c r="N159" s="154" t="s">
        <v>37</v>
      </c>
      <c r="O159" s="155">
        <v>0.003</v>
      </c>
      <c r="P159" s="155">
        <f>O159*H159</f>
        <v>0.023793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AR159" s="22" t="s">
        <v>125</v>
      </c>
      <c r="AT159" s="22" t="s">
        <v>120</v>
      </c>
      <c r="AU159" s="22" t="s">
        <v>76</v>
      </c>
      <c r="AY159" s="22" t="s">
        <v>118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22" t="s">
        <v>74</v>
      </c>
      <c r="BK159" s="157">
        <f>ROUND(I159*H159,2)</f>
        <v>0</v>
      </c>
      <c r="BL159" s="22" t="s">
        <v>125</v>
      </c>
      <c r="BM159" s="22" t="s">
        <v>288</v>
      </c>
    </row>
    <row r="160" spans="2:51" s="11" customFormat="1" ht="13.5">
      <c r="B160" s="158"/>
      <c r="D160" s="159" t="s">
        <v>135</v>
      </c>
      <c r="E160" s="160" t="s">
        <v>5</v>
      </c>
      <c r="F160" s="161" t="s">
        <v>289</v>
      </c>
      <c r="H160" s="162">
        <v>7.931</v>
      </c>
      <c r="L160" s="158"/>
      <c r="M160" s="163"/>
      <c r="N160" s="164"/>
      <c r="O160" s="164"/>
      <c r="P160" s="164"/>
      <c r="Q160" s="164"/>
      <c r="R160" s="164"/>
      <c r="S160" s="164"/>
      <c r="T160" s="165"/>
      <c r="AT160" s="160" t="s">
        <v>135</v>
      </c>
      <c r="AU160" s="160" t="s">
        <v>76</v>
      </c>
      <c r="AV160" s="11" t="s">
        <v>76</v>
      </c>
      <c r="AW160" s="11" t="s">
        <v>30</v>
      </c>
      <c r="AX160" s="11" t="s">
        <v>66</v>
      </c>
      <c r="AY160" s="160" t="s">
        <v>118</v>
      </c>
    </row>
    <row r="161" spans="2:51" s="12" customFormat="1" ht="13.5">
      <c r="B161" s="166"/>
      <c r="D161" s="159" t="s">
        <v>135</v>
      </c>
      <c r="E161" s="167" t="s">
        <v>5</v>
      </c>
      <c r="F161" s="168" t="s">
        <v>137</v>
      </c>
      <c r="H161" s="169">
        <v>7.931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7" t="s">
        <v>135</v>
      </c>
      <c r="AU161" s="167" t="s">
        <v>76</v>
      </c>
      <c r="AV161" s="12" t="s">
        <v>125</v>
      </c>
      <c r="AW161" s="12" t="s">
        <v>30</v>
      </c>
      <c r="AX161" s="12" t="s">
        <v>74</v>
      </c>
      <c r="AY161" s="167" t="s">
        <v>118</v>
      </c>
    </row>
    <row r="162" spans="2:65" s="1" customFormat="1" ht="16.5" customHeight="1">
      <c r="B162" s="146"/>
      <c r="C162" s="147" t="s">
        <v>290</v>
      </c>
      <c r="D162" s="147" t="s">
        <v>120</v>
      </c>
      <c r="E162" s="148" t="s">
        <v>291</v>
      </c>
      <c r="F162" s="149" t="s">
        <v>292</v>
      </c>
      <c r="G162" s="150" t="s">
        <v>166</v>
      </c>
      <c r="H162" s="151">
        <v>0.922</v>
      </c>
      <c r="I162" s="152"/>
      <c r="J162" s="152">
        <f>ROUND(I162*H162,2)</f>
        <v>0</v>
      </c>
      <c r="K162" s="149" t="s">
        <v>141</v>
      </c>
      <c r="L162" s="36"/>
      <c r="M162" s="153" t="s">
        <v>5</v>
      </c>
      <c r="N162" s="154" t="s">
        <v>37</v>
      </c>
      <c r="O162" s="155">
        <v>0</v>
      </c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AR162" s="22" t="s">
        <v>125</v>
      </c>
      <c r="AT162" s="22" t="s">
        <v>120</v>
      </c>
      <c r="AU162" s="22" t="s">
        <v>76</v>
      </c>
      <c r="AY162" s="22" t="s">
        <v>118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22" t="s">
        <v>74</v>
      </c>
      <c r="BK162" s="157">
        <f>ROUND(I162*H162,2)</f>
        <v>0</v>
      </c>
      <c r="BL162" s="22" t="s">
        <v>125</v>
      </c>
      <c r="BM162" s="22" t="s">
        <v>293</v>
      </c>
    </row>
    <row r="163" spans="2:65" s="1" customFormat="1" ht="16.5" customHeight="1">
      <c r="B163" s="146"/>
      <c r="C163" s="147" t="s">
        <v>294</v>
      </c>
      <c r="D163" s="147" t="s">
        <v>120</v>
      </c>
      <c r="E163" s="148" t="s">
        <v>295</v>
      </c>
      <c r="F163" s="149" t="s">
        <v>296</v>
      </c>
      <c r="G163" s="150" t="s">
        <v>166</v>
      </c>
      <c r="H163" s="151">
        <v>1.133</v>
      </c>
      <c r="I163" s="152"/>
      <c r="J163" s="152">
        <f>ROUND(I163*H163,2)</f>
        <v>0</v>
      </c>
      <c r="K163" s="149" t="s">
        <v>124</v>
      </c>
      <c r="L163" s="36"/>
      <c r="M163" s="153" t="s">
        <v>5</v>
      </c>
      <c r="N163" s="154" t="s">
        <v>37</v>
      </c>
      <c r="O163" s="155">
        <v>0</v>
      </c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AR163" s="22" t="s">
        <v>125</v>
      </c>
      <c r="AT163" s="22" t="s">
        <v>120</v>
      </c>
      <c r="AU163" s="22" t="s">
        <v>76</v>
      </c>
      <c r="AY163" s="22" t="s">
        <v>118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22" t="s">
        <v>74</v>
      </c>
      <c r="BK163" s="157">
        <f>ROUND(I163*H163,2)</f>
        <v>0</v>
      </c>
      <c r="BL163" s="22" t="s">
        <v>125</v>
      </c>
      <c r="BM163" s="22" t="s">
        <v>297</v>
      </c>
    </row>
    <row r="164" spans="2:63" s="10" customFormat="1" ht="29.85" customHeight="1">
      <c r="B164" s="134"/>
      <c r="D164" s="135" t="s">
        <v>65</v>
      </c>
      <c r="E164" s="144" t="s">
        <v>298</v>
      </c>
      <c r="F164" s="144" t="s">
        <v>299</v>
      </c>
      <c r="J164" s="145">
        <f>BK164</f>
        <v>0</v>
      </c>
      <c r="L164" s="134"/>
      <c r="M164" s="138"/>
      <c r="N164" s="139"/>
      <c r="O164" s="139"/>
      <c r="P164" s="140">
        <f>P165</f>
        <v>115.66644000000001</v>
      </c>
      <c r="Q164" s="139"/>
      <c r="R164" s="140">
        <f>R165</f>
        <v>0</v>
      </c>
      <c r="S164" s="139"/>
      <c r="T164" s="141">
        <f>T165</f>
        <v>0</v>
      </c>
      <c r="AR164" s="135" t="s">
        <v>74</v>
      </c>
      <c r="AT164" s="142" t="s">
        <v>65</v>
      </c>
      <c r="AU164" s="142" t="s">
        <v>74</v>
      </c>
      <c r="AY164" s="135" t="s">
        <v>118</v>
      </c>
      <c r="BK164" s="143">
        <f>BK165</f>
        <v>0</v>
      </c>
    </row>
    <row r="165" spans="2:65" s="1" customFormat="1" ht="16.5" customHeight="1">
      <c r="B165" s="146"/>
      <c r="C165" s="147" t="s">
        <v>300</v>
      </c>
      <c r="D165" s="147" t="s">
        <v>120</v>
      </c>
      <c r="E165" s="148" t="s">
        <v>301</v>
      </c>
      <c r="F165" s="149" t="s">
        <v>302</v>
      </c>
      <c r="G165" s="150" t="s">
        <v>166</v>
      </c>
      <c r="H165" s="151">
        <v>78.153</v>
      </c>
      <c r="I165" s="152"/>
      <c r="J165" s="152">
        <f>ROUND(I165*H165,2)</f>
        <v>0</v>
      </c>
      <c r="K165" s="149" t="s">
        <v>124</v>
      </c>
      <c r="L165" s="36"/>
      <c r="M165" s="153" t="s">
        <v>5</v>
      </c>
      <c r="N165" s="154" t="s">
        <v>37</v>
      </c>
      <c r="O165" s="155">
        <v>1.48</v>
      </c>
      <c r="P165" s="155">
        <f>O165*H165</f>
        <v>115.66644000000001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AR165" s="22" t="s">
        <v>125</v>
      </c>
      <c r="AT165" s="22" t="s">
        <v>120</v>
      </c>
      <c r="AU165" s="22" t="s">
        <v>76</v>
      </c>
      <c r="AY165" s="22" t="s">
        <v>118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22" t="s">
        <v>74</v>
      </c>
      <c r="BK165" s="157">
        <f>ROUND(I165*H165,2)</f>
        <v>0</v>
      </c>
      <c r="BL165" s="22" t="s">
        <v>125</v>
      </c>
      <c r="BM165" s="22" t="s">
        <v>303</v>
      </c>
    </row>
    <row r="166" spans="2:63" s="10" customFormat="1" ht="37.35" customHeight="1">
      <c r="B166" s="134"/>
      <c r="D166" s="135" t="s">
        <v>65</v>
      </c>
      <c r="E166" s="136" t="s">
        <v>304</v>
      </c>
      <c r="F166" s="136" t="s">
        <v>305</v>
      </c>
      <c r="J166" s="137">
        <f>BK166</f>
        <v>50000</v>
      </c>
      <c r="L166" s="134"/>
      <c r="M166" s="138"/>
      <c r="N166" s="139"/>
      <c r="O166" s="139"/>
      <c r="P166" s="140">
        <f>P167+P169</f>
        <v>0</v>
      </c>
      <c r="Q166" s="139"/>
      <c r="R166" s="140">
        <f>R167+R169</f>
        <v>0</v>
      </c>
      <c r="S166" s="139"/>
      <c r="T166" s="141">
        <f>T167+T169</f>
        <v>0</v>
      </c>
      <c r="AR166" s="135" t="s">
        <v>144</v>
      </c>
      <c r="AT166" s="142" t="s">
        <v>65</v>
      </c>
      <c r="AU166" s="142" t="s">
        <v>66</v>
      </c>
      <c r="AY166" s="135" t="s">
        <v>118</v>
      </c>
      <c r="BK166" s="143">
        <f>BK167+BK169</f>
        <v>50000</v>
      </c>
    </row>
    <row r="167" spans="2:63" s="10" customFormat="1" ht="19.9" customHeight="1">
      <c r="B167" s="134"/>
      <c r="D167" s="135" t="s">
        <v>65</v>
      </c>
      <c r="E167" s="144" t="s">
        <v>306</v>
      </c>
      <c r="F167" s="144" t="s">
        <v>307</v>
      </c>
      <c r="J167" s="145">
        <f>BK167</f>
        <v>0</v>
      </c>
      <c r="L167" s="134"/>
      <c r="M167" s="138"/>
      <c r="N167" s="139"/>
      <c r="O167" s="139"/>
      <c r="P167" s="140">
        <f>P168</f>
        <v>0</v>
      </c>
      <c r="Q167" s="139"/>
      <c r="R167" s="140">
        <f>R168</f>
        <v>0</v>
      </c>
      <c r="S167" s="139"/>
      <c r="T167" s="141">
        <f>T168</f>
        <v>0</v>
      </c>
      <c r="AR167" s="135" t="s">
        <v>144</v>
      </c>
      <c r="AT167" s="142" t="s">
        <v>65</v>
      </c>
      <c r="AU167" s="142" t="s">
        <v>74</v>
      </c>
      <c r="AY167" s="135" t="s">
        <v>118</v>
      </c>
      <c r="BK167" s="143">
        <f>BK168</f>
        <v>0</v>
      </c>
    </row>
    <row r="168" spans="2:65" s="1" customFormat="1" ht="16.5" customHeight="1">
      <c r="B168" s="146"/>
      <c r="C168" s="147" t="s">
        <v>308</v>
      </c>
      <c r="D168" s="147" t="s">
        <v>120</v>
      </c>
      <c r="E168" s="148" t="s">
        <v>309</v>
      </c>
      <c r="F168" s="149" t="s">
        <v>310</v>
      </c>
      <c r="G168" s="150" t="s">
        <v>311</v>
      </c>
      <c r="H168" s="151">
        <v>1</v>
      </c>
      <c r="I168" s="152"/>
      <c r="J168" s="152">
        <f>ROUND(I168*H168,2)</f>
        <v>0</v>
      </c>
      <c r="K168" s="149" t="s">
        <v>124</v>
      </c>
      <c r="L168" s="36"/>
      <c r="M168" s="153" t="s">
        <v>5</v>
      </c>
      <c r="N168" s="154" t="s">
        <v>37</v>
      </c>
      <c r="O168" s="155">
        <v>0</v>
      </c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AR168" s="22" t="s">
        <v>312</v>
      </c>
      <c r="AT168" s="22" t="s">
        <v>120</v>
      </c>
      <c r="AU168" s="22" t="s">
        <v>76</v>
      </c>
      <c r="AY168" s="22" t="s">
        <v>118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22" t="s">
        <v>74</v>
      </c>
      <c r="BK168" s="157">
        <f>ROUND(I168*H168,2)</f>
        <v>0</v>
      </c>
      <c r="BL168" s="22" t="s">
        <v>312</v>
      </c>
      <c r="BM168" s="22" t="s">
        <v>313</v>
      </c>
    </row>
    <row r="169" spans="2:63" s="10" customFormat="1" ht="29.85" customHeight="1">
      <c r="B169" s="134"/>
      <c r="D169" s="135" t="s">
        <v>65</v>
      </c>
      <c r="E169" s="144" t="s">
        <v>314</v>
      </c>
      <c r="F169" s="144" t="s">
        <v>315</v>
      </c>
      <c r="J169" s="145">
        <f>BK169</f>
        <v>50000</v>
      </c>
      <c r="L169" s="134"/>
      <c r="M169" s="138"/>
      <c r="N169" s="139"/>
      <c r="O169" s="139"/>
      <c r="P169" s="140">
        <f>SUM(P170:P173)</f>
        <v>0</v>
      </c>
      <c r="Q169" s="139"/>
      <c r="R169" s="140">
        <f>SUM(R170:R173)</f>
        <v>0</v>
      </c>
      <c r="S169" s="139"/>
      <c r="T169" s="141">
        <f>SUM(T170:T173)</f>
        <v>0</v>
      </c>
      <c r="AR169" s="135" t="s">
        <v>144</v>
      </c>
      <c r="AT169" s="142" t="s">
        <v>65</v>
      </c>
      <c r="AU169" s="142" t="s">
        <v>74</v>
      </c>
      <c r="AY169" s="135" t="s">
        <v>118</v>
      </c>
      <c r="BK169" s="143">
        <f>SUM(BK170:BK173)</f>
        <v>50000</v>
      </c>
    </row>
    <row r="170" spans="2:65" s="1" customFormat="1" ht="16.5" customHeight="1">
      <c r="B170" s="146"/>
      <c r="C170" s="147" t="s">
        <v>316</v>
      </c>
      <c r="D170" s="147" t="s">
        <v>120</v>
      </c>
      <c r="E170" s="148" t="s">
        <v>317</v>
      </c>
      <c r="F170" s="149" t="s">
        <v>315</v>
      </c>
      <c r="G170" s="150" t="s">
        <v>311</v>
      </c>
      <c r="H170" s="151">
        <v>1</v>
      </c>
      <c r="I170" s="152"/>
      <c r="J170" s="152">
        <f>ROUND(I170*H170,2)</f>
        <v>0</v>
      </c>
      <c r="K170" s="149" t="s">
        <v>124</v>
      </c>
      <c r="L170" s="36"/>
      <c r="M170" s="153" t="s">
        <v>5</v>
      </c>
      <c r="N170" s="154" t="s">
        <v>37</v>
      </c>
      <c r="O170" s="155">
        <v>0</v>
      </c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AR170" s="22" t="s">
        <v>312</v>
      </c>
      <c r="AT170" s="22" t="s">
        <v>120</v>
      </c>
      <c r="AU170" s="22" t="s">
        <v>76</v>
      </c>
      <c r="AY170" s="22" t="s">
        <v>118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22" t="s">
        <v>74</v>
      </c>
      <c r="BK170" s="157">
        <f>ROUND(I170*H170,2)</f>
        <v>0</v>
      </c>
      <c r="BL170" s="22" t="s">
        <v>312</v>
      </c>
      <c r="BM170" s="22" t="s">
        <v>318</v>
      </c>
    </row>
    <row r="171" spans="2:65" s="263" customFormat="1" ht="16.5" customHeight="1">
      <c r="B171" s="146"/>
      <c r="C171" s="147" t="s">
        <v>319</v>
      </c>
      <c r="D171" s="147" t="s">
        <v>120</v>
      </c>
      <c r="E171" s="148" t="s">
        <v>320</v>
      </c>
      <c r="F171" s="149" t="s">
        <v>321</v>
      </c>
      <c r="G171" s="150" t="s">
        <v>311</v>
      </c>
      <c r="H171" s="151">
        <v>1</v>
      </c>
      <c r="I171" s="152"/>
      <c r="J171" s="152">
        <f>ROUND(I171*H171,2)</f>
        <v>0</v>
      </c>
      <c r="K171" s="149" t="s">
        <v>124</v>
      </c>
      <c r="L171" s="36"/>
      <c r="M171" s="153" t="s">
        <v>5</v>
      </c>
      <c r="N171" s="182" t="s">
        <v>37</v>
      </c>
      <c r="O171" s="183">
        <v>0</v>
      </c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2" t="s">
        <v>312</v>
      </c>
      <c r="AT171" s="22" t="s">
        <v>120</v>
      </c>
      <c r="AU171" s="22" t="s">
        <v>76</v>
      </c>
      <c r="AY171" s="22" t="s">
        <v>118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22" t="s">
        <v>74</v>
      </c>
      <c r="BK171" s="157">
        <f>ROUND(I171*H171,2)</f>
        <v>0</v>
      </c>
      <c r="BL171" s="22" t="s">
        <v>312</v>
      </c>
      <c r="BM171" s="22" t="s">
        <v>322</v>
      </c>
    </row>
    <row r="172" spans="2:65" s="263" customFormat="1" ht="16.5" customHeight="1">
      <c r="B172" s="146"/>
      <c r="C172" s="147" t="s">
        <v>319</v>
      </c>
      <c r="D172" s="147" t="s">
        <v>120</v>
      </c>
      <c r="E172" s="148" t="s">
        <v>506</v>
      </c>
      <c r="F172" s="149" t="s">
        <v>507</v>
      </c>
      <c r="G172" s="150" t="s">
        <v>311</v>
      </c>
      <c r="H172" s="151">
        <v>1</v>
      </c>
      <c r="I172" s="152">
        <v>10000</v>
      </c>
      <c r="J172" s="152">
        <f>ROUND(I172*H172,2)</f>
        <v>10000</v>
      </c>
      <c r="K172" s="149" t="s">
        <v>124</v>
      </c>
      <c r="L172" s="36"/>
      <c r="M172" s="153" t="s">
        <v>5</v>
      </c>
      <c r="N172" s="182" t="s">
        <v>37</v>
      </c>
      <c r="O172" s="183">
        <v>0</v>
      </c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AR172" s="22" t="s">
        <v>312</v>
      </c>
      <c r="AT172" s="22" t="s">
        <v>120</v>
      </c>
      <c r="AU172" s="22" t="s">
        <v>76</v>
      </c>
      <c r="AY172" s="22" t="s">
        <v>118</v>
      </c>
      <c r="BE172" s="157">
        <f>IF(N172="základní",J172,0)</f>
        <v>10000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22" t="s">
        <v>74</v>
      </c>
      <c r="BK172" s="157">
        <f>ROUND(I172*H172,2)</f>
        <v>10000</v>
      </c>
      <c r="BL172" s="22" t="s">
        <v>312</v>
      </c>
      <c r="BM172" s="22" t="s">
        <v>322</v>
      </c>
    </row>
    <row r="173" spans="2:65" s="1" customFormat="1" ht="16.5" customHeight="1">
      <c r="B173" s="146"/>
      <c r="C173" s="147" t="s">
        <v>319</v>
      </c>
      <c r="D173" s="147" t="s">
        <v>120</v>
      </c>
      <c r="E173" s="148" t="s">
        <v>320</v>
      </c>
      <c r="F173" s="149" t="s">
        <v>508</v>
      </c>
      <c r="G173" s="150" t="s">
        <v>311</v>
      </c>
      <c r="H173" s="151">
        <v>1</v>
      </c>
      <c r="I173" s="152">
        <v>40000</v>
      </c>
      <c r="J173" s="152">
        <f>ROUND(I173*H173,2)</f>
        <v>40000</v>
      </c>
      <c r="K173" s="149" t="s">
        <v>124</v>
      </c>
      <c r="L173" s="36"/>
      <c r="M173" s="153" t="s">
        <v>5</v>
      </c>
      <c r="N173" s="182" t="s">
        <v>37</v>
      </c>
      <c r="O173" s="183">
        <v>0</v>
      </c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22" t="s">
        <v>312</v>
      </c>
      <c r="AT173" s="22" t="s">
        <v>120</v>
      </c>
      <c r="AU173" s="22" t="s">
        <v>76</v>
      </c>
      <c r="AY173" s="22" t="s">
        <v>118</v>
      </c>
      <c r="BE173" s="157">
        <f>IF(N173="základní",J173,0)</f>
        <v>40000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22" t="s">
        <v>74</v>
      </c>
      <c r="BK173" s="157">
        <f>ROUND(I173*H173,2)</f>
        <v>40000</v>
      </c>
      <c r="BL173" s="22" t="s">
        <v>312</v>
      </c>
      <c r="BM173" s="22" t="s">
        <v>322</v>
      </c>
    </row>
    <row r="174" spans="2:12" s="1" customFormat="1" ht="6.95" customHeight="1"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36"/>
    </row>
  </sheetData>
  <autoFilter ref="C87:K17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5" customWidth="1"/>
    <col min="2" max="2" width="1.66796875" style="185" customWidth="1"/>
    <col min="3" max="4" width="5" style="185" customWidth="1"/>
    <col min="5" max="5" width="11.66015625" style="185" customWidth="1"/>
    <col min="6" max="6" width="9.16015625" style="185" customWidth="1"/>
    <col min="7" max="7" width="5" style="185" customWidth="1"/>
    <col min="8" max="8" width="77.83203125" style="185" customWidth="1"/>
    <col min="9" max="10" width="20" style="185" customWidth="1"/>
    <col min="11" max="11" width="1.66796875" style="185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3" customFormat="1" ht="45" customHeight="1">
      <c r="B3" s="189"/>
      <c r="C3" s="307" t="s">
        <v>323</v>
      </c>
      <c r="D3" s="307"/>
      <c r="E3" s="307"/>
      <c r="F3" s="307"/>
      <c r="G3" s="307"/>
      <c r="H3" s="307"/>
      <c r="I3" s="307"/>
      <c r="J3" s="307"/>
      <c r="K3" s="190"/>
    </row>
    <row r="4" spans="2:11" ht="25.5" customHeight="1">
      <c r="B4" s="191"/>
      <c r="C4" s="308" t="s">
        <v>324</v>
      </c>
      <c r="D4" s="308"/>
      <c r="E4" s="308"/>
      <c r="F4" s="308"/>
      <c r="G4" s="308"/>
      <c r="H4" s="308"/>
      <c r="I4" s="308"/>
      <c r="J4" s="308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" customHeight="1">
      <c r="B6" s="191"/>
      <c r="C6" s="306" t="s">
        <v>325</v>
      </c>
      <c r="D6" s="306"/>
      <c r="E6" s="306"/>
      <c r="F6" s="306"/>
      <c r="G6" s="306"/>
      <c r="H6" s="306"/>
      <c r="I6" s="306"/>
      <c r="J6" s="306"/>
      <c r="K6" s="192"/>
    </row>
    <row r="7" spans="2:11" ht="15" customHeight="1">
      <c r="B7" s="195"/>
      <c r="C7" s="306" t="s">
        <v>326</v>
      </c>
      <c r="D7" s="306"/>
      <c r="E7" s="306"/>
      <c r="F7" s="306"/>
      <c r="G7" s="306"/>
      <c r="H7" s="306"/>
      <c r="I7" s="306"/>
      <c r="J7" s="306"/>
      <c r="K7" s="192"/>
    </row>
    <row r="8" spans="2:1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" customHeight="1">
      <c r="B9" s="195"/>
      <c r="C9" s="306" t="s">
        <v>327</v>
      </c>
      <c r="D9" s="306"/>
      <c r="E9" s="306"/>
      <c r="F9" s="306"/>
      <c r="G9" s="306"/>
      <c r="H9" s="306"/>
      <c r="I9" s="306"/>
      <c r="J9" s="306"/>
      <c r="K9" s="192"/>
    </row>
    <row r="10" spans="2:11" ht="15" customHeight="1">
      <c r="B10" s="195"/>
      <c r="C10" s="194"/>
      <c r="D10" s="306" t="s">
        <v>328</v>
      </c>
      <c r="E10" s="306"/>
      <c r="F10" s="306"/>
      <c r="G10" s="306"/>
      <c r="H10" s="306"/>
      <c r="I10" s="306"/>
      <c r="J10" s="306"/>
      <c r="K10" s="192"/>
    </row>
    <row r="11" spans="2:11" ht="15" customHeight="1">
      <c r="B11" s="195"/>
      <c r="C11" s="196"/>
      <c r="D11" s="306" t="s">
        <v>329</v>
      </c>
      <c r="E11" s="306"/>
      <c r="F11" s="306"/>
      <c r="G11" s="306"/>
      <c r="H11" s="306"/>
      <c r="I11" s="306"/>
      <c r="J11" s="306"/>
      <c r="K11" s="192"/>
    </row>
    <row r="12" spans="2:11" ht="12.75" customHeight="1">
      <c r="B12" s="195"/>
      <c r="C12" s="196"/>
      <c r="D12" s="196"/>
      <c r="E12" s="196"/>
      <c r="F12" s="196"/>
      <c r="G12" s="196"/>
      <c r="H12" s="196"/>
      <c r="I12" s="196"/>
      <c r="J12" s="196"/>
      <c r="K12" s="192"/>
    </row>
    <row r="13" spans="2:11" ht="15" customHeight="1">
      <c r="B13" s="195"/>
      <c r="C13" s="196"/>
      <c r="D13" s="306" t="s">
        <v>330</v>
      </c>
      <c r="E13" s="306"/>
      <c r="F13" s="306"/>
      <c r="G13" s="306"/>
      <c r="H13" s="306"/>
      <c r="I13" s="306"/>
      <c r="J13" s="306"/>
      <c r="K13" s="192"/>
    </row>
    <row r="14" spans="2:11" ht="15" customHeight="1">
      <c r="B14" s="195"/>
      <c r="C14" s="196"/>
      <c r="D14" s="306" t="s">
        <v>331</v>
      </c>
      <c r="E14" s="306"/>
      <c r="F14" s="306"/>
      <c r="G14" s="306"/>
      <c r="H14" s="306"/>
      <c r="I14" s="306"/>
      <c r="J14" s="306"/>
      <c r="K14" s="192"/>
    </row>
    <row r="15" spans="2:11" ht="15" customHeight="1">
      <c r="B15" s="195"/>
      <c r="C15" s="196"/>
      <c r="D15" s="306" t="s">
        <v>332</v>
      </c>
      <c r="E15" s="306"/>
      <c r="F15" s="306"/>
      <c r="G15" s="306"/>
      <c r="H15" s="306"/>
      <c r="I15" s="306"/>
      <c r="J15" s="306"/>
      <c r="K15" s="192"/>
    </row>
    <row r="16" spans="2:11" ht="15" customHeight="1">
      <c r="B16" s="195"/>
      <c r="C16" s="196"/>
      <c r="D16" s="196"/>
      <c r="E16" s="197" t="s">
        <v>73</v>
      </c>
      <c r="F16" s="306" t="s">
        <v>333</v>
      </c>
      <c r="G16" s="306"/>
      <c r="H16" s="306"/>
      <c r="I16" s="306"/>
      <c r="J16" s="306"/>
      <c r="K16" s="192"/>
    </row>
    <row r="17" spans="2:11" ht="15" customHeight="1">
      <c r="B17" s="195"/>
      <c r="C17" s="196"/>
      <c r="D17" s="196"/>
      <c r="E17" s="197" t="s">
        <v>334</v>
      </c>
      <c r="F17" s="306" t="s">
        <v>335</v>
      </c>
      <c r="G17" s="306"/>
      <c r="H17" s="306"/>
      <c r="I17" s="306"/>
      <c r="J17" s="306"/>
      <c r="K17" s="192"/>
    </row>
    <row r="18" spans="2:11" ht="15" customHeight="1">
      <c r="B18" s="195"/>
      <c r="C18" s="196"/>
      <c r="D18" s="196"/>
      <c r="E18" s="197" t="s">
        <v>336</v>
      </c>
      <c r="F18" s="306" t="s">
        <v>337</v>
      </c>
      <c r="G18" s="306"/>
      <c r="H18" s="306"/>
      <c r="I18" s="306"/>
      <c r="J18" s="306"/>
      <c r="K18" s="192"/>
    </row>
    <row r="19" spans="2:11" ht="15" customHeight="1">
      <c r="B19" s="195"/>
      <c r="C19" s="196"/>
      <c r="D19" s="196"/>
      <c r="E19" s="197" t="s">
        <v>338</v>
      </c>
      <c r="F19" s="306" t="s">
        <v>339</v>
      </c>
      <c r="G19" s="306"/>
      <c r="H19" s="306"/>
      <c r="I19" s="306"/>
      <c r="J19" s="306"/>
      <c r="K19" s="192"/>
    </row>
    <row r="20" spans="2:11" ht="15" customHeight="1">
      <c r="B20" s="195"/>
      <c r="C20" s="196"/>
      <c r="D20" s="196"/>
      <c r="E20" s="197" t="s">
        <v>340</v>
      </c>
      <c r="F20" s="306" t="s">
        <v>341</v>
      </c>
      <c r="G20" s="306"/>
      <c r="H20" s="306"/>
      <c r="I20" s="306"/>
      <c r="J20" s="306"/>
      <c r="K20" s="192"/>
    </row>
    <row r="21" spans="2:11" ht="15" customHeight="1">
      <c r="B21" s="195"/>
      <c r="C21" s="196"/>
      <c r="D21" s="196"/>
      <c r="E21" s="197" t="s">
        <v>342</v>
      </c>
      <c r="F21" s="306" t="s">
        <v>343</v>
      </c>
      <c r="G21" s="306"/>
      <c r="H21" s="306"/>
      <c r="I21" s="306"/>
      <c r="J21" s="306"/>
      <c r="K21" s="192"/>
    </row>
    <row r="22" spans="2:11" ht="12.75" customHeight="1">
      <c r="B22" s="195"/>
      <c r="C22" s="196"/>
      <c r="D22" s="196"/>
      <c r="E22" s="196"/>
      <c r="F22" s="196"/>
      <c r="G22" s="196"/>
      <c r="H22" s="196"/>
      <c r="I22" s="196"/>
      <c r="J22" s="196"/>
      <c r="K22" s="192"/>
    </row>
    <row r="23" spans="2:11" ht="15" customHeight="1">
      <c r="B23" s="195"/>
      <c r="C23" s="306" t="s">
        <v>344</v>
      </c>
      <c r="D23" s="306"/>
      <c r="E23" s="306"/>
      <c r="F23" s="306"/>
      <c r="G23" s="306"/>
      <c r="H23" s="306"/>
      <c r="I23" s="306"/>
      <c r="J23" s="306"/>
      <c r="K23" s="192"/>
    </row>
    <row r="24" spans="2:11" ht="15" customHeight="1">
      <c r="B24" s="195"/>
      <c r="C24" s="306" t="s">
        <v>345</v>
      </c>
      <c r="D24" s="306"/>
      <c r="E24" s="306"/>
      <c r="F24" s="306"/>
      <c r="G24" s="306"/>
      <c r="H24" s="306"/>
      <c r="I24" s="306"/>
      <c r="J24" s="306"/>
      <c r="K24" s="192"/>
    </row>
    <row r="25" spans="2:11" ht="15" customHeight="1">
      <c r="B25" s="195"/>
      <c r="C25" s="194"/>
      <c r="D25" s="306" t="s">
        <v>346</v>
      </c>
      <c r="E25" s="306"/>
      <c r="F25" s="306"/>
      <c r="G25" s="306"/>
      <c r="H25" s="306"/>
      <c r="I25" s="306"/>
      <c r="J25" s="306"/>
      <c r="K25" s="192"/>
    </row>
    <row r="26" spans="2:11" ht="15" customHeight="1">
      <c r="B26" s="195"/>
      <c r="C26" s="196"/>
      <c r="D26" s="306" t="s">
        <v>347</v>
      </c>
      <c r="E26" s="306"/>
      <c r="F26" s="306"/>
      <c r="G26" s="306"/>
      <c r="H26" s="306"/>
      <c r="I26" s="306"/>
      <c r="J26" s="306"/>
      <c r="K26" s="192"/>
    </row>
    <row r="27" spans="2:11" ht="12.75" customHeight="1">
      <c r="B27" s="195"/>
      <c r="C27" s="196"/>
      <c r="D27" s="196"/>
      <c r="E27" s="196"/>
      <c r="F27" s="196"/>
      <c r="G27" s="196"/>
      <c r="H27" s="196"/>
      <c r="I27" s="196"/>
      <c r="J27" s="196"/>
      <c r="K27" s="192"/>
    </row>
    <row r="28" spans="2:11" ht="15" customHeight="1">
      <c r="B28" s="195"/>
      <c r="C28" s="196"/>
      <c r="D28" s="306" t="s">
        <v>348</v>
      </c>
      <c r="E28" s="306"/>
      <c r="F28" s="306"/>
      <c r="G28" s="306"/>
      <c r="H28" s="306"/>
      <c r="I28" s="306"/>
      <c r="J28" s="306"/>
      <c r="K28" s="192"/>
    </row>
    <row r="29" spans="2:11" ht="15" customHeight="1">
      <c r="B29" s="195"/>
      <c r="C29" s="196"/>
      <c r="D29" s="306" t="s">
        <v>349</v>
      </c>
      <c r="E29" s="306"/>
      <c r="F29" s="306"/>
      <c r="G29" s="306"/>
      <c r="H29" s="306"/>
      <c r="I29" s="306"/>
      <c r="J29" s="306"/>
      <c r="K29" s="192"/>
    </row>
    <row r="30" spans="2:11" ht="12.75" customHeight="1">
      <c r="B30" s="195"/>
      <c r="C30" s="196"/>
      <c r="D30" s="196"/>
      <c r="E30" s="196"/>
      <c r="F30" s="196"/>
      <c r="G30" s="196"/>
      <c r="H30" s="196"/>
      <c r="I30" s="196"/>
      <c r="J30" s="196"/>
      <c r="K30" s="192"/>
    </row>
    <row r="31" spans="2:11" ht="15" customHeight="1">
      <c r="B31" s="195"/>
      <c r="C31" s="196"/>
      <c r="D31" s="306" t="s">
        <v>350</v>
      </c>
      <c r="E31" s="306"/>
      <c r="F31" s="306"/>
      <c r="G31" s="306"/>
      <c r="H31" s="306"/>
      <c r="I31" s="306"/>
      <c r="J31" s="306"/>
      <c r="K31" s="192"/>
    </row>
    <row r="32" spans="2:11" ht="15" customHeight="1">
      <c r="B32" s="195"/>
      <c r="C32" s="196"/>
      <c r="D32" s="306" t="s">
        <v>351</v>
      </c>
      <c r="E32" s="306"/>
      <c r="F32" s="306"/>
      <c r="G32" s="306"/>
      <c r="H32" s="306"/>
      <c r="I32" s="306"/>
      <c r="J32" s="306"/>
      <c r="K32" s="192"/>
    </row>
    <row r="33" spans="2:11" ht="15" customHeight="1">
      <c r="B33" s="195"/>
      <c r="C33" s="196"/>
      <c r="D33" s="306" t="s">
        <v>352</v>
      </c>
      <c r="E33" s="306"/>
      <c r="F33" s="306"/>
      <c r="G33" s="306"/>
      <c r="H33" s="306"/>
      <c r="I33" s="306"/>
      <c r="J33" s="306"/>
      <c r="K33" s="192"/>
    </row>
    <row r="34" spans="2:11" ht="15" customHeight="1">
      <c r="B34" s="195"/>
      <c r="C34" s="196"/>
      <c r="D34" s="194"/>
      <c r="E34" s="198" t="s">
        <v>103</v>
      </c>
      <c r="F34" s="194"/>
      <c r="G34" s="306" t="s">
        <v>353</v>
      </c>
      <c r="H34" s="306"/>
      <c r="I34" s="306"/>
      <c r="J34" s="306"/>
      <c r="K34" s="192"/>
    </row>
    <row r="35" spans="2:11" ht="30.75" customHeight="1">
      <c r="B35" s="195"/>
      <c r="C35" s="196"/>
      <c r="D35" s="194"/>
      <c r="E35" s="198" t="s">
        <v>354</v>
      </c>
      <c r="F35" s="194"/>
      <c r="G35" s="306" t="s">
        <v>355</v>
      </c>
      <c r="H35" s="306"/>
      <c r="I35" s="306"/>
      <c r="J35" s="306"/>
      <c r="K35" s="192"/>
    </row>
    <row r="36" spans="2:11" ht="15" customHeight="1">
      <c r="B36" s="195"/>
      <c r="C36" s="196"/>
      <c r="D36" s="194"/>
      <c r="E36" s="198" t="s">
        <v>47</v>
      </c>
      <c r="F36" s="194"/>
      <c r="G36" s="306" t="s">
        <v>356</v>
      </c>
      <c r="H36" s="306"/>
      <c r="I36" s="306"/>
      <c r="J36" s="306"/>
      <c r="K36" s="192"/>
    </row>
    <row r="37" spans="2:11" ht="15" customHeight="1">
      <c r="B37" s="195"/>
      <c r="C37" s="196"/>
      <c r="D37" s="194"/>
      <c r="E37" s="198" t="s">
        <v>104</v>
      </c>
      <c r="F37" s="194"/>
      <c r="G37" s="306" t="s">
        <v>357</v>
      </c>
      <c r="H37" s="306"/>
      <c r="I37" s="306"/>
      <c r="J37" s="306"/>
      <c r="K37" s="192"/>
    </row>
    <row r="38" spans="2:11" ht="15" customHeight="1">
      <c r="B38" s="195"/>
      <c r="C38" s="196"/>
      <c r="D38" s="194"/>
      <c r="E38" s="198" t="s">
        <v>105</v>
      </c>
      <c r="F38" s="194"/>
      <c r="G38" s="306" t="s">
        <v>358</v>
      </c>
      <c r="H38" s="306"/>
      <c r="I38" s="306"/>
      <c r="J38" s="306"/>
      <c r="K38" s="192"/>
    </row>
    <row r="39" spans="2:11" ht="15" customHeight="1">
      <c r="B39" s="195"/>
      <c r="C39" s="196"/>
      <c r="D39" s="194"/>
      <c r="E39" s="198" t="s">
        <v>106</v>
      </c>
      <c r="F39" s="194"/>
      <c r="G39" s="306" t="s">
        <v>359</v>
      </c>
      <c r="H39" s="306"/>
      <c r="I39" s="306"/>
      <c r="J39" s="306"/>
      <c r="K39" s="192"/>
    </row>
    <row r="40" spans="2:11" ht="15" customHeight="1">
      <c r="B40" s="195"/>
      <c r="C40" s="196"/>
      <c r="D40" s="194"/>
      <c r="E40" s="198" t="s">
        <v>360</v>
      </c>
      <c r="F40" s="194"/>
      <c r="G40" s="306" t="s">
        <v>361</v>
      </c>
      <c r="H40" s="306"/>
      <c r="I40" s="306"/>
      <c r="J40" s="306"/>
      <c r="K40" s="192"/>
    </row>
    <row r="41" spans="2:11" ht="15" customHeight="1">
      <c r="B41" s="195"/>
      <c r="C41" s="196"/>
      <c r="D41" s="194"/>
      <c r="E41" s="198"/>
      <c r="F41" s="194"/>
      <c r="G41" s="306" t="s">
        <v>362</v>
      </c>
      <c r="H41" s="306"/>
      <c r="I41" s="306"/>
      <c r="J41" s="306"/>
      <c r="K41" s="192"/>
    </row>
    <row r="42" spans="2:11" ht="15" customHeight="1">
      <c r="B42" s="195"/>
      <c r="C42" s="196"/>
      <c r="D42" s="194"/>
      <c r="E42" s="198" t="s">
        <v>363</v>
      </c>
      <c r="F42" s="194"/>
      <c r="G42" s="306" t="s">
        <v>364</v>
      </c>
      <c r="H42" s="306"/>
      <c r="I42" s="306"/>
      <c r="J42" s="306"/>
      <c r="K42" s="192"/>
    </row>
    <row r="43" spans="2:11" ht="15" customHeight="1">
      <c r="B43" s="195"/>
      <c r="C43" s="196"/>
      <c r="D43" s="194"/>
      <c r="E43" s="198" t="s">
        <v>108</v>
      </c>
      <c r="F43" s="194"/>
      <c r="G43" s="306" t="s">
        <v>365</v>
      </c>
      <c r="H43" s="306"/>
      <c r="I43" s="306"/>
      <c r="J43" s="306"/>
      <c r="K43" s="192"/>
    </row>
    <row r="44" spans="2:11" ht="12.75" customHeight="1">
      <c r="B44" s="195"/>
      <c r="C44" s="196"/>
      <c r="D44" s="194"/>
      <c r="E44" s="194"/>
      <c r="F44" s="194"/>
      <c r="G44" s="194"/>
      <c r="H44" s="194"/>
      <c r="I44" s="194"/>
      <c r="J44" s="194"/>
      <c r="K44" s="192"/>
    </row>
    <row r="45" spans="2:11" ht="15" customHeight="1">
      <c r="B45" s="195"/>
      <c r="C45" s="196"/>
      <c r="D45" s="306" t="s">
        <v>366</v>
      </c>
      <c r="E45" s="306"/>
      <c r="F45" s="306"/>
      <c r="G45" s="306"/>
      <c r="H45" s="306"/>
      <c r="I45" s="306"/>
      <c r="J45" s="306"/>
      <c r="K45" s="192"/>
    </row>
    <row r="46" spans="2:11" ht="15" customHeight="1">
      <c r="B46" s="195"/>
      <c r="C46" s="196"/>
      <c r="D46" s="196"/>
      <c r="E46" s="306" t="s">
        <v>367</v>
      </c>
      <c r="F46" s="306"/>
      <c r="G46" s="306"/>
      <c r="H46" s="306"/>
      <c r="I46" s="306"/>
      <c r="J46" s="306"/>
      <c r="K46" s="192"/>
    </row>
    <row r="47" spans="2:11" ht="15" customHeight="1">
      <c r="B47" s="195"/>
      <c r="C47" s="196"/>
      <c r="D47" s="196"/>
      <c r="E47" s="306" t="s">
        <v>368</v>
      </c>
      <c r="F47" s="306"/>
      <c r="G47" s="306"/>
      <c r="H47" s="306"/>
      <c r="I47" s="306"/>
      <c r="J47" s="306"/>
      <c r="K47" s="192"/>
    </row>
    <row r="48" spans="2:11" ht="15" customHeight="1">
      <c r="B48" s="195"/>
      <c r="C48" s="196"/>
      <c r="D48" s="196"/>
      <c r="E48" s="306" t="s">
        <v>369</v>
      </c>
      <c r="F48" s="306"/>
      <c r="G48" s="306"/>
      <c r="H48" s="306"/>
      <c r="I48" s="306"/>
      <c r="J48" s="306"/>
      <c r="K48" s="192"/>
    </row>
    <row r="49" spans="2:11" ht="15" customHeight="1">
      <c r="B49" s="195"/>
      <c r="C49" s="196"/>
      <c r="D49" s="306" t="s">
        <v>370</v>
      </c>
      <c r="E49" s="306"/>
      <c r="F49" s="306"/>
      <c r="G49" s="306"/>
      <c r="H49" s="306"/>
      <c r="I49" s="306"/>
      <c r="J49" s="306"/>
      <c r="K49" s="192"/>
    </row>
    <row r="50" spans="2:11" ht="25.5" customHeight="1">
      <c r="B50" s="191"/>
      <c r="C50" s="308" t="s">
        <v>371</v>
      </c>
      <c r="D50" s="308"/>
      <c r="E50" s="308"/>
      <c r="F50" s="308"/>
      <c r="G50" s="308"/>
      <c r="H50" s="308"/>
      <c r="I50" s="308"/>
      <c r="J50" s="308"/>
      <c r="K50" s="192"/>
    </row>
    <row r="51" spans="2:11" ht="5.25" customHeight="1">
      <c r="B51" s="191"/>
      <c r="C51" s="193"/>
      <c r="D51" s="193"/>
      <c r="E51" s="193"/>
      <c r="F51" s="193"/>
      <c r="G51" s="193"/>
      <c r="H51" s="193"/>
      <c r="I51" s="193"/>
      <c r="J51" s="193"/>
      <c r="K51" s="192"/>
    </row>
    <row r="52" spans="2:11" ht="15" customHeight="1">
      <c r="B52" s="191"/>
      <c r="C52" s="306" t="s">
        <v>372</v>
      </c>
      <c r="D52" s="306"/>
      <c r="E52" s="306"/>
      <c r="F52" s="306"/>
      <c r="G52" s="306"/>
      <c r="H52" s="306"/>
      <c r="I52" s="306"/>
      <c r="J52" s="306"/>
      <c r="K52" s="192"/>
    </row>
    <row r="53" spans="2:11" ht="15" customHeight="1">
      <c r="B53" s="191"/>
      <c r="C53" s="306" t="s">
        <v>373</v>
      </c>
      <c r="D53" s="306"/>
      <c r="E53" s="306"/>
      <c r="F53" s="306"/>
      <c r="G53" s="306"/>
      <c r="H53" s="306"/>
      <c r="I53" s="306"/>
      <c r="J53" s="306"/>
      <c r="K53" s="192"/>
    </row>
    <row r="54" spans="2:11" ht="12.75" customHeight="1">
      <c r="B54" s="191"/>
      <c r="C54" s="194"/>
      <c r="D54" s="194"/>
      <c r="E54" s="194"/>
      <c r="F54" s="194"/>
      <c r="G54" s="194"/>
      <c r="H54" s="194"/>
      <c r="I54" s="194"/>
      <c r="J54" s="194"/>
      <c r="K54" s="192"/>
    </row>
    <row r="55" spans="2:11" ht="15" customHeight="1">
      <c r="B55" s="191"/>
      <c r="C55" s="306" t="s">
        <v>374</v>
      </c>
      <c r="D55" s="306"/>
      <c r="E55" s="306"/>
      <c r="F55" s="306"/>
      <c r="G55" s="306"/>
      <c r="H55" s="306"/>
      <c r="I55" s="306"/>
      <c r="J55" s="306"/>
      <c r="K55" s="192"/>
    </row>
    <row r="56" spans="2:11" ht="15" customHeight="1">
      <c r="B56" s="191"/>
      <c r="C56" s="196"/>
      <c r="D56" s="306" t="s">
        <v>375</v>
      </c>
      <c r="E56" s="306"/>
      <c r="F56" s="306"/>
      <c r="G56" s="306"/>
      <c r="H56" s="306"/>
      <c r="I56" s="306"/>
      <c r="J56" s="306"/>
      <c r="K56" s="192"/>
    </row>
    <row r="57" spans="2:11" ht="15" customHeight="1">
      <c r="B57" s="191"/>
      <c r="C57" s="196"/>
      <c r="D57" s="306" t="s">
        <v>376</v>
      </c>
      <c r="E57" s="306"/>
      <c r="F57" s="306"/>
      <c r="G57" s="306"/>
      <c r="H57" s="306"/>
      <c r="I57" s="306"/>
      <c r="J57" s="306"/>
      <c r="K57" s="192"/>
    </row>
    <row r="58" spans="2:11" ht="15" customHeight="1">
      <c r="B58" s="191"/>
      <c r="C58" s="196"/>
      <c r="D58" s="306" t="s">
        <v>377</v>
      </c>
      <c r="E58" s="306"/>
      <c r="F58" s="306"/>
      <c r="G58" s="306"/>
      <c r="H58" s="306"/>
      <c r="I58" s="306"/>
      <c r="J58" s="306"/>
      <c r="K58" s="192"/>
    </row>
    <row r="59" spans="2:11" ht="15" customHeight="1">
      <c r="B59" s="191"/>
      <c r="C59" s="196"/>
      <c r="D59" s="306" t="s">
        <v>378</v>
      </c>
      <c r="E59" s="306"/>
      <c r="F59" s="306"/>
      <c r="G59" s="306"/>
      <c r="H59" s="306"/>
      <c r="I59" s="306"/>
      <c r="J59" s="306"/>
      <c r="K59" s="192"/>
    </row>
    <row r="60" spans="2:11" ht="15" customHeight="1">
      <c r="B60" s="191"/>
      <c r="C60" s="196"/>
      <c r="D60" s="310" t="s">
        <v>379</v>
      </c>
      <c r="E60" s="310"/>
      <c r="F60" s="310"/>
      <c r="G60" s="310"/>
      <c r="H60" s="310"/>
      <c r="I60" s="310"/>
      <c r="J60" s="310"/>
      <c r="K60" s="192"/>
    </row>
    <row r="61" spans="2:11" ht="15" customHeight="1">
      <c r="B61" s="191"/>
      <c r="C61" s="196"/>
      <c r="D61" s="306" t="s">
        <v>380</v>
      </c>
      <c r="E61" s="306"/>
      <c r="F61" s="306"/>
      <c r="G61" s="306"/>
      <c r="H61" s="306"/>
      <c r="I61" s="306"/>
      <c r="J61" s="306"/>
      <c r="K61" s="192"/>
    </row>
    <row r="62" spans="2:11" ht="12.75" customHeight="1">
      <c r="B62" s="191"/>
      <c r="C62" s="196"/>
      <c r="D62" s="196"/>
      <c r="E62" s="199"/>
      <c r="F62" s="196"/>
      <c r="G62" s="196"/>
      <c r="H62" s="196"/>
      <c r="I62" s="196"/>
      <c r="J62" s="196"/>
      <c r="K62" s="192"/>
    </row>
    <row r="63" spans="2:11" ht="15" customHeight="1">
      <c r="B63" s="191"/>
      <c r="C63" s="196"/>
      <c r="D63" s="306" t="s">
        <v>381</v>
      </c>
      <c r="E63" s="306"/>
      <c r="F63" s="306"/>
      <c r="G63" s="306"/>
      <c r="H63" s="306"/>
      <c r="I63" s="306"/>
      <c r="J63" s="306"/>
      <c r="K63" s="192"/>
    </row>
    <row r="64" spans="2:11" ht="15" customHeight="1">
      <c r="B64" s="191"/>
      <c r="C64" s="196"/>
      <c r="D64" s="310" t="s">
        <v>382</v>
      </c>
      <c r="E64" s="310"/>
      <c r="F64" s="310"/>
      <c r="G64" s="310"/>
      <c r="H64" s="310"/>
      <c r="I64" s="310"/>
      <c r="J64" s="310"/>
      <c r="K64" s="192"/>
    </row>
    <row r="65" spans="2:11" ht="15" customHeight="1">
      <c r="B65" s="191"/>
      <c r="C65" s="196"/>
      <c r="D65" s="306" t="s">
        <v>383</v>
      </c>
      <c r="E65" s="306"/>
      <c r="F65" s="306"/>
      <c r="G65" s="306"/>
      <c r="H65" s="306"/>
      <c r="I65" s="306"/>
      <c r="J65" s="306"/>
      <c r="K65" s="192"/>
    </row>
    <row r="66" spans="2:11" ht="15" customHeight="1">
      <c r="B66" s="191"/>
      <c r="C66" s="196"/>
      <c r="D66" s="306" t="s">
        <v>384</v>
      </c>
      <c r="E66" s="306"/>
      <c r="F66" s="306"/>
      <c r="G66" s="306"/>
      <c r="H66" s="306"/>
      <c r="I66" s="306"/>
      <c r="J66" s="306"/>
      <c r="K66" s="192"/>
    </row>
    <row r="67" spans="2:11" ht="15" customHeight="1">
      <c r="B67" s="191"/>
      <c r="C67" s="196"/>
      <c r="D67" s="306" t="s">
        <v>385</v>
      </c>
      <c r="E67" s="306"/>
      <c r="F67" s="306"/>
      <c r="G67" s="306"/>
      <c r="H67" s="306"/>
      <c r="I67" s="306"/>
      <c r="J67" s="306"/>
      <c r="K67" s="192"/>
    </row>
    <row r="68" spans="2:11" ht="15" customHeight="1">
      <c r="B68" s="191"/>
      <c r="C68" s="196"/>
      <c r="D68" s="306" t="s">
        <v>386</v>
      </c>
      <c r="E68" s="306"/>
      <c r="F68" s="306"/>
      <c r="G68" s="306"/>
      <c r="H68" s="306"/>
      <c r="I68" s="306"/>
      <c r="J68" s="306"/>
      <c r="K68" s="192"/>
    </row>
    <row r="69" spans="2:11" ht="12.75" customHeight="1">
      <c r="B69" s="200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2:11" ht="18.75" customHeight="1">
      <c r="B70" s="203"/>
      <c r="C70" s="203"/>
      <c r="D70" s="203"/>
      <c r="E70" s="203"/>
      <c r="F70" s="203"/>
      <c r="G70" s="203"/>
      <c r="H70" s="203"/>
      <c r="I70" s="203"/>
      <c r="J70" s="203"/>
      <c r="K70" s="204"/>
    </row>
    <row r="71" spans="2:11" ht="18.75" customHeight="1">
      <c r="B71" s="204"/>
      <c r="C71" s="204"/>
      <c r="D71" s="204"/>
      <c r="E71" s="204"/>
      <c r="F71" s="204"/>
      <c r="G71" s="204"/>
      <c r="H71" s="204"/>
      <c r="I71" s="204"/>
      <c r="J71" s="204"/>
      <c r="K71" s="204"/>
    </row>
    <row r="72" spans="2:11" ht="7.5" customHeight="1">
      <c r="B72" s="205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ht="45" customHeight="1">
      <c r="B73" s="208"/>
      <c r="C73" s="311" t="s">
        <v>81</v>
      </c>
      <c r="D73" s="311"/>
      <c r="E73" s="311"/>
      <c r="F73" s="311"/>
      <c r="G73" s="311"/>
      <c r="H73" s="311"/>
      <c r="I73" s="311"/>
      <c r="J73" s="311"/>
      <c r="K73" s="209"/>
    </row>
    <row r="74" spans="2:11" ht="17.25" customHeight="1">
      <c r="B74" s="208"/>
      <c r="C74" s="210" t="s">
        <v>387</v>
      </c>
      <c r="D74" s="210"/>
      <c r="E74" s="210"/>
      <c r="F74" s="210" t="s">
        <v>388</v>
      </c>
      <c r="G74" s="211"/>
      <c r="H74" s="210" t="s">
        <v>104</v>
      </c>
      <c r="I74" s="210" t="s">
        <v>51</v>
      </c>
      <c r="J74" s="210" t="s">
        <v>389</v>
      </c>
      <c r="K74" s="209"/>
    </row>
    <row r="75" spans="2:11" ht="17.25" customHeight="1">
      <c r="B75" s="208"/>
      <c r="C75" s="212" t="s">
        <v>390</v>
      </c>
      <c r="D75" s="212"/>
      <c r="E75" s="212"/>
      <c r="F75" s="213" t="s">
        <v>391</v>
      </c>
      <c r="G75" s="214"/>
      <c r="H75" s="212"/>
      <c r="I75" s="212"/>
      <c r="J75" s="212" t="s">
        <v>392</v>
      </c>
      <c r="K75" s="209"/>
    </row>
    <row r="76" spans="2:11" ht="5.25" customHeight="1">
      <c r="B76" s="208"/>
      <c r="C76" s="215"/>
      <c r="D76" s="215"/>
      <c r="E76" s="215"/>
      <c r="F76" s="215"/>
      <c r="G76" s="216"/>
      <c r="H76" s="215"/>
      <c r="I76" s="215"/>
      <c r="J76" s="215"/>
      <c r="K76" s="209"/>
    </row>
    <row r="77" spans="2:11" ht="15" customHeight="1">
      <c r="B77" s="208"/>
      <c r="C77" s="198" t="s">
        <v>47</v>
      </c>
      <c r="D77" s="215"/>
      <c r="E77" s="215"/>
      <c r="F77" s="217" t="s">
        <v>393</v>
      </c>
      <c r="G77" s="216"/>
      <c r="H77" s="198" t="s">
        <v>394</v>
      </c>
      <c r="I77" s="198" t="s">
        <v>395</v>
      </c>
      <c r="J77" s="198">
        <v>20</v>
      </c>
      <c r="K77" s="209"/>
    </row>
    <row r="78" spans="2:11" ht="15" customHeight="1">
      <c r="B78" s="208"/>
      <c r="C78" s="198" t="s">
        <v>396</v>
      </c>
      <c r="D78" s="198"/>
      <c r="E78" s="198"/>
      <c r="F78" s="217" t="s">
        <v>393</v>
      </c>
      <c r="G78" s="216"/>
      <c r="H78" s="198" t="s">
        <v>397</v>
      </c>
      <c r="I78" s="198" t="s">
        <v>395</v>
      </c>
      <c r="J78" s="198">
        <v>120</v>
      </c>
      <c r="K78" s="209"/>
    </row>
    <row r="79" spans="2:11" ht="15" customHeight="1">
      <c r="B79" s="218"/>
      <c r="C79" s="198" t="s">
        <v>398</v>
      </c>
      <c r="D79" s="198"/>
      <c r="E79" s="198"/>
      <c r="F79" s="217" t="s">
        <v>399</v>
      </c>
      <c r="G79" s="216"/>
      <c r="H79" s="198" t="s">
        <v>400</v>
      </c>
      <c r="I79" s="198" t="s">
        <v>395</v>
      </c>
      <c r="J79" s="198">
        <v>50</v>
      </c>
      <c r="K79" s="209"/>
    </row>
    <row r="80" spans="2:11" ht="15" customHeight="1">
      <c r="B80" s="218"/>
      <c r="C80" s="198" t="s">
        <v>401</v>
      </c>
      <c r="D80" s="198"/>
      <c r="E80" s="198"/>
      <c r="F80" s="217" t="s">
        <v>393</v>
      </c>
      <c r="G80" s="216"/>
      <c r="H80" s="198" t="s">
        <v>402</v>
      </c>
      <c r="I80" s="198" t="s">
        <v>403</v>
      </c>
      <c r="J80" s="198"/>
      <c r="K80" s="209"/>
    </row>
    <row r="81" spans="2:11" ht="15" customHeight="1">
      <c r="B81" s="218"/>
      <c r="C81" s="219" t="s">
        <v>404</v>
      </c>
      <c r="D81" s="219"/>
      <c r="E81" s="219"/>
      <c r="F81" s="220" t="s">
        <v>399</v>
      </c>
      <c r="G81" s="219"/>
      <c r="H81" s="219" t="s">
        <v>405</v>
      </c>
      <c r="I81" s="219" t="s">
        <v>395</v>
      </c>
      <c r="J81" s="219">
        <v>15</v>
      </c>
      <c r="K81" s="209"/>
    </row>
    <row r="82" spans="2:11" ht="15" customHeight="1">
      <c r="B82" s="218"/>
      <c r="C82" s="219" t="s">
        <v>406</v>
      </c>
      <c r="D82" s="219"/>
      <c r="E82" s="219"/>
      <c r="F82" s="220" t="s">
        <v>399</v>
      </c>
      <c r="G82" s="219"/>
      <c r="H82" s="219" t="s">
        <v>407</v>
      </c>
      <c r="I82" s="219" t="s">
        <v>395</v>
      </c>
      <c r="J82" s="219">
        <v>15</v>
      </c>
      <c r="K82" s="209"/>
    </row>
    <row r="83" spans="2:11" ht="15" customHeight="1">
      <c r="B83" s="218"/>
      <c r="C83" s="219" t="s">
        <v>408</v>
      </c>
      <c r="D83" s="219"/>
      <c r="E83" s="219"/>
      <c r="F83" s="220" t="s">
        <v>399</v>
      </c>
      <c r="G83" s="219"/>
      <c r="H83" s="219" t="s">
        <v>409</v>
      </c>
      <c r="I83" s="219" t="s">
        <v>395</v>
      </c>
      <c r="J83" s="219">
        <v>20</v>
      </c>
      <c r="K83" s="209"/>
    </row>
    <row r="84" spans="2:11" ht="15" customHeight="1">
      <c r="B84" s="218"/>
      <c r="C84" s="219" t="s">
        <v>410</v>
      </c>
      <c r="D84" s="219"/>
      <c r="E84" s="219"/>
      <c r="F84" s="220" t="s">
        <v>399</v>
      </c>
      <c r="G84" s="219"/>
      <c r="H84" s="219" t="s">
        <v>411</v>
      </c>
      <c r="I84" s="219" t="s">
        <v>395</v>
      </c>
      <c r="J84" s="219">
        <v>20</v>
      </c>
      <c r="K84" s="209"/>
    </row>
    <row r="85" spans="2:11" ht="15" customHeight="1">
      <c r="B85" s="218"/>
      <c r="C85" s="198" t="s">
        <v>412</v>
      </c>
      <c r="D85" s="198"/>
      <c r="E85" s="198"/>
      <c r="F85" s="217" t="s">
        <v>399</v>
      </c>
      <c r="G85" s="216"/>
      <c r="H85" s="198" t="s">
        <v>413</v>
      </c>
      <c r="I85" s="198" t="s">
        <v>395</v>
      </c>
      <c r="J85" s="198">
        <v>50</v>
      </c>
      <c r="K85" s="209"/>
    </row>
    <row r="86" spans="2:11" ht="15" customHeight="1">
      <c r="B86" s="218"/>
      <c r="C86" s="198" t="s">
        <v>414</v>
      </c>
      <c r="D86" s="198"/>
      <c r="E86" s="198"/>
      <c r="F86" s="217" t="s">
        <v>399</v>
      </c>
      <c r="G86" s="216"/>
      <c r="H86" s="198" t="s">
        <v>415</v>
      </c>
      <c r="I86" s="198" t="s">
        <v>395</v>
      </c>
      <c r="J86" s="198">
        <v>20</v>
      </c>
      <c r="K86" s="209"/>
    </row>
    <row r="87" spans="2:11" ht="15" customHeight="1">
      <c r="B87" s="218"/>
      <c r="C87" s="198" t="s">
        <v>416</v>
      </c>
      <c r="D87" s="198"/>
      <c r="E87" s="198"/>
      <c r="F87" s="217" t="s">
        <v>399</v>
      </c>
      <c r="G87" s="216"/>
      <c r="H87" s="198" t="s">
        <v>417</v>
      </c>
      <c r="I87" s="198" t="s">
        <v>395</v>
      </c>
      <c r="J87" s="198">
        <v>20</v>
      </c>
      <c r="K87" s="209"/>
    </row>
    <row r="88" spans="2:11" ht="15" customHeight="1">
      <c r="B88" s="218"/>
      <c r="C88" s="198" t="s">
        <v>418</v>
      </c>
      <c r="D88" s="198"/>
      <c r="E88" s="198"/>
      <c r="F88" s="217" t="s">
        <v>399</v>
      </c>
      <c r="G88" s="216"/>
      <c r="H88" s="198" t="s">
        <v>419</v>
      </c>
      <c r="I88" s="198" t="s">
        <v>395</v>
      </c>
      <c r="J88" s="198">
        <v>50</v>
      </c>
      <c r="K88" s="209"/>
    </row>
    <row r="89" spans="2:11" ht="15" customHeight="1">
      <c r="B89" s="218"/>
      <c r="C89" s="198" t="s">
        <v>420</v>
      </c>
      <c r="D89" s="198"/>
      <c r="E89" s="198"/>
      <c r="F89" s="217" t="s">
        <v>399</v>
      </c>
      <c r="G89" s="216"/>
      <c r="H89" s="198" t="s">
        <v>420</v>
      </c>
      <c r="I89" s="198" t="s">
        <v>395</v>
      </c>
      <c r="J89" s="198">
        <v>50</v>
      </c>
      <c r="K89" s="209"/>
    </row>
    <row r="90" spans="2:11" ht="15" customHeight="1">
      <c r="B90" s="218"/>
      <c r="C90" s="198" t="s">
        <v>109</v>
      </c>
      <c r="D90" s="198"/>
      <c r="E90" s="198"/>
      <c r="F90" s="217" t="s">
        <v>399</v>
      </c>
      <c r="G90" s="216"/>
      <c r="H90" s="198" t="s">
        <v>421</v>
      </c>
      <c r="I90" s="198" t="s">
        <v>395</v>
      </c>
      <c r="J90" s="198">
        <v>255</v>
      </c>
      <c r="K90" s="209"/>
    </row>
    <row r="91" spans="2:11" ht="15" customHeight="1">
      <c r="B91" s="218"/>
      <c r="C91" s="198" t="s">
        <v>422</v>
      </c>
      <c r="D91" s="198"/>
      <c r="E91" s="198"/>
      <c r="F91" s="217" t="s">
        <v>393</v>
      </c>
      <c r="G91" s="216"/>
      <c r="H91" s="198" t="s">
        <v>423</v>
      </c>
      <c r="I91" s="198" t="s">
        <v>424</v>
      </c>
      <c r="J91" s="198"/>
      <c r="K91" s="209"/>
    </row>
    <row r="92" spans="2:11" ht="15" customHeight="1">
      <c r="B92" s="218"/>
      <c r="C92" s="198" t="s">
        <v>425</v>
      </c>
      <c r="D92" s="198"/>
      <c r="E92" s="198"/>
      <c r="F92" s="217" t="s">
        <v>393</v>
      </c>
      <c r="G92" s="216"/>
      <c r="H92" s="198" t="s">
        <v>426</v>
      </c>
      <c r="I92" s="198" t="s">
        <v>427</v>
      </c>
      <c r="J92" s="198"/>
      <c r="K92" s="209"/>
    </row>
    <row r="93" spans="2:11" ht="15" customHeight="1">
      <c r="B93" s="218"/>
      <c r="C93" s="198" t="s">
        <v>428</v>
      </c>
      <c r="D93" s="198"/>
      <c r="E93" s="198"/>
      <c r="F93" s="217" t="s">
        <v>393</v>
      </c>
      <c r="G93" s="216"/>
      <c r="H93" s="198" t="s">
        <v>428</v>
      </c>
      <c r="I93" s="198" t="s">
        <v>427</v>
      </c>
      <c r="J93" s="198"/>
      <c r="K93" s="209"/>
    </row>
    <row r="94" spans="2:11" ht="15" customHeight="1">
      <c r="B94" s="218"/>
      <c r="C94" s="198" t="s">
        <v>32</v>
      </c>
      <c r="D94" s="198"/>
      <c r="E94" s="198"/>
      <c r="F94" s="217" t="s">
        <v>393</v>
      </c>
      <c r="G94" s="216"/>
      <c r="H94" s="198" t="s">
        <v>429</v>
      </c>
      <c r="I94" s="198" t="s">
        <v>427</v>
      </c>
      <c r="J94" s="198"/>
      <c r="K94" s="209"/>
    </row>
    <row r="95" spans="2:11" ht="15" customHeight="1">
      <c r="B95" s="218"/>
      <c r="C95" s="198" t="s">
        <v>42</v>
      </c>
      <c r="D95" s="198"/>
      <c r="E95" s="198"/>
      <c r="F95" s="217" t="s">
        <v>393</v>
      </c>
      <c r="G95" s="216"/>
      <c r="H95" s="198" t="s">
        <v>430</v>
      </c>
      <c r="I95" s="198" t="s">
        <v>427</v>
      </c>
      <c r="J95" s="198"/>
      <c r="K95" s="209"/>
    </row>
    <row r="96" spans="2:11" ht="15" customHeight="1">
      <c r="B96" s="221"/>
      <c r="C96" s="222"/>
      <c r="D96" s="222"/>
      <c r="E96" s="222"/>
      <c r="F96" s="222"/>
      <c r="G96" s="222"/>
      <c r="H96" s="222"/>
      <c r="I96" s="222"/>
      <c r="J96" s="222"/>
      <c r="K96" s="223"/>
    </row>
    <row r="97" spans="2:11" ht="18.75" customHeight="1">
      <c r="B97" s="224"/>
      <c r="C97" s="225"/>
      <c r="D97" s="225"/>
      <c r="E97" s="225"/>
      <c r="F97" s="225"/>
      <c r="G97" s="225"/>
      <c r="H97" s="225"/>
      <c r="I97" s="225"/>
      <c r="J97" s="225"/>
      <c r="K97" s="224"/>
    </row>
    <row r="98" spans="2:11" ht="18.75" customHeight="1">
      <c r="B98" s="204"/>
      <c r="C98" s="204"/>
      <c r="D98" s="204"/>
      <c r="E98" s="204"/>
      <c r="F98" s="204"/>
      <c r="G98" s="204"/>
      <c r="H98" s="204"/>
      <c r="I98" s="204"/>
      <c r="J98" s="204"/>
      <c r="K98" s="204"/>
    </row>
    <row r="99" spans="2:11" ht="7.5" customHeight="1">
      <c r="B99" s="205"/>
      <c r="C99" s="206"/>
      <c r="D99" s="206"/>
      <c r="E99" s="206"/>
      <c r="F99" s="206"/>
      <c r="G99" s="206"/>
      <c r="H99" s="206"/>
      <c r="I99" s="206"/>
      <c r="J99" s="206"/>
      <c r="K99" s="207"/>
    </row>
    <row r="100" spans="2:11" ht="45" customHeight="1">
      <c r="B100" s="208"/>
      <c r="C100" s="311" t="s">
        <v>431</v>
      </c>
      <c r="D100" s="311"/>
      <c r="E100" s="311"/>
      <c r="F100" s="311"/>
      <c r="G100" s="311"/>
      <c r="H100" s="311"/>
      <c r="I100" s="311"/>
      <c r="J100" s="311"/>
      <c r="K100" s="209"/>
    </row>
    <row r="101" spans="2:11" ht="17.25" customHeight="1">
      <c r="B101" s="208"/>
      <c r="C101" s="210" t="s">
        <v>387</v>
      </c>
      <c r="D101" s="210"/>
      <c r="E101" s="210"/>
      <c r="F101" s="210" t="s">
        <v>388</v>
      </c>
      <c r="G101" s="211"/>
      <c r="H101" s="210" t="s">
        <v>104</v>
      </c>
      <c r="I101" s="210" t="s">
        <v>51</v>
      </c>
      <c r="J101" s="210" t="s">
        <v>389</v>
      </c>
      <c r="K101" s="209"/>
    </row>
    <row r="102" spans="2:11" ht="17.25" customHeight="1">
      <c r="B102" s="208"/>
      <c r="C102" s="212" t="s">
        <v>390</v>
      </c>
      <c r="D102" s="212"/>
      <c r="E102" s="212"/>
      <c r="F102" s="213" t="s">
        <v>391</v>
      </c>
      <c r="G102" s="214"/>
      <c r="H102" s="212"/>
      <c r="I102" s="212"/>
      <c r="J102" s="212" t="s">
        <v>392</v>
      </c>
      <c r="K102" s="209"/>
    </row>
    <row r="103" spans="2:11" ht="5.25" customHeight="1">
      <c r="B103" s="208"/>
      <c r="C103" s="210"/>
      <c r="D103" s="210"/>
      <c r="E103" s="210"/>
      <c r="F103" s="210"/>
      <c r="G103" s="226"/>
      <c r="H103" s="210"/>
      <c r="I103" s="210"/>
      <c r="J103" s="210"/>
      <c r="K103" s="209"/>
    </row>
    <row r="104" spans="2:11" ht="15" customHeight="1">
      <c r="B104" s="208"/>
      <c r="C104" s="198" t="s">
        <v>47</v>
      </c>
      <c r="D104" s="215"/>
      <c r="E104" s="215"/>
      <c r="F104" s="217" t="s">
        <v>393</v>
      </c>
      <c r="G104" s="226"/>
      <c r="H104" s="198" t="s">
        <v>432</v>
      </c>
      <c r="I104" s="198" t="s">
        <v>395</v>
      </c>
      <c r="J104" s="198">
        <v>20</v>
      </c>
      <c r="K104" s="209"/>
    </row>
    <row r="105" spans="2:11" ht="15" customHeight="1">
      <c r="B105" s="208"/>
      <c r="C105" s="198" t="s">
        <v>396</v>
      </c>
      <c r="D105" s="198"/>
      <c r="E105" s="198"/>
      <c r="F105" s="217" t="s">
        <v>393</v>
      </c>
      <c r="G105" s="198"/>
      <c r="H105" s="198" t="s">
        <v>432</v>
      </c>
      <c r="I105" s="198" t="s">
        <v>395</v>
      </c>
      <c r="J105" s="198">
        <v>120</v>
      </c>
      <c r="K105" s="209"/>
    </row>
    <row r="106" spans="2:11" ht="15" customHeight="1">
      <c r="B106" s="218"/>
      <c r="C106" s="198" t="s">
        <v>398</v>
      </c>
      <c r="D106" s="198"/>
      <c r="E106" s="198"/>
      <c r="F106" s="217" t="s">
        <v>399</v>
      </c>
      <c r="G106" s="198"/>
      <c r="H106" s="198" t="s">
        <v>432</v>
      </c>
      <c r="I106" s="198" t="s">
        <v>395</v>
      </c>
      <c r="J106" s="198">
        <v>50</v>
      </c>
      <c r="K106" s="209"/>
    </row>
    <row r="107" spans="2:11" ht="15" customHeight="1">
      <c r="B107" s="218"/>
      <c r="C107" s="198" t="s">
        <v>401</v>
      </c>
      <c r="D107" s="198"/>
      <c r="E107" s="198"/>
      <c r="F107" s="217" t="s">
        <v>393</v>
      </c>
      <c r="G107" s="198"/>
      <c r="H107" s="198" t="s">
        <v>432</v>
      </c>
      <c r="I107" s="198" t="s">
        <v>403</v>
      </c>
      <c r="J107" s="198"/>
      <c r="K107" s="209"/>
    </row>
    <row r="108" spans="2:11" ht="15" customHeight="1">
      <c r="B108" s="218"/>
      <c r="C108" s="198" t="s">
        <v>412</v>
      </c>
      <c r="D108" s="198"/>
      <c r="E108" s="198"/>
      <c r="F108" s="217" t="s">
        <v>399</v>
      </c>
      <c r="G108" s="198"/>
      <c r="H108" s="198" t="s">
        <v>432</v>
      </c>
      <c r="I108" s="198" t="s">
        <v>395</v>
      </c>
      <c r="J108" s="198">
        <v>50</v>
      </c>
      <c r="K108" s="209"/>
    </row>
    <row r="109" spans="2:11" ht="15" customHeight="1">
      <c r="B109" s="218"/>
      <c r="C109" s="198" t="s">
        <v>420</v>
      </c>
      <c r="D109" s="198"/>
      <c r="E109" s="198"/>
      <c r="F109" s="217" t="s">
        <v>399</v>
      </c>
      <c r="G109" s="198"/>
      <c r="H109" s="198" t="s">
        <v>432</v>
      </c>
      <c r="I109" s="198" t="s">
        <v>395</v>
      </c>
      <c r="J109" s="198">
        <v>50</v>
      </c>
      <c r="K109" s="209"/>
    </row>
    <row r="110" spans="2:11" ht="15" customHeight="1">
      <c r="B110" s="218"/>
      <c r="C110" s="198" t="s">
        <v>418</v>
      </c>
      <c r="D110" s="198"/>
      <c r="E110" s="198"/>
      <c r="F110" s="217" t="s">
        <v>399</v>
      </c>
      <c r="G110" s="198"/>
      <c r="H110" s="198" t="s">
        <v>432</v>
      </c>
      <c r="I110" s="198" t="s">
        <v>395</v>
      </c>
      <c r="J110" s="198">
        <v>50</v>
      </c>
      <c r="K110" s="209"/>
    </row>
    <row r="111" spans="2:11" ht="15" customHeight="1">
      <c r="B111" s="218"/>
      <c r="C111" s="198" t="s">
        <v>47</v>
      </c>
      <c r="D111" s="198"/>
      <c r="E111" s="198"/>
      <c r="F111" s="217" t="s">
        <v>393</v>
      </c>
      <c r="G111" s="198"/>
      <c r="H111" s="198" t="s">
        <v>433</v>
      </c>
      <c r="I111" s="198" t="s">
        <v>395</v>
      </c>
      <c r="J111" s="198">
        <v>20</v>
      </c>
      <c r="K111" s="209"/>
    </row>
    <row r="112" spans="2:11" ht="15" customHeight="1">
      <c r="B112" s="218"/>
      <c r="C112" s="198" t="s">
        <v>434</v>
      </c>
      <c r="D112" s="198"/>
      <c r="E112" s="198"/>
      <c r="F112" s="217" t="s">
        <v>393</v>
      </c>
      <c r="G112" s="198"/>
      <c r="H112" s="198" t="s">
        <v>435</v>
      </c>
      <c r="I112" s="198" t="s">
        <v>395</v>
      </c>
      <c r="J112" s="198">
        <v>120</v>
      </c>
      <c r="K112" s="209"/>
    </row>
    <row r="113" spans="2:11" ht="15" customHeight="1">
      <c r="B113" s="218"/>
      <c r="C113" s="198" t="s">
        <v>32</v>
      </c>
      <c r="D113" s="198"/>
      <c r="E113" s="198"/>
      <c r="F113" s="217" t="s">
        <v>393</v>
      </c>
      <c r="G113" s="198"/>
      <c r="H113" s="198" t="s">
        <v>436</v>
      </c>
      <c r="I113" s="198" t="s">
        <v>427</v>
      </c>
      <c r="J113" s="198"/>
      <c r="K113" s="209"/>
    </row>
    <row r="114" spans="2:11" ht="15" customHeight="1">
      <c r="B114" s="218"/>
      <c r="C114" s="198" t="s">
        <v>42</v>
      </c>
      <c r="D114" s="198"/>
      <c r="E114" s="198"/>
      <c r="F114" s="217" t="s">
        <v>393</v>
      </c>
      <c r="G114" s="198"/>
      <c r="H114" s="198" t="s">
        <v>437</v>
      </c>
      <c r="I114" s="198" t="s">
        <v>427</v>
      </c>
      <c r="J114" s="198"/>
      <c r="K114" s="209"/>
    </row>
    <row r="115" spans="2:11" ht="15" customHeight="1">
      <c r="B115" s="218"/>
      <c r="C115" s="198" t="s">
        <v>51</v>
      </c>
      <c r="D115" s="198"/>
      <c r="E115" s="198"/>
      <c r="F115" s="217" t="s">
        <v>393</v>
      </c>
      <c r="G115" s="198"/>
      <c r="H115" s="198" t="s">
        <v>438</v>
      </c>
      <c r="I115" s="198" t="s">
        <v>439</v>
      </c>
      <c r="J115" s="198"/>
      <c r="K115" s="209"/>
    </row>
    <row r="116" spans="2:11" ht="15" customHeight="1">
      <c r="B116" s="221"/>
      <c r="C116" s="227"/>
      <c r="D116" s="227"/>
      <c r="E116" s="227"/>
      <c r="F116" s="227"/>
      <c r="G116" s="227"/>
      <c r="H116" s="227"/>
      <c r="I116" s="227"/>
      <c r="J116" s="227"/>
      <c r="K116" s="223"/>
    </row>
    <row r="117" spans="2:11" ht="18.75" customHeight="1">
      <c r="B117" s="228"/>
      <c r="C117" s="194"/>
      <c r="D117" s="194"/>
      <c r="E117" s="194"/>
      <c r="F117" s="229"/>
      <c r="G117" s="194"/>
      <c r="H117" s="194"/>
      <c r="I117" s="194"/>
      <c r="J117" s="194"/>
      <c r="K117" s="228"/>
    </row>
    <row r="118" spans="2:11" ht="18.75" customHeight="1"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</row>
    <row r="119" spans="2:11" ht="7.5" customHeight="1">
      <c r="B119" s="230"/>
      <c r="C119" s="231"/>
      <c r="D119" s="231"/>
      <c r="E119" s="231"/>
      <c r="F119" s="231"/>
      <c r="G119" s="231"/>
      <c r="H119" s="231"/>
      <c r="I119" s="231"/>
      <c r="J119" s="231"/>
      <c r="K119" s="232"/>
    </row>
    <row r="120" spans="2:11" ht="45" customHeight="1">
      <c r="B120" s="233"/>
      <c r="C120" s="307" t="s">
        <v>440</v>
      </c>
      <c r="D120" s="307"/>
      <c r="E120" s="307"/>
      <c r="F120" s="307"/>
      <c r="G120" s="307"/>
      <c r="H120" s="307"/>
      <c r="I120" s="307"/>
      <c r="J120" s="307"/>
      <c r="K120" s="234"/>
    </row>
    <row r="121" spans="2:11" ht="17.25" customHeight="1">
      <c r="B121" s="235"/>
      <c r="C121" s="210" t="s">
        <v>387</v>
      </c>
      <c r="D121" s="210"/>
      <c r="E121" s="210"/>
      <c r="F121" s="210" t="s">
        <v>388</v>
      </c>
      <c r="G121" s="211"/>
      <c r="H121" s="210" t="s">
        <v>104</v>
      </c>
      <c r="I121" s="210" t="s">
        <v>51</v>
      </c>
      <c r="J121" s="210" t="s">
        <v>389</v>
      </c>
      <c r="K121" s="236"/>
    </row>
    <row r="122" spans="2:11" ht="17.25" customHeight="1">
      <c r="B122" s="235"/>
      <c r="C122" s="212" t="s">
        <v>390</v>
      </c>
      <c r="D122" s="212"/>
      <c r="E122" s="212"/>
      <c r="F122" s="213" t="s">
        <v>391</v>
      </c>
      <c r="G122" s="214"/>
      <c r="H122" s="212"/>
      <c r="I122" s="212"/>
      <c r="J122" s="212" t="s">
        <v>392</v>
      </c>
      <c r="K122" s="236"/>
    </row>
    <row r="123" spans="2:11" ht="5.25" customHeight="1">
      <c r="B123" s="237"/>
      <c r="C123" s="215"/>
      <c r="D123" s="215"/>
      <c r="E123" s="215"/>
      <c r="F123" s="215"/>
      <c r="G123" s="198"/>
      <c r="H123" s="215"/>
      <c r="I123" s="215"/>
      <c r="J123" s="215"/>
      <c r="K123" s="238"/>
    </row>
    <row r="124" spans="2:11" ht="15" customHeight="1">
      <c r="B124" s="237"/>
      <c r="C124" s="198" t="s">
        <v>396</v>
      </c>
      <c r="D124" s="215"/>
      <c r="E124" s="215"/>
      <c r="F124" s="217" t="s">
        <v>393</v>
      </c>
      <c r="G124" s="198"/>
      <c r="H124" s="198" t="s">
        <v>432</v>
      </c>
      <c r="I124" s="198" t="s">
        <v>395</v>
      </c>
      <c r="J124" s="198">
        <v>120</v>
      </c>
      <c r="K124" s="239"/>
    </row>
    <row r="125" spans="2:11" ht="15" customHeight="1">
      <c r="B125" s="237"/>
      <c r="C125" s="198" t="s">
        <v>441</v>
      </c>
      <c r="D125" s="198"/>
      <c r="E125" s="198"/>
      <c r="F125" s="217" t="s">
        <v>393</v>
      </c>
      <c r="G125" s="198"/>
      <c r="H125" s="198" t="s">
        <v>442</v>
      </c>
      <c r="I125" s="198" t="s">
        <v>395</v>
      </c>
      <c r="J125" s="198" t="s">
        <v>443</v>
      </c>
      <c r="K125" s="239"/>
    </row>
    <row r="126" spans="2:11" ht="15" customHeight="1">
      <c r="B126" s="237"/>
      <c r="C126" s="198" t="s">
        <v>342</v>
      </c>
      <c r="D126" s="198"/>
      <c r="E126" s="198"/>
      <c r="F126" s="217" t="s">
        <v>393</v>
      </c>
      <c r="G126" s="198"/>
      <c r="H126" s="198" t="s">
        <v>444</v>
      </c>
      <c r="I126" s="198" t="s">
        <v>395</v>
      </c>
      <c r="J126" s="198" t="s">
        <v>443</v>
      </c>
      <c r="K126" s="239"/>
    </row>
    <row r="127" spans="2:11" ht="15" customHeight="1">
      <c r="B127" s="237"/>
      <c r="C127" s="198" t="s">
        <v>404</v>
      </c>
      <c r="D127" s="198"/>
      <c r="E127" s="198"/>
      <c r="F127" s="217" t="s">
        <v>399</v>
      </c>
      <c r="G127" s="198"/>
      <c r="H127" s="198" t="s">
        <v>405</v>
      </c>
      <c r="I127" s="198" t="s">
        <v>395</v>
      </c>
      <c r="J127" s="198">
        <v>15</v>
      </c>
      <c r="K127" s="239"/>
    </row>
    <row r="128" spans="2:11" ht="15" customHeight="1">
      <c r="B128" s="237"/>
      <c r="C128" s="219" t="s">
        <v>406</v>
      </c>
      <c r="D128" s="219"/>
      <c r="E128" s="219"/>
      <c r="F128" s="220" t="s">
        <v>399</v>
      </c>
      <c r="G128" s="219"/>
      <c r="H128" s="219" t="s">
        <v>407</v>
      </c>
      <c r="I128" s="219" t="s">
        <v>395</v>
      </c>
      <c r="J128" s="219">
        <v>15</v>
      </c>
      <c r="K128" s="239"/>
    </row>
    <row r="129" spans="2:11" ht="15" customHeight="1">
      <c r="B129" s="237"/>
      <c r="C129" s="219" t="s">
        <v>408</v>
      </c>
      <c r="D129" s="219"/>
      <c r="E129" s="219"/>
      <c r="F129" s="220" t="s">
        <v>399</v>
      </c>
      <c r="G129" s="219"/>
      <c r="H129" s="219" t="s">
        <v>409</v>
      </c>
      <c r="I129" s="219" t="s">
        <v>395</v>
      </c>
      <c r="J129" s="219">
        <v>20</v>
      </c>
      <c r="K129" s="239"/>
    </row>
    <row r="130" spans="2:11" ht="15" customHeight="1">
      <c r="B130" s="237"/>
      <c r="C130" s="219" t="s">
        <v>410</v>
      </c>
      <c r="D130" s="219"/>
      <c r="E130" s="219"/>
      <c r="F130" s="220" t="s">
        <v>399</v>
      </c>
      <c r="G130" s="219"/>
      <c r="H130" s="219" t="s">
        <v>411</v>
      </c>
      <c r="I130" s="219" t="s">
        <v>395</v>
      </c>
      <c r="J130" s="219">
        <v>20</v>
      </c>
      <c r="K130" s="239"/>
    </row>
    <row r="131" spans="2:11" ht="15" customHeight="1">
      <c r="B131" s="237"/>
      <c r="C131" s="198" t="s">
        <v>398</v>
      </c>
      <c r="D131" s="198"/>
      <c r="E131" s="198"/>
      <c r="F131" s="217" t="s">
        <v>399</v>
      </c>
      <c r="G131" s="198"/>
      <c r="H131" s="198" t="s">
        <v>432</v>
      </c>
      <c r="I131" s="198" t="s">
        <v>395</v>
      </c>
      <c r="J131" s="198">
        <v>50</v>
      </c>
      <c r="K131" s="239"/>
    </row>
    <row r="132" spans="2:11" ht="15" customHeight="1">
      <c r="B132" s="237"/>
      <c r="C132" s="198" t="s">
        <v>412</v>
      </c>
      <c r="D132" s="198"/>
      <c r="E132" s="198"/>
      <c r="F132" s="217" t="s">
        <v>399</v>
      </c>
      <c r="G132" s="198"/>
      <c r="H132" s="198" t="s">
        <v>432</v>
      </c>
      <c r="I132" s="198" t="s">
        <v>395</v>
      </c>
      <c r="J132" s="198">
        <v>50</v>
      </c>
      <c r="K132" s="239"/>
    </row>
    <row r="133" spans="2:11" ht="15" customHeight="1">
      <c r="B133" s="237"/>
      <c r="C133" s="198" t="s">
        <v>418</v>
      </c>
      <c r="D133" s="198"/>
      <c r="E133" s="198"/>
      <c r="F133" s="217" t="s">
        <v>399</v>
      </c>
      <c r="G133" s="198"/>
      <c r="H133" s="198" t="s">
        <v>432</v>
      </c>
      <c r="I133" s="198" t="s">
        <v>395</v>
      </c>
      <c r="J133" s="198">
        <v>50</v>
      </c>
      <c r="K133" s="239"/>
    </row>
    <row r="134" spans="2:11" ht="15" customHeight="1">
      <c r="B134" s="237"/>
      <c r="C134" s="198" t="s">
        <v>420</v>
      </c>
      <c r="D134" s="198"/>
      <c r="E134" s="198"/>
      <c r="F134" s="217" t="s">
        <v>399</v>
      </c>
      <c r="G134" s="198"/>
      <c r="H134" s="198" t="s">
        <v>432</v>
      </c>
      <c r="I134" s="198" t="s">
        <v>395</v>
      </c>
      <c r="J134" s="198">
        <v>50</v>
      </c>
      <c r="K134" s="239"/>
    </row>
    <row r="135" spans="2:11" ht="15" customHeight="1">
      <c r="B135" s="237"/>
      <c r="C135" s="198" t="s">
        <v>109</v>
      </c>
      <c r="D135" s="198"/>
      <c r="E135" s="198"/>
      <c r="F135" s="217" t="s">
        <v>399</v>
      </c>
      <c r="G135" s="198"/>
      <c r="H135" s="198" t="s">
        <v>445</v>
      </c>
      <c r="I135" s="198" t="s">
        <v>395</v>
      </c>
      <c r="J135" s="198">
        <v>255</v>
      </c>
      <c r="K135" s="239"/>
    </row>
    <row r="136" spans="2:11" ht="15" customHeight="1">
      <c r="B136" s="237"/>
      <c r="C136" s="198" t="s">
        <v>422</v>
      </c>
      <c r="D136" s="198"/>
      <c r="E136" s="198"/>
      <c r="F136" s="217" t="s">
        <v>393</v>
      </c>
      <c r="G136" s="198"/>
      <c r="H136" s="198" t="s">
        <v>446</v>
      </c>
      <c r="I136" s="198" t="s">
        <v>424</v>
      </c>
      <c r="J136" s="198"/>
      <c r="K136" s="239"/>
    </row>
    <row r="137" spans="2:11" ht="15" customHeight="1">
      <c r="B137" s="237"/>
      <c r="C137" s="198" t="s">
        <v>425</v>
      </c>
      <c r="D137" s="198"/>
      <c r="E137" s="198"/>
      <c r="F137" s="217" t="s">
        <v>393</v>
      </c>
      <c r="G137" s="198"/>
      <c r="H137" s="198" t="s">
        <v>447</v>
      </c>
      <c r="I137" s="198" t="s">
        <v>427</v>
      </c>
      <c r="J137" s="198"/>
      <c r="K137" s="239"/>
    </row>
    <row r="138" spans="2:11" ht="15" customHeight="1">
      <c r="B138" s="237"/>
      <c r="C138" s="198" t="s">
        <v>428</v>
      </c>
      <c r="D138" s="198"/>
      <c r="E138" s="198"/>
      <c r="F138" s="217" t="s">
        <v>393</v>
      </c>
      <c r="G138" s="198"/>
      <c r="H138" s="198" t="s">
        <v>428</v>
      </c>
      <c r="I138" s="198" t="s">
        <v>427</v>
      </c>
      <c r="J138" s="198"/>
      <c r="K138" s="239"/>
    </row>
    <row r="139" spans="2:11" ht="15" customHeight="1">
      <c r="B139" s="237"/>
      <c r="C139" s="198" t="s">
        <v>32</v>
      </c>
      <c r="D139" s="198"/>
      <c r="E139" s="198"/>
      <c r="F139" s="217" t="s">
        <v>393</v>
      </c>
      <c r="G139" s="198"/>
      <c r="H139" s="198" t="s">
        <v>448</v>
      </c>
      <c r="I139" s="198" t="s">
        <v>427</v>
      </c>
      <c r="J139" s="198"/>
      <c r="K139" s="239"/>
    </row>
    <row r="140" spans="2:11" ht="15" customHeight="1">
      <c r="B140" s="237"/>
      <c r="C140" s="198" t="s">
        <v>449</v>
      </c>
      <c r="D140" s="198"/>
      <c r="E140" s="198"/>
      <c r="F140" s="217" t="s">
        <v>393</v>
      </c>
      <c r="G140" s="198"/>
      <c r="H140" s="198" t="s">
        <v>450</v>
      </c>
      <c r="I140" s="198" t="s">
        <v>427</v>
      </c>
      <c r="J140" s="198"/>
      <c r="K140" s="239"/>
    </row>
    <row r="141" spans="2:11" ht="15" customHeight="1">
      <c r="B141" s="240"/>
      <c r="C141" s="241"/>
      <c r="D141" s="241"/>
      <c r="E141" s="241"/>
      <c r="F141" s="241"/>
      <c r="G141" s="241"/>
      <c r="H141" s="241"/>
      <c r="I141" s="241"/>
      <c r="J141" s="241"/>
      <c r="K141" s="242"/>
    </row>
    <row r="142" spans="2:11" ht="18.75" customHeight="1">
      <c r="B142" s="194"/>
      <c r="C142" s="194"/>
      <c r="D142" s="194"/>
      <c r="E142" s="194"/>
      <c r="F142" s="229"/>
      <c r="G142" s="194"/>
      <c r="H142" s="194"/>
      <c r="I142" s="194"/>
      <c r="J142" s="194"/>
      <c r="K142" s="194"/>
    </row>
    <row r="143" spans="2:11" ht="18.75" customHeight="1"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</row>
    <row r="144" spans="2:11" ht="7.5" customHeight="1">
      <c r="B144" s="205"/>
      <c r="C144" s="206"/>
      <c r="D144" s="206"/>
      <c r="E144" s="206"/>
      <c r="F144" s="206"/>
      <c r="G144" s="206"/>
      <c r="H144" s="206"/>
      <c r="I144" s="206"/>
      <c r="J144" s="206"/>
      <c r="K144" s="207"/>
    </row>
    <row r="145" spans="2:11" ht="45" customHeight="1">
      <c r="B145" s="208"/>
      <c r="C145" s="311" t="s">
        <v>451</v>
      </c>
      <c r="D145" s="311"/>
      <c r="E145" s="311"/>
      <c r="F145" s="311"/>
      <c r="G145" s="311"/>
      <c r="H145" s="311"/>
      <c r="I145" s="311"/>
      <c r="J145" s="311"/>
      <c r="K145" s="209"/>
    </row>
    <row r="146" spans="2:11" ht="17.25" customHeight="1">
      <c r="B146" s="208"/>
      <c r="C146" s="210" t="s">
        <v>387</v>
      </c>
      <c r="D146" s="210"/>
      <c r="E146" s="210"/>
      <c r="F146" s="210" t="s">
        <v>388</v>
      </c>
      <c r="G146" s="211"/>
      <c r="H146" s="210" t="s">
        <v>104</v>
      </c>
      <c r="I146" s="210" t="s">
        <v>51</v>
      </c>
      <c r="J146" s="210" t="s">
        <v>389</v>
      </c>
      <c r="K146" s="209"/>
    </row>
    <row r="147" spans="2:11" ht="17.25" customHeight="1">
      <c r="B147" s="208"/>
      <c r="C147" s="212" t="s">
        <v>390</v>
      </c>
      <c r="D147" s="212"/>
      <c r="E147" s="212"/>
      <c r="F147" s="213" t="s">
        <v>391</v>
      </c>
      <c r="G147" s="214"/>
      <c r="H147" s="212"/>
      <c r="I147" s="212"/>
      <c r="J147" s="212" t="s">
        <v>392</v>
      </c>
      <c r="K147" s="209"/>
    </row>
    <row r="148" spans="2:11" ht="5.25" customHeight="1">
      <c r="B148" s="218"/>
      <c r="C148" s="215"/>
      <c r="D148" s="215"/>
      <c r="E148" s="215"/>
      <c r="F148" s="215"/>
      <c r="G148" s="216"/>
      <c r="H148" s="215"/>
      <c r="I148" s="215"/>
      <c r="J148" s="215"/>
      <c r="K148" s="239"/>
    </row>
    <row r="149" spans="2:11" ht="15" customHeight="1">
      <c r="B149" s="218"/>
      <c r="C149" s="243" t="s">
        <v>396</v>
      </c>
      <c r="D149" s="198"/>
      <c r="E149" s="198"/>
      <c r="F149" s="244" t="s">
        <v>393</v>
      </c>
      <c r="G149" s="198"/>
      <c r="H149" s="243" t="s">
        <v>432</v>
      </c>
      <c r="I149" s="243" t="s">
        <v>395</v>
      </c>
      <c r="J149" s="243">
        <v>120</v>
      </c>
      <c r="K149" s="239"/>
    </row>
    <row r="150" spans="2:11" ht="15" customHeight="1">
      <c r="B150" s="218"/>
      <c r="C150" s="243" t="s">
        <v>441</v>
      </c>
      <c r="D150" s="198"/>
      <c r="E150" s="198"/>
      <c r="F150" s="244" t="s">
        <v>393</v>
      </c>
      <c r="G150" s="198"/>
      <c r="H150" s="243" t="s">
        <v>452</v>
      </c>
      <c r="I150" s="243" t="s">
        <v>395</v>
      </c>
      <c r="J150" s="243" t="s">
        <v>443</v>
      </c>
      <c r="K150" s="239"/>
    </row>
    <row r="151" spans="2:11" ht="15" customHeight="1">
      <c r="B151" s="218"/>
      <c r="C151" s="243" t="s">
        <v>342</v>
      </c>
      <c r="D151" s="198"/>
      <c r="E151" s="198"/>
      <c r="F151" s="244" t="s">
        <v>393</v>
      </c>
      <c r="G151" s="198"/>
      <c r="H151" s="243" t="s">
        <v>453</v>
      </c>
      <c r="I151" s="243" t="s">
        <v>395</v>
      </c>
      <c r="J151" s="243" t="s">
        <v>443</v>
      </c>
      <c r="K151" s="239"/>
    </row>
    <row r="152" spans="2:11" ht="15" customHeight="1">
      <c r="B152" s="218"/>
      <c r="C152" s="243" t="s">
        <v>398</v>
      </c>
      <c r="D152" s="198"/>
      <c r="E152" s="198"/>
      <c r="F152" s="244" t="s">
        <v>399</v>
      </c>
      <c r="G152" s="198"/>
      <c r="H152" s="243" t="s">
        <v>432</v>
      </c>
      <c r="I152" s="243" t="s">
        <v>395</v>
      </c>
      <c r="J152" s="243">
        <v>50</v>
      </c>
      <c r="K152" s="239"/>
    </row>
    <row r="153" spans="2:11" ht="15" customHeight="1">
      <c r="B153" s="218"/>
      <c r="C153" s="243" t="s">
        <v>401</v>
      </c>
      <c r="D153" s="198"/>
      <c r="E153" s="198"/>
      <c r="F153" s="244" t="s">
        <v>393</v>
      </c>
      <c r="G153" s="198"/>
      <c r="H153" s="243" t="s">
        <v>432</v>
      </c>
      <c r="I153" s="243" t="s">
        <v>403</v>
      </c>
      <c r="J153" s="243"/>
      <c r="K153" s="239"/>
    </row>
    <row r="154" spans="2:11" ht="15" customHeight="1">
      <c r="B154" s="218"/>
      <c r="C154" s="243" t="s">
        <v>412</v>
      </c>
      <c r="D154" s="198"/>
      <c r="E154" s="198"/>
      <c r="F154" s="244" t="s">
        <v>399</v>
      </c>
      <c r="G154" s="198"/>
      <c r="H154" s="243" t="s">
        <v>432</v>
      </c>
      <c r="I154" s="243" t="s">
        <v>395</v>
      </c>
      <c r="J154" s="243">
        <v>50</v>
      </c>
      <c r="K154" s="239"/>
    </row>
    <row r="155" spans="2:11" ht="15" customHeight="1">
      <c r="B155" s="218"/>
      <c r="C155" s="243" t="s">
        <v>420</v>
      </c>
      <c r="D155" s="198"/>
      <c r="E155" s="198"/>
      <c r="F155" s="244" t="s">
        <v>399</v>
      </c>
      <c r="G155" s="198"/>
      <c r="H155" s="243" t="s">
        <v>432</v>
      </c>
      <c r="I155" s="243" t="s">
        <v>395</v>
      </c>
      <c r="J155" s="243">
        <v>50</v>
      </c>
      <c r="K155" s="239"/>
    </row>
    <row r="156" spans="2:11" ht="15" customHeight="1">
      <c r="B156" s="218"/>
      <c r="C156" s="243" t="s">
        <v>418</v>
      </c>
      <c r="D156" s="198"/>
      <c r="E156" s="198"/>
      <c r="F156" s="244" t="s">
        <v>399</v>
      </c>
      <c r="G156" s="198"/>
      <c r="H156" s="243" t="s">
        <v>432</v>
      </c>
      <c r="I156" s="243" t="s">
        <v>395</v>
      </c>
      <c r="J156" s="243">
        <v>50</v>
      </c>
      <c r="K156" s="239"/>
    </row>
    <row r="157" spans="2:11" ht="15" customHeight="1">
      <c r="B157" s="218"/>
      <c r="C157" s="243" t="s">
        <v>86</v>
      </c>
      <c r="D157" s="198"/>
      <c r="E157" s="198"/>
      <c r="F157" s="244" t="s">
        <v>393</v>
      </c>
      <c r="G157" s="198"/>
      <c r="H157" s="243" t="s">
        <v>454</v>
      </c>
      <c r="I157" s="243" t="s">
        <v>395</v>
      </c>
      <c r="J157" s="243" t="s">
        <v>455</v>
      </c>
      <c r="K157" s="239"/>
    </row>
    <row r="158" spans="2:11" ht="15" customHeight="1">
      <c r="B158" s="218"/>
      <c r="C158" s="243" t="s">
        <v>456</v>
      </c>
      <c r="D158" s="198"/>
      <c r="E158" s="198"/>
      <c r="F158" s="244" t="s">
        <v>393</v>
      </c>
      <c r="G158" s="198"/>
      <c r="H158" s="243" t="s">
        <v>457</v>
      </c>
      <c r="I158" s="243" t="s">
        <v>427</v>
      </c>
      <c r="J158" s="243"/>
      <c r="K158" s="239"/>
    </row>
    <row r="159" spans="2:11" ht="15" customHeight="1">
      <c r="B159" s="245"/>
      <c r="C159" s="227"/>
      <c r="D159" s="227"/>
      <c r="E159" s="227"/>
      <c r="F159" s="227"/>
      <c r="G159" s="227"/>
      <c r="H159" s="227"/>
      <c r="I159" s="227"/>
      <c r="J159" s="227"/>
      <c r="K159" s="246"/>
    </row>
    <row r="160" spans="2:11" ht="18.75" customHeight="1">
      <c r="B160" s="194"/>
      <c r="C160" s="198"/>
      <c r="D160" s="198"/>
      <c r="E160" s="198"/>
      <c r="F160" s="217"/>
      <c r="G160" s="198"/>
      <c r="H160" s="198"/>
      <c r="I160" s="198"/>
      <c r="J160" s="198"/>
      <c r="K160" s="194"/>
    </row>
    <row r="161" spans="2:11" ht="18.75" customHeight="1"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</row>
    <row r="162" spans="2:11" ht="7.5" customHeight="1">
      <c r="B162" s="186"/>
      <c r="C162" s="187"/>
      <c r="D162" s="187"/>
      <c r="E162" s="187"/>
      <c r="F162" s="187"/>
      <c r="G162" s="187"/>
      <c r="H162" s="187"/>
      <c r="I162" s="187"/>
      <c r="J162" s="187"/>
      <c r="K162" s="188"/>
    </row>
    <row r="163" spans="2:11" ht="45" customHeight="1">
      <c r="B163" s="189"/>
      <c r="C163" s="307" t="s">
        <v>458</v>
      </c>
      <c r="D163" s="307"/>
      <c r="E163" s="307"/>
      <c r="F163" s="307"/>
      <c r="G163" s="307"/>
      <c r="H163" s="307"/>
      <c r="I163" s="307"/>
      <c r="J163" s="307"/>
      <c r="K163" s="190"/>
    </row>
    <row r="164" spans="2:11" ht="17.25" customHeight="1">
      <c r="B164" s="189"/>
      <c r="C164" s="210" t="s">
        <v>387</v>
      </c>
      <c r="D164" s="210"/>
      <c r="E164" s="210"/>
      <c r="F164" s="210" t="s">
        <v>388</v>
      </c>
      <c r="G164" s="247"/>
      <c r="H164" s="248" t="s">
        <v>104</v>
      </c>
      <c r="I164" s="248" t="s">
        <v>51</v>
      </c>
      <c r="J164" s="210" t="s">
        <v>389</v>
      </c>
      <c r="K164" s="190"/>
    </row>
    <row r="165" spans="2:11" ht="17.25" customHeight="1">
      <c r="B165" s="191"/>
      <c r="C165" s="212" t="s">
        <v>390</v>
      </c>
      <c r="D165" s="212"/>
      <c r="E165" s="212"/>
      <c r="F165" s="213" t="s">
        <v>391</v>
      </c>
      <c r="G165" s="249"/>
      <c r="H165" s="250"/>
      <c r="I165" s="250"/>
      <c r="J165" s="212" t="s">
        <v>392</v>
      </c>
      <c r="K165" s="192"/>
    </row>
    <row r="166" spans="2:11" ht="5.25" customHeight="1">
      <c r="B166" s="218"/>
      <c r="C166" s="215"/>
      <c r="D166" s="215"/>
      <c r="E166" s="215"/>
      <c r="F166" s="215"/>
      <c r="G166" s="216"/>
      <c r="H166" s="215"/>
      <c r="I166" s="215"/>
      <c r="J166" s="215"/>
      <c r="K166" s="239"/>
    </row>
    <row r="167" spans="2:11" ht="15" customHeight="1">
      <c r="B167" s="218"/>
      <c r="C167" s="198" t="s">
        <v>396</v>
      </c>
      <c r="D167" s="198"/>
      <c r="E167" s="198"/>
      <c r="F167" s="217" t="s">
        <v>393</v>
      </c>
      <c r="G167" s="198"/>
      <c r="H167" s="198" t="s">
        <v>432</v>
      </c>
      <c r="I167" s="198" t="s">
        <v>395</v>
      </c>
      <c r="J167" s="198">
        <v>120</v>
      </c>
      <c r="K167" s="239"/>
    </row>
    <row r="168" spans="2:11" ht="15" customHeight="1">
      <c r="B168" s="218"/>
      <c r="C168" s="198" t="s">
        <v>441</v>
      </c>
      <c r="D168" s="198"/>
      <c r="E168" s="198"/>
      <c r="F168" s="217" t="s">
        <v>393</v>
      </c>
      <c r="G168" s="198"/>
      <c r="H168" s="198" t="s">
        <v>442</v>
      </c>
      <c r="I168" s="198" t="s">
        <v>395</v>
      </c>
      <c r="J168" s="198" t="s">
        <v>443</v>
      </c>
      <c r="K168" s="239"/>
    </row>
    <row r="169" spans="2:11" ht="15" customHeight="1">
      <c r="B169" s="218"/>
      <c r="C169" s="198" t="s">
        <v>342</v>
      </c>
      <c r="D169" s="198"/>
      <c r="E169" s="198"/>
      <c r="F169" s="217" t="s">
        <v>393</v>
      </c>
      <c r="G169" s="198"/>
      <c r="H169" s="198" t="s">
        <v>459</v>
      </c>
      <c r="I169" s="198" t="s">
        <v>395</v>
      </c>
      <c r="J169" s="198" t="s">
        <v>443</v>
      </c>
      <c r="K169" s="239"/>
    </row>
    <row r="170" spans="2:11" ht="15" customHeight="1">
      <c r="B170" s="218"/>
      <c r="C170" s="198" t="s">
        <v>398</v>
      </c>
      <c r="D170" s="198"/>
      <c r="E170" s="198"/>
      <c r="F170" s="217" t="s">
        <v>399</v>
      </c>
      <c r="G170" s="198"/>
      <c r="H170" s="198" t="s">
        <v>459</v>
      </c>
      <c r="I170" s="198" t="s">
        <v>395</v>
      </c>
      <c r="J170" s="198">
        <v>50</v>
      </c>
      <c r="K170" s="239"/>
    </row>
    <row r="171" spans="2:11" ht="15" customHeight="1">
      <c r="B171" s="218"/>
      <c r="C171" s="198" t="s">
        <v>401</v>
      </c>
      <c r="D171" s="198"/>
      <c r="E171" s="198"/>
      <c r="F171" s="217" t="s">
        <v>393</v>
      </c>
      <c r="G171" s="198"/>
      <c r="H171" s="198" t="s">
        <v>459</v>
      </c>
      <c r="I171" s="198" t="s">
        <v>403</v>
      </c>
      <c r="J171" s="198"/>
      <c r="K171" s="239"/>
    </row>
    <row r="172" spans="2:11" ht="15" customHeight="1">
      <c r="B172" s="218"/>
      <c r="C172" s="198" t="s">
        <v>412</v>
      </c>
      <c r="D172" s="198"/>
      <c r="E172" s="198"/>
      <c r="F172" s="217" t="s">
        <v>399</v>
      </c>
      <c r="G172" s="198"/>
      <c r="H172" s="198" t="s">
        <v>459</v>
      </c>
      <c r="I172" s="198" t="s">
        <v>395</v>
      </c>
      <c r="J172" s="198">
        <v>50</v>
      </c>
      <c r="K172" s="239"/>
    </row>
    <row r="173" spans="2:11" ht="15" customHeight="1">
      <c r="B173" s="218"/>
      <c r="C173" s="198" t="s">
        <v>420</v>
      </c>
      <c r="D173" s="198"/>
      <c r="E173" s="198"/>
      <c r="F173" s="217" t="s">
        <v>399</v>
      </c>
      <c r="G173" s="198"/>
      <c r="H173" s="198" t="s">
        <v>459</v>
      </c>
      <c r="I173" s="198" t="s">
        <v>395</v>
      </c>
      <c r="J173" s="198">
        <v>50</v>
      </c>
      <c r="K173" s="239"/>
    </row>
    <row r="174" spans="2:11" ht="15" customHeight="1">
      <c r="B174" s="218"/>
      <c r="C174" s="198" t="s">
        <v>418</v>
      </c>
      <c r="D174" s="198"/>
      <c r="E174" s="198"/>
      <c r="F174" s="217" t="s">
        <v>399</v>
      </c>
      <c r="G174" s="198"/>
      <c r="H174" s="198" t="s">
        <v>459</v>
      </c>
      <c r="I174" s="198" t="s">
        <v>395</v>
      </c>
      <c r="J174" s="198">
        <v>50</v>
      </c>
      <c r="K174" s="239"/>
    </row>
    <row r="175" spans="2:11" ht="15" customHeight="1">
      <c r="B175" s="218"/>
      <c r="C175" s="198" t="s">
        <v>103</v>
      </c>
      <c r="D175" s="198"/>
      <c r="E175" s="198"/>
      <c r="F175" s="217" t="s">
        <v>393</v>
      </c>
      <c r="G175" s="198"/>
      <c r="H175" s="198" t="s">
        <v>460</v>
      </c>
      <c r="I175" s="198" t="s">
        <v>461</v>
      </c>
      <c r="J175" s="198"/>
      <c r="K175" s="239"/>
    </row>
    <row r="176" spans="2:11" ht="15" customHeight="1">
      <c r="B176" s="218"/>
      <c r="C176" s="198" t="s">
        <v>51</v>
      </c>
      <c r="D176" s="198"/>
      <c r="E176" s="198"/>
      <c r="F176" s="217" t="s">
        <v>393</v>
      </c>
      <c r="G176" s="198"/>
      <c r="H176" s="198" t="s">
        <v>462</v>
      </c>
      <c r="I176" s="198" t="s">
        <v>463</v>
      </c>
      <c r="J176" s="198">
        <v>1</v>
      </c>
      <c r="K176" s="239"/>
    </row>
    <row r="177" spans="2:11" ht="15" customHeight="1">
      <c r="B177" s="218"/>
      <c r="C177" s="198" t="s">
        <v>47</v>
      </c>
      <c r="D177" s="198"/>
      <c r="E177" s="198"/>
      <c r="F177" s="217" t="s">
        <v>393</v>
      </c>
      <c r="G177" s="198"/>
      <c r="H177" s="198" t="s">
        <v>464</v>
      </c>
      <c r="I177" s="198" t="s">
        <v>395</v>
      </c>
      <c r="J177" s="198">
        <v>20</v>
      </c>
      <c r="K177" s="239"/>
    </row>
    <row r="178" spans="2:11" ht="15" customHeight="1">
      <c r="B178" s="218"/>
      <c r="C178" s="198" t="s">
        <v>104</v>
      </c>
      <c r="D178" s="198"/>
      <c r="E178" s="198"/>
      <c r="F178" s="217" t="s">
        <v>393</v>
      </c>
      <c r="G178" s="198"/>
      <c r="H178" s="198" t="s">
        <v>465</v>
      </c>
      <c r="I178" s="198" t="s">
        <v>395</v>
      </c>
      <c r="J178" s="198">
        <v>255</v>
      </c>
      <c r="K178" s="239"/>
    </row>
    <row r="179" spans="2:11" ht="15" customHeight="1">
      <c r="B179" s="218"/>
      <c r="C179" s="198" t="s">
        <v>105</v>
      </c>
      <c r="D179" s="198"/>
      <c r="E179" s="198"/>
      <c r="F179" s="217" t="s">
        <v>393</v>
      </c>
      <c r="G179" s="198"/>
      <c r="H179" s="198" t="s">
        <v>358</v>
      </c>
      <c r="I179" s="198" t="s">
        <v>395</v>
      </c>
      <c r="J179" s="198">
        <v>10</v>
      </c>
      <c r="K179" s="239"/>
    </row>
    <row r="180" spans="2:11" ht="15" customHeight="1">
      <c r="B180" s="218"/>
      <c r="C180" s="198" t="s">
        <v>106</v>
      </c>
      <c r="D180" s="198"/>
      <c r="E180" s="198"/>
      <c r="F180" s="217" t="s">
        <v>393</v>
      </c>
      <c r="G180" s="198"/>
      <c r="H180" s="198" t="s">
        <v>466</v>
      </c>
      <c r="I180" s="198" t="s">
        <v>427</v>
      </c>
      <c r="J180" s="198"/>
      <c r="K180" s="239"/>
    </row>
    <row r="181" spans="2:11" ht="15" customHeight="1">
      <c r="B181" s="218"/>
      <c r="C181" s="198" t="s">
        <v>467</v>
      </c>
      <c r="D181" s="198"/>
      <c r="E181" s="198"/>
      <c r="F181" s="217" t="s">
        <v>393</v>
      </c>
      <c r="G181" s="198"/>
      <c r="H181" s="198" t="s">
        <v>468</v>
      </c>
      <c r="I181" s="198" t="s">
        <v>427</v>
      </c>
      <c r="J181" s="198"/>
      <c r="K181" s="239"/>
    </row>
    <row r="182" spans="2:11" ht="15" customHeight="1">
      <c r="B182" s="218"/>
      <c r="C182" s="198" t="s">
        <v>456</v>
      </c>
      <c r="D182" s="198"/>
      <c r="E182" s="198"/>
      <c r="F182" s="217" t="s">
        <v>393</v>
      </c>
      <c r="G182" s="198"/>
      <c r="H182" s="198" t="s">
        <v>469</v>
      </c>
      <c r="I182" s="198" t="s">
        <v>427</v>
      </c>
      <c r="J182" s="198"/>
      <c r="K182" s="239"/>
    </row>
    <row r="183" spans="2:11" ht="15" customHeight="1">
      <c r="B183" s="218"/>
      <c r="C183" s="198" t="s">
        <v>108</v>
      </c>
      <c r="D183" s="198"/>
      <c r="E183" s="198"/>
      <c r="F183" s="217" t="s">
        <v>399</v>
      </c>
      <c r="G183" s="198"/>
      <c r="H183" s="198" t="s">
        <v>470</v>
      </c>
      <c r="I183" s="198" t="s">
        <v>395</v>
      </c>
      <c r="J183" s="198">
        <v>50</v>
      </c>
      <c r="K183" s="239"/>
    </row>
    <row r="184" spans="2:11" ht="15" customHeight="1">
      <c r="B184" s="218"/>
      <c r="C184" s="198" t="s">
        <v>471</v>
      </c>
      <c r="D184" s="198"/>
      <c r="E184" s="198"/>
      <c r="F184" s="217" t="s">
        <v>399</v>
      </c>
      <c r="G184" s="198"/>
      <c r="H184" s="198" t="s">
        <v>472</v>
      </c>
      <c r="I184" s="198" t="s">
        <v>473</v>
      </c>
      <c r="J184" s="198"/>
      <c r="K184" s="239"/>
    </row>
    <row r="185" spans="2:11" ht="15" customHeight="1">
      <c r="B185" s="218"/>
      <c r="C185" s="198" t="s">
        <v>474</v>
      </c>
      <c r="D185" s="198"/>
      <c r="E185" s="198"/>
      <c r="F185" s="217" t="s">
        <v>399</v>
      </c>
      <c r="G185" s="198"/>
      <c r="H185" s="198" t="s">
        <v>475</v>
      </c>
      <c r="I185" s="198" t="s">
        <v>473</v>
      </c>
      <c r="J185" s="198"/>
      <c r="K185" s="239"/>
    </row>
    <row r="186" spans="2:11" ht="15" customHeight="1">
      <c r="B186" s="218"/>
      <c r="C186" s="198" t="s">
        <v>476</v>
      </c>
      <c r="D186" s="198"/>
      <c r="E186" s="198"/>
      <c r="F186" s="217" t="s">
        <v>399</v>
      </c>
      <c r="G186" s="198"/>
      <c r="H186" s="198" t="s">
        <v>477</v>
      </c>
      <c r="I186" s="198" t="s">
        <v>473</v>
      </c>
      <c r="J186" s="198"/>
      <c r="K186" s="239"/>
    </row>
    <row r="187" spans="2:11" ht="15" customHeight="1">
      <c r="B187" s="218"/>
      <c r="C187" s="251" t="s">
        <v>478</v>
      </c>
      <c r="D187" s="198"/>
      <c r="E187" s="198"/>
      <c r="F187" s="217" t="s">
        <v>399</v>
      </c>
      <c r="G187" s="198"/>
      <c r="H187" s="198" t="s">
        <v>479</v>
      </c>
      <c r="I187" s="198" t="s">
        <v>480</v>
      </c>
      <c r="J187" s="252" t="s">
        <v>481</v>
      </c>
      <c r="K187" s="239"/>
    </row>
    <row r="188" spans="2:11" ht="15" customHeight="1">
      <c r="B188" s="218"/>
      <c r="C188" s="203" t="s">
        <v>36</v>
      </c>
      <c r="D188" s="198"/>
      <c r="E188" s="198"/>
      <c r="F188" s="217" t="s">
        <v>393</v>
      </c>
      <c r="G188" s="198"/>
      <c r="H188" s="194" t="s">
        <v>482</v>
      </c>
      <c r="I188" s="198" t="s">
        <v>483</v>
      </c>
      <c r="J188" s="198"/>
      <c r="K188" s="239"/>
    </row>
    <row r="189" spans="2:11" ht="15" customHeight="1">
      <c r="B189" s="218"/>
      <c r="C189" s="203" t="s">
        <v>484</v>
      </c>
      <c r="D189" s="198"/>
      <c r="E189" s="198"/>
      <c r="F189" s="217" t="s">
        <v>393</v>
      </c>
      <c r="G189" s="198"/>
      <c r="H189" s="198" t="s">
        <v>485</v>
      </c>
      <c r="I189" s="198" t="s">
        <v>427</v>
      </c>
      <c r="J189" s="198"/>
      <c r="K189" s="239"/>
    </row>
    <row r="190" spans="2:11" ht="15" customHeight="1">
      <c r="B190" s="218"/>
      <c r="C190" s="203" t="s">
        <v>486</v>
      </c>
      <c r="D190" s="198"/>
      <c r="E190" s="198"/>
      <c r="F190" s="217" t="s">
        <v>393</v>
      </c>
      <c r="G190" s="198"/>
      <c r="H190" s="198" t="s">
        <v>487</v>
      </c>
      <c r="I190" s="198" t="s">
        <v>427</v>
      </c>
      <c r="J190" s="198"/>
      <c r="K190" s="239"/>
    </row>
    <row r="191" spans="2:11" ht="15" customHeight="1">
      <c r="B191" s="218"/>
      <c r="C191" s="203" t="s">
        <v>488</v>
      </c>
      <c r="D191" s="198"/>
      <c r="E191" s="198"/>
      <c r="F191" s="217" t="s">
        <v>399</v>
      </c>
      <c r="G191" s="198"/>
      <c r="H191" s="198" t="s">
        <v>489</v>
      </c>
      <c r="I191" s="198" t="s">
        <v>427</v>
      </c>
      <c r="J191" s="198"/>
      <c r="K191" s="239"/>
    </row>
    <row r="192" spans="2:11" ht="15" customHeight="1">
      <c r="B192" s="245"/>
      <c r="C192" s="253"/>
      <c r="D192" s="227"/>
      <c r="E192" s="227"/>
      <c r="F192" s="227"/>
      <c r="G192" s="227"/>
      <c r="H192" s="227"/>
      <c r="I192" s="227"/>
      <c r="J192" s="227"/>
      <c r="K192" s="246"/>
    </row>
    <row r="193" spans="2:11" ht="18.75" customHeight="1">
      <c r="B193" s="194"/>
      <c r="C193" s="198"/>
      <c r="D193" s="198"/>
      <c r="E193" s="198"/>
      <c r="F193" s="217"/>
      <c r="G193" s="198"/>
      <c r="H193" s="198"/>
      <c r="I193" s="198"/>
      <c r="J193" s="198"/>
      <c r="K193" s="194"/>
    </row>
    <row r="194" spans="2:11" ht="18.75" customHeight="1">
      <c r="B194" s="194"/>
      <c r="C194" s="198"/>
      <c r="D194" s="198"/>
      <c r="E194" s="198"/>
      <c r="F194" s="217"/>
      <c r="G194" s="198"/>
      <c r="H194" s="198"/>
      <c r="I194" s="198"/>
      <c r="J194" s="198"/>
      <c r="K194" s="194"/>
    </row>
    <row r="195" spans="2:11" ht="18.75" customHeight="1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</row>
    <row r="196" spans="2:11" ht="13.5">
      <c r="B196" s="186"/>
      <c r="C196" s="187"/>
      <c r="D196" s="187"/>
      <c r="E196" s="187"/>
      <c r="F196" s="187"/>
      <c r="G196" s="187"/>
      <c r="H196" s="187"/>
      <c r="I196" s="187"/>
      <c r="J196" s="187"/>
      <c r="K196" s="188"/>
    </row>
    <row r="197" spans="2:11" ht="21">
      <c r="B197" s="189"/>
      <c r="C197" s="307" t="s">
        <v>490</v>
      </c>
      <c r="D197" s="307"/>
      <c r="E197" s="307"/>
      <c r="F197" s="307"/>
      <c r="G197" s="307"/>
      <c r="H197" s="307"/>
      <c r="I197" s="307"/>
      <c r="J197" s="307"/>
      <c r="K197" s="190"/>
    </row>
    <row r="198" spans="2:11" ht="25.5" customHeight="1">
      <c r="B198" s="189"/>
      <c r="C198" s="254" t="s">
        <v>491</v>
      </c>
      <c r="D198" s="254"/>
      <c r="E198" s="254"/>
      <c r="F198" s="254" t="s">
        <v>492</v>
      </c>
      <c r="G198" s="255"/>
      <c r="H198" s="312" t="s">
        <v>493</v>
      </c>
      <c r="I198" s="312"/>
      <c r="J198" s="312"/>
      <c r="K198" s="190"/>
    </row>
    <row r="199" spans="2:11" ht="5.25" customHeight="1">
      <c r="B199" s="218"/>
      <c r="C199" s="215"/>
      <c r="D199" s="215"/>
      <c r="E199" s="215"/>
      <c r="F199" s="215"/>
      <c r="G199" s="198"/>
      <c r="H199" s="215"/>
      <c r="I199" s="215"/>
      <c r="J199" s="215"/>
      <c r="K199" s="239"/>
    </row>
    <row r="200" spans="2:11" ht="15" customHeight="1">
      <c r="B200" s="218"/>
      <c r="C200" s="198" t="s">
        <v>483</v>
      </c>
      <c r="D200" s="198"/>
      <c r="E200" s="198"/>
      <c r="F200" s="217" t="s">
        <v>37</v>
      </c>
      <c r="G200" s="198"/>
      <c r="H200" s="309" t="s">
        <v>494</v>
      </c>
      <c r="I200" s="309"/>
      <c r="J200" s="309"/>
      <c r="K200" s="239"/>
    </row>
    <row r="201" spans="2:11" ht="15" customHeight="1">
      <c r="B201" s="218"/>
      <c r="C201" s="224"/>
      <c r="D201" s="198"/>
      <c r="E201" s="198"/>
      <c r="F201" s="217" t="s">
        <v>38</v>
      </c>
      <c r="G201" s="198"/>
      <c r="H201" s="309" t="s">
        <v>495</v>
      </c>
      <c r="I201" s="309"/>
      <c r="J201" s="309"/>
      <c r="K201" s="239"/>
    </row>
    <row r="202" spans="2:11" ht="15" customHeight="1">
      <c r="B202" s="218"/>
      <c r="C202" s="224"/>
      <c r="D202" s="198"/>
      <c r="E202" s="198"/>
      <c r="F202" s="217" t="s">
        <v>41</v>
      </c>
      <c r="G202" s="198"/>
      <c r="H202" s="309" t="s">
        <v>496</v>
      </c>
      <c r="I202" s="309"/>
      <c r="J202" s="309"/>
      <c r="K202" s="239"/>
    </row>
    <row r="203" spans="2:11" ht="15" customHeight="1">
      <c r="B203" s="218"/>
      <c r="C203" s="198"/>
      <c r="D203" s="198"/>
      <c r="E203" s="198"/>
      <c r="F203" s="217" t="s">
        <v>39</v>
      </c>
      <c r="G203" s="198"/>
      <c r="H203" s="309" t="s">
        <v>497</v>
      </c>
      <c r="I203" s="309"/>
      <c r="J203" s="309"/>
      <c r="K203" s="239"/>
    </row>
    <row r="204" spans="2:11" ht="15" customHeight="1">
      <c r="B204" s="218"/>
      <c r="C204" s="198"/>
      <c r="D204" s="198"/>
      <c r="E204" s="198"/>
      <c r="F204" s="217" t="s">
        <v>40</v>
      </c>
      <c r="G204" s="198"/>
      <c r="H204" s="309" t="s">
        <v>498</v>
      </c>
      <c r="I204" s="309"/>
      <c r="J204" s="309"/>
      <c r="K204" s="239"/>
    </row>
    <row r="205" spans="2:11" ht="15" customHeight="1">
      <c r="B205" s="218"/>
      <c r="C205" s="198"/>
      <c r="D205" s="198"/>
      <c r="E205" s="198"/>
      <c r="F205" s="217"/>
      <c r="G205" s="198"/>
      <c r="H205" s="198"/>
      <c r="I205" s="198"/>
      <c r="J205" s="198"/>
      <c r="K205" s="239"/>
    </row>
    <row r="206" spans="2:11" ht="15" customHeight="1">
      <c r="B206" s="218"/>
      <c r="C206" s="198" t="s">
        <v>439</v>
      </c>
      <c r="D206" s="198"/>
      <c r="E206" s="198"/>
      <c r="F206" s="217" t="s">
        <v>73</v>
      </c>
      <c r="G206" s="198"/>
      <c r="H206" s="309" t="s">
        <v>499</v>
      </c>
      <c r="I206" s="309"/>
      <c r="J206" s="309"/>
      <c r="K206" s="239"/>
    </row>
    <row r="207" spans="2:11" ht="15" customHeight="1">
      <c r="B207" s="218"/>
      <c r="C207" s="224"/>
      <c r="D207" s="198"/>
      <c r="E207" s="198"/>
      <c r="F207" s="217" t="s">
        <v>336</v>
      </c>
      <c r="G207" s="198"/>
      <c r="H207" s="309" t="s">
        <v>337</v>
      </c>
      <c r="I207" s="309"/>
      <c r="J207" s="309"/>
      <c r="K207" s="239"/>
    </row>
    <row r="208" spans="2:11" ht="15" customHeight="1">
      <c r="B208" s="218"/>
      <c r="C208" s="198"/>
      <c r="D208" s="198"/>
      <c r="E208" s="198"/>
      <c r="F208" s="217" t="s">
        <v>334</v>
      </c>
      <c r="G208" s="198"/>
      <c r="H208" s="309" t="s">
        <v>500</v>
      </c>
      <c r="I208" s="309"/>
      <c r="J208" s="309"/>
      <c r="K208" s="239"/>
    </row>
    <row r="209" spans="2:11" ht="15" customHeight="1">
      <c r="B209" s="256"/>
      <c r="C209" s="224"/>
      <c r="D209" s="224"/>
      <c r="E209" s="224"/>
      <c r="F209" s="217" t="s">
        <v>338</v>
      </c>
      <c r="G209" s="203"/>
      <c r="H209" s="313" t="s">
        <v>339</v>
      </c>
      <c r="I209" s="313"/>
      <c r="J209" s="313"/>
      <c r="K209" s="257"/>
    </row>
    <row r="210" spans="2:11" ht="15" customHeight="1">
      <c r="B210" s="256"/>
      <c r="C210" s="224"/>
      <c r="D210" s="224"/>
      <c r="E210" s="224"/>
      <c r="F210" s="217" t="s">
        <v>340</v>
      </c>
      <c r="G210" s="203"/>
      <c r="H210" s="313" t="s">
        <v>501</v>
      </c>
      <c r="I210" s="313"/>
      <c r="J210" s="313"/>
      <c r="K210" s="257"/>
    </row>
    <row r="211" spans="2:11" ht="15" customHeight="1">
      <c r="B211" s="256"/>
      <c r="C211" s="224"/>
      <c r="D211" s="224"/>
      <c r="E211" s="224"/>
      <c r="F211" s="258"/>
      <c r="G211" s="203"/>
      <c r="H211" s="259"/>
      <c r="I211" s="259"/>
      <c r="J211" s="259"/>
      <c r="K211" s="257"/>
    </row>
    <row r="212" spans="2:11" ht="15" customHeight="1">
      <c r="B212" s="256"/>
      <c r="C212" s="198" t="s">
        <v>463</v>
      </c>
      <c r="D212" s="224"/>
      <c r="E212" s="224"/>
      <c r="F212" s="217">
        <v>1</v>
      </c>
      <c r="G212" s="203"/>
      <c r="H212" s="313" t="s">
        <v>502</v>
      </c>
      <c r="I212" s="313"/>
      <c r="J212" s="313"/>
      <c r="K212" s="257"/>
    </row>
    <row r="213" spans="2:11" ht="15" customHeight="1">
      <c r="B213" s="256"/>
      <c r="C213" s="224"/>
      <c r="D213" s="224"/>
      <c r="E213" s="224"/>
      <c r="F213" s="217">
        <v>2</v>
      </c>
      <c r="G213" s="203"/>
      <c r="H213" s="313" t="s">
        <v>503</v>
      </c>
      <c r="I213" s="313"/>
      <c r="J213" s="313"/>
      <c r="K213" s="257"/>
    </row>
    <row r="214" spans="2:11" ht="15" customHeight="1">
      <c r="B214" s="256"/>
      <c r="C214" s="224"/>
      <c r="D214" s="224"/>
      <c r="E214" s="224"/>
      <c r="F214" s="217">
        <v>3</v>
      </c>
      <c r="G214" s="203"/>
      <c r="H214" s="313" t="s">
        <v>504</v>
      </c>
      <c r="I214" s="313"/>
      <c r="J214" s="313"/>
      <c r="K214" s="257"/>
    </row>
    <row r="215" spans="2:11" ht="15" customHeight="1">
      <c r="B215" s="256"/>
      <c r="C215" s="224"/>
      <c r="D215" s="224"/>
      <c r="E215" s="224"/>
      <c r="F215" s="217">
        <v>4</v>
      </c>
      <c r="G215" s="203"/>
      <c r="H215" s="313" t="s">
        <v>505</v>
      </c>
      <c r="I215" s="313"/>
      <c r="J215" s="313"/>
      <c r="K215" s="257"/>
    </row>
    <row r="216" spans="2:11" ht="12.75" customHeight="1">
      <c r="B216" s="260"/>
      <c r="C216" s="261"/>
      <c r="D216" s="261"/>
      <c r="E216" s="261"/>
      <c r="F216" s="261"/>
      <c r="G216" s="261"/>
      <c r="H216" s="261"/>
      <c r="I216" s="261"/>
      <c r="J216" s="261"/>
      <c r="K216" s="262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Heligr</dc:creator>
  <cp:keywords/>
  <dc:description/>
  <cp:lastModifiedBy>Kuna Jan</cp:lastModifiedBy>
  <cp:lastPrinted>2017-08-16T05:19:18Z</cp:lastPrinted>
  <dcterms:created xsi:type="dcterms:W3CDTF">2017-08-16T05:06:52Z</dcterms:created>
  <dcterms:modified xsi:type="dcterms:W3CDTF">2017-08-21T12:28:11Z</dcterms:modified>
  <cp:category/>
  <cp:version/>
  <cp:contentType/>
  <cp:contentStatus/>
</cp:coreProperties>
</file>