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30" windowWidth="28455" windowHeight="15015" activeTab="0"/>
  </bookViews>
  <sheets>
    <sheet name="Rekapitulace stavby" sheetId="1" r:id="rId1"/>
    <sheet name="17067-1 - Osvětlení ul. Š..." sheetId="2" r:id="rId2"/>
    <sheet name="Pokyny pro vyplnění" sheetId="3" r:id="rId3"/>
  </sheets>
  <definedNames>
    <definedName name="_xlnm._FilterDatabase" localSheetId="1" hidden="1">'17067-1 - Osvětlení ul. Š...'!$C$84:$L$231</definedName>
    <definedName name="_xlnm.Print_Area" localSheetId="1">'17067-1 - Osvětlení ul. Š...'!$C$4:$K$38,'17067-1 - Osvětlení ul. Š...'!$C$44:$K$66,'17067-1 - Osvětlení ul. Š...'!$C$72:$L$231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'17067-1 - Osvětlení ul. Š...'!$84:$84</definedName>
  </definedNames>
  <calcPr calcId="125725"/>
</workbook>
</file>

<file path=xl/sharedStrings.xml><?xml version="1.0" encoding="utf-8"?>
<sst xmlns="http://schemas.openxmlformats.org/spreadsheetml/2006/main" count="1940" uniqueCount="608">
  <si>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</si>
  <si>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</si>
  <si>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</si>
  <si>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</si>
  <si>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</si>
  <si>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</si>
  <si>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</si>
  <si>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True</t>
  </si>
  <si>
    <t>{78187285-ee99-45b4-b638-51e2e99fb242}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</si>
  <si>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</si>
  <si>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</si>
  <si>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</si>
  <si>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</si>
  <si>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</si>
  <si>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</si>
  <si>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</si>
  <si>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</si>
  <si>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</si>
  <si>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</si>
  <si>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</si>
  <si>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chodníku v ul. Škroupova</t>
  </si>
  <si>
    <t>KSO:</t>
  </si>
  <si>
    <t/>
  </si>
  <si>
    <t>CC-CZ:</t>
  </si>
  <si>
    <t>Místo:</t>
  </si>
  <si>
    <t>Chomutov</t>
  </si>
  <si>
    <t>Datum:</t>
  </si>
  <si>
    <t>9.6.2017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</si>
  <si>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</si>
  <si>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</si>
  <si>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</si>
  <si>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</si>
  <si>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</si>
  <si>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</si>
  <si>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</si>
  <si>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</si>
  <si>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</si>
  <si>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</si>
  <si>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</si>
  <si>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</si>
  <si>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</si>
  <si>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</si>
  <si>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</si>
  <si>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</si>
  <si>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</si>
  <si>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</si>
  <si>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</si>
  <si>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</si>
  <si>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</si>
  <si>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</si>
  <si>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</si>
  <si>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</si>
  <si>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</si>
  <si>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</si>
  <si>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</si>
  <si>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</si>
  <si>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</si>
  <si>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</si>
  <si>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</si>
  <si>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</si>
  <si>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</si>
  <si>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</si>
  <si>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</si>
  <si>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</si>
  <si>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</si>
  <si>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</si>
  <si>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</si>
  <si>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</si>
  <si>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</si>
  <si>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</si>
  <si>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</si>
  <si>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</si>
  <si>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</si>
  <si>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</si>
  <si>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</si>
  <si>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</si>
  <si>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</si>
  <si>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17067-1</t>
  </si>
  <si>
    <t>Osvětlení ul. Škroupova</t>
  </si>
  <si>
    <t>STA</t>
  </si>
  <si>
    <t>1</t>
  </si>
  <si>
    <t>{2108be74-23ef-4014-b1fd-24dad4ea90e3}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</si>
  <si>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</si>
  <si>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</si>
  <si>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</si>
  <si>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</si>
  <si>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</si>
  <si>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</si>
  <si>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</si>
  <si>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</si>
  <si>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17067-1 - Osvětlení ul. Škroupova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</si>
  <si>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</si>
  <si>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</si>
  <si>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</si>
  <si>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</si>
  <si>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</si>
  <si>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</si>
  <si>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</si>
  <si>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</si>
  <si>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</si>
  <si>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</si>
  <si>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</si>
  <si>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</si>
  <si>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</si>
  <si>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</si>
  <si>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</si>
  <si>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VRN7 - Provozní vlivy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</si>
  <si>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</si>
  <si>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</si>
  <si>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</si>
  <si>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</si>
  <si>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</si>
  <si>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</si>
  <si>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</si>
  <si>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</si>
  <si>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</si>
  <si>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</si>
  <si>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</si>
  <si>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</si>
  <si>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</si>
  <si>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</si>
  <si>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</si>
  <si>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</si>
  <si>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</si>
  <si>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</si>
  <si>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</si>
  <si>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</si>
  <si>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</si>
  <si>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741</t>
  </si>
  <si>
    <t>Elektroinstalace - silnoproud</t>
  </si>
  <si>
    <t>K</t>
  </si>
  <si>
    <t>741110053</t>
  </si>
  <si>
    <t>Montáž trubka plastová ohebná D přes 35 mm uložená volně</t>
  </si>
  <si>
    <t>m</t>
  </si>
  <si>
    <t>CS ÚRS 2017 01</t>
  </si>
  <si>
    <t>16</t>
  </si>
  <si>
    <t>1198778553</t>
  </si>
  <si>
    <t>PP</t>
  </si>
  <si>
    <t>Montáž trubek elektroinstalačních s nasunutím nebo našroubováním do krabic plastových ohebných, uložených volně, vnější D přes 35 mm</t>
  </si>
  <si>
    <t>M</t>
  </si>
  <si>
    <t>345713510</t>
  </si>
  <si>
    <t>trubka elektroinstalační ohebná Kopoflex, HDPE+LDPE KF 09050</t>
  </si>
  <si>
    <t>32</t>
  </si>
  <si>
    <t>1671857221</t>
  </si>
  <si>
    <t>trubka elektroinstalační ohebná dvouplášťová korugovaná D 41/50 mm, HDPE+LDPE</t>
  </si>
  <si>
    <t>P</t>
  </si>
  <si>
    <t>Poznámka k položce:
EAN 8595057698178
chránička pro kabel VO</t>
  </si>
  <si>
    <t>VV</t>
  </si>
  <si>
    <t>176+8*3</t>
  </si>
  <si>
    <t>3</t>
  </si>
  <si>
    <t>10.154.139</t>
  </si>
  <si>
    <t>Trubka oheb.06040 pr.40 750N HDPE r.S</t>
  </si>
  <si>
    <t>-736598952</t>
  </si>
  <si>
    <t>Úložný a instalační materiál Elektroinstalační trubky/kabelové chráničky Kabelové chráničky Trubka oheb.06040 pr.40 750N HDPE r.S</t>
  </si>
  <si>
    <t>Poznámka k položce:
rezervní chránička pro optickou síť</t>
  </si>
  <si>
    <t>4</t>
  </si>
  <si>
    <t>10.622.379</t>
  </si>
  <si>
    <t>Trubka oheb.06040 pr.40 750N HDPE tm.š.</t>
  </si>
  <si>
    <t>-1771094396</t>
  </si>
  <si>
    <t>Úložný a instalační materiál Elektroinstalační trubky/kabelové chráničky Kabelové chráničky Trubka oheb.06040 pr.40 750N HDPE tm.š.</t>
  </si>
  <si>
    <t>5</t>
  </si>
  <si>
    <t>10.057.955</t>
  </si>
  <si>
    <t>Trubka oheb.06040 pr.40 750N HDPE m.</t>
  </si>
  <si>
    <t>1218549460</t>
  </si>
  <si>
    <t>Úložný a instalační materiál Elektroinstalační trubky/kabelové chráničky Kabelové chráničky Trubka oheb.06040 pr.40 750N HDPE m.</t>
  </si>
  <si>
    <t>6</t>
  </si>
  <si>
    <t>10.663.974</t>
  </si>
  <si>
    <t>Trubka oheb.06040 pr.40 750N HDPE šedá</t>
  </si>
  <si>
    <t>153129182</t>
  </si>
  <si>
    <t>Úložný a instalační materiál Elektroinstalační trubky/kabelové chráničky Kabelové chráničky Trubka oheb.06040 pr.40 750N HDPE šedá</t>
  </si>
  <si>
    <t>7</t>
  </si>
  <si>
    <t>741122015</t>
  </si>
  <si>
    <t>Montáž kabel Cu bez ukončení uložený pod omítku plný kulatý 3x1,5 mm2 (CYKY)</t>
  </si>
  <si>
    <t>-1691526189</t>
  </si>
  <si>
    <t>Montáž kabelů měděných bez ukončení uložených pod omítku plných kulatých (CYKY), počtu a průřezu žil 3x1,5 mm2</t>
  </si>
  <si>
    <t>7*7+9+8</t>
  </si>
  <si>
    <t>8</t>
  </si>
  <si>
    <t>341110300</t>
  </si>
  <si>
    <t>kabel silový s Cu jádrem CYKY 3x1,5 mm2</t>
  </si>
  <si>
    <t>326232520</t>
  </si>
  <si>
    <t>Poznámka k položce:
obsah kovu [kg/m], Cu =0,044, Al =0
pro napojení svítidla ve stožáru</t>
  </si>
  <si>
    <t>9</t>
  </si>
  <si>
    <t>741122223</t>
  </si>
  <si>
    <t>Montáž kabel Cu plný kulatý žíla 4x16 až 25 mm2 uložený volně (CYKY)</t>
  </si>
  <si>
    <t>551197446</t>
  </si>
  <si>
    <t>Montáž kabelů měděných bez ukončení uložených volně nebo v liště plných kulatých (CYKY) počtu a průřezu žil 4x16 až 25 mm2</t>
  </si>
  <si>
    <t>10</t>
  </si>
  <si>
    <t>341110800</t>
  </si>
  <si>
    <t>kabel silový s Cu jádrem CYKY 4x16 mm2</t>
  </si>
  <si>
    <t>-1719260494</t>
  </si>
  <si>
    <t>Poznámka k položce:
obsah kovu [kg/m], Cu =0,627, Al =0</t>
  </si>
  <si>
    <t>11</t>
  </si>
  <si>
    <t>741132133</t>
  </si>
  <si>
    <t>Ukončení kabelů 4x16 mm2 smršťovací záklopkou nebo páskem bez letování</t>
  </si>
  <si>
    <t>kus</t>
  </si>
  <si>
    <t>-2090426097</t>
  </si>
  <si>
    <t>Ukončení kabelů smršťovací záklopkou nebo páskou se zapojením bez letování, počtu a průřezu žil 4x16 mm2</t>
  </si>
  <si>
    <t>12</t>
  </si>
  <si>
    <t>10.068.545</t>
  </si>
  <si>
    <t>Hlava EN 4.1 pro pr.    6-  50</t>
  </si>
  <si>
    <t>KS</t>
  </si>
  <si>
    <t>-452785040</t>
  </si>
  <si>
    <t>Kabely a vodiče a příslušenství Připojování vodičů a izolační materiál Rozdělovací koncovky teplem smrštitelné Hlava EN 4.1 pro pr.    6-  50</t>
  </si>
  <si>
    <t>13</t>
  </si>
  <si>
    <t>741136002</t>
  </si>
  <si>
    <t>Propojení kabel celoplastový spojkou venkovní smršťovací do 1 kV SVCZ 4x25-35 mm2</t>
  </si>
  <si>
    <t>-1299548058</t>
  </si>
  <si>
    <t>Propojení kabelů nebo vodičů spojkou venkovní teplem smršťovací kabelů celoplastových [SVCZ 1 až 5], počtu a průřezu žil 4x25 až 35 mm2</t>
  </si>
  <si>
    <t>14</t>
  </si>
  <si>
    <t>354360290</t>
  </si>
  <si>
    <t>spojka kabelová smršťovaná přímá do 1kV 91ahsc-35 3-4ž. x 6 - 35mm</t>
  </si>
  <si>
    <t>803084209</t>
  </si>
  <si>
    <t>741373002</t>
  </si>
  <si>
    <t>Montáž svítidlo průmyslové na výložník</t>
  </si>
  <si>
    <t>-187064141</t>
  </si>
  <si>
    <t>Montáž svítidel výbojkových / LED se zapojením vodičů průmyslových nebo venkovních na výložník</t>
  </si>
  <si>
    <t>34844s60w120p</t>
  </si>
  <si>
    <t>LED svítidlo venkovní pro přechody - Satheon 60W-120P, uliční, montáž na výložník 60, nastavitelná optika</t>
  </si>
  <si>
    <t>-226221741</t>
  </si>
  <si>
    <t xml:space="preserve">Poznámka k položce:
označení dle projektu : P
viz katalogový list </t>
  </si>
  <si>
    <t>17</t>
  </si>
  <si>
    <t>34844s40</t>
  </si>
  <si>
    <t>LED svítidlo venkovní - Satheon 40W, sadové/uliční, montáž na výložník 60, nastavitelná optika</t>
  </si>
  <si>
    <t>543825070</t>
  </si>
  <si>
    <t>18</t>
  </si>
  <si>
    <t>741410021</t>
  </si>
  <si>
    <t>Montáž vodič uzemňovací pásek průřezu do 120 mm2 v městské zástavbě v zemi</t>
  </si>
  <si>
    <t>1538491435</t>
  </si>
  <si>
    <t>Montáž uzemňovacího vedení s upevněním, propojením a připojením pomocí svorek v zemi s izolací spojů pásku průřezu do 120 mm2 v městské zástavbě</t>
  </si>
  <si>
    <t>19</t>
  </si>
  <si>
    <t>354420620</t>
  </si>
  <si>
    <t>pás zemnící 30 x 4 mm FeZn</t>
  </si>
  <si>
    <t>kg</t>
  </si>
  <si>
    <t>486320377</t>
  </si>
  <si>
    <t xml:space="preserve">pás zemnící 30 x 4 mm FeZn, 1 kg=1,05 m </t>
  </si>
  <si>
    <t>190/1,05</t>
  </si>
  <si>
    <t>20</t>
  </si>
  <si>
    <t>354420370</t>
  </si>
  <si>
    <t>svorka uzemnění  SK nerez křížová</t>
  </si>
  <si>
    <t>-920990215</t>
  </si>
  <si>
    <t>svorka uzemnění nerez křížová</t>
  </si>
  <si>
    <t>354420360</t>
  </si>
  <si>
    <t>svorka uzemnění  SP nerez připojovací</t>
  </si>
  <si>
    <t>2137721248</t>
  </si>
  <si>
    <t>svorka uzemnění nerez připojovací</t>
  </si>
  <si>
    <t>22</t>
  </si>
  <si>
    <t>741810002</t>
  </si>
  <si>
    <t>Celková prohlídka elektrického rozvodu a zařízení do 500 000,- Kč</t>
  </si>
  <si>
    <t>1533958486</t>
  </si>
  <si>
    <t>Zkoušky a prohlídky elektrických rozvodů a zařízení celková prohlídka a vyhotovení revizní zprávy pro objem montážních prací přes 100 do 500 tis. Kč</t>
  </si>
  <si>
    <t>PSC</t>
  </si>
  <si>
    <t xml:space="preserve">Poznámka k souboru cen:
1. Ceny -0001 až -0011 jsou určeny pro objem montážních prací včetně všech nákladů. </t>
  </si>
  <si>
    <t>Práce a dodávky M</t>
  </si>
  <si>
    <t>21-M</t>
  </si>
  <si>
    <t>Elektromontáže</t>
  </si>
  <si>
    <t>23</t>
  </si>
  <si>
    <t>210204001-D</t>
  </si>
  <si>
    <t>Demontáž stožárů osvětlení parkových betonových</t>
  </si>
  <si>
    <t>64</t>
  </si>
  <si>
    <t>-1315993471</t>
  </si>
  <si>
    <t>Demontáž stožárů osvětlení, bez zemních prací parkových betonových</t>
  </si>
  <si>
    <t>24</t>
  </si>
  <si>
    <t>210204011</t>
  </si>
  <si>
    <t>Montáž stožárů osvětlení ocelových samostatně stojících délky do 12 m</t>
  </si>
  <si>
    <t>180830725</t>
  </si>
  <si>
    <t>Montáž stožárů osvětlení, bez zemních prací ocelových samostatně stojících, délky do 12 m</t>
  </si>
  <si>
    <t>25</t>
  </si>
  <si>
    <t>316740677</t>
  </si>
  <si>
    <t xml:space="preserve">stožár osvětlovací k přechodu PC 6 - 159/133/114 žárově zinkovaný </t>
  </si>
  <si>
    <t>128</t>
  </si>
  <si>
    <t>855344571</t>
  </si>
  <si>
    <t>26</t>
  </si>
  <si>
    <t>316740670</t>
  </si>
  <si>
    <t>stožár osvětlovací K 6 - 133/89/60 žárově zinkovaný - sadový</t>
  </si>
  <si>
    <t>2090242514</t>
  </si>
  <si>
    <t>27</t>
  </si>
  <si>
    <t>31674om133</t>
  </si>
  <si>
    <t>ochranná manžeta plastová OMP-133</t>
  </si>
  <si>
    <t>1450605910</t>
  </si>
  <si>
    <t>ochranná manžeta plastová OMP-133, ochrana proti korozi</t>
  </si>
  <si>
    <t>28</t>
  </si>
  <si>
    <t>31674om159</t>
  </si>
  <si>
    <t>ochranná manžeta plastová OMP-159</t>
  </si>
  <si>
    <t>1659468698</t>
  </si>
  <si>
    <t>ochranná manžeta plastová OMP-159, ochrana proti korozi</t>
  </si>
  <si>
    <t>Poznámka k položce:
ochrana proti korozi</t>
  </si>
  <si>
    <t>29</t>
  </si>
  <si>
    <t>583461220</t>
  </si>
  <si>
    <t>drť vápencová bílá frakce 2,0-4 bal. 25 kg</t>
  </si>
  <si>
    <t>t</t>
  </si>
  <si>
    <t>-246675883</t>
  </si>
  <si>
    <t>Poznámka k položce:
Drť je balena v PE pytlích po 25kg, uložené na paletách á 40ks = 1000kg
pro upevnění stožáru v pouzdrovém základu</t>
  </si>
  <si>
    <t>2,2*(7*0,8*3,14/4*(0,25-0,133)^2+1*1,2*3,14/4*(0,25-0,159)^2)</t>
  </si>
  <si>
    <t>30</t>
  </si>
  <si>
    <t>210204103</t>
  </si>
  <si>
    <t>Montáž výložníků osvětlení jednoramenných sloupových hmotnosti do 35 kg</t>
  </si>
  <si>
    <t>-410690728</t>
  </si>
  <si>
    <t>Montáž výložníků osvětlení jednoramenných sloupových, hmotnosti do 35 kg</t>
  </si>
  <si>
    <t>31</t>
  </si>
  <si>
    <t>316770845</t>
  </si>
  <si>
    <t>výložník PDC1-4500/114, na stožár PC 6, konc. průměr 60</t>
  </si>
  <si>
    <t>1534583417</t>
  </si>
  <si>
    <t>výložník PDC1-4500/114, na stožár PC 6, konc. průměr 60, na konci zalomený</t>
  </si>
  <si>
    <t>316770trbc20</t>
  </si>
  <si>
    <t>výložník s objímkou na trubku (boční výložník) TRBC-2000</t>
  </si>
  <si>
    <t>-383923390</t>
  </si>
  <si>
    <t>Poznámka k položce:
na původní stožár JV10(159/114/89) uchycení na průměr 114 (nutno ověřit)</t>
  </si>
  <si>
    <t>33</t>
  </si>
  <si>
    <t>316770sk101</t>
  </si>
  <si>
    <t>výložník SK1-1000</t>
  </si>
  <si>
    <t>35114484</t>
  </si>
  <si>
    <t>výložník SK1-1000, úhel vyložení dle projektu</t>
  </si>
  <si>
    <t>34</t>
  </si>
  <si>
    <t>210204201</t>
  </si>
  <si>
    <t>Montáž elektrovýzbroje stožárů osvětlení 1 okruh</t>
  </si>
  <si>
    <t>-2133000078</t>
  </si>
  <si>
    <t>35</t>
  </si>
  <si>
    <t>34562H161110</t>
  </si>
  <si>
    <t>svorkovnice stožárová SV-A 6.16.4, 1x nosič pojistek E14, průchozí, TN-C</t>
  </si>
  <si>
    <t>1865077464</t>
  </si>
  <si>
    <t>36</t>
  </si>
  <si>
    <t>34562H126110</t>
  </si>
  <si>
    <t>svorkovnice stožárová SV-A 9.16.4, 1x nosič pojistek E14, rozbočovací, TN-C</t>
  </si>
  <si>
    <t>881431320</t>
  </si>
  <si>
    <t>37</t>
  </si>
  <si>
    <t>210204202-D</t>
  </si>
  <si>
    <t>Demontáž elektrovýzbroje stožárů osvětlení 2 okruhy</t>
  </si>
  <si>
    <t>-1406578298</t>
  </si>
  <si>
    <t>Poznámka k položce:
na stožáru 3007 původně 2 svítidla, po úpravě 3 svítidla</t>
  </si>
  <si>
    <t>38</t>
  </si>
  <si>
    <t>210204203</t>
  </si>
  <si>
    <t>Montáž elektrovýzbroje stožárů osvětlení 3 okruhy</t>
  </si>
  <si>
    <t>-792473014</t>
  </si>
  <si>
    <t>Poznámka k položce:
svorkovnice stožárová SV-A 9.16.4, 1x nosič pojistek E14, rozbočovací, TN-C</t>
  </si>
  <si>
    <t>39</t>
  </si>
  <si>
    <t>34562H126215-3</t>
  </si>
  <si>
    <t>svorkovnice stožárová SV-A 9.35.4/3, 3x nosič pojistek E14, rozbočovací, TN-C</t>
  </si>
  <si>
    <t>-2004641404</t>
  </si>
  <si>
    <t>46-M</t>
  </si>
  <si>
    <t>Zemní práce při extr.mont.pracích</t>
  </si>
  <si>
    <t>40</t>
  </si>
  <si>
    <t>460010022</t>
  </si>
  <si>
    <t>Vytyčení trasy vedení kabelového podzemního podél silnice</t>
  </si>
  <si>
    <t>km</t>
  </si>
  <si>
    <t>644293042</t>
  </si>
  <si>
    <t>Vytyčení trasy vedení kabelového (podzemního) podél silnice</t>
  </si>
  <si>
    <t xml:space="preserve">Poznámka k souboru cen:
1. V cenách jsou zahrnuty i náklady na: a) pochůzky projektovanou tratí, b) vyznačení budoucí trasy, c) rozmístění, očíslování a označení opěrných bodů, d) označení překážek a míst pro kabelové prostupy a podchodové štoly. </t>
  </si>
  <si>
    <t>41</t>
  </si>
  <si>
    <t>460050003</t>
  </si>
  <si>
    <t>Hloubení nezapažených jam pro stožáry jednoduché délky do 8 m na rovině ručně v hornině tř 3</t>
  </si>
  <si>
    <t>1884131868</t>
  </si>
  <si>
    <t>Hloubení nezapažených jam ručně pro stožáry s přemístěním výkopku do vzdálenosti 3 m od okraje jámy nebo naložením na dopravní prostředek, včetně zásypu, zhutnění a urovnání povrchu bez patky jednoduché na rovině, délky třídy 3 přes 6 do 8 m, v hornině</t>
  </si>
  <si>
    <t xml:space="preserve">Poznámka k souboru cen:
1. Ceny hloubení jam v hornině třídy 6 a 7 jsou stanoveny za použití pneumatického kladiva. </t>
  </si>
  <si>
    <t xml:space="preserve">Poznámka k položce:
pouze hloubení rýh,
odstranění původního chodníku a skladba nového chodníku neřeší profese elektro, ale výstavba chodníků. </t>
  </si>
  <si>
    <t>42</t>
  </si>
  <si>
    <t>460100001</t>
  </si>
  <si>
    <t>pouzdrový základ pro stožár D250x800</t>
  </si>
  <si>
    <t>ks</t>
  </si>
  <si>
    <t>-1805293905</t>
  </si>
  <si>
    <t>Poznámka k položce:
vložení trubky PVC  D 250</t>
  </si>
  <si>
    <t>43</t>
  </si>
  <si>
    <t>460100003</t>
  </si>
  <si>
    <t>pouzdrový základ pro stožár D250x1200</t>
  </si>
  <si>
    <t>591468221</t>
  </si>
  <si>
    <t>44</t>
  </si>
  <si>
    <t>460120016</t>
  </si>
  <si>
    <t>Naložení výkopku ručně z hornin třídy 1až4</t>
  </si>
  <si>
    <t>m3</t>
  </si>
  <si>
    <t>-588890952</t>
  </si>
  <si>
    <t>Ostatní zemní práce při stavbě nadzemních vedení naložení výkopku ručně, z hornin třídy 1 až 4</t>
  </si>
  <si>
    <t>8*1,2*3,14/4*0,25^2+8*0,5*0,5*0,3</t>
  </si>
  <si>
    <t>45</t>
  </si>
  <si>
    <t>460150023</t>
  </si>
  <si>
    <t>Hloubení kabelových zapažených i nezapažených rýh ručně š 40 cm, hl 40 cm, v hornině tř 3</t>
  </si>
  <si>
    <t>887788898</t>
  </si>
  <si>
    <t>Hloubení zapažených i nezapažených kabelových rýh ručně včetně urovnání dna s přemístěním výkopku do vzdálenosti 3 m od okraje jámy nebo naložením na dopravní prostředek šířky 40 cm, hloubky 40 cm, v hornině třídy 3</t>
  </si>
  <si>
    <t xml:space="preserve">Poznámka k souboru cen:
1. Ceny hloubení rýh v hornině třídy 6 a 7 se oceňují cenami souboru cen 460 20- . Hloubení nezapažených kabelových rýh strojně. </t>
  </si>
  <si>
    <t>2*175</t>
  </si>
  <si>
    <t>46</t>
  </si>
  <si>
    <t>460150093</t>
  </si>
  <si>
    <t>Hloubení kabelových zapažených i nezapažených rýh ručně š 40 cm, hl 120 cm, v hornině tř 3</t>
  </si>
  <si>
    <t>1191410870</t>
  </si>
  <si>
    <t>Hloubení zapažených i nezapažených kabelových rýh ručně včetně urovnání dna s přemístěním výkopku do vzdálenosti 3 m od okraje jámy nebo naložením na dopravní prostředek šířky 40 cm, hloubky 120 cm, v hornině třídy 3</t>
  </si>
  <si>
    <t>47</t>
  </si>
  <si>
    <t>460421281</t>
  </si>
  <si>
    <t>Lože kabelů z prohozeného výkopku tl 5 cm nad kabel, kryté plastovou folií, š lože do 25 cm</t>
  </si>
  <si>
    <t>-1151192459</t>
  </si>
  <si>
    <t>Kabelové lože včetně podsypu, zhutnění a urovnání povrchu z prohozeného výkopku tloušťky 5 cm nad kabel zakryté plastovou fólií, šířky lože do 25 cm</t>
  </si>
  <si>
    <t xml:space="preserve">Poznámka k souboru cen:
1. V cenách -1021 až -1072, -1121 až -1172 a -1221 až -1272 nejsou započteny náklady na dodávku betonových a plastových desek. Tato dodávka se oceňuje ve specifikaci. </t>
  </si>
  <si>
    <t>48</t>
  </si>
  <si>
    <t>693113050</t>
  </si>
  <si>
    <t>EXTRUNET - výstražná síťovina z polypropylenu šíře  25 cm</t>
  </si>
  <si>
    <t>-1405184264</t>
  </si>
  <si>
    <t>pás varovný  síťový  šíře  25 cm</t>
  </si>
  <si>
    <t>Poznámka k položce:
šíře  25 cm</t>
  </si>
  <si>
    <t>49</t>
  </si>
  <si>
    <t>460560023</t>
  </si>
  <si>
    <t>Zásyp rýh ručně šířky 40 cm, hloubky 40 cm, z horniny třídy 3</t>
  </si>
  <si>
    <t>1700191175</t>
  </si>
  <si>
    <t>Zásyp kabelových rýh ručně včetně zhutnění a uložení výkopku do vrstev a urovnání povrchu šířky 40 cm hloubky 40 cm, v hornině třídy 3</t>
  </si>
  <si>
    <t>50</t>
  </si>
  <si>
    <t>460600060R</t>
  </si>
  <si>
    <t>uložení suti na skládku</t>
  </si>
  <si>
    <t>-953233410</t>
  </si>
  <si>
    <t>Přemístění (odvoz) horniny, suti a vybouraných hmot odvoz suti a vybouraných hmot uložení suti na skládku</t>
  </si>
  <si>
    <t>Poznámka k položce:
poplatek za uložení suti na řízenou skládku</t>
  </si>
  <si>
    <t>1,071*1,8</t>
  </si>
  <si>
    <t>51</t>
  </si>
  <si>
    <t>460600071</t>
  </si>
  <si>
    <t>Příplatek k odvozu suti a vybouraných hmot za každý další 1 km</t>
  </si>
  <si>
    <t>-984169776</t>
  </si>
  <si>
    <t>Přemístění (odvoz) horniny, suti a vybouraných hmot odvoz suti a vybouraných hmot Příplatek k ceně za každý další i započatý 1 km</t>
  </si>
  <si>
    <t xml:space="preserve">Poznámka k souboru cen:
1. V cenách -0021 až -0031 nejsou započteny místní poplatky za uložení výkopku na řízenou skládku. 2. V cenách -0041 až -0071 nejsou započteny poplatky za uložení suti na řízenou skládku a recyklaci. </t>
  </si>
  <si>
    <t>1,928*5</t>
  </si>
  <si>
    <t>VRN</t>
  </si>
  <si>
    <t>Vedlejší rozpočtové náklady</t>
  </si>
  <si>
    <t>VRN7</t>
  </si>
  <si>
    <t>Provozní vlivy</t>
  </si>
  <si>
    <t>52</t>
  </si>
  <si>
    <t>075002000</t>
  </si>
  <si>
    <t>Ochranná pásma</t>
  </si>
  <si>
    <t>Kč</t>
  </si>
  <si>
    <t>1024</t>
  </si>
  <si>
    <t>793392140</t>
  </si>
  <si>
    <t>Hlavní tituly průvodních činností a nákladů provozní vlivy ochranná pásma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</si>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</sst>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6" fillId="0" borderId="21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29" fillId="2" borderId="0" xfId="2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4" fontId="31" fillId="0" borderId="13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0" fontId="35" fillId="0" borderId="27" xfId="0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36" fillId="0" borderId="0" xfId="0" applyFont="1" applyAlignment="1" applyProtection="1">
      <alignment vertical="center" wrapText="1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9" width="25.83203125" style="0" hidden="1" customWidth="1"/>
    <col min="50" max="54" width="21.66015625" style="0" hidden="1" customWidth="1"/>
    <col min="55" max="55" width="19.16015625" style="0" hidden="1" customWidth="1"/>
    <col min="56" max="56" width="25" style="0" hidden="1" customWidth="1"/>
    <col min="57" max="58" width="19.16015625" style="0" hidden="1" customWidth="1"/>
    <col min="59" max="59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7</v>
      </c>
      <c r="BV1" s="20" t="s">
        <v>8</v>
      </c>
    </row>
    <row r="2" spans="3:72" ht="36.95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G4" s="30" t="s">
        <v>14</v>
      </c>
      <c r="BS4" s="21" t="s">
        <v>15</v>
      </c>
    </row>
    <row r="5" spans="2:71" ht="14.45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320" t="s">
        <v>17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26"/>
      <c r="AQ5" s="28"/>
      <c r="BG5" s="318" t="s">
        <v>18</v>
      </c>
      <c r="BS5" s="21" t="s">
        <v>9</v>
      </c>
    </row>
    <row r="6" spans="2:71" ht="36.95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322" t="s">
        <v>20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26"/>
      <c r="AQ6" s="28"/>
      <c r="BG6" s="319"/>
      <c r="BS6" s="21" t="s">
        <v>9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G7" s="319"/>
      <c r="BS7" s="21" t="s">
        <v>9</v>
      </c>
    </row>
    <row r="8" spans="2:71" ht="14.45" customHeight="1">
      <c r="B8" s="25"/>
      <c r="C8" s="26"/>
      <c r="D8" s="34" t="s">
        <v>24</v>
      </c>
      <c r="E8" s="26"/>
      <c r="F8" s="26"/>
      <c r="G8" s="26"/>
      <c r="H8" s="26"/>
      <c r="I8" s="26"/>
      <c r="J8" s="26"/>
      <c r="K8" s="32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26</v>
      </c>
      <c r="AL8" s="26"/>
      <c r="AM8" s="26"/>
      <c r="AN8" s="35" t="s">
        <v>27</v>
      </c>
      <c r="AO8" s="26"/>
      <c r="AP8" s="26"/>
      <c r="AQ8" s="28"/>
      <c r="BG8" s="319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G9" s="319"/>
      <c r="BS9" s="21" t="s">
        <v>9</v>
      </c>
    </row>
    <row r="10" spans="2:71" ht="14.45" customHeight="1">
      <c r="B10" s="25"/>
      <c r="C10" s="26"/>
      <c r="D10" s="34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29</v>
      </c>
      <c r="AL10" s="26"/>
      <c r="AM10" s="26"/>
      <c r="AN10" s="32" t="s">
        <v>22</v>
      </c>
      <c r="AO10" s="26"/>
      <c r="AP10" s="26"/>
      <c r="AQ10" s="28"/>
      <c r="BG10" s="319"/>
      <c r="BS10" s="21" t="s">
        <v>9</v>
      </c>
    </row>
    <row r="11" spans="2:71" ht="18.4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31</v>
      </c>
      <c r="AL11" s="26"/>
      <c r="AM11" s="26"/>
      <c r="AN11" s="32" t="s">
        <v>22</v>
      </c>
      <c r="AO11" s="26"/>
      <c r="AP11" s="26"/>
      <c r="AQ11" s="28"/>
      <c r="BG11" s="319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G12" s="319"/>
      <c r="BS12" s="21" t="s">
        <v>9</v>
      </c>
    </row>
    <row r="13" spans="2:71" ht="14.45" customHeight="1">
      <c r="B13" s="25"/>
      <c r="C13" s="26"/>
      <c r="D13" s="34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29</v>
      </c>
      <c r="AL13" s="26"/>
      <c r="AM13" s="26"/>
      <c r="AN13" s="36" t="s">
        <v>33</v>
      </c>
      <c r="AO13" s="26"/>
      <c r="AP13" s="26"/>
      <c r="AQ13" s="28"/>
      <c r="BG13" s="319"/>
      <c r="BS13" s="21" t="s">
        <v>9</v>
      </c>
    </row>
    <row r="14" spans="2:71" ht="13.5">
      <c r="B14" s="25"/>
      <c r="C14" s="26"/>
      <c r="D14" s="26"/>
      <c r="E14" s="323" t="s">
        <v>33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4" t="s">
        <v>31</v>
      </c>
      <c r="AL14" s="26"/>
      <c r="AM14" s="26"/>
      <c r="AN14" s="36" t="s">
        <v>33</v>
      </c>
      <c r="AO14" s="26"/>
      <c r="AP14" s="26"/>
      <c r="AQ14" s="28"/>
      <c r="BG14" s="319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G15" s="319"/>
      <c r="BS15" s="21" t="s">
        <v>6</v>
      </c>
    </row>
    <row r="16" spans="2:71" ht="14.45" customHeight="1">
      <c r="B16" s="25"/>
      <c r="C16" s="26"/>
      <c r="D16" s="34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29</v>
      </c>
      <c r="AL16" s="26"/>
      <c r="AM16" s="26"/>
      <c r="AN16" s="32" t="s">
        <v>22</v>
      </c>
      <c r="AO16" s="26"/>
      <c r="AP16" s="26"/>
      <c r="AQ16" s="28"/>
      <c r="BG16" s="319"/>
      <c r="BS16" s="21" t="s">
        <v>6</v>
      </c>
    </row>
    <row r="17" spans="2:71" ht="18.4" customHeight="1">
      <c r="B17" s="25"/>
      <c r="C17" s="26"/>
      <c r="D17" s="26"/>
      <c r="E17" s="32" t="s">
        <v>30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31</v>
      </c>
      <c r="AL17" s="26"/>
      <c r="AM17" s="26"/>
      <c r="AN17" s="32" t="s">
        <v>22</v>
      </c>
      <c r="AO17" s="26"/>
      <c r="AP17" s="26"/>
      <c r="AQ17" s="28"/>
      <c r="BG17" s="319"/>
      <c r="BS17" s="21" t="s">
        <v>7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G18" s="319"/>
      <c r="BS18" s="21" t="s">
        <v>9</v>
      </c>
    </row>
    <row r="19" spans="2:71" ht="14.45" customHeight="1">
      <c r="B19" s="25"/>
      <c r="C19" s="26"/>
      <c r="D19" s="34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G19" s="319"/>
      <c r="BS19" s="21" t="s">
        <v>9</v>
      </c>
    </row>
    <row r="20" spans="2:71" ht="22.5" customHeight="1">
      <c r="B20" s="25"/>
      <c r="C20" s="26"/>
      <c r="D20" s="26"/>
      <c r="E20" s="325" t="s">
        <v>22</v>
      </c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26"/>
      <c r="AP20" s="26"/>
      <c r="AQ20" s="28"/>
      <c r="BG20" s="319"/>
      <c r="BS20" s="21" t="s">
        <v>6</v>
      </c>
    </row>
    <row r="21" spans="2:59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G21" s="319"/>
    </row>
    <row r="22" spans="2:59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G22" s="319"/>
    </row>
    <row r="23" spans="2:59" s="1" customFormat="1" ht="25.9" customHeight="1">
      <c r="B23" s="38"/>
      <c r="C23" s="39"/>
      <c r="D23" s="40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26">
        <f>ROUND(AG51,2)</f>
        <v>0</v>
      </c>
      <c r="AL23" s="327"/>
      <c r="AM23" s="327"/>
      <c r="AN23" s="327"/>
      <c r="AO23" s="327"/>
      <c r="AP23" s="39"/>
      <c r="AQ23" s="42"/>
      <c r="BG23" s="319"/>
    </row>
    <row r="24" spans="2:59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G24" s="319"/>
    </row>
    <row r="25" spans="2:59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8" t="s">
        <v>37</v>
      </c>
      <c r="M25" s="328"/>
      <c r="N25" s="328"/>
      <c r="O25" s="328"/>
      <c r="P25" s="39"/>
      <c r="Q25" s="39"/>
      <c r="R25" s="39"/>
      <c r="S25" s="39"/>
      <c r="T25" s="39"/>
      <c r="U25" s="39"/>
      <c r="V25" s="39"/>
      <c r="W25" s="328" t="s">
        <v>38</v>
      </c>
      <c r="X25" s="328"/>
      <c r="Y25" s="328"/>
      <c r="Z25" s="328"/>
      <c r="AA25" s="328"/>
      <c r="AB25" s="328"/>
      <c r="AC25" s="328"/>
      <c r="AD25" s="328"/>
      <c r="AE25" s="328"/>
      <c r="AF25" s="39"/>
      <c r="AG25" s="39"/>
      <c r="AH25" s="39"/>
      <c r="AI25" s="39"/>
      <c r="AJ25" s="39"/>
      <c r="AK25" s="328" t="s">
        <v>39</v>
      </c>
      <c r="AL25" s="328"/>
      <c r="AM25" s="328"/>
      <c r="AN25" s="328"/>
      <c r="AO25" s="328"/>
      <c r="AP25" s="39"/>
      <c r="AQ25" s="42"/>
      <c r="BG25" s="319"/>
    </row>
    <row r="26" spans="2:59" s="2" customFormat="1" ht="14.45" customHeight="1">
      <c r="B26" s="44"/>
      <c r="C26" s="45"/>
      <c r="D26" s="46" t="s">
        <v>40</v>
      </c>
      <c r="E26" s="45"/>
      <c r="F26" s="46" t="s">
        <v>41</v>
      </c>
      <c r="G26" s="45"/>
      <c r="H26" s="45"/>
      <c r="I26" s="45"/>
      <c r="J26" s="45"/>
      <c r="K26" s="45"/>
      <c r="L26" s="329">
        <v>0.21</v>
      </c>
      <c r="M26" s="330"/>
      <c r="N26" s="330"/>
      <c r="O26" s="330"/>
      <c r="P26" s="45"/>
      <c r="Q26" s="45"/>
      <c r="R26" s="45"/>
      <c r="S26" s="45"/>
      <c r="T26" s="45"/>
      <c r="U26" s="45"/>
      <c r="V26" s="45"/>
      <c r="W26" s="331">
        <f>ROUND(BB51,2)</f>
        <v>0</v>
      </c>
      <c r="X26" s="330"/>
      <c r="Y26" s="330"/>
      <c r="Z26" s="330"/>
      <c r="AA26" s="330"/>
      <c r="AB26" s="330"/>
      <c r="AC26" s="330"/>
      <c r="AD26" s="330"/>
      <c r="AE26" s="330"/>
      <c r="AF26" s="45"/>
      <c r="AG26" s="45"/>
      <c r="AH26" s="45"/>
      <c r="AI26" s="45"/>
      <c r="AJ26" s="45"/>
      <c r="AK26" s="331">
        <f>ROUND(AX51,2)</f>
        <v>0</v>
      </c>
      <c r="AL26" s="330"/>
      <c r="AM26" s="330"/>
      <c r="AN26" s="330"/>
      <c r="AO26" s="330"/>
      <c r="AP26" s="45"/>
      <c r="AQ26" s="47"/>
      <c r="BG26" s="319"/>
    </row>
    <row r="27" spans="2:59" s="2" customFormat="1" ht="14.45" customHeight="1">
      <c r="B27" s="44"/>
      <c r="C27" s="45"/>
      <c r="D27" s="45"/>
      <c r="E27" s="45"/>
      <c r="F27" s="46" t="s">
        <v>42</v>
      </c>
      <c r="G27" s="45"/>
      <c r="H27" s="45"/>
      <c r="I27" s="45"/>
      <c r="J27" s="45"/>
      <c r="K27" s="45"/>
      <c r="L27" s="329">
        <v>0.15</v>
      </c>
      <c r="M27" s="330"/>
      <c r="N27" s="330"/>
      <c r="O27" s="330"/>
      <c r="P27" s="45"/>
      <c r="Q27" s="45"/>
      <c r="R27" s="45"/>
      <c r="S27" s="45"/>
      <c r="T27" s="45"/>
      <c r="U27" s="45"/>
      <c r="V27" s="45"/>
      <c r="W27" s="331">
        <f>ROUND(BC51,2)</f>
        <v>0</v>
      </c>
      <c r="X27" s="330"/>
      <c r="Y27" s="330"/>
      <c r="Z27" s="330"/>
      <c r="AA27" s="330"/>
      <c r="AB27" s="330"/>
      <c r="AC27" s="330"/>
      <c r="AD27" s="330"/>
      <c r="AE27" s="330"/>
      <c r="AF27" s="45"/>
      <c r="AG27" s="45"/>
      <c r="AH27" s="45"/>
      <c r="AI27" s="45"/>
      <c r="AJ27" s="45"/>
      <c r="AK27" s="331">
        <f>ROUND(AY51,2)</f>
        <v>0</v>
      </c>
      <c r="AL27" s="330"/>
      <c r="AM27" s="330"/>
      <c r="AN27" s="330"/>
      <c r="AO27" s="330"/>
      <c r="AP27" s="45"/>
      <c r="AQ27" s="47"/>
      <c r="BG27" s="319"/>
    </row>
    <row r="28" spans="2:59" s="2" customFormat="1" ht="14.45" customHeight="1" hidden="1">
      <c r="B28" s="44"/>
      <c r="C28" s="45"/>
      <c r="D28" s="45"/>
      <c r="E28" s="45"/>
      <c r="F28" s="46" t="s">
        <v>43</v>
      </c>
      <c r="G28" s="45"/>
      <c r="H28" s="45"/>
      <c r="I28" s="45"/>
      <c r="J28" s="45"/>
      <c r="K28" s="45"/>
      <c r="L28" s="329">
        <v>0.21</v>
      </c>
      <c r="M28" s="330"/>
      <c r="N28" s="330"/>
      <c r="O28" s="330"/>
      <c r="P28" s="45"/>
      <c r="Q28" s="45"/>
      <c r="R28" s="45"/>
      <c r="S28" s="45"/>
      <c r="T28" s="45"/>
      <c r="U28" s="45"/>
      <c r="V28" s="45"/>
      <c r="W28" s="331">
        <f>ROUND(BD51,2)</f>
        <v>0</v>
      </c>
      <c r="X28" s="330"/>
      <c r="Y28" s="330"/>
      <c r="Z28" s="330"/>
      <c r="AA28" s="330"/>
      <c r="AB28" s="330"/>
      <c r="AC28" s="330"/>
      <c r="AD28" s="330"/>
      <c r="AE28" s="330"/>
      <c r="AF28" s="45"/>
      <c r="AG28" s="45"/>
      <c r="AH28" s="45"/>
      <c r="AI28" s="45"/>
      <c r="AJ28" s="45"/>
      <c r="AK28" s="331">
        <v>0</v>
      </c>
      <c r="AL28" s="330"/>
      <c r="AM28" s="330"/>
      <c r="AN28" s="330"/>
      <c r="AO28" s="330"/>
      <c r="AP28" s="45"/>
      <c r="AQ28" s="47"/>
      <c r="BG28" s="319"/>
    </row>
    <row r="29" spans="2:59" s="2" customFormat="1" ht="14.45" customHeight="1" hidden="1">
      <c r="B29" s="44"/>
      <c r="C29" s="45"/>
      <c r="D29" s="45"/>
      <c r="E29" s="45"/>
      <c r="F29" s="46" t="s">
        <v>44</v>
      </c>
      <c r="G29" s="45"/>
      <c r="H29" s="45"/>
      <c r="I29" s="45"/>
      <c r="J29" s="45"/>
      <c r="K29" s="45"/>
      <c r="L29" s="329">
        <v>0.15</v>
      </c>
      <c r="M29" s="330"/>
      <c r="N29" s="330"/>
      <c r="O29" s="330"/>
      <c r="P29" s="45"/>
      <c r="Q29" s="45"/>
      <c r="R29" s="45"/>
      <c r="S29" s="45"/>
      <c r="T29" s="45"/>
      <c r="U29" s="45"/>
      <c r="V29" s="45"/>
      <c r="W29" s="331">
        <f>ROUND(BE51,2)</f>
        <v>0</v>
      </c>
      <c r="X29" s="330"/>
      <c r="Y29" s="330"/>
      <c r="Z29" s="330"/>
      <c r="AA29" s="330"/>
      <c r="AB29" s="330"/>
      <c r="AC29" s="330"/>
      <c r="AD29" s="330"/>
      <c r="AE29" s="330"/>
      <c r="AF29" s="45"/>
      <c r="AG29" s="45"/>
      <c r="AH29" s="45"/>
      <c r="AI29" s="45"/>
      <c r="AJ29" s="45"/>
      <c r="AK29" s="331">
        <v>0</v>
      </c>
      <c r="AL29" s="330"/>
      <c r="AM29" s="330"/>
      <c r="AN29" s="330"/>
      <c r="AO29" s="330"/>
      <c r="AP29" s="45"/>
      <c r="AQ29" s="47"/>
      <c r="BG29" s="319"/>
    </row>
    <row r="30" spans="2:59" s="2" customFormat="1" ht="14.45" customHeight="1" hidden="1">
      <c r="B30" s="44"/>
      <c r="C30" s="45"/>
      <c r="D30" s="45"/>
      <c r="E30" s="45"/>
      <c r="F30" s="46" t="s">
        <v>45</v>
      </c>
      <c r="G30" s="45"/>
      <c r="H30" s="45"/>
      <c r="I30" s="45"/>
      <c r="J30" s="45"/>
      <c r="K30" s="45"/>
      <c r="L30" s="329">
        <v>0</v>
      </c>
      <c r="M30" s="330"/>
      <c r="N30" s="330"/>
      <c r="O30" s="330"/>
      <c r="P30" s="45"/>
      <c r="Q30" s="45"/>
      <c r="R30" s="45"/>
      <c r="S30" s="45"/>
      <c r="T30" s="45"/>
      <c r="U30" s="45"/>
      <c r="V30" s="45"/>
      <c r="W30" s="331">
        <f>ROUND(BF51,2)</f>
        <v>0</v>
      </c>
      <c r="X30" s="330"/>
      <c r="Y30" s="330"/>
      <c r="Z30" s="330"/>
      <c r="AA30" s="330"/>
      <c r="AB30" s="330"/>
      <c r="AC30" s="330"/>
      <c r="AD30" s="330"/>
      <c r="AE30" s="330"/>
      <c r="AF30" s="45"/>
      <c r="AG30" s="45"/>
      <c r="AH30" s="45"/>
      <c r="AI30" s="45"/>
      <c r="AJ30" s="45"/>
      <c r="AK30" s="331">
        <v>0</v>
      </c>
      <c r="AL30" s="330"/>
      <c r="AM30" s="330"/>
      <c r="AN30" s="330"/>
      <c r="AO30" s="330"/>
      <c r="AP30" s="45"/>
      <c r="AQ30" s="47"/>
      <c r="BG30" s="319"/>
    </row>
    <row r="31" spans="2:59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G31" s="319"/>
    </row>
    <row r="32" spans="2:59" s="1" customFormat="1" ht="25.9" customHeight="1">
      <c r="B32" s="38"/>
      <c r="C32" s="48"/>
      <c r="D32" s="49" t="s">
        <v>46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47</v>
      </c>
      <c r="U32" s="50"/>
      <c r="V32" s="50"/>
      <c r="W32" s="50"/>
      <c r="X32" s="332" t="s">
        <v>48</v>
      </c>
      <c r="Y32" s="333"/>
      <c r="Z32" s="333"/>
      <c r="AA32" s="333"/>
      <c r="AB32" s="333"/>
      <c r="AC32" s="50"/>
      <c r="AD32" s="50"/>
      <c r="AE32" s="50"/>
      <c r="AF32" s="50"/>
      <c r="AG32" s="50"/>
      <c r="AH32" s="50"/>
      <c r="AI32" s="50"/>
      <c r="AJ32" s="50"/>
      <c r="AK32" s="334">
        <f>SUM(AK23:AK30)</f>
        <v>0</v>
      </c>
      <c r="AL32" s="333"/>
      <c r="AM32" s="333"/>
      <c r="AN32" s="333"/>
      <c r="AO32" s="335"/>
      <c r="AP32" s="48"/>
      <c r="AQ32" s="52"/>
      <c r="BG32" s="319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49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16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2017020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19</v>
      </c>
      <c r="D42" s="67"/>
      <c r="E42" s="67"/>
      <c r="F42" s="67"/>
      <c r="G42" s="67"/>
      <c r="H42" s="67"/>
      <c r="I42" s="67"/>
      <c r="J42" s="67"/>
      <c r="K42" s="67"/>
      <c r="L42" s="336" t="str">
        <f>K6</f>
        <v>Obnova chodníku v ul. Škroupova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24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Chomutov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26</v>
      </c>
      <c r="AJ44" s="60"/>
      <c r="AK44" s="60"/>
      <c r="AL44" s="60"/>
      <c r="AM44" s="338" t="str">
        <f>IF(AN8="","",AN8)</f>
        <v>9.6.2017</v>
      </c>
      <c r="AN44" s="338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8" s="1" customFormat="1" ht="13.5">
      <c r="B46" s="38"/>
      <c r="C46" s="62" t="s">
        <v>28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34</v>
      </c>
      <c r="AJ46" s="60"/>
      <c r="AK46" s="60"/>
      <c r="AL46" s="60"/>
      <c r="AM46" s="339" t="str">
        <f>IF(E17="","",E17)</f>
        <v xml:space="preserve"> </v>
      </c>
      <c r="AN46" s="339"/>
      <c r="AO46" s="339"/>
      <c r="AP46" s="339"/>
      <c r="AQ46" s="60"/>
      <c r="AR46" s="58"/>
      <c r="AS46" s="340" t="s">
        <v>50</v>
      </c>
      <c r="AT46" s="341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1"/>
    </row>
    <row r="47" spans="2:58" s="1" customFormat="1" ht="13.5">
      <c r="B47" s="38"/>
      <c r="C47" s="62" t="s">
        <v>32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42"/>
      <c r="AT47" s="343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3"/>
    </row>
    <row r="48" spans="2:58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44"/>
      <c r="AT48" s="345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74"/>
    </row>
    <row r="49" spans="2:58" s="1" customFormat="1" ht="29.25" customHeight="1">
      <c r="B49" s="38"/>
      <c r="C49" s="346" t="s">
        <v>51</v>
      </c>
      <c r="D49" s="347"/>
      <c r="E49" s="347"/>
      <c r="F49" s="347"/>
      <c r="G49" s="347"/>
      <c r="H49" s="75"/>
      <c r="I49" s="348" t="s">
        <v>52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9" t="s">
        <v>53</v>
      </c>
      <c r="AH49" s="347"/>
      <c r="AI49" s="347"/>
      <c r="AJ49" s="347"/>
      <c r="AK49" s="347"/>
      <c r="AL49" s="347"/>
      <c r="AM49" s="347"/>
      <c r="AN49" s="348" t="s">
        <v>54</v>
      </c>
      <c r="AO49" s="347"/>
      <c r="AP49" s="347"/>
      <c r="AQ49" s="76" t="s">
        <v>55</v>
      </c>
      <c r="AR49" s="58"/>
      <c r="AS49" s="77" t="s">
        <v>56</v>
      </c>
      <c r="AT49" s="78" t="s">
        <v>57</v>
      </c>
      <c r="AU49" s="78" t="s">
        <v>58</v>
      </c>
      <c r="AV49" s="78" t="s">
        <v>59</v>
      </c>
      <c r="AW49" s="78" t="s">
        <v>60</v>
      </c>
      <c r="AX49" s="78" t="s">
        <v>61</v>
      </c>
      <c r="AY49" s="78" t="s">
        <v>62</v>
      </c>
      <c r="AZ49" s="78" t="s">
        <v>63</v>
      </c>
      <c r="BA49" s="78" t="s">
        <v>64</v>
      </c>
      <c r="BB49" s="78" t="s">
        <v>65</v>
      </c>
      <c r="BC49" s="78" t="s">
        <v>66</v>
      </c>
      <c r="BD49" s="78" t="s">
        <v>67</v>
      </c>
      <c r="BE49" s="78" t="s">
        <v>68</v>
      </c>
      <c r="BF49" s="79" t="s">
        <v>69</v>
      </c>
    </row>
    <row r="50" spans="2:58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2"/>
    </row>
    <row r="51" spans="2:90" s="4" customFormat="1" ht="32.45" customHeight="1">
      <c r="B51" s="65"/>
      <c r="C51" s="83" t="s">
        <v>70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53">
        <f>ROUND(AG52,2)</f>
        <v>0</v>
      </c>
      <c r="AH51" s="353"/>
      <c r="AI51" s="353"/>
      <c r="AJ51" s="353"/>
      <c r="AK51" s="353"/>
      <c r="AL51" s="353"/>
      <c r="AM51" s="353"/>
      <c r="AN51" s="354">
        <f>SUM(AG51,AV51)</f>
        <v>0</v>
      </c>
      <c r="AO51" s="354"/>
      <c r="AP51" s="354"/>
      <c r="AQ51" s="85" t="s">
        <v>22</v>
      </c>
      <c r="AR51" s="68"/>
      <c r="AS51" s="86">
        <f>ROUND(AS52,2)</f>
        <v>0</v>
      </c>
      <c r="AT51" s="87">
        <f>ROUND(AT52,2)</f>
        <v>0</v>
      </c>
      <c r="AU51" s="88">
        <f>ROUND(AU52,2)</f>
        <v>0</v>
      </c>
      <c r="AV51" s="88">
        <f>ROUND(SUM(AX51:AY51),2)</f>
        <v>0</v>
      </c>
      <c r="AW51" s="89">
        <f>ROUND(AW52,5)</f>
        <v>0</v>
      </c>
      <c r="AX51" s="88">
        <f>ROUND(BB51*L26,2)</f>
        <v>0</v>
      </c>
      <c r="AY51" s="88">
        <f>ROUND(BC51*L27,2)</f>
        <v>0</v>
      </c>
      <c r="AZ51" s="88">
        <f>ROUND(BD51*L26,2)</f>
        <v>0</v>
      </c>
      <c r="BA51" s="88">
        <f>ROUND(BE51*L27,2)</f>
        <v>0</v>
      </c>
      <c r="BB51" s="88">
        <f>ROUND(BB52,2)</f>
        <v>0</v>
      </c>
      <c r="BC51" s="88">
        <f>ROUND(BC52,2)</f>
        <v>0</v>
      </c>
      <c r="BD51" s="88">
        <f>ROUND(BD52,2)</f>
        <v>0</v>
      </c>
      <c r="BE51" s="88">
        <f>ROUND(BE52,2)</f>
        <v>0</v>
      </c>
      <c r="BF51" s="90">
        <f>ROUND(BF52,2)</f>
        <v>0</v>
      </c>
      <c r="BS51" s="91" t="s">
        <v>71</v>
      </c>
      <c r="BT51" s="91" t="s">
        <v>72</v>
      </c>
      <c r="BU51" s="92" t="s">
        <v>73</v>
      </c>
      <c r="BV51" s="91" t="s">
        <v>74</v>
      </c>
      <c r="BW51" s="91" t="s">
        <v>8</v>
      </c>
      <c r="BX51" s="91" t="s">
        <v>75</v>
      </c>
      <c r="CL51" s="91" t="s">
        <v>22</v>
      </c>
    </row>
    <row r="52" spans="1:91" s="5" customFormat="1" ht="22.5" customHeight="1">
      <c r="A52" s="93" t="s">
        <v>76</v>
      </c>
      <c r="B52" s="94"/>
      <c r="C52" s="95"/>
      <c r="D52" s="352" t="s">
        <v>77</v>
      </c>
      <c r="E52" s="352"/>
      <c r="F52" s="352"/>
      <c r="G52" s="352"/>
      <c r="H52" s="352"/>
      <c r="I52" s="96"/>
      <c r="J52" s="352" t="s">
        <v>78</v>
      </c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0">
        <f>'17067-1 - Osvětlení ul. Š...'!K29</f>
        <v>0</v>
      </c>
      <c r="AH52" s="351"/>
      <c r="AI52" s="351"/>
      <c r="AJ52" s="351"/>
      <c r="AK52" s="351"/>
      <c r="AL52" s="351"/>
      <c r="AM52" s="351"/>
      <c r="AN52" s="350">
        <f>SUM(AG52,AV52)</f>
        <v>0</v>
      </c>
      <c r="AO52" s="351"/>
      <c r="AP52" s="351"/>
      <c r="AQ52" s="97" t="s">
        <v>79</v>
      </c>
      <c r="AR52" s="98"/>
      <c r="AS52" s="99">
        <f>'17067-1 - Osvětlení ul. Š...'!K27</f>
        <v>0</v>
      </c>
      <c r="AT52" s="100">
        <f>'17067-1 - Osvětlení ul. Š...'!K28</f>
        <v>0</v>
      </c>
      <c r="AU52" s="100">
        <v>0</v>
      </c>
      <c r="AV52" s="100">
        <f>ROUND(SUM(AX52:AY52),2)</f>
        <v>0</v>
      </c>
      <c r="AW52" s="101">
        <f>'17067-1 - Osvětlení ul. Š...'!T85</f>
        <v>0</v>
      </c>
      <c r="AX52" s="100">
        <f>'17067-1 - Osvětlení ul. Š...'!K32</f>
        <v>0</v>
      </c>
      <c r="AY52" s="100">
        <f>'17067-1 - Osvětlení ul. Š...'!K33</f>
        <v>0</v>
      </c>
      <c r="AZ52" s="100">
        <f>'17067-1 - Osvětlení ul. Š...'!K34</f>
        <v>0</v>
      </c>
      <c r="BA52" s="100">
        <f>'17067-1 - Osvětlení ul. Š...'!K35</f>
        <v>0</v>
      </c>
      <c r="BB52" s="100">
        <f>'17067-1 - Osvětlení ul. Š...'!F32</f>
        <v>0</v>
      </c>
      <c r="BC52" s="100">
        <f>'17067-1 - Osvětlení ul. Š...'!F33</f>
        <v>0</v>
      </c>
      <c r="BD52" s="100">
        <f>'17067-1 - Osvětlení ul. Š...'!F34</f>
        <v>0</v>
      </c>
      <c r="BE52" s="100">
        <f>'17067-1 - Osvětlení ul. Š...'!F35</f>
        <v>0</v>
      </c>
      <c r="BF52" s="102">
        <f>'17067-1 - Osvětlení ul. Š...'!F36</f>
        <v>0</v>
      </c>
      <c r="BT52" s="103" t="s">
        <v>80</v>
      </c>
      <c r="BV52" s="103" t="s">
        <v>74</v>
      </c>
      <c r="BW52" s="103" t="s">
        <v>81</v>
      </c>
      <c r="BX52" s="103" t="s">
        <v>8</v>
      </c>
      <c r="CL52" s="103" t="s">
        <v>22</v>
      </c>
      <c r="CM52" s="103" t="s">
        <v>82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password="CC35" sheet="1" objects="1" scenarios="1" formatCells="0" formatColumns="0" formatRows="0" sort="0" autoFilter="0"/>
  <mergeCells count="41">
    <mergeCell ref="AR2:BG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G5:BG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7067-1 - Osvětlení ul. Š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04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83</v>
      </c>
      <c r="G1" s="363" t="s">
        <v>84</v>
      </c>
      <c r="H1" s="363"/>
      <c r="I1" s="108"/>
      <c r="J1" s="109" t="s">
        <v>85</v>
      </c>
      <c r="K1" s="106" t="s">
        <v>86</v>
      </c>
      <c r="L1" s="107" t="s">
        <v>87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0"/>
      <c r="J3" s="110"/>
      <c r="K3" s="23"/>
      <c r="L3" s="24"/>
      <c r="AT3" s="21" t="s">
        <v>82</v>
      </c>
    </row>
    <row r="4" spans="2:46" ht="36.95" customHeight="1">
      <c r="B4" s="25"/>
      <c r="C4" s="26"/>
      <c r="D4" s="27" t="s">
        <v>88</v>
      </c>
      <c r="E4" s="26"/>
      <c r="F4" s="26"/>
      <c r="G4" s="26"/>
      <c r="H4" s="26"/>
      <c r="I4" s="111"/>
      <c r="J4" s="111"/>
      <c r="K4" s="26"/>
      <c r="L4" s="28"/>
      <c r="N4" s="29" t="s">
        <v>13</v>
      </c>
      <c r="AT4" s="21" t="s">
        <v>6</v>
      </c>
    </row>
    <row r="5" spans="2:12" ht="6.95" customHeight="1">
      <c r="B5" s="25"/>
      <c r="C5" s="26"/>
      <c r="D5" s="26"/>
      <c r="E5" s="26"/>
      <c r="F5" s="26"/>
      <c r="G5" s="26"/>
      <c r="H5" s="26"/>
      <c r="I5" s="111"/>
      <c r="J5" s="111"/>
      <c r="K5" s="26"/>
      <c r="L5" s="28"/>
    </row>
    <row r="6" spans="2:12" ht="13.5">
      <c r="B6" s="25"/>
      <c r="C6" s="26"/>
      <c r="D6" s="34" t="s">
        <v>19</v>
      </c>
      <c r="E6" s="26"/>
      <c r="F6" s="26"/>
      <c r="G6" s="26"/>
      <c r="H6" s="26"/>
      <c r="I6" s="111"/>
      <c r="J6" s="111"/>
      <c r="K6" s="26"/>
      <c r="L6" s="28"/>
    </row>
    <row r="7" spans="2:12" ht="22.5" customHeight="1">
      <c r="B7" s="25"/>
      <c r="C7" s="26"/>
      <c r="D7" s="26"/>
      <c r="E7" s="356" t="str">
        <f>'Rekapitulace stavby'!K6</f>
        <v>Obnova chodníku v ul. Škroupova</v>
      </c>
      <c r="F7" s="357"/>
      <c r="G7" s="357"/>
      <c r="H7" s="357"/>
      <c r="I7" s="111"/>
      <c r="J7" s="111"/>
      <c r="K7" s="26"/>
      <c r="L7" s="28"/>
    </row>
    <row r="8" spans="2:12" s="1" customFormat="1" ht="13.5">
      <c r="B8" s="38"/>
      <c r="C8" s="39"/>
      <c r="D8" s="34" t="s">
        <v>89</v>
      </c>
      <c r="E8" s="39"/>
      <c r="F8" s="39"/>
      <c r="G8" s="39"/>
      <c r="H8" s="39"/>
      <c r="I8" s="112"/>
      <c r="J8" s="112"/>
      <c r="K8" s="39"/>
      <c r="L8" s="42"/>
    </row>
    <row r="9" spans="2:12" s="1" customFormat="1" ht="36.95" customHeight="1">
      <c r="B9" s="38"/>
      <c r="C9" s="39"/>
      <c r="D9" s="39"/>
      <c r="E9" s="358" t="s">
        <v>90</v>
      </c>
      <c r="F9" s="359"/>
      <c r="G9" s="359"/>
      <c r="H9" s="359"/>
      <c r="I9" s="112"/>
      <c r="J9" s="112"/>
      <c r="K9" s="39"/>
      <c r="L9" s="42"/>
    </row>
    <row r="10" spans="2:12" s="1" customFormat="1" ht="13.5">
      <c r="B10" s="38"/>
      <c r="C10" s="39"/>
      <c r="D10" s="39"/>
      <c r="E10" s="39"/>
      <c r="F10" s="39"/>
      <c r="G10" s="39"/>
      <c r="H10" s="39"/>
      <c r="I10" s="112"/>
      <c r="J10" s="112"/>
      <c r="K10" s="39"/>
      <c r="L10" s="42"/>
    </row>
    <row r="11" spans="2:12" s="1" customFormat="1" ht="14.4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3" t="s">
        <v>23</v>
      </c>
      <c r="J11" s="114" t="s">
        <v>22</v>
      </c>
      <c r="K11" s="39"/>
      <c r="L11" s="42"/>
    </row>
    <row r="12" spans="2:12" s="1" customFormat="1" ht="14.45" customHeight="1">
      <c r="B12" s="38"/>
      <c r="C12" s="39"/>
      <c r="D12" s="34" t="s">
        <v>24</v>
      </c>
      <c r="E12" s="39"/>
      <c r="F12" s="32" t="s">
        <v>25</v>
      </c>
      <c r="G12" s="39"/>
      <c r="H12" s="39"/>
      <c r="I12" s="113" t="s">
        <v>26</v>
      </c>
      <c r="J12" s="115" t="str">
        <f>'Rekapitulace stavby'!AN8</f>
        <v>9.6.2017</v>
      </c>
      <c r="K12" s="39"/>
      <c r="L12" s="42"/>
    </row>
    <row r="13" spans="2:12" s="1" customFormat="1" ht="10.9" customHeight="1">
      <c r="B13" s="38"/>
      <c r="C13" s="39"/>
      <c r="D13" s="39"/>
      <c r="E13" s="39"/>
      <c r="F13" s="39"/>
      <c r="G13" s="39"/>
      <c r="H13" s="39"/>
      <c r="I13" s="112"/>
      <c r="J13" s="112"/>
      <c r="K13" s="39"/>
      <c r="L13" s="42"/>
    </row>
    <row r="14" spans="2:12" s="1" customFormat="1" ht="14.45" customHeight="1">
      <c r="B14" s="38"/>
      <c r="C14" s="39"/>
      <c r="D14" s="34" t="s">
        <v>28</v>
      </c>
      <c r="E14" s="39"/>
      <c r="F14" s="39"/>
      <c r="G14" s="39"/>
      <c r="H14" s="39"/>
      <c r="I14" s="113" t="s">
        <v>29</v>
      </c>
      <c r="J14" s="114" t="str">
        <f>IF('Rekapitulace stavby'!AN10="","",'Rekapitulace stavby'!AN10)</f>
        <v/>
      </c>
      <c r="K14" s="39"/>
      <c r="L14" s="42"/>
    </row>
    <row r="15" spans="2:12" s="1" customFormat="1" ht="18" customHeight="1">
      <c r="B15" s="38"/>
      <c r="C15" s="39"/>
      <c r="D15" s="39"/>
      <c r="E15" s="32" t="str">
        <f>IF('Rekapitulace stavby'!E11="","",'Rekapitulace stavby'!E11)</f>
        <v xml:space="preserve"> </v>
      </c>
      <c r="F15" s="39"/>
      <c r="G15" s="39"/>
      <c r="H15" s="39"/>
      <c r="I15" s="113" t="s">
        <v>31</v>
      </c>
      <c r="J15" s="114" t="str">
        <f>IF('Rekapitulace stavby'!AN11="","",'Rekapitulace stavby'!AN11)</f>
        <v/>
      </c>
      <c r="K15" s="39"/>
      <c r="L15" s="42"/>
    </row>
    <row r="16" spans="2:12" s="1" customFormat="1" ht="6.95" customHeight="1">
      <c r="B16" s="38"/>
      <c r="C16" s="39"/>
      <c r="D16" s="39"/>
      <c r="E16" s="39"/>
      <c r="F16" s="39"/>
      <c r="G16" s="39"/>
      <c r="H16" s="39"/>
      <c r="I16" s="112"/>
      <c r="J16" s="112"/>
      <c r="K16" s="39"/>
      <c r="L16" s="42"/>
    </row>
    <row r="17" spans="2:12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3" t="s">
        <v>29</v>
      </c>
      <c r="J17" s="114" t="str">
        <f>IF('Rekapitulace stavby'!AN13="Vyplň údaj","",IF('Rekapitulace stavby'!AN13="","",'Rekapitulace stavby'!AN13))</f>
        <v/>
      </c>
      <c r="K17" s="39"/>
      <c r="L17" s="42"/>
    </row>
    <row r="18" spans="2:12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3" t="s">
        <v>31</v>
      </c>
      <c r="J18" s="114" t="str">
        <f>IF('Rekapitulace stavby'!AN14="Vyplň údaj","",IF('Rekapitulace stavby'!AN14="","",'Rekapitulace stavby'!AN14))</f>
        <v/>
      </c>
      <c r="K18" s="39"/>
      <c r="L18" s="42"/>
    </row>
    <row r="19" spans="2:12" s="1" customFormat="1" ht="6.95" customHeight="1">
      <c r="B19" s="38"/>
      <c r="C19" s="39"/>
      <c r="D19" s="39"/>
      <c r="E19" s="39"/>
      <c r="F19" s="39"/>
      <c r="G19" s="39"/>
      <c r="H19" s="39"/>
      <c r="I19" s="112"/>
      <c r="J19" s="112"/>
      <c r="K19" s="39"/>
      <c r="L19" s="42"/>
    </row>
    <row r="20" spans="2:12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3" t="s">
        <v>29</v>
      </c>
      <c r="J20" s="114" t="str">
        <f>IF('Rekapitulace stavby'!AN16="","",'Rekapitulace stavby'!AN16)</f>
        <v/>
      </c>
      <c r="K20" s="39"/>
      <c r="L20" s="42"/>
    </row>
    <row r="21" spans="2:12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13" t="s">
        <v>31</v>
      </c>
      <c r="J21" s="114" t="str">
        <f>IF('Rekapitulace stavby'!AN17="","",'Rekapitulace stavby'!AN17)</f>
        <v/>
      </c>
      <c r="K21" s="39"/>
      <c r="L21" s="42"/>
    </row>
    <row r="22" spans="2:12" s="1" customFormat="1" ht="6.95" customHeight="1">
      <c r="B22" s="38"/>
      <c r="C22" s="39"/>
      <c r="D22" s="39"/>
      <c r="E22" s="39"/>
      <c r="F22" s="39"/>
      <c r="G22" s="39"/>
      <c r="H22" s="39"/>
      <c r="I22" s="112"/>
      <c r="J22" s="112"/>
      <c r="K22" s="39"/>
      <c r="L22" s="42"/>
    </row>
    <row r="23" spans="2:12" s="1" customFormat="1" ht="14.45" customHeight="1">
      <c r="B23" s="38"/>
      <c r="C23" s="39"/>
      <c r="D23" s="34" t="s">
        <v>35</v>
      </c>
      <c r="E23" s="39"/>
      <c r="F23" s="39"/>
      <c r="G23" s="39"/>
      <c r="H23" s="39"/>
      <c r="I23" s="112"/>
      <c r="J23" s="112"/>
      <c r="K23" s="39"/>
      <c r="L23" s="42"/>
    </row>
    <row r="24" spans="2:12" s="6" customFormat="1" ht="22.5" customHeight="1">
      <c r="B24" s="116"/>
      <c r="C24" s="117"/>
      <c r="D24" s="117"/>
      <c r="E24" s="325" t="s">
        <v>22</v>
      </c>
      <c r="F24" s="325"/>
      <c r="G24" s="325"/>
      <c r="H24" s="325"/>
      <c r="I24" s="118"/>
      <c r="J24" s="118"/>
      <c r="K24" s="117"/>
      <c r="L24" s="119"/>
    </row>
    <row r="25" spans="2:12" s="1" customFormat="1" ht="6.95" customHeight="1">
      <c r="B25" s="38"/>
      <c r="C25" s="39"/>
      <c r="D25" s="39"/>
      <c r="E25" s="39"/>
      <c r="F25" s="39"/>
      <c r="G25" s="39"/>
      <c r="H25" s="39"/>
      <c r="I25" s="112"/>
      <c r="J25" s="112"/>
      <c r="K25" s="39"/>
      <c r="L25" s="42"/>
    </row>
    <row r="26" spans="2:12" s="1" customFormat="1" ht="6.95" customHeight="1">
      <c r="B26" s="38"/>
      <c r="C26" s="39"/>
      <c r="D26" s="81"/>
      <c r="E26" s="81"/>
      <c r="F26" s="81"/>
      <c r="G26" s="81"/>
      <c r="H26" s="81"/>
      <c r="I26" s="120"/>
      <c r="J26" s="120"/>
      <c r="K26" s="81"/>
      <c r="L26" s="121"/>
    </row>
    <row r="27" spans="2:12" s="1" customFormat="1" ht="13.5">
      <c r="B27" s="38"/>
      <c r="C27" s="39"/>
      <c r="D27" s="39"/>
      <c r="E27" s="34" t="s">
        <v>91</v>
      </c>
      <c r="F27" s="39"/>
      <c r="G27" s="39"/>
      <c r="H27" s="39"/>
      <c r="I27" s="112"/>
      <c r="J27" s="112"/>
      <c r="K27" s="122">
        <f>I58</f>
        <v>0</v>
      </c>
      <c r="L27" s="42"/>
    </row>
    <row r="28" spans="2:12" s="1" customFormat="1" ht="13.5">
      <c r="B28" s="38"/>
      <c r="C28" s="39"/>
      <c r="D28" s="39"/>
      <c r="E28" s="34" t="s">
        <v>92</v>
      </c>
      <c r="F28" s="39"/>
      <c r="G28" s="39"/>
      <c r="H28" s="39"/>
      <c r="I28" s="112"/>
      <c r="J28" s="112"/>
      <c r="K28" s="122">
        <f>J58</f>
        <v>0</v>
      </c>
      <c r="L28" s="42"/>
    </row>
    <row r="29" spans="2:12" s="1" customFormat="1" ht="25.35" customHeight="1">
      <c r="B29" s="38"/>
      <c r="C29" s="39"/>
      <c r="D29" s="123" t="s">
        <v>36</v>
      </c>
      <c r="E29" s="39"/>
      <c r="F29" s="39"/>
      <c r="G29" s="39"/>
      <c r="H29" s="39"/>
      <c r="I29" s="112"/>
      <c r="J29" s="112"/>
      <c r="K29" s="124">
        <f>ROUND(K85,2)</f>
        <v>0</v>
      </c>
      <c r="L29" s="42"/>
    </row>
    <row r="30" spans="2:12" s="1" customFormat="1" ht="6.95" customHeight="1">
      <c r="B30" s="38"/>
      <c r="C30" s="39"/>
      <c r="D30" s="81"/>
      <c r="E30" s="81"/>
      <c r="F30" s="81"/>
      <c r="G30" s="81"/>
      <c r="H30" s="81"/>
      <c r="I30" s="120"/>
      <c r="J30" s="120"/>
      <c r="K30" s="81"/>
      <c r="L30" s="121"/>
    </row>
    <row r="31" spans="2:12" s="1" customFormat="1" ht="14.45" customHeight="1">
      <c r="B31" s="38"/>
      <c r="C31" s="39"/>
      <c r="D31" s="39"/>
      <c r="E31" s="39"/>
      <c r="F31" s="43" t="s">
        <v>38</v>
      </c>
      <c r="G31" s="39"/>
      <c r="H31" s="39"/>
      <c r="I31" s="125" t="s">
        <v>37</v>
      </c>
      <c r="J31" s="112"/>
      <c r="K31" s="43" t="s">
        <v>39</v>
      </c>
      <c r="L31" s="42"/>
    </row>
    <row r="32" spans="2:12" s="1" customFormat="1" ht="14.45" customHeight="1">
      <c r="B32" s="38"/>
      <c r="C32" s="39"/>
      <c r="D32" s="46" t="s">
        <v>40</v>
      </c>
      <c r="E32" s="46" t="s">
        <v>41</v>
      </c>
      <c r="F32" s="126">
        <f>ROUND(SUM(BE85:BE231),2)</f>
        <v>0</v>
      </c>
      <c r="G32" s="39"/>
      <c r="H32" s="39"/>
      <c r="I32" s="127">
        <v>0.21</v>
      </c>
      <c r="J32" s="112"/>
      <c r="K32" s="126">
        <f>ROUND(ROUND((SUM(BE85:BE231)),2)*I32,2)</f>
        <v>0</v>
      </c>
      <c r="L32" s="42"/>
    </row>
    <row r="33" spans="2:12" s="1" customFormat="1" ht="14.45" customHeight="1">
      <c r="B33" s="38"/>
      <c r="C33" s="39"/>
      <c r="D33" s="39"/>
      <c r="E33" s="46" t="s">
        <v>42</v>
      </c>
      <c r="F33" s="126">
        <f>ROUND(SUM(BF85:BF231),2)</f>
        <v>0</v>
      </c>
      <c r="G33" s="39"/>
      <c r="H33" s="39"/>
      <c r="I33" s="127">
        <v>0.15</v>
      </c>
      <c r="J33" s="112"/>
      <c r="K33" s="126">
        <f>ROUND(ROUND((SUM(BF85:BF231)),2)*I33,2)</f>
        <v>0</v>
      </c>
      <c r="L33" s="42"/>
    </row>
    <row r="34" spans="2:12" s="1" customFormat="1" ht="14.45" customHeight="1" hidden="1">
      <c r="B34" s="38"/>
      <c r="C34" s="39"/>
      <c r="D34" s="39"/>
      <c r="E34" s="46" t="s">
        <v>43</v>
      </c>
      <c r="F34" s="126">
        <f>ROUND(SUM(BG85:BG231),2)</f>
        <v>0</v>
      </c>
      <c r="G34" s="39"/>
      <c r="H34" s="39"/>
      <c r="I34" s="127">
        <v>0.21</v>
      </c>
      <c r="J34" s="112"/>
      <c r="K34" s="126">
        <v>0</v>
      </c>
      <c r="L34" s="42"/>
    </row>
    <row r="35" spans="2:12" s="1" customFormat="1" ht="14.45" customHeight="1" hidden="1">
      <c r="B35" s="38"/>
      <c r="C35" s="39"/>
      <c r="D35" s="39"/>
      <c r="E35" s="46" t="s">
        <v>44</v>
      </c>
      <c r="F35" s="126">
        <f>ROUND(SUM(BH85:BH231),2)</f>
        <v>0</v>
      </c>
      <c r="G35" s="39"/>
      <c r="H35" s="39"/>
      <c r="I35" s="127">
        <v>0.15</v>
      </c>
      <c r="J35" s="112"/>
      <c r="K35" s="126">
        <v>0</v>
      </c>
      <c r="L35" s="42"/>
    </row>
    <row r="36" spans="2:12" s="1" customFormat="1" ht="14.45" customHeight="1" hidden="1">
      <c r="B36" s="38"/>
      <c r="C36" s="39"/>
      <c r="D36" s="39"/>
      <c r="E36" s="46" t="s">
        <v>45</v>
      </c>
      <c r="F36" s="126">
        <f>ROUND(SUM(BI85:BI231),2)</f>
        <v>0</v>
      </c>
      <c r="G36" s="39"/>
      <c r="H36" s="39"/>
      <c r="I36" s="127">
        <v>0</v>
      </c>
      <c r="J36" s="112"/>
      <c r="K36" s="126">
        <v>0</v>
      </c>
      <c r="L36" s="42"/>
    </row>
    <row r="37" spans="2:12" s="1" customFormat="1" ht="6.95" customHeight="1">
      <c r="B37" s="38"/>
      <c r="C37" s="39"/>
      <c r="D37" s="39"/>
      <c r="E37" s="39"/>
      <c r="F37" s="39"/>
      <c r="G37" s="39"/>
      <c r="H37" s="39"/>
      <c r="I37" s="112"/>
      <c r="J37" s="112"/>
      <c r="K37" s="39"/>
      <c r="L37" s="42"/>
    </row>
    <row r="38" spans="2:12" s="1" customFormat="1" ht="25.35" customHeight="1">
      <c r="B38" s="38"/>
      <c r="C38" s="128"/>
      <c r="D38" s="129" t="s">
        <v>46</v>
      </c>
      <c r="E38" s="75"/>
      <c r="F38" s="75"/>
      <c r="G38" s="130" t="s">
        <v>47</v>
      </c>
      <c r="H38" s="131" t="s">
        <v>48</v>
      </c>
      <c r="I38" s="132"/>
      <c r="J38" s="132"/>
      <c r="K38" s="133">
        <f>SUM(K29:K36)</f>
        <v>0</v>
      </c>
      <c r="L38" s="134"/>
    </row>
    <row r="39" spans="2:12" s="1" customFormat="1" ht="14.45" customHeight="1">
      <c r="B39" s="53"/>
      <c r="C39" s="54"/>
      <c r="D39" s="54"/>
      <c r="E39" s="54"/>
      <c r="F39" s="54"/>
      <c r="G39" s="54"/>
      <c r="H39" s="54"/>
      <c r="I39" s="135"/>
      <c r="J39" s="135"/>
      <c r="K39" s="54"/>
      <c r="L39" s="55"/>
    </row>
    <row r="43" spans="2:12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8"/>
      <c r="K43" s="137"/>
      <c r="L43" s="139"/>
    </row>
    <row r="44" spans="2:12" s="1" customFormat="1" ht="36.95" customHeight="1">
      <c r="B44" s="38"/>
      <c r="C44" s="27" t="s">
        <v>93</v>
      </c>
      <c r="D44" s="39"/>
      <c r="E44" s="39"/>
      <c r="F44" s="39"/>
      <c r="G44" s="39"/>
      <c r="H44" s="39"/>
      <c r="I44" s="112"/>
      <c r="J44" s="112"/>
      <c r="K44" s="39"/>
      <c r="L44" s="42"/>
    </row>
    <row r="45" spans="2:12" s="1" customFormat="1" ht="6.95" customHeight="1">
      <c r="B45" s="38"/>
      <c r="C45" s="39"/>
      <c r="D45" s="39"/>
      <c r="E45" s="39"/>
      <c r="F45" s="39"/>
      <c r="G45" s="39"/>
      <c r="H45" s="39"/>
      <c r="I45" s="112"/>
      <c r="J45" s="112"/>
      <c r="K45" s="39"/>
      <c r="L45" s="42"/>
    </row>
    <row r="46" spans="2:12" s="1" customFormat="1" ht="14.45" customHeight="1">
      <c r="B46" s="38"/>
      <c r="C46" s="34" t="s">
        <v>19</v>
      </c>
      <c r="D46" s="39"/>
      <c r="E46" s="39"/>
      <c r="F46" s="39"/>
      <c r="G46" s="39"/>
      <c r="H46" s="39"/>
      <c r="I46" s="112"/>
      <c r="J46" s="112"/>
      <c r="K46" s="39"/>
      <c r="L46" s="42"/>
    </row>
    <row r="47" spans="2:12" s="1" customFormat="1" ht="22.5" customHeight="1">
      <c r="B47" s="38"/>
      <c r="C47" s="39"/>
      <c r="D47" s="39"/>
      <c r="E47" s="356" t="str">
        <f>E7</f>
        <v>Obnova chodníku v ul. Škroupova</v>
      </c>
      <c r="F47" s="357"/>
      <c r="G47" s="357"/>
      <c r="H47" s="357"/>
      <c r="I47" s="112"/>
      <c r="J47" s="112"/>
      <c r="K47" s="39"/>
      <c r="L47" s="42"/>
    </row>
    <row r="48" spans="2:12" s="1" customFormat="1" ht="14.45" customHeight="1">
      <c r="B48" s="38"/>
      <c r="C48" s="34" t="s">
        <v>89</v>
      </c>
      <c r="D48" s="39"/>
      <c r="E48" s="39"/>
      <c r="F48" s="39"/>
      <c r="G48" s="39"/>
      <c r="H48" s="39"/>
      <c r="I48" s="112"/>
      <c r="J48" s="112"/>
      <c r="K48" s="39"/>
      <c r="L48" s="42"/>
    </row>
    <row r="49" spans="2:12" s="1" customFormat="1" ht="23.25" customHeight="1">
      <c r="B49" s="38"/>
      <c r="C49" s="39"/>
      <c r="D49" s="39"/>
      <c r="E49" s="358" t="str">
        <f>E9</f>
        <v>17067-1 - Osvětlení ul. Škroupova</v>
      </c>
      <c r="F49" s="359"/>
      <c r="G49" s="359"/>
      <c r="H49" s="359"/>
      <c r="I49" s="112"/>
      <c r="J49" s="112"/>
      <c r="K49" s="39"/>
      <c r="L49" s="42"/>
    </row>
    <row r="50" spans="2:12" s="1" customFormat="1" ht="6.95" customHeight="1">
      <c r="B50" s="38"/>
      <c r="C50" s="39"/>
      <c r="D50" s="39"/>
      <c r="E50" s="39"/>
      <c r="F50" s="39"/>
      <c r="G50" s="39"/>
      <c r="H50" s="39"/>
      <c r="I50" s="112"/>
      <c r="J50" s="112"/>
      <c r="K50" s="39"/>
      <c r="L50" s="42"/>
    </row>
    <row r="51" spans="2:12" s="1" customFormat="1" ht="18" customHeight="1">
      <c r="B51" s="38"/>
      <c r="C51" s="34" t="s">
        <v>24</v>
      </c>
      <c r="D51" s="39"/>
      <c r="E51" s="39"/>
      <c r="F51" s="32" t="str">
        <f>F12</f>
        <v>Chomutov</v>
      </c>
      <c r="G51" s="39"/>
      <c r="H51" s="39"/>
      <c r="I51" s="113" t="s">
        <v>26</v>
      </c>
      <c r="J51" s="115" t="str">
        <f>IF(J12="","",J12)</f>
        <v>9.6.2017</v>
      </c>
      <c r="K51" s="39"/>
      <c r="L51" s="42"/>
    </row>
    <row r="52" spans="2:12" s="1" customFormat="1" ht="6.95" customHeight="1">
      <c r="B52" s="38"/>
      <c r="C52" s="39"/>
      <c r="D52" s="39"/>
      <c r="E52" s="39"/>
      <c r="F52" s="39"/>
      <c r="G52" s="39"/>
      <c r="H52" s="39"/>
      <c r="I52" s="112"/>
      <c r="J52" s="112"/>
      <c r="K52" s="39"/>
      <c r="L52" s="42"/>
    </row>
    <row r="53" spans="2:12" s="1" customFormat="1" ht="13.5">
      <c r="B53" s="38"/>
      <c r="C53" s="34" t="s">
        <v>28</v>
      </c>
      <c r="D53" s="39"/>
      <c r="E53" s="39"/>
      <c r="F53" s="32" t="str">
        <f>E15</f>
        <v xml:space="preserve"> </v>
      </c>
      <c r="G53" s="39"/>
      <c r="H53" s="39"/>
      <c r="I53" s="113" t="s">
        <v>34</v>
      </c>
      <c r="J53" s="114" t="str">
        <f>E21</f>
        <v xml:space="preserve"> </v>
      </c>
      <c r="K53" s="39"/>
      <c r="L53" s="42"/>
    </row>
    <row r="54" spans="2:12" s="1" customFormat="1" ht="14.45" customHeight="1">
      <c r="B54" s="38"/>
      <c r="C54" s="34" t="s">
        <v>32</v>
      </c>
      <c r="D54" s="39"/>
      <c r="E54" s="39"/>
      <c r="F54" s="32" t="str">
        <f>IF(E18="","",E18)</f>
        <v/>
      </c>
      <c r="G54" s="39"/>
      <c r="H54" s="39"/>
      <c r="I54" s="112"/>
      <c r="J54" s="112"/>
      <c r="K54" s="39"/>
      <c r="L54" s="42"/>
    </row>
    <row r="55" spans="2:12" s="1" customFormat="1" ht="10.35" customHeight="1">
      <c r="B55" s="38"/>
      <c r="C55" s="39"/>
      <c r="D55" s="39"/>
      <c r="E55" s="39"/>
      <c r="F55" s="39"/>
      <c r="G55" s="39"/>
      <c r="H55" s="39"/>
      <c r="I55" s="112"/>
      <c r="J55" s="112"/>
      <c r="K55" s="39"/>
      <c r="L55" s="42"/>
    </row>
    <row r="56" spans="2:12" s="1" customFormat="1" ht="29.25" customHeight="1">
      <c r="B56" s="38"/>
      <c r="C56" s="140" t="s">
        <v>94</v>
      </c>
      <c r="D56" s="128"/>
      <c r="E56" s="128"/>
      <c r="F56" s="128"/>
      <c r="G56" s="128"/>
      <c r="H56" s="128"/>
      <c r="I56" s="141" t="s">
        <v>95</v>
      </c>
      <c r="J56" s="141" t="s">
        <v>96</v>
      </c>
      <c r="K56" s="142" t="s">
        <v>97</v>
      </c>
      <c r="L56" s="143"/>
    </row>
    <row r="57" spans="2:12" s="1" customFormat="1" ht="10.35" customHeight="1">
      <c r="B57" s="38"/>
      <c r="C57" s="39"/>
      <c r="D57" s="39"/>
      <c r="E57" s="39"/>
      <c r="F57" s="39"/>
      <c r="G57" s="39"/>
      <c r="H57" s="39"/>
      <c r="I57" s="112"/>
      <c r="J57" s="112"/>
      <c r="K57" s="39"/>
      <c r="L57" s="42"/>
    </row>
    <row r="58" spans="2:47" s="1" customFormat="1" ht="29.25" customHeight="1">
      <c r="B58" s="38"/>
      <c r="C58" s="144" t="s">
        <v>98</v>
      </c>
      <c r="D58" s="39"/>
      <c r="E58" s="39"/>
      <c r="F58" s="39"/>
      <c r="G58" s="39"/>
      <c r="H58" s="39"/>
      <c r="I58" s="145">
        <f aca="true" t="shared" si="0" ref="I58:J60">Q85</f>
        <v>0</v>
      </c>
      <c r="J58" s="145">
        <f t="shared" si="0"/>
        <v>0</v>
      </c>
      <c r="K58" s="124">
        <f>K85</f>
        <v>0</v>
      </c>
      <c r="L58" s="42"/>
      <c r="AU58" s="21" t="s">
        <v>99</v>
      </c>
    </row>
    <row r="59" spans="2:12" s="7" customFormat="1" ht="24.95" customHeight="1">
      <c r="B59" s="146"/>
      <c r="C59" s="147"/>
      <c r="D59" s="148" t="s">
        <v>100</v>
      </c>
      <c r="E59" s="149"/>
      <c r="F59" s="149"/>
      <c r="G59" s="149"/>
      <c r="H59" s="149"/>
      <c r="I59" s="150">
        <f t="shared" si="0"/>
        <v>0</v>
      </c>
      <c r="J59" s="150">
        <f t="shared" si="0"/>
        <v>0</v>
      </c>
      <c r="K59" s="151">
        <f>K86</f>
        <v>0</v>
      </c>
      <c r="L59" s="152"/>
    </row>
    <row r="60" spans="2:12" s="8" customFormat="1" ht="19.9" customHeight="1">
      <c r="B60" s="153"/>
      <c r="C60" s="154"/>
      <c r="D60" s="155" t="s">
        <v>101</v>
      </c>
      <c r="E60" s="156"/>
      <c r="F60" s="156"/>
      <c r="G60" s="156"/>
      <c r="H60" s="156"/>
      <c r="I60" s="157">
        <f t="shared" si="0"/>
        <v>0</v>
      </c>
      <c r="J60" s="157">
        <f t="shared" si="0"/>
        <v>0</v>
      </c>
      <c r="K60" s="158">
        <f>K87</f>
        <v>0</v>
      </c>
      <c r="L60" s="159"/>
    </row>
    <row r="61" spans="2:12" s="7" customFormat="1" ht="24.95" customHeight="1">
      <c r="B61" s="146"/>
      <c r="C61" s="147"/>
      <c r="D61" s="148" t="s">
        <v>102</v>
      </c>
      <c r="E61" s="149"/>
      <c r="F61" s="149"/>
      <c r="G61" s="149"/>
      <c r="H61" s="149"/>
      <c r="I61" s="150">
        <f>Q144</f>
        <v>0</v>
      </c>
      <c r="J61" s="150">
        <f>R144</f>
        <v>0</v>
      </c>
      <c r="K61" s="151">
        <f>K144</f>
        <v>0</v>
      </c>
      <c r="L61" s="152"/>
    </row>
    <row r="62" spans="2:12" s="8" customFormat="1" ht="19.9" customHeight="1">
      <c r="B62" s="153"/>
      <c r="C62" s="154"/>
      <c r="D62" s="155" t="s">
        <v>103</v>
      </c>
      <c r="E62" s="156"/>
      <c r="F62" s="156"/>
      <c r="G62" s="156"/>
      <c r="H62" s="156"/>
      <c r="I62" s="157">
        <f>Q145</f>
        <v>0</v>
      </c>
      <c r="J62" s="157">
        <f>R145</f>
        <v>0</v>
      </c>
      <c r="K62" s="158">
        <f>K145</f>
        <v>0</v>
      </c>
      <c r="L62" s="159"/>
    </row>
    <row r="63" spans="2:12" s="8" customFormat="1" ht="19.9" customHeight="1">
      <c r="B63" s="153"/>
      <c r="C63" s="154"/>
      <c r="D63" s="155" t="s">
        <v>104</v>
      </c>
      <c r="E63" s="156"/>
      <c r="F63" s="156"/>
      <c r="G63" s="156"/>
      <c r="H63" s="156"/>
      <c r="I63" s="157">
        <f>Q186</f>
        <v>0</v>
      </c>
      <c r="J63" s="157">
        <f>R186</f>
        <v>0</v>
      </c>
      <c r="K63" s="158">
        <f>K186</f>
        <v>0</v>
      </c>
      <c r="L63" s="159"/>
    </row>
    <row r="64" spans="2:12" s="7" customFormat="1" ht="24.95" customHeight="1">
      <c r="B64" s="146"/>
      <c r="C64" s="147"/>
      <c r="D64" s="148" t="s">
        <v>105</v>
      </c>
      <c r="E64" s="149"/>
      <c r="F64" s="149"/>
      <c r="G64" s="149"/>
      <c r="H64" s="149"/>
      <c r="I64" s="150">
        <f>Q228</f>
        <v>0</v>
      </c>
      <c r="J64" s="150">
        <f>R228</f>
        <v>0</v>
      </c>
      <c r="K64" s="151">
        <f>K228</f>
        <v>0</v>
      </c>
      <c r="L64" s="152"/>
    </row>
    <row r="65" spans="2:12" s="8" customFormat="1" ht="19.9" customHeight="1">
      <c r="B65" s="153"/>
      <c r="C65" s="154"/>
      <c r="D65" s="155" t="s">
        <v>106</v>
      </c>
      <c r="E65" s="156"/>
      <c r="F65" s="156"/>
      <c r="G65" s="156"/>
      <c r="H65" s="156"/>
      <c r="I65" s="157">
        <f>Q229</f>
        <v>0</v>
      </c>
      <c r="J65" s="157">
        <f>R229</f>
        <v>0</v>
      </c>
      <c r="K65" s="158">
        <f>K229</f>
        <v>0</v>
      </c>
      <c r="L65" s="159"/>
    </row>
    <row r="66" spans="2:12" s="1" customFormat="1" ht="21.75" customHeight="1">
      <c r="B66" s="38"/>
      <c r="C66" s="39"/>
      <c r="D66" s="39"/>
      <c r="E66" s="39"/>
      <c r="F66" s="39"/>
      <c r="G66" s="39"/>
      <c r="H66" s="39"/>
      <c r="I66" s="112"/>
      <c r="J66" s="112"/>
      <c r="K66" s="39"/>
      <c r="L66" s="42"/>
    </row>
    <row r="67" spans="2:12" s="1" customFormat="1" ht="6.95" customHeight="1">
      <c r="B67" s="53"/>
      <c r="C67" s="54"/>
      <c r="D67" s="54"/>
      <c r="E67" s="54"/>
      <c r="F67" s="54"/>
      <c r="G67" s="54"/>
      <c r="H67" s="54"/>
      <c r="I67" s="135"/>
      <c r="J67" s="135"/>
      <c r="K67" s="54"/>
      <c r="L67" s="55"/>
    </row>
    <row r="71" spans="2:13" s="1" customFormat="1" ht="6.95" customHeight="1">
      <c r="B71" s="56"/>
      <c r="C71" s="57"/>
      <c r="D71" s="57"/>
      <c r="E71" s="57"/>
      <c r="F71" s="57"/>
      <c r="G71" s="57"/>
      <c r="H71" s="57"/>
      <c r="I71" s="138"/>
      <c r="J71" s="138"/>
      <c r="K71" s="57"/>
      <c r="L71" s="57"/>
      <c r="M71" s="58"/>
    </row>
    <row r="72" spans="2:13" s="1" customFormat="1" ht="36.95" customHeight="1">
      <c r="B72" s="38"/>
      <c r="C72" s="59" t="s">
        <v>107</v>
      </c>
      <c r="D72" s="60"/>
      <c r="E72" s="60"/>
      <c r="F72" s="60"/>
      <c r="G72" s="60"/>
      <c r="H72" s="60"/>
      <c r="I72" s="160"/>
      <c r="J72" s="160"/>
      <c r="K72" s="60"/>
      <c r="L72" s="60"/>
      <c r="M72" s="58"/>
    </row>
    <row r="73" spans="2:13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160"/>
      <c r="K73" s="60"/>
      <c r="L73" s="60"/>
      <c r="M73" s="58"/>
    </row>
    <row r="74" spans="2:13" s="1" customFormat="1" ht="14.45" customHeight="1">
      <c r="B74" s="38"/>
      <c r="C74" s="62" t="s">
        <v>19</v>
      </c>
      <c r="D74" s="60"/>
      <c r="E74" s="60"/>
      <c r="F74" s="60"/>
      <c r="G74" s="60"/>
      <c r="H74" s="60"/>
      <c r="I74" s="160"/>
      <c r="J74" s="160"/>
      <c r="K74" s="60"/>
      <c r="L74" s="60"/>
      <c r="M74" s="58"/>
    </row>
    <row r="75" spans="2:13" s="1" customFormat="1" ht="22.5" customHeight="1">
      <c r="B75" s="38"/>
      <c r="C75" s="60"/>
      <c r="D75" s="60"/>
      <c r="E75" s="360" t="str">
        <f>E7</f>
        <v>Obnova chodníku v ul. Škroupova</v>
      </c>
      <c r="F75" s="361"/>
      <c r="G75" s="361"/>
      <c r="H75" s="361"/>
      <c r="I75" s="160"/>
      <c r="J75" s="160"/>
      <c r="K75" s="60"/>
      <c r="L75" s="60"/>
      <c r="M75" s="58"/>
    </row>
    <row r="76" spans="2:13" s="1" customFormat="1" ht="14.45" customHeight="1">
      <c r="B76" s="38"/>
      <c r="C76" s="62" t="s">
        <v>89</v>
      </c>
      <c r="D76" s="60"/>
      <c r="E76" s="60"/>
      <c r="F76" s="60"/>
      <c r="G76" s="60"/>
      <c r="H76" s="60"/>
      <c r="I76" s="160"/>
      <c r="J76" s="160"/>
      <c r="K76" s="60"/>
      <c r="L76" s="60"/>
      <c r="M76" s="58"/>
    </row>
    <row r="77" spans="2:13" s="1" customFormat="1" ht="23.25" customHeight="1">
      <c r="B77" s="38"/>
      <c r="C77" s="60"/>
      <c r="D77" s="60"/>
      <c r="E77" s="336" t="str">
        <f>E9</f>
        <v>17067-1 - Osvětlení ul. Škroupova</v>
      </c>
      <c r="F77" s="362"/>
      <c r="G77" s="362"/>
      <c r="H77" s="362"/>
      <c r="I77" s="160"/>
      <c r="J77" s="160"/>
      <c r="K77" s="60"/>
      <c r="L77" s="60"/>
      <c r="M77" s="58"/>
    </row>
    <row r="78" spans="2:13" s="1" customFormat="1" ht="6.95" customHeight="1">
      <c r="B78" s="38"/>
      <c r="C78" s="60"/>
      <c r="D78" s="60"/>
      <c r="E78" s="60"/>
      <c r="F78" s="60"/>
      <c r="G78" s="60"/>
      <c r="H78" s="60"/>
      <c r="I78" s="160"/>
      <c r="J78" s="160"/>
      <c r="K78" s="60"/>
      <c r="L78" s="60"/>
      <c r="M78" s="58"/>
    </row>
    <row r="79" spans="2:13" s="1" customFormat="1" ht="18" customHeight="1">
      <c r="B79" s="38"/>
      <c r="C79" s="62" t="s">
        <v>24</v>
      </c>
      <c r="D79" s="60"/>
      <c r="E79" s="60"/>
      <c r="F79" s="161" t="str">
        <f>F12</f>
        <v>Chomutov</v>
      </c>
      <c r="G79" s="60"/>
      <c r="H79" s="60"/>
      <c r="I79" s="162" t="s">
        <v>26</v>
      </c>
      <c r="J79" s="163" t="str">
        <f>IF(J12="","",J12)</f>
        <v>9.6.2017</v>
      </c>
      <c r="K79" s="60"/>
      <c r="L79" s="60"/>
      <c r="M79" s="58"/>
    </row>
    <row r="80" spans="2:13" s="1" customFormat="1" ht="6.95" customHeight="1">
      <c r="B80" s="38"/>
      <c r="C80" s="60"/>
      <c r="D80" s="60"/>
      <c r="E80" s="60"/>
      <c r="F80" s="60"/>
      <c r="G80" s="60"/>
      <c r="H80" s="60"/>
      <c r="I80" s="160"/>
      <c r="J80" s="160"/>
      <c r="K80" s="60"/>
      <c r="L80" s="60"/>
      <c r="M80" s="58"/>
    </row>
    <row r="81" spans="2:13" s="1" customFormat="1" ht="13.5">
      <c r="B81" s="38"/>
      <c r="C81" s="62" t="s">
        <v>28</v>
      </c>
      <c r="D81" s="60"/>
      <c r="E81" s="60"/>
      <c r="F81" s="161" t="str">
        <f>E15</f>
        <v xml:space="preserve"> </v>
      </c>
      <c r="G81" s="60"/>
      <c r="H81" s="60"/>
      <c r="I81" s="162" t="s">
        <v>34</v>
      </c>
      <c r="J81" s="164" t="str">
        <f>E21</f>
        <v xml:space="preserve"> </v>
      </c>
      <c r="K81" s="60"/>
      <c r="L81" s="60"/>
      <c r="M81" s="58"/>
    </row>
    <row r="82" spans="2:13" s="1" customFormat="1" ht="14.45" customHeight="1">
      <c r="B82" s="38"/>
      <c r="C82" s="62" t="s">
        <v>32</v>
      </c>
      <c r="D82" s="60"/>
      <c r="E82" s="60"/>
      <c r="F82" s="161" t="str">
        <f>IF(E18="","",E18)</f>
        <v/>
      </c>
      <c r="G82" s="60"/>
      <c r="H82" s="60"/>
      <c r="I82" s="160"/>
      <c r="J82" s="160"/>
      <c r="K82" s="60"/>
      <c r="L82" s="60"/>
      <c r="M82" s="58"/>
    </row>
    <row r="83" spans="2:13" s="1" customFormat="1" ht="10.35" customHeight="1">
      <c r="B83" s="38"/>
      <c r="C83" s="60"/>
      <c r="D83" s="60"/>
      <c r="E83" s="60"/>
      <c r="F83" s="60"/>
      <c r="G83" s="60"/>
      <c r="H83" s="60"/>
      <c r="I83" s="160"/>
      <c r="J83" s="160"/>
      <c r="K83" s="60"/>
      <c r="L83" s="60"/>
      <c r="M83" s="58"/>
    </row>
    <row r="84" spans="2:24" s="9" customFormat="1" ht="29.25" customHeight="1">
      <c r="B84" s="165"/>
      <c r="C84" s="166" t="s">
        <v>108</v>
      </c>
      <c r="D84" s="167" t="s">
        <v>55</v>
      </c>
      <c r="E84" s="167" t="s">
        <v>51</v>
      </c>
      <c r="F84" s="167" t="s">
        <v>109</v>
      </c>
      <c r="G84" s="167" t="s">
        <v>110</v>
      </c>
      <c r="H84" s="167" t="s">
        <v>111</v>
      </c>
      <c r="I84" s="168" t="s">
        <v>112</v>
      </c>
      <c r="J84" s="168" t="s">
        <v>113</v>
      </c>
      <c r="K84" s="167" t="s">
        <v>97</v>
      </c>
      <c r="L84" s="169" t="s">
        <v>114</v>
      </c>
      <c r="M84" s="170"/>
      <c r="N84" s="77" t="s">
        <v>115</v>
      </c>
      <c r="O84" s="78" t="s">
        <v>40</v>
      </c>
      <c r="P84" s="78" t="s">
        <v>116</v>
      </c>
      <c r="Q84" s="78" t="s">
        <v>117</v>
      </c>
      <c r="R84" s="78" t="s">
        <v>118</v>
      </c>
      <c r="S84" s="78" t="s">
        <v>119</v>
      </c>
      <c r="T84" s="78" t="s">
        <v>120</v>
      </c>
      <c r="U84" s="78" t="s">
        <v>121</v>
      </c>
      <c r="V84" s="78" t="s">
        <v>122</v>
      </c>
      <c r="W84" s="78" t="s">
        <v>123</v>
      </c>
      <c r="X84" s="79" t="s">
        <v>124</v>
      </c>
    </row>
    <row r="85" spans="2:63" s="1" customFormat="1" ht="29.25" customHeight="1">
      <c r="B85" s="38"/>
      <c r="C85" s="83" t="s">
        <v>98</v>
      </c>
      <c r="D85" s="60"/>
      <c r="E85" s="60"/>
      <c r="F85" s="60"/>
      <c r="G85" s="60"/>
      <c r="H85" s="60"/>
      <c r="I85" s="160"/>
      <c r="J85" s="160"/>
      <c r="K85" s="171">
        <f>BK85</f>
        <v>0</v>
      </c>
      <c r="L85" s="60"/>
      <c r="M85" s="58"/>
      <c r="N85" s="80"/>
      <c r="O85" s="81"/>
      <c r="P85" s="81"/>
      <c r="Q85" s="172">
        <f>Q86+Q144+Q228</f>
        <v>0</v>
      </c>
      <c r="R85" s="172">
        <f>R86+R144+R228</f>
        <v>0</v>
      </c>
      <c r="S85" s="81"/>
      <c r="T85" s="173">
        <f>T86+T144+T228</f>
        <v>0</v>
      </c>
      <c r="U85" s="81"/>
      <c r="V85" s="173">
        <f>V86+V144+V228</f>
        <v>2.3050897500000005</v>
      </c>
      <c r="W85" s="81"/>
      <c r="X85" s="174">
        <f>X86+X144+X228</f>
        <v>0</v>
      </c>
      <c r="AT85" s="21" t="s">
        <v>71</v>
      </c>
      <c r="AU85" s="21" t="s">
        <v>99</v>
      </c>
      <c r="BK85" s="175">
        <f>BK86+BK144+BK228</f>
        <v>0</v>
      </c>
    </row>
    <row r="86" spans="2:63" s="10" customFormat="1" ht="37.35" customHeight="1">
      <c r="B86" s="176"/>
      <c r="C86" s="177"/>
      <c r="D86" s="178" t="s">
        <v>71</v>
      </c>
      <c r="E86" s="179" t="s">
        <v>125</v>
      </c>
      <c r="F86" s="179" t="s">
        <v>126</v>
      </c>
      <c r="G86" s="177"/>
      <c r="H86" s="177"/>
      <c r="I86" s="180"/>
      <c r="J86" s="180"/>
      <c r="K86" s="181">
        <f>BK86</f>
        <v>0</v>
      </c>
      <c r="L86" s="177"/>
      <c r="M86" s="182"/>
      <c r="N86" s="183"/>
      <c r="O86" s="184"/>
      <c r="P86" s="184"/>
      <c r="Q86" s="185">
        <f>Q87</f>
        <v>0</v>
      </c>
      <c r="R86" s="185">
        <f>R87</f>
        <v>0</v>
      </c>
      <c r="S86" s="184"/>
      <c r="T86" s="186">
        <f>T87</f>
        <v>0</v>
      </c>
      <c r="U86" s="184"/>
      <c r="V86" s="186">
        <f>V87</f>
        <v>0.575392</v>
      </c>
      <c r="W86" s="184"/>
      <c r="X86" s="187">
        <f>X87</f>
        <v>0</v>
      </c>
      <c r="AR86" s="188" t="s">
        <v>82</v>
      </c>
      <c r="AT86" s="189" t="s">
        <v>71</v>
      </c>
      <c r="AU86" s="189" t="s">
        <v>72</v>
      </c>
      <c r="AY86" s="188" t="s">
        <v>127</v>
      </c>
      <c r="BK86" s="190">
        <f>BK87</f>
        <v>0</v>
      </c>
    </row>
    <row r="87" spans="2:63" s="10" customFormat="1" ht="19.9" customHeight="1">
      <c r="B87" s="176"/>
      <c r="C87" s="177"/>
      <c r="D87" s="191" t="s">
        <v>71</v>
      </c>
      <c r="E87" s="192" t="s">
        <v>128</v>
      </c>
      <c r="F87" s="192" t="s">
        <v>129</v>
      </c>
      <c r="G87" s="177"/>
      <c r="H87" s="177"/>
      <c r="I87" s="180"/>
      <c r="J87" s="180"/>
      <c r="K87" s="193">
        <f>BK87</f>
        <v>0</v>
      </c>
      <c r="L87" s="177"/>
      <c r="M87" s="182"/>
      <c r="N87" s="183"/>
      <c r="O87" s="184"/>
      <c r="P87" s="184"/>
      <c r="Q87" s="185">
        <f>SUM(Q88:Q143)</f>
        <v>0</v>
      </c>
      <c r="R87" s="185">
        <f>SUM(R88:R143)</f>
        <v>0</v>
      </c>
      <c r="S87" s="184"/>
      <c r="T87" s="186">
        <f>SUM(T88:T143)</f>
        <v>0</v>
      </c>
      <c r="U87" s="184"/>
      <c r="V87" s="186">
        <f>SUM(V88:V143)</f>
        <v>0.575392</v>
      </c>
      <c r="W87" s="184"/>
      <c r="X87" s="187">
        <f>SUM(X88:X143)</f>
        <v>0</v>
      </c>
      <c r="AR87" s="188" t="s">
        <v>82</v>
      </c>
      <c r="AT87" s="189" t="s">
        <v>71</v>
      </c>
      <c r="AU87" s="189" t="s">
        <v>80</v>
      </c>
      <c r="AY87" s="188" t="s">
        <v>127</v>
      </c>
      <c r="BK87" s="190">
        <f>SUM(BK88:BK143)</f>
        <v>0</v>
      </c>
    </row>
    <row r="88" spans="2:65" s="1" customFormat="1" ht="22.5" customHeight="1">
      <c r="B88" s="38"/>
      <c r="C88" s="194" t="s">
        <v>80</v>
      </c>
      <c r="D88" s="194" t="s">
        <v>130</v>
      </c>
      <c r="E88" s="195" t="s">
        <v>131</v>
      </c>
      <c r="F88" s="196" t="s">
        <v>132</v>
      </c>
      <c r="G88" s="197" t="s">
        <v>133</v>
      </c>
      <c r="H88" s="198">
        <v>900</v>
      </c>
      <c r="I88" s="199"/>
      <c r="J88" s="199"/>
      <c r="K88" s="200">
        <f>ROUND(P88*H88,2)</f>
        <v>0</v>
      </c>
      <c r="L88" s="196" t="s">
        <v>134</v>
      </c>
      <c r="M88" s="58"/>
      <c r="N88" s="201" t="s">
        <v>22</v>
      </c>
      <c r="O88" s="202" t="s">
        <v>41</v>
      </c>
      <c r="P88" s="126">
        <f>I88+J88</f>
        <v>0</v>
      </c>
      <c r="Q88" s="126">
        <f>ROUND(I88*H88,2)</f>
        <v>0</v>
      </c>
      <c r="R88" s="126">
        <f>ROUND(J88*H88,2)</f>
        <v>0</v>
      </c>
      <c r="S88" s="39"/>
      <c r="T88" s="203">
        <f>S88*H88</f>
        <v>0</v>
      </c>
      <c r="U88" s="203">
        <v>0</v>
      </c>
      <c r="V88" s="203">
        <f>U88*H88</f>
        <v>0</v>
      </c>
      <c r="W88" s="203">
        <v>0</v>
      </c>
      <c r="X88" s="204">
        <f>W88*H88</f>
        <v>0</v>
      </c>
      <c r="AR88" s="21" t="s">
        <v>135</v>
      </c>
      <c r="AT88" s="21" t="s">
        <v>130</v>
      </c>
      <c r="AU88" s="21" t="s">
        <v>82</v>
      </c>
      <c r="AY88" s="21" t="s">
        <v>127</v>
      </c>
      <c r="BE88" s="205">
        <f>IF(O88="základní",K88,0)</f>
        <v>0</v>
      </c>
      <c r="BF88" s="205">
        <f>IF(O88="snížená",K88,0)</f>
        <v>0</v>
      </c>
      <c r="BG88" s="205">
        <f>IF(O88="zákl. přenesená",K88,0)</f>
        <v>0</v>
      </c>
      <c r="BH88" s="205">
        <f>IF(O88="sníž. přenesená",K88,0)</f>
        <v>0</v>
      </c>
      <c r="BI88" s="205">
        <f>IF(O88="nulová",K88,0)</f>
        <v>0</v>
      </c>
      <c r="BJ88" s="21" t="s">
        <v>80</v>
      </c>
      <c r="BK88" s="205">
        <f>ROUND(P88*H88,2)</f>
        <v>0</v>
      </c>
      <c r="BL88" s="21" t="s">
        <v>135</v>
      </c>
      <c r="BM88" s="21" t="s">
        <v>136</v>
      </c>
    </row>
    <row r="89" spans="2:47" s="1" customFormat="1" ht="27">
      <c r="B89" s="38"/>
      <c r="C89" s="60"/>
      <c r="D89" s="206" t="s">
        <v>137</v>
      </c>
      <c r="E89" s="60"/>
      <c r="F89" s="207" t="s">
        <v>138</v>
      </c>
      <c r="G89" s="60"/>
      <c r="H89" s="60"/>
      <c r="I89" s="160"/>
      <c r="J89" s="160"/>
      <c r="K89" s="60"/>
      <c r="L89" s="60"/>
      <c r="M89" s="58"/>
      <c r="N89" s="208"/>
      <c r="O89" s="39"/>
      <c r="P89" s="39"/>
      <c r="Q89" s="39"/>
      <c r="R89" s="39"/>
      <c r="S89" s="39"/>
      <c r="T89" s="39"/>
      <c r="U89" s="39"/>
      <c r="V89" s="39"/>
      <c r="W89" s="39"/>
      <c r="X89" s="74"/>
      <c r="AT89" s="21" t="s">
        <v>137</v>
      </c>
      <c r="AU89" s="21" t="s">
        <v>82</v>
      </c>
    </row>
    <row r="90" spans="2:65" s="1" customFormat="1" ht="22.5" customHeight="1">
      <c r="B90" s="38"/>
      <c r="C90" s="209" t="s">
        <v>82</v>
      </c>
      <c r="D90" s="209" t="s">
        <v>139</v>
      </c>
      <c r="E90" s="210" t="s">
        <v>140</v>
      </c>
      <c r="F90" s="211" t="s">
        <v>141</v>
      </c>
      <c r="G90" s="212" t="s">
        <v>133</v>
      </c>
      <c r="H90" s="213">
        <v>200</v>
      </c>
      <c r="I90" s="214"/>
      <c r="J90" s="215"/>
      <c r="K90" s="216">
        <f>ROUND(P90*H90,2)</f>
        <v>0</v>
      </c>
      <c r="L90" s="211" t="s">
        <v>134</v>
      </c>
      <c r="M90" s="217"/>
      <c r="N90" s="218" t="s">
        <v>22</v>
      </c>
      <c r="O90" s="202" t="s">
        <v>41</v>
      </c>
      <c r="P90" s="126">
        <f>I90+J90</f>
        <v>0</v>
      </c>
      <c r="Q90" s="126">
        <f>ROUND(I90*H90,2)</f>
        <v>0</v>
      </c>
      <c r="R90" s="126">
        <f>ROUND(J90*H90,2)</f>
        <v>0</v>
      </c>
      <c r="S90" s="39"/>
      <c r="T90" s="203">
        <f>S90*H90</f>
        <v>0</v>
      </c>
      <c r="U90" s="203">
        <v>0.00026</v>
      </c>
      <c r="V90" s="203">
        <f>U90*H90</f>
        <v>0.052</v>
      </c>
      <c r="W90" s="203">
        <v>0</v>
      </c>
      <c r="X90" s="204">
        <f>W90*H90</f>
        <v>0</v>
      </c>
      <c r="AR90" s="21" t="s">
        <v>142</v>
      </c>
      <c r="AT90" s="21" t="s">
        <v>139</v>
      </c>
      <c r="AU90" s="21" t="s">
        <v>82</v>
      </c>
      <c r="AY90" s="21" t="s">
        <v>127</v>
      </c>
      <c r="BE90" s="205">
        <f>IF(O90="základní",K90,0)</f>
        <v>0</v>
      </c>
      <c r="BF90" s="205">
        <f>IF(O90="snížená",K90,0)</f>
        <v>0</v>
      </c>
      <c r="BG90" s="205">
        <f>IF(O90="zákl. přenesená",K90,0)</f>
        <v>0</v>
      </c>
      <c r="BH90" s="205">
        <f>IF(O90="sníž. přenesená",K90,0)</f>
        <v>0</v>
      </c>
      <c r="BI90" s="205">
        <f>IF(O90="nulová",K90,0)</f>
        <v>0</v>
      </c>
      <c r="BJ90" s="21" t="s">
        <v>80</v>
      </c>
      <c r="BK90" s="205">
        <f>ROUND(P90*H90,2)</f>
        <v>0</v>
      </c>
      <c r="BL90" s="21" t="s">
        <v>135</v>
      </c>
      <c r="BM90" s="21" t="s">
        <v>143</v>
      </c>
    </row>
    <row r="91" spans="2:47" s="1" customFormat="1" ht="13.5">
      <c r="B91" s="38"/>
      <c r="C91" s="60"/>
      <c r="D91" s="219" t="s">
        <v>137</v>
      </c>
      <c r="E91" s="60"/>
      <c r="F91" s="220" t="s">
        <v>144</v>
      </c>
      <c r="G91" s="60"/>
      <c r="H91" s="60"/>
      <c r="I91" s="160"/>
      <c r="J91" s="160"/>
      <c r="K91" s="60"/>
      <c r="L91" s="60"/>
      <c r="M91" s="58"/>
      <c r="N91" s="208"/>
      <c r="O91" s="39"/>
      <c r="P91" s="39"/>
      <c r="Q91" s="39"/>
      <c r="R91" s="39"/>
      <c r="S91" s="39"/>
      <c r="T91" s="39"/>
      <c r="U91" s="39"/>
      <c r="V91" s="39"/>
      <c r="W91" s="39"/>
      <c r="X91" s="74"/>
      <c r="AT91" s="21" t="s">
        <v>137</v>
      </c>
      <c r="AU91" s="21" t="s">
        <v>82</v>
      </c>
    </row>
    <row r="92" spans="2:47" s="1" customFormat="1" ht="40.5">
      <c r="B92" s="38"/>
      <c r="C92" s="60"/>
      <c r="D92" s="219" t="s">
        <v>145</v>
      </c>
      <c r="E92" s="60"/>
      <c r="F92" s="221" t="s">
        <v>146</v>
      </c>
      <c r="G92" s="60"/>
      <c r="H92" s="60"/>
      <c r="I92" s="160"/>
      <c r="J92" s="160"/>
      <c r="K92" s="60"/>
      <c r="L92" s="60"/>
      <c r="M92" s="58"/>
      <c r="N92" s="208"/>
      <c r="O92" s="39"/>
      <c r="P92" s="39"/>
      <c r="Q92" s="39"/>
      <c r="R92" s="39"/>
      <c r="S92" s="39"/>
      <c r="T92" s="39"/>
      <c r="U92" s="39"/>
      <c r="V92" s="39"/>
      <c r="W92" s="39"/>
      <c r="X92" s="74"/>
      <c r="AT92" s="21" t="s">
        <v>145</v>
      </c>
      <c r="AU92" s="21" t="s">
        <v>82</v>
      </c>
    </row>
    <row r="93" spans="2:51" s="11" customFormat="1" ht="13.5">
      <c r="B93" s="222"/>
      <c r="C93" s="223"/>
      <c r="D93" s="206" t="s">
        <v>147</v>
      </c>
      <c r="E93" s="224" t="s">
        <v>22</v>
      </c>
      <c r="F93" s="225" t="s">
        <v>148</v>
      </c>
      <c r="G93" s="223"/>
      <c r="H93" s="226">
        <v>200</v>
      </c>
      <c r="I93" s="227"/>
      <c r="J93" s="227"/>
      <c r="K93" s="223"/>
      <c r="L93" s="223"/>
      <c r="M93" s="228"/>
      <c r="N93" s="229"/>
      <c r="O93" s="230"/>
      <c r="P93" s="230"/>
      <c r="Q93" s="230"/>
      <c r="R93" s="230"/>
      <c r="S93" s="230"/>
      <c r="T93" s="230"/>
      <c r="U93" s="230"/>
      <c r="V93" s="230"/>
      <c r="W93" s="230"/>
      <c r="X93" s="231"/>
      <c r="AT93" s="232" t="s">
        <v>147</v>
      </c>
      <c r="AU93" s="232" t="s">
        <v>82</v>
      </c>
      <c r="AV93" s="11" t="s">
        <v>82</v>
      </c>
      <c r="AW93" s="11" t="s">
        <v>7</v>
      </c>
      <c r="AX93" s="11" t="s">
        <v>80</v>
      </c>
      <c r="AY93" s="232" t="s">
        <v>127</v>
      </c>
    </row>
    <row r="94" spans="2:65" s="1" customFormat="1" ht="22.5" customHeight="1">
      <c r="B94" s="38"/>
      <c r="C94" s="209" t="s">
        <v>149</v>
      </c>
      <c r="D94" s="209" t="s">
        <v>139</v>
      </c>
      <c r="E94" s="210" t="s">
        <v>150</v>
      </c>
      <c r="F94" s="211" t="s">
        <v>151</v>
      </c>
      <c r="G94" s="212" t="s">
        <v>139</v>
      </c>
      <c r="H94" s="213">
        <v>175</v>
      </c>
      <c r="I94" s="214"/>
      <c r="J94" s="215"/>
      <c r="K94" s="216">
        <f>ROUND(P94*H94,2)</f>
        <v>0</v>
      </c>
      <c r="L94" s="211" t="s">
        <v>22</v>
      </c>
      <c r="M94" s="217"/>
      <c r="N94" s="218" t="s">
        <v>22</v>
      </c>
      <c r="O94" s="202" t="s">
        <v>41</v>
      </c>
      <c r="P94" s="126">
        <f>I94+J94</f>
        <v>0</v>
      </c>
      <c r="Q94" s="126">
        <f>ROUND(I94*H94,2)</f>
        <v>0</v>
      </c>
      <c r="R94" s="126">
        <f>ROUND(J94*H94,2)</f>
        <v>0</v>
      </c>
      <c r="S94" s="39"/>
      <c r="T94" s="203">
        <f>S94*H94</f>
        <v>0</v>
      </c>
      <c r="U94" s="203">
        <v>0</v>
      </c>
      <c r="V94" s="203">
        <f>U94*H94</f>
        <v>0</v>
      </c>
      <c r="W94" s="203">
        <v>0</v>
      </c>
      <c r="X94" s="204">
        <f>W94*H94</f>
        <v>0</v>
      </c>
      <c r="AR94" s="21" t="s">
        <v>142</v>
      </c>
      <c r="AT94" s="21" t="s">
        <v>139</v>
      </c>
      <c r="AU94" s="21" t="s">
        <v>82</v>
      </c>
      <c r="AY94" s="21" t="s">
        <v>127</v>
      </c>
      <c r="BE94" s="205">
        <f>IF(O94="základní",K94,0)</f>
        <v>0</v>
      </c>
      <c r="BF94" s="205">
        <f>IF(O94="snížená",K94,0)</f>
        <v>0</v>
      </c>
      <c r="BG94" s="205">
        <f>IF(O94="zákl. přenesená",K94,0)</f>
        <v>0</v>
      </c>
      <c r="BH94" s="205">
        <f>IF(O94="sníž. přenesená",K94,0)</f>
        <v>0</v>
      </c>
      <c r="BI94" s="205">
        <f>IF(O94="nulová",K94,0)</f>
        <v>0</v>
      </c>
      <c r="BJ94" s="21" t="s">
        <v>80</v>
      </c>
      <c r="BK94" s="205">
        <f>ROUND(P94*H94,2)</f>
        <v>0</v>
      </c>
      <c r="BL94" s="21" t="s">
        <v>135</v>
      </c>
      <c r="BM94" s="21" t="s">
        <v>152</v>
      </c>
    </row>
    <row r="95" spans="2:47" s="1" customFormat="1" ht="27">
      <c r="B95" s="38"/>
      <c r="C95" s="60"/>
      <c r="D95" s="219" t="s">
        <v>137</v>
      </c>
      <c r="E95" s="60"/>
      <c r="F95" s="220" t="s">
        <v>153</v>
      </c>
      <c r="G95" s="60"/>
      <c r="H95" s="60"/>
      <c r="I95" s="160"/>
      <c r="J95" s="160"/>
      <c r="K95" s="60"/>
      <c r="L95" s="60"/>
      <c r="M95" s="58"/>
      <c r="N95" s="208"/>
      <c r="O95" s="39"/>
      <c r="P95" s="39"/>
      <c r="Q95" s="39"/>
      <c r="R95" s="39"/>
      <c r="S95" s="39"/>
      <c r="T95" s="39"/>
      <c r="U95" s="39"/>
      <c r="V95" s="39"/>
      <c r="W95" s="39"/>
      <c r="X95" s="74"/>
      <c r="AT95" s="21" t="s">
        <v>137</v>
      </c>
      <c r="AU95" s="21" t="s">
        <v>82</v>
      </c>
    </row>
    <row r="96" spans="2:47" s="1" customFormat="1" ht="27">
      <c r="B96" s="38"/>
      <c r="C96" s="60"/>
      <c r="D96" s="206" t="s">
        <v>145</v>
      </c>
      <c r="E96" s="60"/>
      <c r="F96" s="233" t="s">
        <v>154</v>
      </c>
      <c r="G96" s="60"/>
      <c r="H96" s="60"/>
      <c r="I96" s="160"/>
      <c r="J96" s="160"/>
      <c r="K96" s="60"/>
      <c r="L96" s="60"/>
      <c r="M96" s="58"/>
      <c r="N96" s="208"/>
      <c r="O96" s="39"/>
      <c r="P96" s="39"/>
      <c r="Q96" s="39"/>
      <c r="R96" s="39"/>
      <c r="S96" s="39"/>
      <c r="T96" s="39"/>
      <c r="U96" s="39"/>
      <c r="V96" s="39"/>
      <c r="W96" s="39"/>
      <c r="X96" s="74"/>
      <c r="AT96" s="21" t="s">
        <v>145</v>
      </c>
      <c r="AU96" s="21" t="s">
        <v>82</v>
      </c>
    </row>
    <row r="97" spans="2:65" s="1" customFormat="1" ht="22.5" customHeight="1">
      <c r="B97" s="38"/>
      <c r="C97" s="209" t="s">
        <v>155</v>
      </c>
      <c r="D97" s="209" t="s">
        <v>139</v>
      </c>
      <c r="E97" s="210" t="s">
        <v>156</v>
      </c>
      <c r="F97" s="211" t="s">
        <v>157</v>
      </c>
      <c r="G97" s="212" t="s">
        <v>139</v>
      </c>
      <c r="H97" s="213">
        <v>175</v>
      </c>
      <c r="I97" s="214"/>
      <c r="J97" s="215"/>
      <c r="K97" s="216">
        <f>ROUND(P97*H97,2)</f>
        <v>0</v>
      </c>
      <c r="L97" s="211" t="s">
        <v>22</v>
      </c>
      <c r="M97" s="217"/>
      <c r="N97" s="218" t="s">
        <v>22</v>
      </c>
      <c r="O97" s="202" t="s">
        <v>41</v>
      </c>
      <c r="P97" s="126">
        <f>I97+J97</f>
        <v>0</v>
      </c>
      <c r="Q97" s="126">
        <f>ROUND(I97*H97,2)</f>
        <v>0</v>
      </c>
      <c r="R97" s="126">
        <f>ROUND(J97*H97,2)</f>
        <v>0</v>
      </c>
      <c r="S97" s="39"/>
      <c r="T97" s="203">
        <f>S97*H97</f>
        <v>0</v>
      </c>
      <c r="U97" s="203">
        <v>0</v>
      </c>
      <c r="V97" s="203">
        <f>U97*H97</f>
        <v>0</v>
      </c>
      <c r="W97" s="203">
        <v>0</v>
      </c>
      <c r="X97" s="204">
        <f>W97*H97</f>
        <v>0</v>
      </c>
      <c r="AR97" s="21" t="s">
        <v>142</v>
      </c>
      <c r="AT97" s="21" t="s">
        <v>139</v>
      </c>
      <c r="AU97" s="21" t="s">
        <v>82</v>
      </c>
      <c r="AY97" s="21" t="s">
        <v>127</v>
      </c>
      <c r="BE97" s="205">
        <f>IF(O97="základní",K97,0)</f>
        <v>0</v>
      </c>
      <c r="BF97" s="205">
        <f>IF(O97="snížená",K97,0)</f>
        <v>0</v>
      </c>
      <c r="BG97" s="205">
        <f>IF(O97="zákl. přenesená",K97,0)</f>
        <v>0</v>
      </c>
      <c r="BH97" s="205">
        <f>IF(O97="sníž. přenesená",K97,0)</f>
        <v>0</v>
      </c>
      <c r="BI97" s="205">
        <f>IF(O97="nulová",K97,0)</f>
        <v>0</v>
      </c>
      <c r="BJ97" s="21" t="s">
        <v>80</v>
      </c>
      <c r="BK97" s="205">
        <f>ROUND(P97*H97,2)</f>
        <v>0</v>
      </c>
      <c r="BL97" s="21" t="s">
        <v>135</v>
      </c>
      <c r="BM97" s="21" t="s">
        <v>158</v>
      </c>
    </row>
    <row r="98" spans="2:47" s="1" customFormat="1" ht="27">
      <c r="B98" s="38"/>
      <c r="C98" s="60"/>
      <c r="D98" s="219" t="s">
        <v>137</v>
      </c>
      <c r="E98" s="60"/>
      <c r="F98" s="220" t="s">
        <v>159</v>
      </c>
      <c r="G98" s="60"/>
      <c r="H98" s="60"/>
      <c r="I98" s="160"/>
      <c r="J98" s="160"/>
      <c r="K98" s="60"/>
      <c r="L98" s="60"/>
      <c r="M98" s="58"/>
      <c r="N98" s="208"/>
      <c r="O98" s="39"/>
      <c r="P98" s="39"/>
      <c r="Q98" s="39"/>
      <c r="R98" s="39"/>
      <c r="S98" s="39"/>
      <c r="T98" s="39"/>
      <c r="U98" s="39"/>
      <c r="V98" s="39"/>
      <c r="W98" s="39"/>
      <c r="X98" s="74"/>
      <c r="AT98" s="21" t="s">
        <v>137</v>
      </c>
      <c r="AU98" s="21" t="s">
        <v>82</v>
      </c>
    </row>
    <row r="99" spans="2:47" s="1" customFormat="1" ht="27">
      <c r="B99" s="38"/>
      <c r="C99" s="60"/>
      <c r="D99" s="206" t="s">
        <v>145</v>
      </c>
      <c r="E99" s="60"/>
      <c r="F99" s="233" t="s">
        <v>154</v>
      </c>
      <c r="G99" s="60"/>
      <c r="H99" s="60"/>
      <c r="I99" s="160"/>
      <c r="J99" s="160"/>
      <c r="K99" s="60"/>
      <c r="L99" s="60"/>
      <c r="M99" s="58"/>
      <c r="N99" s="208"/>
      <c r="O99" s="39"/>
      <c r="P99" s="39"/>
      <c r="Q99" s="39"/>
      <c r="R99" s="39"/>
      <c r="S99" s="39"/>
      <c r="T99" s="39"/>
      <c r="U99" s="39"/>
      <c r="V99" s="39"/>
      <c r="W99" s="39"/>
      <c r="X99" s="74"/>
      <c r="AT99" s="21" t="s">
        <v>145</v>
      </c>
      <c r="AU99" s="21" t="s">
        <v>82</v>
      </c>
    </row>
    <row r="100" spans="2:65" s="1" customFormat="1" ht="22.5" customHeight="1">
      <c r="B100" s="38"/>
      <c r="C100" s="209" t="s">
        <v>160</v>
      </c>
      <c r="D100" s="209" t="s">
        <v>139</v>
      </c>
      <c r="E100" s="210" t="s">
        <v>161</v>
      </c>
      <c r="F100" s="211" t="s">
        <v>162</v>
      </c>
      <c r="G100" s="212" t="s">
        <v>139</v>
      </c>
      <c r="H100" s="213">
        <v>175</v>
      </c>
      <c r="I100" s="214"/>
      <c r="J100" s="215"/>
      <c r="K100" s="216">
        <f>ROUND(P100*H100,2)</f>
        <v>0</v>
      </c>
      <c r="L100" s="211" t="s">
        <v>22</v>
      </c>
      <c r="M100" s="217"/>
      <c r="N100" s="218" t="s">
        <v>22</v>
      </c>
      <c r="O100" s="202" t="s">
        <v>41</v>
      </c>
      <c r="P100" s="126">
        <f>I100+J100</f>
        <v>0</v>
      </c>
      <c r="Q100" s="126">
        <f>ROUND(I100*H100,2)</f>
        <v>0</v>
      </c>
      <c r="R100" s="126">
        <f>ROUND(J100*H100,2)</f>
        <v>0</v>
      </c>
      <c r="S100" s="39"/>
      <c r="T100" s="203">
        <f>S100*H100</f>
        <v>0</v>
      </c>
      <c r="U100" s="203">
        <v>0</v>
      </c>
      <c r="V100" s="203">
        <f>U100*H100</f>
        <v>0</v>
      </c>
      <c r="W100" s="203">
        <v>0</v>
      </c>
      <c r="X100" s="204">
        <f>W100*H100</f>
        <v>0</v>
      </c>
      <c r="AR100" s="21" t="s">
        <v>142</v>
      </c>
      <c r="AT100" s="21" t="s">
        <v>139</v>
      </c>
      <c r="AU100" s="21" t="s">
        <v>82</v>
      </c>
      <c r="AY100" s="21" t="s">
        <v>127</v>
      </c>
      <c r="BE100" s="205">
        <f>IF(O100="základní",K100,0)</f>
        <v>0</v>
      </c>
      <c r="BF100" s="205">
        <f>IF(O100="snížená",K100,0)</f>
        <v>0</v>
      </c>
      <c r="BG100" s="205">
        <f>IF(O100="zákl. přenesená",K100,0)</f>
        <v>0</v>
      </c>
      <c r="BH100" s="205">
        <f>IF(O100="sníž. přenesená",K100,0)</f>
        <v>0</v>
      </c>
      <c r="BI100" s="205">
        <f>IF(O100="nulová",K100,0)</f>
        <v>0</v>
      </c>
      <c r="BJ100" s="21" t="s">
        <v>80</v>
      </c>
      <c r="BK100" s="205">
        <f>ROUND(P100*H100,2)</f>
        <v>0</v>
      </c>
      <c r="BL100" s="21" t="s">
        <v>135</v>
      </c>
      <c r="BM100" s="21" t="s">
        <v>163</v>
      </c>
    </row>
    <row r="101" spans="2:47" s="1" customFormat="1" ht="27">
      <c r="B101" s="38"/>
      <c r="C101" s="60"/>
      <c r="D101" s="219" t="s">
        <v>137</v>
      </c>
      <c r="E101" s="60"/>
      <c r="F101" s="220" t="s">
        <v>164</v>
      </c>
      <c r="G101" s="60"/>
      <c r="H101" s="60"/>
      <c r="I101" s="160"/>
      <c r="J101" s="160"/>
      <c r="K101" s="60"/>
      <c r="L101" s="60"/>
      <c r="M101" s="58"/>
      <c r="N101" s="208"/>
      <c r="O101" s="39"/>
      <c r="P101" s="39"/>
      <c r="Q101" s="39"/>
      <c r="R101" s="39"/>
      <c r="S101" s="39"/>
      <c r="T101" s="39"/>
      <c r="U101" s="39"/>
      <c r="V101" s="39"/>
      <c r="W101" s="39"/>
      <c r="X101" s="74"/>
      <c r="AT101" s="21" t="s">
        <v>137</v>
      </c>
      <c r="AU101" s="21" t="s">
        <v>82</v>
      </c>
    </row>
    <row r="102" spans="2:47" s="1" customFormat="1" ht="27">
      <c r="B102" s="38"/>
      <c r="C102" s="60"/>
      <c r="D102" s="206" t="s">
        <v>145</v>
      </c>
      <c r="E102" s="60"/>
      <c r="F102" s="233" t="s">
        <v>154</v>
      </c>
      <c r="G102" s="60"/>
      <c r="H102" s="60"/>
      <c r="I102" s="160"/>
      <c r="J102" s="160"/>
      <c r="K102" s="60"/>
      <c r="L102" s="60"/>
      <c r="M102" s="58"/>
      <c r="N102" s="208"/>
      <c r="O102" s="39"/>
      <c r="P102" s="39"/>
      <c r="Q102" s="39"/>
      <c r="R102" s="39"/>
      <c r="S102" s="39"/>
      <c r="T102" s="39"/>
      <c r="U102" s="39"/>
      <c r="V102" s="39"/>
      <c r="W102" s="39"/>
      <c r="X102" s="74"/>
      <c r="AT102" s="21" t="s">
        <v>145</v>
      </c>
      <c r="AU102" s="21" t="s">
        <v>82</v>
      </c>
    </row>
    <row r="103" spans="2:65" s="1" customFormat="1" ht="22.5" customHeight="1">
      <c r="B103" s="38"/>
      <c r="C103" s="209" t="s">
        <v>165</v>
      </c>
      <c r="D103" s="209" t="s">
        <v>139</v>
      </c>
      <c r="E103" s="210" t="s">
        <v>166</v>
      </c>
      <c r="F103" s="211" t="s">
        <v>167</v>
      </c>
      <c r="G103" s="212" t="s">
        <v>139</v>
      </c>
      <c r="H103" s="213">
        <v>175</v>
      </c>
      <c r="I103" s="214"/>
      <c r="J103" s="215"/>
      <c r="K103" s="216">
        <f>ROUND(P103*H103,2)</f>
        <v>0</v>
      </c>
      <c r="L103" s="211" t="s">
        <v>22</v>
      </c>
      <c r="M103" s="217"/>
      <c r="N103" s="218" t="s">
        <v>22</v>
      </c>
      <c r="O103" s="202" t="s">
        <v>41</v>
      </c>
      <c r="P103" s="126">
        <f>I103+J103</f>
        <v>0</v>
      </c>
      <c r="Q103" s="126">
        <f>ROUND(I103*H103,2)</f>
        <v>0</v>
      </c>
      <c r="R103" s="126">
        <f>ROUND(J103*H103,2)</f>
        <v>0</v>
      </c>
      <c r="S103" s="39"/>
      <c r="T103" s="203">
        <f>S103*H103</f>
        <v>0</v>
      </c>
      <c r="U103" s="203">
        <v>0</v>
      </c>
      <c r="V103" s="203">
        <f>U103*H103</f>
        <v>0</v>
      </c>
      <c r="W103" s="203">
        <v>0</v>
      </c>
      <c r="X103" s="204">
        <f>W103*H103</f>
        <v>0</v>
      </c>
      <c r="AR103" s="21" t="s">
        <v>142</v>
      </c>
      <c r="AT103" s="21" t="s">
        <v>139</v>
      </c>
      <c r="AU103" s="21" t="s">
        <v>82</v>
      </c>
      <c r="AY103" s="21" t="s">
        <v>127</v>
      </c>
      <c r="BE103" s="205">
        <f>IF(O103="základní",K103,0)</f>
        <v>0</v>
      </c>
      <c r="BF103" s="205">
        <f>IF(O103="snížená",K103,0)</f>
        <v>0</v>
      </c>
      <c r="BG103" s="205">
        <f>IF(O103="zákl. přenesená",K103,0)</f>
        <v>0</v>
      </c>
      <c r="BH103" s="205">
        <f>IF(O103="sníž. přenesená",K103,0)</f>
        <v>0</v>
      </c>
      <c r="BI103" s="205">
        <f>IF(O103="nulová",K103,0)</f>
        <v>0</v>
      </c>
      <c r="BJ103" s="21" t="s">
        <v>80</v>
      </c>
      <c r="BK103" s="205">
        <f>ROUND(P103*H103,2)</f>
        <v>0</v>
      </c>
      <c r="BL103" s="21" t="s">
        <v>135</v>
      </c>
      <c r="BM103" s="21" t="s">
        <v>168</v>
      </c>
    </row>
    <row r="104" spans="2:47" s="1" customFormat="1" ht="27">
      <c r="B104" s="38"/>
      <c r="C104" s="60"/>
      <c r="D104" s="219" t="s">
        <v>137</v>
      </c>
      <c r="E104" s="60"/>
      <c r="F104" s="220" t="s">
        <v>169</v>
      </c>
      <c r="G104" s="60"/>
      <c r="H104" s="60"/>
      <c r="I104" s="160"/>
      <c r="J104" s="160"/>
      <c r="K104" s="60"/>
      <c r="L104" s="60"/>
      <c r="M104" s="58"/>
      <c r="N104" s="208"/>
      <c r="O104" s="39"/>
      <c r="P104" s="39"/>
      <c r="Q104" s="39"/>
      <c r="R104" s="39"/>
      <c r="S104" s="39"/>
      <c r="T104" s="39"/>
      <c r="U104" s="39"/>
      <c r="V104" s="39"/>
      <c r="W104" s="39"/>
      <c r="X104" s="74"/>
      <c r="AT104" s="21" t="s">
        <v>137</v>
      </c>
      <c r="AU104" s="21" t="s">
        <v>82</v>
      </c>
    </row>
    <row r="105" spans="2:47" s="1" customFormat="1" ht="27">
      <c r="B105" s="38"/>
      <c r="C105" s="60"/>
      <c r="D105" s="206" t="s">
        <v>145</v>
      </c>
      <c r="E105" s="60"/>
      <c r="F105" s="233" t="s">
        <v>154</v>
      </c>
      <c r="G105" s="60"/>
      <c r="H105" s="60"/>
      <c r="I105" s="160"/>
      <c r="J105" s="160"/>
      <c r="K105" s="60"/>
      <c r="L105" s="60"/>
      <c r="M105" s="58"/>
      <c r="N105" s="208"/>
      <c r="O105" s="39"/>
      <c r="P105" s="39"/>
      <c r="Q105" s="39"/>
      <c r="R105" s="39"/>
      <c r="S105" s="39"/>
      <c r="T105" s="39"/>
      <c r="U105" s="39"/>
      <c r="V105" s="39"/>
      <c r="W105" s="39"/>
      <c r="X105" s="74"/>
      <c r="AT105" s="21" t="s">
        <v>145</v>
      </c>
      <c r="AU105" s="21" t="s">
        <v>82</v>
      </c>
    </row>
    <row r="106" spans="2:65" s="1" customFormat="1" ht="22.5" customHeight="1">
      <c r="B106" s="38"/>
      <c r="C106" s="194" t="s">
        <v>170</v>
      </c>
      <c r="D106" s="194" t="s">
        <v>130</v>
      </c>
      <c r="E106" s="195" t="s">
        <v>171</v>
      </c>
      <c r="F106" s="196" t="s">
        <v>172</v>
      </c>
      <c r="G106" s="197" t="s">
        <v>133</v>
      </c>
      <c r="H106" s="198">
        <v>66</v>
      </c>
      <c r="I106" s="199"/>
      <c r="J106" s="199"/>
      <c r="K106" s="200">
        <f>ROUND(P106*H106,2)</f>
        <v>0</v>
      </c>
      <c r="L106" s="196" t="s">
        <v>134</v>
      </c>
      <c r="M106" s="58"/>
      <c r="N106" s="201" t="s">
        <v>22</v>
      </c>
      <c r="O106" s="202" t="s">
        <v>41</v>
      </c>
      <c r="P106" s="126">
        <f>I106+J106</f>
        <v>0</v>
      </c>
      <c r="Q106" s="126">
        <f>ROUND(I106*H106,2)</f>
        <v>0</v>
      </c>
      <c r="R106" s="126">
        <f>ROUND(J106*H106,2)</f>
        <v>0</v>
      </c>
      <c r="S106" s="39"/>
      <c r="T106" s="203">
        <f>S106*H106</f>
        <v>0</v>
      </c>
      <c r="U106" s="203">
        <v>0</v>
      </c>
      <c r="V106" s="203">
        <f>U106*H106</f>
        <v>0</v>
      </c>
      <c r="W106" s="203">
        <v>0</v>
      </c>
      <c r="X106" s="204">
        <f>W106*H106</f>
        <v>0</v>
      </c>
      <c r="AR106" s="21" t="s">
        <v>135</v>
      </c>
      <c r="AT106" s="21" t="s">
        <v>130</v>
      </c>
      <c r="AU106" s="21" t="s">
        <v>82</v>
      </c>
      <c r="AY106" s="21" t="s">
        <v>127</v>
      </c>
      <c r="BE106" s="205">
        <f>IF(O106="základní",K106,0)</f>
        <v>0</v>
      </c>
      <c r="BF106" s="205">
        <f>IF(O106="snížená",K106,0)</f>
        <v>0</v>
      </c>
      <c r="BG106" s="205">
        <f>IF(O106="zákl. přenesená",K106,0)</f>
        <v>0</v>
      </c>
      <c r="BH106" s="205">
        <f>IF(O106="sníž. přenesená",K106,0)</f>
        <v>0</v>
      </c>
      <c r="BI106" s="205">
        <f>IF(O106="nulová",K106,0)</f>
        <v>0</v>
      </c>
      <c r="BJ106" s="21" t="s">
        <v>80</v>
      </c>
      <c r="BK106" s="205">
        <f>ROUND(P106*H106,2)</f>
        <v>0</v>
      </c>
      <c r="BL106" s="21" t="s">
        <v>135</v>
      </c>
      <c r="BM106" s="21" t="s">
        <v>173</v>
      </c>
    </row>
    <row r="107" spans="2:47" s="1" customFormat="1" ht="27">
      <c r="B107" s="38"/>
      <c r="C107" s="60"/>
      <c r="D107" s="219" t="s">
        <v>137</v>
      </c>
      <c r="E107" s="60"/>
      <c r="F107" s="220" t="s">
        <v>174</v>
      </c>
      <c r="G107" s="60"/>
      <c r="H107" s="60"/>
      <c r="I107" s="160"/>
      <c r="J107" s="160"/>
      <c r="K107" s="60"/>
      <c r="L107" s="60"/>
      <c r="M107" s="58"/>
      <c r="N107" s="208"/>
      <c r="O107" s="39"/>
      <c r="P107" s="39"/>
      <c r="Q107" s="39"/>
      <c r="R107" s="39"/>
      <c r="S107" s="39"/>
      <c r="T107" s="39"/>
      <c r="U107" s="39"/>
      <c r="V107" s="39"/>
      <c r="W107" s="39"/>
      <c r="X107" s="74"/>
      <c r="AT107" s="21" t="s">
        <v>137</v>
      </c>
      <c r="AU107" s="21" t="s">
        <v>82</v>
      </c>
    </row>
    <row r="108" spans="2:51" s="11" customFormat="1" ht="13.5">
      <c r="B108" s="222"/>
      <c r="C108" s="223"/>
      <c r="D108" s="206" t="s">
        <v>147</v>
      </c>
      <c r="E108" s="224" t="s">
        <v>22</v>
      </c>
      <c r="F108" s="225" t="s">
        <v>175</v>
      </c>
      <c r="G108" s="223"/>
      <c r="H108" s="226">
        <v>66</v>
      </c>
      <c r="I108" s="227"/>
      <c r="J108" s="227"/>
      <c r="K108" s="223"/>
      <c r="L108" s="223"/>
      <c r="M108" s="228"/>
      <c r="N108" s="229"/>
      <c r="O108" s="230"/>
      <c r="P108" s="230"/>
      <c r="Q108" s="230"/>
      <c r="R108" s="230"/>
      <c r="S108" s="230"/>
      <c r="T108" s="230"/>
      <c r="U108" s="230"/>
      <c r="V108" s="230"/>
      <c r="W108" s="230"/>
      <c r="X108" s="231"/>
      <c r="AT108" s="232" t="s">
        <v>147</v>
      </c>
      <c r="AU108" s="232" t="s">
        <v>82</v>
      </c>
      <c r="AV108" s="11" t="s">
        <v>82</v>
      </c>
      <c r="AW108" s="11" t="s">
        <v>7</v>
      </c>
      <c r="AX108" s="11" t="s">
        <v>80</v>
      </c>
      <c r="AY108" s="232" t="s">
        <v>127</v>
      </c>
    </row>
    <row r="109" spans="2:65" s="1" customFormat="1" ht="22.5" customHeight="1">
      <c r="B109" s="38"/>
      <c r="C109" s="209" t="s">
        <v>176</v>
      </c>
      <c r="D109" s="209" t="s">
        <v>139</v>
      </c>
      <c r="E109" s="210" t="s">
        <v>177</v>
      </c>
      <c r="F109" s="211" t="s">
        <v>178</v>
      </c>
      <c r="G109" s="212" t="s">
        <v>133</v>
      </c>
      <c r="H109" s="213">
        <v>66</v>
      </c>
      <c r="I109" s="214"/>
      <c r="J109" s="215"/>
      <c r="K109" s="216">
        <f>ROUND(P109*H109,2)</f>
        <v>0</v>
      </c>
      <c r="L109" s="211" t="s">
        <v>134</v>
      </c>
      <c r="M109" s="217"/>
      <c r="N109" s="218" t="s">
        <v>22</v>
      </c>
      <c r="O109" s="202" t="s">
        <v>41</v>
      </c>
      <c r="P109" s="126">
        <f>I109+J109</f>
        <v>0</v>
      </c>
      <c r="Q109" s="126">
        <f>ROUND(I109*H109,2)</f>
        <v>0</v>
      </c>
      <c r="R109" s="126">
        <f>ROUND(J109*H109,2)</f>
        <v>0</v>
      </c>
      <c r="S109" s="39"/>
      <c r="T109" s="203">
        <f>S109*H109</f>
        <v>0</v>
      </c>
      <c r="U109" s="203">
        <v>0.00012</v>
      </c>
      <c r="V109" s="203">
        <f>U109*H109</f>
        <v>0.00792</v>
      </c>
      <c r="W109" s="203">
        <v>0</v>
      </c>
      <c r="X109" s="204">
        <f>W109*H109</f>
        <v>0</v>
      </c>
      <c r="AR109" s="21" t="s">
        <v>142</v>
      </c>
      <c r="AT109" s="21" t="s">
        <v>139</v>
      </c>
      <c r="AU109" s="21" t="s">
        <v>82</v>
      </c>
      <c r="AY109" s="21" t="s">
        <v>127</v>
      </c>
      <c r="BE109" s="205">
        <f>IF(O109="základní",K109,0)</f>
        <v>0</v>
      </c>
      <c r="BF109" s="205">
        <f>IF(O109="snížená",K109,0)</f>
        <v>0</v>
      </c>
      <c r="BG109" s="205">
        <f>IF(O109="zákl. přenesená",K109,0)</f>
        <v>0</v>
      </c>
      <c r="BH109" s="205">
        <f>IF(O109="sníž. přenesená",K109,0)</f>
        <v>0</v>
      </c>
      <c r="BI109" s="205">
        <f>IF(O109="nulová",K109,0)</f>
        <v>0</v>
      </c>
      <c r="BJ109" s="21" t="s">
        <v>80</v>
      </c>
      <c r="BK109" s="205">
        <f>ROUND(P109*H109,2)</f>
        <v>0</v>
      </c>
      <c r="BL109" s="21" t="s">
        <v>135</v>
      </c>
      <c r="BM109" s="21" t="s">
        <v>179</v>
      </c>
    </row>
    <row r="110" spans="2:47" s="1" customFormat="1" ht="13.5">
      <c r="B110" s="38"/>
      <c r="C110" s="60"/>
      <c r="D110" s="219" t="s">
        <v>137</v>
      </c>
      <c r="E110" s="60"/>
      <c r="F110" s="220" t="s">
        <v>178</v>
      </c>
      <c r="G110" s="60"/>
      <c r="H110" s="60"/>
      <c r="I110" s="160"/>
      <c r="J110" s="160"/>
      <c r="K110" s="60"/>
      <c r="L110" s="60"/>
      <c r="M110" s="58"/>
      <c r="N110" s="208"/>
      <c r="O110" s="39"/>
      <c r="P110" s="39"/>
      <c r="Q110" s="39"/>
      <c r="R110" s="39"/>
      <c r="S110" s="39"/>
      <c r="T110" s="39"/>
      <c r="U110" s="39"/>
      <c r="V110" s="39"/>
      <c r="W110" s="39"/>
      <c r="X110" s="74"/>
      <c r="AT110" s="21" t="s">
        <v>137</v>
      </c>
      <c r="AU110" s="21" t="s">
        <v>82</v>
      </c>
    </row>
    <row r="111" spans="2:47" s="1" customFormat="1" ht="40.5">
      <c r="B111" s="38"/>
      <c r="C111" s="60"/>
      <c r="D111" s="206" t="s">
        <v>145</v>
      </c>
      <c r="E111" s="60"/>
      <c r="F111" s="233" t="s">
        <v>180</v>
      </c>
      <c r="G111" s="60"/>
      <c r="H111" s="60"/>
      <c r="I111" s="160"/>
      <c r="J111" s="160"/>
      <c r="K111" s="60"/>
      <c r="L111" s="60"/>
      <c r="M111" s="58"/>
      <c r="N111" s="208"/>
      <c r="O111" s="39"/>
      <c r="P111" s="39"/>
      <c r="Q111" s="39"/>
      <c r="R111" s="39"/>
      <c r="S111" s="39"/>
      <c r="T111" s="39"/>
      <c r="U111" s="39"/>
      <c r="V111" s="39"/>
      <c r="W111" s="39"/>
      <c r="X111" s="74"/>
      <c r="AT111" s="21" t="s">
        <v>145</v>
      </c>
      <c r="AU111" s="21" t="s">
        <v>82</v>
      </c>
    </row>
    <row r="112" spans="2:65" s="1" customFormat="1" ht="22.5" customHeight="1">
      <c r="B112" s="38"/>
      <c r="C112" s="194" t="s">
        <v>181</v>
      </c>
      <c r="D112" s="194" t="s">
        <v>130</v>
      </c>
      <c r="E112" s="195" t="s">
        <v>182</v>
      </c>
      <c r="F112" s="196" t="s">
        <v>183</v>
      </c>
      <c r="G112" s="197" t="s">
        <v>133</v>
      </c>
      <c r="H112" s="198">
        <v>200</v>
      </c>
      <c r="I112" s="199"/>
      <c r="J112" s="199"/>
      <c r="K112" s="200">
        <f>ROUND(P112*H112,2)</f>
        <v>0</v>
      </c>
      <c r="L112" s="196" t="s">
        <v>134</v>
      </c>
      <c r="M112" s="58"/>
      <c r="N112" s="201" t="s">
        <v>22</v>
      </c>
      <c r="O112" s="202" t="s">
        <v>41</v>
      </c>
      <c r="P112" s="126">
        <f>I112+J112</f>
        <v>0</v>
      </c>
      <c r="Q112" s="126">
        <f>ROUND(I112*H112,2)</f>
        <v>0</v>
      </c>
      <c r="R112" s="126">
        <f>ROUND(J112*H112,2)</f>
        <v>0</v>
      </c>
      <c r="S112" s="39"/>
      <c r="T112" s="203">
        <f>S112*H112</f>
        <v>0</v>
      </c>
      <c r="U112" s="203">
        <v>0</v>
      </c>
      <c r="V112" s="203">
        <f>U112*H112</f>
        <v>0</v>
      </c>
      <c r="W112" s="203">
        <v>0</v>
      </c>
      <c r="X112" s="204">
        <f>W112*H112</f>
        <v>0</v>
      </c>
      <c r="AR112" s="21" t="s">
        <v>135</v>
      </c>
      <c r="AT112" s="21" t="s">
        <v>130</v>
      </c>
      <c r="AU112" s="21" t="s">
        <v>82</v>
      </c>
      <c r="AY112" s="21" t="s">
        <v>127</v>
      </c>
      <c r="BE112" s="205">
        <f>IF(O112="základní",K112,0)</f>
        <v>0</v>
      </c>
      <c r="BF112" s="205">
        <f>IF(O112="snížená",K112,0)</f>
        <v>0</v>
      </c>
      <c r="BG112" s="205">
        <f>IF(O112="zákl. přenesená",K112,0)</f>
        <v>0</v>
      </c>
      <c r="BH112" s="205">
        <f>IF(O112="sníž. přenesená",K112,0)</f>
        <v>0</v>
      </c>
      <c r="BI112" s="205">
        <f>IF(O112="nulová",K112,0)</f>
        <v>0</v>
      </c>
      <c r="BJ112" s="21" t="s">
        <v>80</v>
      </c>
      <c r="BK112" s="205">
        <f>ROUND(P112*H112,2)</f>
        <v>0</v>
      </c>
      <c r="BL112" s="21" t="s">
        <v>135</v>
      </c>
      <c r="BM112" s="21" t="s">
        <v>184</v>
      </c>
    </row>
    <row r="113" spans="2:47" s="1" customFormat="1" ht="27">
      <c r="B113" s="38"/>
      <c r="C113" s="60"/>
      <c r="D113" s="206" t="s">
        <v>137</v>
      </c>
      <c r="E113" s="60"/>
      <c r="F113" s="207" t="s">
        <v>185</v>
      </c>
      <c r="G113" s="60"/>
      <c r="H113" s="60"/>
      <c r="I113" s="160"/>
      <c r="J113" s="160"/>
      <c r="K113" s="60"/>
      <c r="L113" s="60"/>
      <c r="M113" s="58"/>
      <c r="N113" s="208"/>
      <c r="O113" s="39"/>
      <c r="P113" s="39"/>
      <c r="Q113" s="39"/>
      <c r="R113" s="39"/>
      <c r="S113" s="39"/>
      <c r="T113" s="39"/>
      <c r="U113" s="39"/>
      <c r="V113" s="39"/>
      <c r="W113" s="39"/>
      <c r="X113" s="74"/>
      <c r="AT113" s="21" t="s">
        <v>137</v>
      </c>
      <c r="AU113" s="21" t="s">
        <v>82</v>
      </c>
    </row>
    <row r="114" spans="2:65" s="1" customFormat="1" ht="22.5" customHeight="1">
      <c r="B114" s="38"/>
      <c r="C114" s="209" t="s">
        <v>186</v>
      </c>
      <c r="D114" s="209" t="s">
        <v>139</v>
      </c>
      <c r="E114" s="210" t="s">
        <v>187</v>
      </c>
      <c r="F114" s="211" t="s">
        <v>188</v>
      </c>
      <c r="G114" s="212" t="s">
        <v>133</v>
      </c>
      <c r="H114" s="213">
        <v>200</v>
      </c>
      <c r="I114" s="214"/>
      <c r="J114" s="215"/>
      <c r="K114" s="216">
        <f>ROUND(P114*H114,2)</f>
        <v>0</v>
      </c>
      <c r="L114" s="211" t="s">
        <v>134</v>
      </c>
      <c r="M114" s="217"/>
      <c r="N114" s="218" t="s">
        <v>22</v>
      </c>
      <c r="O114" s="202" t="s">
        <v>41</v>
      </c>
      <c r="P114" s="126">
        <f>I114+J114</f>
        <v>0</v>
      </c>
      <c r="Q114" s="126">
        <f>ROUND(I114*H114,2)</f>
        <v>0</v>
      </c>
      <c r="R114" s="126">
        <f>ROUND(J114*H114,2)</f>
        <v>0</v>
      </c>
      <c r="S114" s="39"/>
      <c r="T114" s="203">
        <f>S114*H114</f>
        <v>0</v>
      </c>
      <c r="U114" s="203">
        <v>0.0009</v>
      </c>
      <c r="V114" s="203">
        <f>U114*H114</f>
        <v>0.18</v>
      </c>
      <c r="W114" s="203">
        <v>0</v>
      </c>
      <c r="X114" s="204">
        <f>W114*H114</f>
        <v>0</v>
      </c>
      <c r="AR114" s="21" t="s">
        <v>142</v>
      </c>
      <c r="AT114" s="21" t="s">
        <v>139</v>
      </c>
      <c r="AU114" s="21" t="s">
        <v>82</v>
      </c>
      <c r="AY114" s="21" t="s">
        <v>127</v>
      </c>
      <c r="BE114" s="205">
        <f>IF(O114="základní",K114,0)</f>
        <v>0</v>
      </c>
      <c r="BF114" s="205">
        <f>IF(O114="snížená",K114,0)</f>
        <v>0</v>
      </c>
      <c r="BG114" s="205">
        <f>IF(O114="zákl. přenesená",K114,0)</f>
        <v>0</v>
      </c>
      <c r="BH114" s="205">
        <f>IF(O114="sníž. přenesená",K114,0)</f>
        <v>0</v>
      </c>
      <c r="BI114" s="205">
        <f>IF(O114="nulová",K114,0)</f>
        <v>0</v>
      </c>
      <c r="BJ114" s="21" t="s">
        <v>80</v>
      </c>
      <c r="BK114" s="205">
        <f>ROUND(P114*H114,2)</f>
        <v>0</v>
      </c>
      <c r="BL114" s="21" t="s">
        <v>135</v>
      </c>
      <c r="BM114" s="21" t="s">
        <v>189</v>
      </c>
    </row>
    <row r="115" spans="2:47" s="1" customFormat="1" ht="13.5">
      <c r="B115" s="38"/>
      <c r="C115" s="60"/>
      <c r="D115" s="219" t="s">
        <v>137</v>
      </c>
      <c r="E115" s="60"/>
      <c r="F115" s="220" t="s">
        <v>188</v>
      </c>
      <c r="G115" s="60"/>
      <c r="H115" s="60"/>
      <c r="I115" s="160"/>
      <c r="J115" s="160"/>
      <c r="K115" s="60"/>
      <c r="L115" s="60"/>
      <c r="M115" s="58"/>
      <c r="N115" s="208"/>
      <c r="O115" s="39"/>
      <c r="P115" s="39"/>
      <c r="Q115" s="39"/>
      <c r="R115" s="39"/>
      <c r="S115" s="39"/>
      <c r="T115" s="39"/>
      <c r="U115" s="39"/>
      <c r="V115" s="39"/>
      <c r="W115" s="39"/>
      <c r="X115" s="74"/>
      <c r="AT115" s="21" t="s">
        <v>137</v>
      </c>
      <c r="AU115" s="21" t="s">
        <v>82</v>
      </c>
    </row>
    <row r="116" spans="2:47" s="1" customFormat="1" ht="27">
      <c r="B116" s="38"/>
      <c r="C116" s="60"/>
      <c r="D116" s="206" t="s">
        <v>145</v>
      </c>
      <c r="E116" s="60"/>
      <c r="F116" s="233" t="s">
        <v>190</v>
      </c>
      <c r="G116" s="60"/>
      <c r="H116" s="60"/>
      <c r="I116" s="160"/>
      <c r="J116" s="160"/>
      <c r="K116" s="60"/>
      <c r="L116" s="60"/>
      <c r="M116" s="58"/>
      <c r="N116" s="208"/>
      <c r="O116" s="39"/>
      <c r="P116" s="39"/>
      <c r="Q116" s="39"/>
      <c r="R116" s="39"/>
      <c r="S116" s="39"/>
      <c r="T116" s="39"/>
      <c r="U116" s="39"/>
      <c r="V116" s="39"/>
      <c r="W116" s="39"/>
      <c r="X116" s="74"/>
      <c r="AT116" s="21" t="s">
        <v>145</v>
      </c>
      <c r="AU116" s="21" t="s">
        <v>82</v>
      </c>
    </row>
    <row r="117" spans="2:65" s="1" customFormat="1" ht="22.5" customHeight="1">
      <c r="B117" s="38"/>
      <c r="C117" s="194" t="s">
        <v>191</v>
      </c>
      <c r="D117" s="194" t="s">
        <v>130</v>
      </c>
      <c r="E117" s="195" t="s">
        <v>192</v>
      </c>
      <c r="F117" s="196" t="s">
        <v>193</v>
      </c>
      <c r="G117" s="197" t="s">
        <v>194</v>
      </c>
      <c r="H117" s="198">
        <v>16</v>
      </c>
      <c r="I117" s="199"/>
      <c r="J117" s="199"/>
      <c r="K117" s="200">
        <f>ROUND(P117*H117,2)</f>
        <v>0</v>
      </c>
      <c r="L117" s="196" t="s">
        <v>134</v>
      </c>
      <c r="M117" s="58"/>
      <c r="N117" s="201" t="s">
        <v>22</v>
      </c>
      <c r="O117" s="202" t="s">
        <v>41</v>
      </c>
      <c r="P117" s="126">
        <f>I117+J117</f>
        <v>0</v>
      </c>
      <c r="Q117" s="126">
        <f>ROUND(I117*H117,2)</f>
        <v>0</v>
      </c>
      <c r="R117" s="126">
        <f>ROUND(J117*H117,2)</f>
        <v>0</v>
      </c>
      <c r="S117" s="39"/>
      <c r="T117" s="203">
        <f>S117*H117</f>
        <v>0</v>
      </c>
      <c r="U117" s="203">
        <v>0</v>
      </c>
      <c r="V117" s="203">
        <f>U117*H117</f>
        <v>0</v>
      </c>
      <c r="W117" s="203">
        <v>0</v>
      </c>
      <c r="X117" s="204">
        <f>W117*H117</f>
        <v>0</v>
      </c>
      <c r="AR117" s="21" t="s">
        <v>135</v>
      </c>
      <c r="AT117" s="21" t="s">
        <v>130</v>
      </c>
      <c r="AU117" s="21" t="s">
        <v>82</v>
      </c>
      <c r="AY117" s="21" t="s">
        <v>127</v>
      </c>
      <c r="BE117" s="205">
        <f>IF(O117="základní",K117,0)</f>
        <v>0</v>
      </c>
      <c r="BF117" s="205">
        <f>IF(O117="snížená",K117,0)</f>
        <v>0</v>
      </c>
      <c r="BG117" s="205">
        <f>IF(O117="zákl. přenesená",K117,0)</f>
        <v>0</v>
      </c>
      <c r="BH117" s="205">
        <f>IF(O117="sníž. přenesená",K117,0)</f>
        <v>0</v>
      </c>
      <c r="BI117" s="205">
        <f>IF(O117="nulová",K117,0)</f>
        <v>0</v>
      </c>
      <c r="BJ117" s="21" t="s">
        <v>80</v>
      </c>
      <c r="BK117" s="205">
        <f>ROUND(P117*H117,2)</f>
        <v>0</v>
      </c>
      <c r="BL117" s="21" t="s">
        <v>135</v>
      </c>
      <c r="BM117" s="21" t="s">
        <v>195</v>
      </c>
    </row>
    <row r="118" spans="2:47" s="1" customFormat="1" ht="27">
      <c r="B118" s="38"/>
      <c r="C118" s="60"/>
      <c r="D118" s="206" t="s">
        <v>137</v>
      </c>
      <c r="E118" s="60"/>
      <c r="F118" s="207" t="s">
        <v>196</v>
      </c>
      <c r="G118" s="60"/>
      <c r="H118" s="60"/>
      <c r="I118" s="160"/>
      <c r="J118" s="160"/>
      <c r="K118" s="60"/>
      <c r="L118" s="60"/>
      <c r="M118" s="58"/>
      <c r="N118" s="208"/>
      <c r="O118" s="39"/>
      <c r="P118" s="39"/>
      <c r="Q118" s="39"/>
      <c r="R118" s="39"/>
      <c r="S118" s="39"/>
      <c r="T118" s="39"/>
      <c r="U118" s="39"/>
      <c r="V118" s="39"/>
      <c r="W118" s="39"/>
      <c r="X118" s="74"/>
      <c r="AT118" s="21" t="s">
        <v>137</v>
      </c>
      <c r="AU118" s="21" t="s">
        <v>82</v>
      </c>
    </row>
    <row r="119" spans="2:65" s="1" customFormat="1" ht="22.5" customHeight="1">
      <c r="B119" s="38"/>
      <c r="C119" s="209" t="s">
        <v>197</v>
      </c>
      <c r="D119" s="209" t="s">
        <v>139</v>
      </c>
      <c r="E119" s="210" t="s">
        <v>198</v>
      </c>
      <c r="F119" s="211" t="s">
        <v>199</v>
      </c>
      <c r="G119" s="212" t="s">
        <v>200</v>
      </c>
      <c r="H119" s="213">
        <v>16</v>
      </c>
      <c r="I119" s="214"/>
      <c r="J119" s="215"/>
      <c r="K119" s="216">
        <f>ROUND(P119*H119,2)</f>
        <v>0</v>
      </c>
      <c r="L119" s="211" t="s">
        <v>22</v>
      </c>
      <c r="M119" s="217"/>
      <c r="N119" s="218" t="s">
        <v>22</v>
      </c>
      <c r="O119" s="202" t="s">
        <v>41</v>
      </c>
      <c r="P119" s="126">
        <f>I119+J119</f>
        <v>0</v>
      </c>
      <c r="Q119" s="126">
        <f>ROUND(I119*H119,2)</f>
        <v>0</v>
      </c>
      <c r="R119" s="126">
        <f>ROUND(J119*H119,2)</f>
        <v>0</v>
      </c>
      <c r="S119" s="39"/>
      <c r="T119" s="203">
        <f>S119*H119</f>
        <v>0</v>
      </c>
      <c r="U119" s="203">
        <v>0</v>
      </c>
      <c r="V119" s="203">
        <f>U119*H119</f>
        <v>0</v>
      </c>
      <c r="W119" s="203">
        <v>0</v>
      </c>
      <c r="X119" s="204">
        <f>W119*H119</f>
        <v>0</v>
      </c>
      <c r="AR119" s="21" t="s">
        <v>142</v>
      </c>
      <c r="AT119" s="21" t="s">
        <v>139</v>
      </c>
      <c r="AU119" s="21" t="s">
        <v>82</v>
      </c>
      <c r="AY119" s="21" t="s">
        <v>127</v>
      </c>
      <c r="BE119" s="205">
        <f>IF(O119="základní",K119,0)</f>
        <v>0</v>
      </c>
      <c r="BF119" s="205">
        <f>IF(O119="snížená",K119,0)</f>
        <v>0</v>
      </c>
      <c r="BG119" s="205">
        <f>IF(O119="zákl. přenesená",K119,0)</f>
        <v>0</v>
      </c>
      <c r="BH119" s="205">
        <f>IF(O119="sníž. přenesená",K119,0)</f>
        <v>0</v>
      </c>
      <c r="BI119" s="205">
        <f>IF(O119="nulová",K119,0)</f>
        <v>0</v>
      </c>
      <c r="BJ119" s="21" t="s">
        <v>80</v>
      </c>
      <c r="BK119" s="205">
        <f>ROUND(P119*H119,2)</f>
        <v>0</v>
      </c>
      <c r="BL119" s="21" t="s">
        <v>135</v>
      </c>
      <c r="BM119" s="21" t="s">
        <v>201</v>
      </c>
    </row>
    <row r="120" spans="2:47" s="1" customFormat="1" ht="27">
      <c r="B120" s="38"/>
      <c r="C120" s="60"/>
      <c r="D120" s="206" t="s">
        <v>137</v>
      </c>
      <c r="E120" s="60"/>
      <c r="F120" s="207" t="s">
        <v>202</v>
      </c>
      <c r="G120" s="60"/>
      <c r="H120" s="60"/>
      <c r="I120" s="160"/>
      <c r="J120" s="160"/>
      <c r="K120" s="60"/>
      <c r="L120" s="60"/>
      <c r="M120" s="58"/>
      <c r="N120" s="208"/>
      <c r="O120" s="39"/>
      <c r="P120" s="39"/>
      <c r="Q120" s="39"/>
      <c r="R120" s="39"/>
      <c r="S120" s="39"/>
      <c r="T120" s="39"/>
      <c r="U120" s="39"/>
      <c r="V120" s="39"/>
      <c r="W120" s="39"/>
      <c r="X120" s="74"/>
      <c r="AT120" s="21" t="s">
        <v>137</v>
      </c>
      <c r="AU120" s="21" t="s">
        <v>82</v>
      </c>
    </row>
    <row r="121" spans="2:65" s="1" customFormat="1" ht="22.5" customHeight="1">
      <c r="B121" s="38"/>
      <c r="C121" s="194" t="s">
        <v>203</v>
      </c>
      <c r="D121" s="194" t="s">
        <v>130</v>
      </c>
      <c r="E121" s="195" t="s">
        <v>204</v>
      </c>
      <c r="F121" s="196" t="s">
        <v>205</v>
      </c>
      <c r="G121" s="197" t="s">
        <v>194</v>
      </c>
      <c r="H121" s="198">
        <v>2</v>
      </c>
      <c r="I121" s="199"/>
      <c r="J121" s="199"/>
      <c r="K121" s="200">
        <f>ROUND(P121*H121,2)</f>
        <v>0</v>
      </c>
      <c r="L121" s="196" t="s">
        <v>134</v>
      </c>
      <c r="M121" s="58"/>
      <c r="N121" s="201" t="s">
        <v>22</v>
      </c>
      <c r="O121" s="202" t="s">
        <v>41</v>
      </c>
      <c r="P121" s="126">
        <f>I121+J121</f>
        <v>0</v>
      </c>
      <c r="Q121" s="126">
        <f>ROUND(I121*H121,2)</f>
        <v>0</v>
      </c>
      <c r="R121" s="126">
        <f>ROUND(J121*H121,2)</f>
        <v>0</v>
      </c>
      <c r="S121" s="39"/>
      <c r="T121" s="203">
        <f>S121*H121</f>
        <v>0</v>
      </c>
      <c r="U121" s="203">
        <v>0</v>
      </c>
      <c r="V121" s="203">
        <f>U121*H121</f>
        <v>0</v>
      </c>
      <c r="W121" s="203">
        <v>0</v>
      </c>
      <c r="X121" s="204">
        <f>W121*H121</f>
        <v>0</v>
      </c>
      <c r="AR121" s="21" t="s">
        <v>135</v>
      </c>
      <c r="AT121" s="21" t="s">
        <v>130</v>
      </c>
      <c r="AU121" s="21" t="s">
        <v>82</v>
      </c>
      <c r="AY121" s="21" t="s">
        <v>127</v>
      </c>
      <c r="BE121" s="205">
        <f>IF(O121="základní",K121,0)</f>
        <v>0</v>
      </c>
      <c r="BF121" s="205">
        <f>IF(O121="snížená",K121,0)</f>
        <v>0</v>
      </c>
      <c r="BG121" s="205">
        <f>IF(O121="zákl. přenesená",K121,0)</f>
        <v>0</v>
      </c>
      <c r="BH121" s="205">
        <f>IF(O121="sníž. přenesená",K121,0)</f>
        <v>0</v>
      </c>
      <c r="BI121" s="205">
        <f>IF(O121="nulová",K121,0)</f>
        <v>0</v>
      </c>
      <c r="BJ121" s="21" t="s">
        <v>80</v>
      </c>
      <c r="BK121" s="205">
        <f>ROUND(P121*H121,2)</f>
        <v>0</v>
      </c>
      <c r="BL121" s="21" t="s">
        <v>135</v>
      </c>
      <c r="BM121" s="21" t="s">
        <v>206</v>
      </c>
    </row>
    <row r="122" spans="2:47" s="1" customFormat="1" ht="27">
      <c r="B122" s="38"/>
      <c r="C122" s="60"/>
      <c r="D122" s="206" t="s">
        <v>137</v>
      </c>
      <c r="E122" s="60"/>
      <c r="F122" s="207" t="s">
        <v>207</v>
      </c>
      <c r="G122" s="60"/>
      <c r="H122" s="60"/>
      <c r="I122" s="160"/>
      <c r="J122" s="160"/>
      <c r="K122" s="60"/>
      <c r="L122" s="60"/>
      <c r="M122" s="58"/>
      <c r="N122" s="208"/>
      <c r="O122" s="39"/>
      <c r="P122" s="39"/>
      <c r="Q122" s="39"/>
      <c r="R122" s="39"/>
      <c r="S122" s="39"/>
      <c r="T122" s="39"/>
      <c r="U122" s="39"/>
      <c r="V122" s="39"/>
      <c r="W122" s="39"/>
      <c r="X122" s="74"/>
      <c r="AT122" s="21" t="s">
        <v>137</v>
      </c>
      <c r="AU122" s="21" t="s">
        <v>82</v>
      </c>
    </row>
    <row r="123" spans="2:65" s="1" customFormat="1" ht="22.5" customHeight="1">
      <c r="B123" s="38"/>
      <c r="C123" s="209" t="s">
        <v>208</v>
      </c>
      <c r="D123" s="209" t="s">
        <v>139</v>
      </c>
      <c r="E123" s="210" t="s">
        <v>209</v>
      </c>
      <c r="F123" s="211" t="s">
        <v>210</v>
      </c>
      <c r="G123" s="212" t="s">
        <v>194</v>
      </c>
      <c r="H123" s="213">
        <v>2</v>
      </c>
      <c r="I123" s="214"/>
      <c r="J123" s="215"/>
      <c r="K123" s="216">
        <f>ROUND(P123*H123,2)</f>
        <v>0</v>
      </c>
      <c r="L123" s="211" t="s">
        <v>134</v>
      </c>
      <c r="M123" s="217"/>
      <c r="N123" s="218" t="s">
        <v>22</v>
      </c>
      <c r="O123" s="202" t="s">
        <v>41</v>
      </c>
      <c r="P123" s="126">
        <f>I123+J123</f>
        <v>0</v>
      </c>
      <c r="Q123" s="126">
        <f>ROUND(I123*H123,2)</f>
        <v>0</v>
      </c>
      <c r="R123" s="126">
        <f>ROUND(J123*H123,2)</f>
        <v>0</v>
      </c>
      <c r="S123" s="39"/>
      <c r="T123" s="203">
        <f>S123*H123</f>
        <v>0</v>
      </c>
      <c r="U123" s="203">
        <v>0.0081</v>
      </c>
      <c r="V123" s="203">
        <f>U123*H123</f>
        <v>0.0162</v>
      </c>
      <c r="W123" s="203">
        <v>0</v>
      </c>
      <c r="X123" s="204">
        <f>W123*H123</f>
        <v>0</v>
      </c>
      <c r="AR123" s="21" t="s">
        <v>142</v>
      </c>
      <c r="AT123" s="21" t="s">
        <v>139</v>
      </c>
      <c r="AU123" s="21" t="s">
        <v>82</v>
      </c>
      <c r="AY123" s="21" t="s">
        <v>127</v>
      </c>
      <c r="BE123" s="205">
        <f>IF(O123="základní",K123,0)</f>
        <v>0</v>
      </c>
      <c r="BF123" s="205">
        <f>IF(O123="snížená",K123,0)</f>
        <v>0</v>
      </c>
      <c r="BG123" s="205">
        <f>IF(O123="zákl. přenesená",K123,0)</f>
        <v>0</v>
      </c>
      <c r="BH123" s="205">
        <f>IF(O123="sníž. přenesená",K123,0)</f>
        <v>0</v>
      </c>
      <c r="BI123" s="205">
        <f>IF(O123="nulová",K123,0)</f>
        <v>0</v>
      </c>
      <c r="BJ123" s="21" t="s">
        <v>80</v>
      </c>
      <c r="BK123" s="205">
        <f>ROUND(P123*H123,2)</f>
        <v>0</v>
      </c>
      <c r="BL123" s="21" t="s">
        <v>135</v>
      </c>
      <c r="BM123" s="21" t="s">
        <v>211</v>
      </c>
    </row>
    <row r="124" spans="2:47" s="1" customFormat="1" ht="13.5">
      <c r="B124" s="38"/>
      <c r="C124" s="60"/>
      <c r="D124" s="206" t="s">
        <v>137</v>
      </c>
      <c r="E124" s="60"/>
      <c r="F124" s="207" t="s">
        <v>210</v>
      </c>
      <c r="G124" s="60"/>
      <c r="H124" s="60"/>
      <c r="I124" s="160"/>
      <c r="J124" s="160"/>
      <c r="K124" s="60"/>
      <c r="L124" s="60"/>
      <c r="M124" s="58"/>
      <c r="N124" s="208"/>
      <c r="O124" s="39"/>
      <c r="P124" s="39"/>
      <c r="Q124" s="39"/>
      <c r="R124" s="39"/>
      <c r="S124" s="39"/>
      <c r="T124" s="39"/>
      <c r="U124" s="39"/>
      <c r="V124" s="39"/>
      <c r="W124" s="39"/>
      <c r="X124" s="74"/>
      <c r="AT124" s="21" t="s">
        <v>137</v>
      </c>
      <c r="AU124" s="21" t="s">
        <v>82</v>
      </c>
    </row>
    <row r="125" spans="2:65" s="1" customFormat="1" ht="22.5" customHeight="1">
      <c r="B125" s="38"/>
      <c r="C125" s="194" t="s">
        <v>11</v>
      </c>
      <c r="D125" s="194" t="s">
        <v>130</v>
      </c>
      <c r="E125" s="195" t="s">
        <v>212</v>
      </c>
      <c r="F125" s="196" t="s">
        <v>213</v>
      </c>
      <c r="G125" s="197" t="s">
        <v>194</v>
      </c>
      <c r="H125" s="198">
        <v>9</v>
      </c>
      <c r="I125" s="199"/>
      <c r="J125" s="199"/>
      <c r="K125" s="200">
        <f>ROUND(P125*H125,2)</f>
        <v>0</v>
      </c>
      <c r="L125" s="196" t="s">
        <v>134</v>
      </c>
      <c r="M125" s="58"/>
      <c r="N125" s="201" t="s">
        <v>22</v>
      </c>
      <c r="O125" s="202" t="s">
        <v>41</v>
      </c>
      <c r="P125" s="126">
        <f>I125+J125</f>
        <v>0</v>
      </c>
      <c r="Q125" s="126">
        <f>ROUND(I125*H125,2)</f>
        <v>0</v>
      </c>
      <c r="R125" s="126">
        <f>ROUND(J125*H125,2)</f>
        <v>0</v>
      </c>
      <c r="S125" s="39"/>
      <c r="T125" s="203">
        <f>S125*H125</f>
        <v>0</v>
      </c>
      <c r="U125" s="203">
        <v>0</v>
      </c>
      <c r="V125" s="203">
        <f>U125*H125</f>
        <v>0</v>
      </c>
      <c r="W125" s="203">
        <v>0</v>
      </c>
      <c r="X125" s="204">
        <f>W125*H125</f>
        <v>0</v>
      </c>
      <c r="AR125" s="21" t="s">
        <v>135</v>
      </c>
      <c r="AT125" s="21" t="s">
        <v>130</v>
      </c>
      <c r="AU125" s="21" t="s">
        <v>82</v>
      </c>
      <c r="AY125" s="21" t="s">
        <v>127</v>
      </c>
      <c r="BE125" s="205">
        <f>IF(O125="základní",K125,0)</f>
        <v>0</v>
      </c>
      <c r="BF125" s="205">
        <f>IF(O125="snížená",K125,0)</f>
        <v>0</v>
      </c>
      <c r="BG125" s="205">
        <f>IF(O125="zákl. přenesená",K125,0)</f>
        <v>0</v>
      </c>
      <c r="BH125" s="205">
        <f>IF(O125="sníž. přenesená",K125,0)</f>
        <v>0</v>
      </c>
      <c r="BI125" s="205">
        <f>IF(O125="nulová",K125,0)</f>
        <v>0</v>
      </c>
      <c r="BJ125" s="21" t="s">
        <v>80</v>
      </c>
      <c r="BK125" s="205">
        <f>ROUND(P125*H125,2)</f>
        <v>0</v>
      </c>
      <c r="BL125" s="21" t="s">
        <v>135</v>
      </c>
      <c r="BM125" s="21" t="s">
        <v>214</v>
      </c>
    </row>
    <row r="126" spans="2:47" s="1" customFormat="1" ht="13.5">
      <c r="B126" s="38"/>
      <c r="C126" s="60"/>
      <c r="D126" s="206" t="s">
        <v>137</v>
      </c>
      <c r="E126" s="60"/>
      <c r="F126" s="207" t="s">
        <v>215</v>
      </c>
      <c r="G126" s="60"/>
      <c r="H126" s="60"/>
      <c r="I126" s="160"/>
      <c r="J126" s="160"/>
      <c r="K126" s="60"/>
      <c r="L126" s="60"/>
      <c r="M126" s="58"/>
      <c r="N126" s="208"/>
      <c r="O126" s="39"/>
      <c r="P126" s="39"/>
      <c r="Q126" s="39"/>
      <c r="R126" s="39"/>
      <c r="S126" s="39"/>
      <c r="T126" s="39"/>
      <c r="U126" s="39"/>
      <c r="V126" s="39"/>
      <c r="W126" s="39"/>
      <c r="X126" s="74"/>
      <c r="AT126" s="21" t="s">
        <v>137</v>
      </c>
      <c r="AU126" s="21" t="s">
        <v>82</v>
      </c>
    </row>
    <row r="127" spans="2:65" s="1" customFormat="1" ht="31.5" customHeight="1">
      <c r="B127" s="38"/>
      <c r="C127" s="209" t="s">
        <v>135</v>
      </c>
      <c r="D127" s="209" t="s">
        <v>139</v>
      </c>
      <c r="E127" s="210" t="s">
        <v>216</v>
      </c>
      <c r="F127" s="211" t="s">
        <v>217</v>
      </c>
      <c r="G127" s="212" t="s">
        <v>194</v>
      </c>
      <c r="H127" s="213">
        <v>2</v>
      </c>
      <c r="I127" s="214"/>
      <c r="J127" s="215"/>
      <c r="K127" s="216">
        <f>ROUND(P127*H127,2)</f>
        <v>0</v>
      </c>
      <c r="L127" s="211" t="s">
        <v>22</v>
      </c>
      <c r="M127" s="217"/>
      <c r="N127" s="218" t="s">
        <v>22</v>
      </c>
      <c r="O127" s="202" t="s">
        <v>41</v>
      </c>
      <c r="P127" s="126">
        <f>I127+J127</f>
        <v>0</v>
      </c>
      <c r="Q127" s="126">
        <f>ROUND(I127*H127,2)</f>
        <v>0</v>
      </c>
      <c r="R127" s="126">
        <f>ROUND(J127*H127,2)</f>
        <v>0</v>
      </c>
      <c r="S127" s="39"/>
      <c r="T127" s="203">
        <f>S127*H127</f>
        <v>0</v>
      </c>
      <c r="U127" s="203">
        <v>0.015</v>
      </c>
      <c r="V127" s="203">
        <f>U127*H127</f>
        <v>0.03</v>
      </c>
      <c r="W127" s="203">
        <v>0</v>
      </c>
      <c r="X127" s="204">
        <f>W127*H127</f>
        <v>0</v>
      </c>
      <c r="AR127" s="21" t="s">
        <v>142</v>
      </c>
      <c r="AT127" s="21" t="s">
        <v>139</v>
      </c>
      <c r="AU127" s="21" t="s">
        <v>82</v>
      </c>
      <c r="AY127" s="21" t="s">
        <v>127</v>
      </c>
      <c r="BE127" s="205">
        <f>IF(O127="základní",K127,0)</f>
        <v>0</v>
      </c>
      <c r="BF127" s="205">
        <f>IF(O127="snížená",K127,0)</f>
        <v>0</v>
      </c>
      <c r="BG127" s="205">
        <f>IF(O127="zákl. přenesená",K127,0)</f>
        <v>0</v>
      </c>
      <c r="BH127" s="205">
        <f>IF(O127="sníž. přenesená",K127,0)</f>
        <v>0</v>
      </c>
      <c r="BI127" s="205">
        <f>IF(O127="nulová",K127,0)</f>
        <v>0</v>
      </c>
      <c r="BJ127" s="21" t="s">
        <v>80</v>
      </c>
      <c r="BK127" s="205">
        <f>ROUND(P127*H127,2)</f>
        <v>0</v>
      </c>
      <c r="BL127" s="21" t="s">
        <v>135</v>
      </c>
      <c r="BM127" s="21" t="s">
        <v>218</v>
      </c>
    </row>
    <row r="128" spans="2:47" s="1" customFormat="1" ht="27">
      <c r="B128" s="38"/>
      <c r="C128" s="60"/>
      <c r="D128" s="219" t="s">
        <v>137</v>
      </c>
      <c r="E128" s="60"/>
      <c r="F128" s="220" t="s">
        <v>217</v>
      </c>
      <c r="G128" s="60"/>
      <c r="H128" s="60"/>
      <c r="I128" s="160"/>
      <c r="J128" s="160"/>
      <c r="K128" s="60"/>
      <c r="L128" s="60"/>
      <c r="M128" s="58"/>
      <c r="N128" s="208"/>
      <c r="O128" s="39"/>
      <c r="P128" s="39"/>
      <c r="Q128" s="39"/>
      <c r="R128" s="39"/>
      <c r="S128" s="39"/>
      <c r="T128" s="39"/>
      <c r="U128" s="39"/>
      <c r="V128" s="39"/>
      <c r="W128" s="39"/>
      <c r="X128" s="74"/>
      <c r="AT128" s="21" t="s">
        <v>137</v>
      </c>
      <c r="AU128" s="21" t="s">
        <v>82</v>
      </c>
    </row>
    <row r="129" spans="2:47" s="1" customFormat="1" ht="40.5">
      <c r="B129" s="38"/>
      <c r="C129" s="60"/>
      <c r="D129" s="206" t="s">
        <v>145</v>
      </c>
      <c r="E129" s="60"/>
      <c r="F129" s="233" t="s">
        <v>219</v>
      </c>
      <c r="G129" s="60"/>
      <c r="H129" s="60"/>
      <c r="I129" s="160"/>
      <c r="J129" s="160"/>
      <c r="K129" s="60"/>
      <c r="L129" s="60"/>
      <c r="M129" s="58"/>
      <c r="N129" s="208"/>
      <c r="O129" s="39"/>
      <c r="P129" s="39"/>
      <c r="Q129" s="39"/>
      <c r="R129" s="39"/>
      <c r="S129" s="39"/>
      <c r="T129" s="39"/>
      <c r="U129" s="39"/>
      <c r="V129" s="39"/>
      <c r="W129" s="39"/>
      <c r="X129" s="74"/>
      <c r="AT129" s="21" t="s">
        <v>145</v>
      </c>
      <c r="AU129" s="21" t="s">
        <v>82</v>
      </c>
    </row>
    <row r="130" spans="2:65" s="1" customFormat="1" ht="31.5" customHeight="1">
      <c r="B130" s="38"/>
      <c r="C130" s="209" t="s">
        <v>220</v>
      </c>
      <c r="D130" s="209" t="s">
        <v>139</v>
      </c>
      <c r="E130" s="210" t="s">
        <v>221</v>
      </c>
      <c r="F130" s="211" t="s">
        <v>222</v>
      </c>
      <c r="G130" s="212" t="s">
        <v>194</v>
      </c>
      <c r="H130" s="213">
        <v>7</v>
      </c>
      <c r="I130" s="214"/>
      <c r="J130" s="215"/>
      <c r="K130" s="216">
        <f>ROUND(P130*H130,2)</f>
        <v>0</v>
      </c>
      <c r="L130" s="211" t="s">
        <v>22</v>
      </c>
      <c r="M130" s="217"/>
      <c r="N130" s="218" t="s">
        <v>22</v>
      </c>
      <c r="O130" s="202" t="s">
        <v>41</v>
      </c>
      <c r="P130" s="126">
        <f>I130+J130</f>
        <v>0</v>
      </c>
      <c r="Q130" s="126">
        <f>ROUND(I130*H130,2)</f>
        <v>0</v>
      </c>
      <c r="R130" s="126">
        <f>ROUND(J130*H130,2)</f>
        <v>0</v>
      </c>
      <c r="S130" s="39"/>
      <c r="T130" s="203">
        <f>S130*H130</f>
        <v>0</v>
      </c>
      <c r="U130" s="203">
        <v>0.015</v>
      </c>
      <c r="V130" s="203">
        <f>U130*H130</f>
        <v>0.105</v>
      </c>
      <c r="W130" s="203">
        <v>0</v>
      </c>
      <c r="X130" s="204">
        <f>W130*H130</f>
        <v>0</v>
      </c>
      <c r="AR130" s="21" t="s">
        <v>142</v>
      </c>
      <c r="AT130" s="21" t="s">
        <v>139</v>
      </c>
      <c r="AU130" s="21" t="s">
        <v>82</v>
      </c>
      <c r="AY130" s="21" t="s">
        <v>127</v>
      </c>
      <c r="BE130" s="205">
        <f>IF(O130="základní",K130,0)</f>
        <v>0</v>
      </c>
      <c r="BF130" s="205">
        <f>IF(O130="snížená",K130,0)</f>
        <v>0</v>
      </c>
      <c r="BG130" s="205">
        <f>IF(O130="zákl. přenesená",K130,0)</f>
        <v>0</v>
      </c>
      <c r="BH130" s="205">
        <f>IF(O130="sníž. přenesená",K130,0)</f>
        <v>0</v>
      </c>
      <c r="BI130" s="205">
        <f>IF(O130="nulová",K130,0)</f>
        <v>0</v>
      </c>
      <c r="BJ130" s="21" t="s">
        <v>80</v>
      </c>
      <c r="BK130" s="205">
        <f>ROUND(P130*H130,2)</f>
        <v>0</v>
      </c>
      <c r="BL130" s="21" t="s">
        <v>135</v>
      </c>
      <c r="BM130" s="21" t="s">
        <v>223</v>
      </c>
    </row>
    <row r="131" spans="2:47" s="1" customFormat="1" ht="13.5">
      <c r="B131" s="38"/>
      <c r="C131" s="60"/>
      <c r="D131" s="206" t="s">
        <v>137</v>
      </c>
      <c r="E131" s="60"/>
      <c r="F131" s="207" t="s">
        <v>222</v>
      </c>
      <c r="G131" s="60"/>
      <c r="H131" s="60"/>
      <c r="I131" s="160"/>
      <c r="J131" s="160"/>
      <c r="K131" s="60"/>
      <c r="L131" s="60"/>
      <c r="M131" s="58"/>
      <c r="N131" s="208"/>
      <c r="O131" s="39"/>
      <c r="P131" s="39"/>
      <c r="Q131" s="39"/>
      <c r="R131" s="39"/>
      <c r="S131" s="39"/>
      <c r="T131" s="39"/>
      <c r="U131" s="39"/>
      <c r="V131" s="39"/>
      <c r="W131" s="39"/>
      <c r="X131" s="74"/>
      <c r="AT131" s="21" t="s">
        <v>137</v>
      </c>
      <c r="AU131" s="21" t="s">
        <v>82</v>
      </c>
    </row>
    <row r="132" spans="2:65" s="1" customFormat="1" ht="22.5" customHeight="1">
      <c r="B132" s="38"/>
      <c r="C132" s="194" t="s">
        <v>224</v>
      </c>
      <c r="D132" s="194" t="s">
        <v>130</v>
      </c>
      <c r="E132" s="195" t="s">
        <v>225</v>
      </c>
      <c r="F132" s="196" t="s">
        <v>226</v>
      </c>
      <c r="G132" s="197" t="s">
        <v>133</v>
      </c>
      <c r="H132" s="198">
        <v>190</v>
      </c>
      <c r="I132" s="199"/>
      <c r="J132" s="199"/>
      <c r="K132" s="200">
        <f>ROUND(P132*H132,2)</f>
        <v>0</v>
      </c>
      <c r="L132" s="196" t="s">
        <v>134</v>
      </c>
      <c r="M132" s="58"/>
      <c r="N132" s="201" t="s">
        <v>22</v>
      </c>
      <c r="O132" s="202" t="s">
        <v>41</v>
      </c>
      <c r="P132" s="126">
        <f>I132+J132</f>
        <v>0</v>
      </c>
      <c r="Q132" s="126">
        <f>ROUND(I132*H132,2)</f>
        <v>0</v>
      </c>
      <c r="R132" s="126">
        <f>ROUND(J132*H132,2)</f>
        <v>0</v>
      </c>
      <c r="S132" s="39"/>
      <c r="T132" s="203">
        <f>S132*H132</f>
        <v>0</v>
      </c>
      <c r="U132" s="203">
        <v>0</v>
      </c>
      <c r="V132" s="203">
        <f>U132*H132</f>
        <v>0</v>
      </c>
      <c r="W132" s="203">
        <v>0</v>
      </c>
      <c r="X132" s="204">
        <f>W132*H132</f>
        <v>0</v>
      </c>
      <c r="AR132" s="21" t="s">
        <v>135</v>
      </c>
      <c r="AT132" s="21" t="s">
        <v>130</v>
      </c>
      <c r="AU132" s="21" t="s">
        <v>82</v>
      </c>
      <c r="AY132" s="21" t="s">
        <v>127</v>
      </c>
      <c r="BE132" s="205">
        <f>IF(O132="základní",K132,0)</f>
        <v>0</v>
      </c>
      <c r="BF132" s="205">
        <f>IF(O132="snížená",K132,0)</f>
        <v>0</v>
      </c>
      <c r="BG132" s="205">
        <f>IF(O132="zákl. přenesená",K132,0)</f>
        <v>0</v>
      </c>
      <c r="BH132" s="205">
        <f>IF(O132="sníž. přenesená",K132,0)</f>
        <v>0</v>
      </c>
      <c r="BI132" s="205">
        <f>IF(O132="nulová",K132,0)</f>
        <v>0</v>
      </c>
      <c r="BJ132" s="21" t="s">
        <v>80</v>
      </c>
      <c r="BK132" s="205">
        <f>ROUND(P132*H132,2)</f>
        <v>0</v>
      </c>
      <c r="BL132" s="21" t="s">
        <v>135</v>
      </c>
      <c r="BM132" s="21" t="s">
        <v>227</v>
      </c>
    </row>
    <row r="133" spans="2:47" s="1" customFormat="1" ht="27">
      <c r="B133" s="38"/>
      <c r="C133" s="60"/>
      <c r="D133" s="206" t="s">
        <v>137</v>
      </c>
      <c r="E133" s="60"/>
      <c r="F133" s="207" t="s">
        <v>228</v>
      </c>
      <c r="G133" s="60"/>
      <c r="H133" s="60"/>
      <c r="I133" s="160"/>
      <c r="J133" s="160"/>
      <c r="K133" s="60"/>
      <c r="L133" s="60"/>
      <c r="M133" s="58"/>
      <c r="N133" s="208"/>
      <c r="O133" s="39"/>
      <c r="P133" s="39"/>
      <c r="Q133" s="39"/>
      <c r="R133" s="39"/>
      <c r="S133" s="39"/>
      <c r="T133" s="39"/>
      <c r="U133" s="39"/>
      <c r="V133" s="39"/>
      <c r="W133" s="39"/>
      <c r="X133" s="74"/>
      <c r="AT133" s="21" t="s">
        <v>137</v>
      </c>
      <c r="AU133" s="21" t="s">
        <v>82</v>
      </c>
    </row>
    <row r="134" spans="2:65" s="1" customFormat="1" ht="22.5" customHeight="1">
      <c r="B134" s="38"/>
      <c r="C134" s="209" t="s">
        <v>229</v>
      </c>
      <c r="D134" s="209" t="s">
        <v>139</v>
      </c>
      <c r="E134" s="210" t="s">
        <v>230</v>
      </c>
      <c r="F134" s="211" t="s">
        <v>231</v>
      </c>
      <c r="G134" s="212" t="s">
        <v>232</v>
      </c>
      <c r="H134" s="213">
        <v>180.952</v>
      </c>
      <c r="I134" s="214"/>
      <c r="J134" s="215"/>
      <c r="K134" s="216">
        <f>ROUND(P134*H134,2)</f>
        <v>0</v>
      </c>
      <c r="L134" s="211" t="s">
        <v>134</v>
      </c>
      <c r="M134" s="217"/>
      <c r="N134" s="218" t="s">
        <v>22</v>
      </c>
      <c r="O134" s="202" t="s">
        <v>41</v>
      </c>
      <c r="P134" s="126">
        <f>I134+J134</f>
        <v>0</v>
      </c>
      <c r="Q134" s="126">
        <f>ROUND(I134*H134,2)</f>
        <v>0</v>
      </c>
      <c r="R134" s="126">
        <f>ROUND(J134*H134,2)</f>
        <v>0</v>
      </c>
      <c r="S134" s="39"/>
      <c r="T134" s="203">
        <f>S134*H134</f>
        <v>0</v>
      </c>
      <c r="U134" s="203">
        <v>0.001</v>
      </c>
      <c r="V134" s="203">
        <f>U134*H134</f>
        <v>0.180952</v>
      </c>
      <c r="W134" s="203">
        <v>0</v>
      </c>
      <c r="X134" s="204">
        <f>W134*H134</f>
        <v>0</v>
      </c>
      <c r="AR134" s="21" t="s">
        <v>142</v>
      </c>
      <c r="AT134" s="21" t="s">
        <v>139</v>
      </c>
      <c r="AU134" s="21" t="s">
        <v>82</v>
      </c>
      <c r="AY134" s="21" t="s">
        <v>127</v>
      </c>
      <c r="BE134" s="205">
        <f>IF(O134="základní",K134,0)</f>
        <v>0</v>
      </c>
      <c r="BF134" s="205">
        <f>IF(O134="snížená",K134,0)</f>
        <v>0</v>
      </c>
      <c r="BG134" s="205">
        <f>IF(O134="zákl. přenesená",K134,0)</f>
        <v>0</v>
      </c>
      <c r="BH134" s="205">
        <f>IF(O134="sníž. přenesená",K134,0)</f>
        <v>0</v>
      </c>
      <c r="BI134" s="205">
        <f>IF(O134="nulová",K134,0)</f>
        <v>0</v>
      </c>
      <c r="BJ134" s="21" t="s">
        <v>80</v>
      </c>
      <c r="BK134" s="205">
        <f>ROUND(P134*H134,2)</f>
        <v>0</v>
      </c>
      <c r="BL134" s="21" t="s">
        <v>135</v>
      </c>
      <c r="BM134" s="21" t="s">
        <v>233</v>
      </c>
    </row>
    <row r="135" spans="2:47" s="1" customFormat="1" ht="13.5">
      <c r="B135" s="38"/>
      <c r="C135" s="60"/>
      <c r="D135" s="219" t="s">
        <v>137</v>
      </c>
      <c r="E135" s="60"/>
      <c r="F135" s="220" t="s">
        <v>234</v>
      </c>
      <c r="G135" s="60"/>
      <c r="H135" s="60"/>
      <c r="I135" s="160"/>
      <c r="J135" s="160"/>
      <c r="K135" s="60"/>
      <c r="L135" s="60"/>
      <c r="M135" s="58"/>
      <c r="N135" s="208"/>
      <c r="O135" s="39"/>
      <c r="P135" s="39"/>
      <c r="Q135" s="39"/>
      <c r="R135" s="39"/>
      <c r="S135" s="39"/>
      <c r="T135" s="39"/>
      <c r="U135" s="39"/>
      <c r="V135" s="39"/>
      <c r="W135" s="39"/>
      <c r="X135" s="74"/>
      <c r="AT135" s="21" t="s">
        <v>137</v>
      </c>
      <c r="AU135" s="21" t="s">
        <v>82</v>
      </c>
    </row>
    <row r="136" spans="2:51" s="11" customFormat="1" ht="13.5">
      <c r="B136" s="222"/>
      <c r="C136" s="223"/>
      <c r="D136" s="206" t="s">
        <v>147</v>
      </c>
      <c r="E136" s="224" t="s">
        <v>22</v>
      </c>
      <c r="F136" s="225" t="s">
        <v>235</v>
      </c>
      <c r="G136" s="223"/>
      <c r="H136" s="226">
        <v>180.952</v>
      </c>
      <c r="I136" s="227"/>
      <c r="J136" s="227"/>
      <c r="K136" s="223"/>
      <c r="L136" s="223"/>
      <c r="M136" s="228"/>
      <c r="N136" s="229"/>
      <c r="O136" s="230"/>
      <c r="P136" s="230"/>
      <c r="Q136" s="230"/>
      <c r="R136" s="230"/>
      <c r="S136" s="230"/>
      <c r="T136" s="230"/>
      <c r="U136" s="230"/>
      <c r="V136" s="230"/>
      <c r="W136" s="230"/>
      <c r="X136" s="231"/>
      <c r="AT136" s="232" t="s">
        <v>147</v>
      </c>
      <c r="AU136" s="232" t="s">
        <v>82</v>
      </c>
      <c r="AV136" s="11" t="s">
        <v>82</v>
      </c>
      <c r="AW136" s="11" t="s">
        <v>7</v>
      </c>
      <c r="AX136" s="11" t="s">
        <v>80</v>
      </c>
      <c r="AY136" s="232" t="s">
        <v>127</v>
      </c>
    </row>
    <row r="137" spans="2:65" s="1" customFormat="1" ht="22.5" customHeight="1">
      <c r="B137" s="38"/>
      <c r="C137" s="209" t="s">
        <v>236</v>
      </c>
      <c r="D137" s="209" t="s">
        <v>139</v>
      </c>
      <c r="E137" s="210" t="s">
        <v>237</v>
      </c>
      <c r="F137" s="211" t="s">
        <v>238</v>
      </c>
      <c r="G137" s="212" t="s">
        <v>194</v>
      </c>
      <c r="H137" s="213">
        <v>10</v>
      </c>
      <c r="I137" s="214"/>
      <c r="J137" s="215"/>
      <c r="K137" s="216">
        <f>ROUND(P137*H137,2)</f>
        <v>0</v>
      </c>
      <c r="L137" s="211" t="s">
        <v>134</v>
      </c>
      <c r="M137" s="217"/>
      <c r="N137" s="218" t="s">
        <v>22</v>
      </c>
      <c r="O137" s="202" t="s">
        <v>41</v>
      </c>
      <c r="P137" s="126">
        <f>I137+J137</f>
        <v>0</v>
      </c>
      <c r="Q137" s="126">
        <f>ROUND(I137*H137,2)</f>
        <v>0</v>
      </c>
      <c r="R137" s="126">
        <f>ROUND(J137*H137,2)</f>
        <v>0</v>
      </c>
      <c r="S137" s="39"/>
      <c r="T137" s="203">
        <f>S137*H137</f>
        <v>0</v>
      </c>
      <c r="U137" s="203">
        <v>0.00022</v>
      </c>
      <c r="V137" s="203">
        <f>U137*H137</f>
        <v>0.0022</v>
      </c>
      <c r="W137" s="203">
        <v>0</v>
      </c>
      <c r="X137" s="204">
        <f>W137*H137</f>
        <v>0</v>
      </c>
      <c r="AR137" s="21" t="s">
        <v>142</v>
      </c>
      <c r="AT137" s="21" t="s">
        <v>139</v>
      </c>
      <c r="AU137" s="21" t="s">
        <v>82</v>
      </c>
      <c r="AY137" s="21" t="s">
        <v>127</v>
      </c>
      <c r="BE137" s="205">
        <f>IF(O137="základní",K137,0)</f>
        <v>0</v>
      </c>
      <c r="BF137" s="205">
        <f>IF(O137="snížená",K137,0)</f>
        <v>0</v>
      </c>
      <c r="BG137" s="205">
        <f>IF(O137="zákl. přenesená",K137,0)</f>
        <v>0</v>
      </c>
      <c r="BH137" s="205">
        <f>IF(O137="sníž. přenesená",K137,0)</f>
        <v>0</v>
      </c>
      <c r="BI137" s="205">
        <f>IF(O137="nulová",K137,0)</f>
        <v>0</v>
      </c>
      <c r="BJ137" s="21" t="s">
        <v>80</v>
      </c>
      <c r="BK137" s="205">
        <f>ROUND(P137*H137,2)</f>
        <v>0</v>
      </c>
      <c r="BL137" s="21" t="s">
        <v>135</v>
      </c>
      <c r="BM137" s="21" t="s">
        <v>239</v>
      </c>
    </row>
    <row r="138" spans="2:47" s="1" customFormat="1" ht="13.5">
      <c r="B138" s="38"/>
      <c r="C138" s="60"/>
      <c r="D138" s="206" t="s">
        <v>137</v>
      </c>
      <c r="E138" s="60"/>
      <c r="F138" s="207" t="s">
        <v>240</v>
      </c>
      <c r="G138" s="60"/>
      <c r="H138" s="60"/>
      <c r="I138" s="160"/>
      <c r="J138" s="160"/>
      <c r="K138" s="60"/>
      <c r="L138" s="60"/>
      <c r="M138" s="58"/>
      <c r="N138" s="208"/>
      <c r="O138" s="39"/>
      <c r="P138" s="39"/>
      <c r="Q138" s="39"/>
      <c r="R138" s="39"/>
      <c r="S138" s="39"/>
      <c r="T138" s="39"/>
      <c r="U138" s="39"/>
      <c r="V138" s="39"/>
      <c r="W138" s="39"/>
      <c r="X138" s="74"/>
      <c r="AT138" s="21" t="s">
        <v>137</v>
      </c>
      <c r="AU138" s="21" t="s">
        <v>82</v>
      </c>
    </row>
    <row r="139" spans="2:65" s="1" customFormat="1" ht="22.5" customHeight="1">
      <c r="B139" s="38"/>
      <c r="C139" s="209" t="s">
        <v>10</v>
      </c>
      <c r="D139" s="209" t="s">
        <v>139</v>
      </c>
      <c r="E139" s="210" t="s">
        <v>241</v>
      </c>
      <c r="F139" s="211" t="s">
        <v>242</v>
      </c>
      <c r="G139" s="212" t="s">
        <v>194</v>
      </c>
      <c r="H139" s="213">
        <v>8</v>
      </c>
      <c r="I139" s="214"/>
      <c r="J139" s="215"/>
      <c r="K139" s="216">
        <f>ROUND(P139*H139,2)</f>
        <v>0</v>
      </c>
      <c r="L139" s="211" t="s">
        <v>134</v>
      </c>
      <c r="M139" s="217"/>
      <c r="N139" s="218" t="s">
        <v>22</v>
      </c>
      <c r="O139" s="202" t="s">
        <v>41</v>
      </c>
      <c r="P139" s="126">
        <f>I139+J139</f>
        <v>0</v>
      </c>
      <c r="Q139" s="126">
        <f>ROUND(I139*H139,2)</f>
        <v>0</v>
      </c>
      <c r="R139" s="126">
        <f>ROUND(J139*H139,2)</f>
        <v>0</v>
      </c>
      <c r="S139" s="39"/>
      <c r="T139" s="203">
        <f>S139*H139</f>
        <v>0</v>
      </c>
      <c r="U139" s="203">
        <v>0.00014</v>
      </c>
      <c r="V139" s="203">
        <f>U139*H139</f>
        <v>0.00112</v>
      </c>
      <c r="W139" s="203">
        <v>0</v>
      </c>
      <c r="X139" s="204">
        <f>W139*H139</f>
        <v>0</v>
      </c>
      <c r="AR139" s="21" t="s">
        <v>142</v>
      </c>
      <c r="AT139" s="21" t="s">
        <v>139</v>
      </c>
      <c r="AU139" s="21" t="s">
        <v>82</v>
      </c>
      <c r="AY139" s="21" t="s">
        <v>127</v>
      </c>
      <c r="BE139" s="205">
        <f>IF(O139="základní",K139,0)</f>
        <v>0</v>
      </c>
      <c r="BF139" s="205">
        <f>IF(O139="snížená",K139,0)</f>
        <v>0</v>
      </c>
      <c r="BG139" s="205">
        <f>IF(O139="zákl. přenesená",K139,0)</f>
        <v>0</v>
      </c>
      <c r="BH139" s="205">
        <f>IF(O139="sníž. přenesená",K139,0)</f>
        <v>0</v>
      </c>
      <c r="BI139" s="205">
        <f>IF(O139="nulová",K139,0)</f>
        <v>0</v>
      </c>
      <c r="BJ139" s="21" t="s">
        <v>80</v>
      </c>
      <c r="BK139" s="205">
        <f>ROUND(P139*H139,2)</f>
        <v>0</v>
      </c>
      <c r="BL139" s="21" t="s">
        <v>135</v>
      </c>
      <c r="BM139" s="21" t="s">
        <v>243</v>
      </c>
    </row>
    <row r="140" spans="2:47" s="1" customFormat="1" ht="13.5">
      <c r="B140" s="38"/>
      <c r="C140" s="60"/>
      <c r="D140" s="206" t="s">
        <v>137</v>
      </c>
      <c r="E140" s="60"/>
      <c r="F140" s="207" t="s">
        <v>244</v>
      </c>
      <c r="G140" s="60"/>
      <c r="H140" s="60"/>
      <c r="I140" s="160"/>
      <c r="J140" s="160"/>
      <c r="K140" s="60"/>
      <c r="L140" s="60"/>
      <c r="M140" s="58"/>
      <c r="N140" s="208"/>
      <c r="O140" s="39"/>
      <c r="P140" s="39"/>
      <c r="Q140" s="39"/>
      <c r="R140" s="39"/>
      <c r="S140" s="39"/>
      <c r="T140" s="39"/>
      <c r="U140" s="39"/>
      <c r="V140" s="39"/>
      <c r="W140" s="39"/>
      <c r="X140" s="74"/>
      <c r="AT140" s="21" t="s">
        <v>137</v>
      </c>
      <c r="AU140" s="21" t="s">
        <v>82</v>
      </c>
    </row>
    <row r="141" spans="2:65" s="1" customFormat="1" ht="22.5" customHeight="1">
      <c r="B141" s="38"/>
      <c r="C141" s="194" t="s">
        <v>245</v>
      </c>
      <c r="D141" s="194" t="s">
        <v>130</v>
      </c>
      <c r="E141" s="195" t="s">
        <v>246</v>
      </c>
      <c r="F141" s="196" t="s">
        <v>247</v>
      </c>
      <c r="G141" s="197" t="s">
        <v>194</v>
      </c>
      <c r="H141" s="198">
        <v>1</v>
      </c>
      <c r="I141" s="199"/>
      <c r="J141" s="199"/>
      <c r="K141" s="200">
        <f>ROUND(P141*H141,2)</f>
        <v>0</v>
      </c>
      <c r="L141" s="196" t="s">
        <v>134</v>
      </c>
      <c r="M141" s="58"/>
      <c r="N141" s="201" t="s">
        <v>22</v>
      </c>
      <c r="O141" s="202" t="s">
        <v>41</v>
      </c>
      <c r="P141" s="126">
        <f>I141+J141</f>
        <v>0</v>
      </c>
      <c r="Q141" s="126">
        <f>ROUND(I141*H141,2)</f>
        <v>0</v>
      </c>
      <c r="R141" s="126">
        <f>ROUND(J141*H141,2)</f>
        <v>0</v>
      </c>
      <c r="S141" s="39"/>
      <c r="T141" s="203">
        <f>S141*H141</f>
        <v>0</v>
      </c>
      <c r="U141" s="203">
        <v>0</v>
      </c>
      <c r="V141" s="203">
        <f>U141*H141</f>
        <v>0</v>
      </c>
      <c r="W141" s="203">
        <v>0</v>
      </c>
      <c r="X141" s="204">
        <f>W141*H141</f>
        <v>0</v>
      </c>
      <c r="AR141" s="21" t="s">
        <v>135</v>
      </c>
      <c r="AT141" s="21" t="s">
        <v>130</v>
      </c>
      <c r="AU141" s="21" t="s">
        <v>82</v>
      </c>
      <c r="AY141" s="21" t="s">
        <v>127</v>
      </c>
      <c r="BE141" s="205">
        <f>IF(O141="základní",K141,0)</f>
        <v>0</v>
      </c>
      <c r="BF141" s="205">
        <f>IF(O141="snížená",K141,0)</f>
        <v>0</v>
      </c>
      <c r="BG141" s="205">
        <f>IF(O141="zákl. přenesená",K141,0)</f>
        <v>0</v>
      </c>
      <c r="BH141" s="205">
        <f>IF(O141="sníž. přenesená",K141,0)</f>
        <v>0</v>
      </c>
      <c r="BI141" s="205">
        <f>IF(O141="nulová",K141,0)</f>
        <v>0</v>
      </c>
      <c r="BJ141" s="21" t="s">
        <v>80</v>
      </c>
      <c r="BK141" s="205">
        <f>ROUND(P141*H141,2)</f>
        <v>0</v>
      </c>
      <c r="BL141" s="21" t="s">
        <v>135</v>
      </c>
      <c r="BM141" s="21" t="s">
        <v>248</v>
      </c>
    </row>
    <row r="142" spans="2:47" s="1" customFormat="1" ht="27">
      <c r="B142" s="38"/>
      <c r="C142" s="60"/>
      <c r="D142" s="219" t="s">
        <v>137</v>
      </c>
      <c r="E142" s="60"/>
      <c r="F142" s="220" t="s">
        <v>249</v>
      </c>
      <c r="G142" s="60"/>
      <c r="H142" s="60"/>
      <c r="I142" s="160"/>
      <c r="J142" s="160"/>
      <c r="K142" s="60"/>
      <c r="L142" s="60"/>
      <c r="M142" s="58"/>
      <c r="N142" s="208"/>
      <c r="O142" s="39"/>
      <c r="P142" s="39"/>
      <c r="Q142" s="39"/>
      <c r="R142" s="39"/>
      <c r="S142" s="39"/>
      <c r="T142" s="39"/>
      <c r="U142" s="39"/>
      <c r="V142" s="39"/>
      <c r="W142" s="39"/>
      <c r="X142" s="74"/>
      <c r="AT142" s="21" t="s">
        <v>137</v>
      </c>
      <c r="AU142" s="21" t="s">
        <v>82</v>
      </c>
    </row>
    <row r="143" spans="2:47" s="1" customFormat="1" ht="27">
      <c r="B143" s="38"/>
      <c r="C143" s="60"/>
      <c r="D143" s="219" t="s">
        <v>250</v>
      </c>
      <c r="E143" s="60"/>
      <c r="F143" s="221" t="s">
        <v>251</v>
      </c>
      <c r="G143" s="60"/>
      <c r="H143" s="60"/>
      <c r="I143" s="160"/>
      <c r="J143" s="160"/>
      <c r="K143" s="60"/>
      <c r="L143" s="60"/>
      <c r="M143" s="58"/>
      <c r="N143" s="208"/>
      <c r="O143" s="39"/>
      <c r="P143" s="39"/>
      <c r="Q143" s="39"/>
      <c r="R143" s="39"/>
      <c r="S143" s="39"/>
      <c r="T143" s="39"/>
      <c r="U143" s="39"/>
      <c r="V143" s="39"/>
      <c r="W143" s="39"/>
      <c r="X143" s="74"/>
      <c r="AT143" s="21" t="s">
        <v>250</v>
      </c>
      <c r="AU143" s="21" t="s">
        <v>82</v>
      </c>
    </row>
    <row r="144" spans="2:63" s="10" customFormat="1" ht="37.35" customHeight="1">
      <c r="B144" s="176"/>
      <c r="C144" s="177"/>
      <c r="D144" s="178" t="s">
        <v>71</v>
      </c>
      <c r="E144" s="179" t="s">
        <v>139</v>
      </c>
      <c r="F144" s="179" t="s">
        <v>252</v>
      </c>
      <c r="G144" s="177"/>
      <c r="H144" s="177"/>
      <c r="I144" s="180"/>
      <c r="J144" s="180"/>
      <c r="K144" s="181">
        <f>BK144</f>
        <v>0</v>
      </c>
      <c r="L144" s="177"/>
      <c r="M144" s="182"/>
      <c r="N144" s="183"/>
      <c r="O144" s="184"/>
      <c r="P144" s="184"/>
      <c r="Q144" s="185">
        <f>Q145+Q186</f>
        <v>0</v>
      </c>
      <c r="R144" s="185">
        <f>R145+R186</f>
        <v>0</v>
      </c>
      <c r="S144" s="184"/>
      <c r="T144" s="186">
        <f>T145+T186</f>
        <v>0</v>
      </c>
      <c r="U144" s="184"/>
      <c r="V144" s="186">
        <f>V145+V186</f>
        <v>1.7296977500000004</v>
      </c>
      <c r="W144" s="184"/>
      <c r="X144" s="187">
        <f>X145+X186</f>
        <v>0</v>
      </c>
      <c r="AR144" s="188" t="s">
        <v>149</v>
      </c>
      <c r="AT144" s="189" t="s">
        <v>71</v>
      </c>
      <c r="AU144" s="189" t="s">
        <v>72</v>
      </c>
      <c r="AY144" s="188" t="s">
        <v>127</v>
      </c>
      <c r="BK144" s="190">
        <f>BK145+BK186</f>
        <v>0</v>
      </c>
    </row>
    <row r="145" spans="2:63" s="10" customFormat="1" ht="19.9" customHeight="1">
      <c r="B145" s="176"/>
      <c r="C145" s="177"/>
      <c r="D145" s="191" t="s">
        <v>71</v>
      </c>
      <c r="E145" s="192" t="s">
        <v>253</v>
      </c>
      <c r="F145" s="192" t="s">
        <v>254</v>
      </c>
      <c r="G145" s="177"/>
      <c r="H145" s="177"/>
      <c r="I145" s="180"/>
      <c r="J145" s="180"/>
      <c r="K145" s="193">
        <f>BK145</f>
        <v>0</v>
      </c>
      <c r="L145" s="177"/>
      <c r="M145" s="182"/>
      <c r="N145" s="183"/>
      <c r="O145" s="184"/>
      <c r="P145" s="184"/>
      <c r="Q145" s="185">
        <f>SUM(Q146:Q185)</f>
        <v>0</v>
      </c>
      <c r="R145" s="185">
        <f>SUM(R146:R185)</f>
        <v>0</v>
      </c>
      <c r="S145" s="184"/>
      <c r="T145" s="186">
        <f>SUM(T146:T185)</f>
        <v>0</v>
      </c>
      <c r="U145" s="184"/>
      <c r="V145" s="186">
        <f>SUM(V146:V185)</f>
        <v>1.6803600000000003</v>
      </c>
      <c r="W145" s="184"/>
      <c r="X145" s="187">
        <f>SUM(X146:X185)</f>
        <v>0</v>
      </c>
      <c r="AR145" s="188" t="s">
        <v>149</v>
      </c>
      <c r="AT145" s="189" t="s">
        <v>71</v>
      </c>
      <c r="AU145" s="189" t="s">
        <v>80</v>
      </c>
      <c r="AY145" s="188" t="s">
        <v>127</v>
      </c>
      <c r="BK145" s="190">
        <f>SUM(BK146:BK185)</f>
        <v>0</v>
      </c>
    </row>
    <row r="146" spans="2:65" s="1" customFormat="1" ht="22.5" customHeight="1">
      <c r="B146" s="38"/>
      <c r="C146" s="194" t="s">
        <v>255</v>
      </c>
      <c r="D146" s="194" t="s">
        <v>130</v>
      </c>
      <c r="E146" s="195" t="s">
        <v>256</v>
      </c>
      <c r="F146" s="196" t="s">
        <v>257</v>
      </c>
      <c r="G146" s="197" t="s">
        <v>194</v>
      </c>
      <c r="H146" s="198">
        <v>6</v>
      </c>
      <c r="I146" s="199"/>
      <c r="J146" s="199"/>
      <c r="K146" s="200">
        <f>ROUND(P146*H146,2)</f>
        <v>0</v>
      </c>
      <c r="L146" s="196" t="s">
        <v>134</v>
      </c>
      <c r="M146" s="58"/>
      <c r="N146" s="201" t="s">
        <v>22</v>
      </c>
      <c r="O146" s="202" t="s">
        <v>41</v>
      </c>
      <c r="P146" s="126">
        <f>I146+J146</f>
        <v>0</v>
      </c>
      <c r="Q146" s="126">
        <f>ROUND(I146*H146,2)</f>
        <v>0</v>
      </c>
      <c r="R146" s="126">
        <f>ROUND(J146*H146,2)</f>
        <v>0</v>
      </c>
      <c r="S146" s="39"/>
      <c r="T146" s="203">
        <f>S146*H146</f>
        <v>0</v>
      </c>
      <c r="U146" s="203">
        <v>0</v>
      </c>
      <c r="V146" s="203">
        <f>U146*H146</f>
        <v>0</v>
      </c>
      <c r="W146" s="203">
        <v>0</v>
      </c>
      <c r="X146" s="204">
        <f>W146*H146</f>
        <v>0</v>
      </c>
      <c r="AR146" s="21" t="s">
        <v>258</v>
      </c>
      <c r="AT146" s="21" t="s">
        <v>130</v>
      </c>
      <c r="AU146" s="21" t="s">
        <v>82</v>
      </c>
      <c r="AY146" s="21" t="s">
        <v>127</v>
      </c>
      <c r="BE146" s="205">
        <f>IF(O146="základní",K146,0)</f>
        <v>0</v>
      </c>
      <c r="BF146" s="205">
        <f>IF(O146="snížená",K146,0)</f>
        <v>0</v>
      </c>
      <c r="BG146" s="205">
        <f>IF(O146="zákl. přenesená",K146,0)</f>
        <v>0</v>
      </c>
      <c r="BH146" s="205">
        <f>IF(O146="sníž. přenesená",K146,0)</f>
        <v>0</v>
      </c>
      <c r="BI146" s="205">
        <f>IF(O146="nulová",K146,0)</f>
        <v>0</v>
      </c>
      <c r="BJ146" s="21" t="s">
        <v>80</v>
      </c>
      <c r="BK146" s="205">
        <f>ROUND(P146*H146,2)</f>
        <v>0</v>
      </c>
      <c r="BL146" s="21" t="s">
        <v>258</v>
      </c>
      <c r="BM146" s="21" t="s">
        <v>259</v>
      </c>
    </row>
    <row r="147" spans="2:47" s="1" customFormat="1" ht="13.5">
      <c r="B147" s="38"/>
      <c r="C147" s="60"/>
      <c r="D147" s="206" t="s">
        <v>137</v>
      </c>
      <c r="E147" s="60"/>
      <c r="F147" s="207" t="s">
        <v>260</v>
      </c>
      <c r="G147" s="60"/>
      <c r="H147" s="60"/>
      <c r="I147" s="160"/>
      <c r="J147" s="160"/>
      <c r="K147" s="60"/>
      <c r="L147" s="60"/>
      <c r="M147" s="58"/>
      <c r="N147" s="208"/>
      <c r="O147" s="39"/>
      <c r="P147" s="39"/>
      <c r="Q147" s="39"/>
      <c r="R147" s="39"/>
      <c r="S147" s="39"/>
      <c r="T147" s="39"/>
      <c r="U147" s="39"/>
      <c r="V147" s="39"/>
      <c r="W147" s="39"/>
      <c r="X147" s="74"/>
      <c r="AT147" s="21" t="s">
        <v>137</v>
      </c>
      <c r="AU147" s="21" t="s">
        <v>82</v>
      </c>
    </row>
    <row r="148" spans="2:65" s="1" customFormat="1" ht="22.5" customHeight="1">
      <c r="B148" s="38"/>
      <c r="C148" s="194" t="s">
        <v>261</v>
      </c>
      <c r="D148" s="194" t="s">
        <v>130</v>
      </c>
      <c r="E148" s="195" t="s">
        <v>262</v>
      </c>
      <c r="F148" s="196" t="s">
        <v>263</v>
      </c>
      <c r="G148" s="197" t="s">
        <v>194</v>
      </c>
      <c r="H148" s="198">
        <v>8</v>
      </c>
      <c r="I148" s="199"/>
      <c r="J148" s="199"/>
      <c r="K148" s="200">
        <f>ROUND(P148*H148,2)</f>
        <v>0</v>
      </c>
      <c r="L148" s="196" t="s">
        <v>134</v>
      </c>
      <c r="M148" s="58"/>
      <c r="N148" s="201" t="s">
        <v>22</v>
      </c>
      <c r="O148" s="202" t="s">
        <v>41</v>
      </c>
      <c r="P148" s="126">
        <f>I148+J148</f>
        <v>0</v>
      </c>
      <c r="Q148" s="126">
        <f>ROUND(I148*H148,2)</f>
        <v>0</v>
      </c>
      <c r="R148" s="126">
        <f>ROUND(J148*H148,2)</f>
        <v>0</v>
      </c>
      <c r="S148" s="39"/>
      <c r="T148" s="203">
        <f>S148*H148</f>
        <v>0</v>
      </c>
      <c r="U148" s="203">
        <v>0</v>
      </c>
      <c r="V148" s="203">
        <f>U148*H148</f>
        <v>0</v>
      </c>
      <c r="W148" s="203">
        <v>0</v>
      </c>
      <c r="X148" s="204">
        <f>W148*H148</f>
        <v>0</v>
      </c>
      <c r="AR148" s="21" t="s">
        <v>258</v>
      </c>
      <c r="AT148" s="21" t="s">
        <v>130</v>
      </c>
      <c r="AU148" s="21" t="s">
        <v>82</v>
      </c>
      <c r="AY148" s="21" t="s">
        <v>127</v>
      </c>
      <c r="BE148" s="205">
        <f>IF(O148="základní",K148,0)</f>
        <v>0</v>
      </c>
      <c r="BF148" s="205">
        <f>IF(O148="snížená",K148,0)</f>
        <v>0</v>
      </c>
      <c r="BG148" s="205">
        <f>IF(O148="zákl. přenesená",K148,0)</f>
        <v>0</v>
      </c>
      <c r="BH148" s="205">
        <f>IF(O148="sníž. přenesená",K148,0)</f>
        <v>0</v>
      </c>
      <c r="BI148" s="205">
        <f>IF(O148="nulová",K148,0)</f>
        <v>0</v>
      </c>
      <c r="BJ148" s="21" t="s">
        <v>80</v>
      </c>
      <c r="BK148" s="205">
        <f>ROUND(P148*H148,2)</f>
        <v>0</v>
      </c>
      <c r="BL148" s="21" t="s">
        <v>258</v>
      </c>
      <c r="BM148" s="21" t="s">
        <v>264</v>
      </c>
    </row>
    <row r="149" spans="2:47" s="1" customFormat="1" ht="13.5">
      <c r="B149" s="38"/>
      <c r="C149" s="60"/>
      <c r="D149" s="206" t="s">
        <v>137</v>
      </c>
      <c r="E149" s="60"/>
      <c r="F149" s="207" t="s">
        <v>265</v>
      </c>
      <c r="G149" s="60"/>
      <c r="H149" s="60"/>
      <c r="I149" s="160"/>
      <c r="J149" s="160"/>
      <c r="K149" s="60"/>
      <c r="L149" s="60"/>
      <c r="M149" s="58"/>
      <c r="N149" s="208"/>
      <c r="O149" s="39"/>
      <c r="P149" s="39"/>
      <c r="Q149" s="39"/>
      <c r="R149" s="39"/>
      <c r="S149" s="39"/>
      <c r="T149" s="39"/>
      <c r="U149" s="39"/>
      <c r="V149" s="39"/>
      <c r="W149" s="39"/>
      <c r="X149" s="74"/>
      <c r="AT149" s="21" t="s">
        <v>137</v>
      </c>
      <c r="AU149" s="21" t="s">
        <v>82</v>
      </c>
    </row>
    <row r="150" spans="2:65" s="1" customFormat="1" ht="22.5" customHeight="1">
      <c r="B150" s="38"/>
      <c r="C150" s="209" t="s">
        <v>266</v>
      </c>
      <c r="D150" s="209" t="s">
        <v>139</v>
      </c>
      <c r="E150" s="210" t="s">
        <v>267</v>
      </c>
      <c r="F150" s="211" t="s">
        <v>268</v>
      </c>
      <c r="G150" s="212" t="s">
        <v>194</v>
      </c>
      <c r="H150" s="213">
        <v>1</v>
      </c>
      <c r="I150" s="214"/>
      <c r="J150" s="215"/>
      <c r="K150" s="216">
        <f>ROUND(P150*H150,2)</f>
        <v>0</v>
      </c>
      <c r="L150" s="211" t="s">
        <v>22</v>
      </c>
      <c r="M150" s="217"/>
      <c r="N150" s="218" t="s">
        <v>22</v>
      </c>
      <c r="O150" s="202" t="s">
        <v>41</v>
      </c>
      <c r="P150" s="126">
        <f>I150+J150</f>
        <v>0</v>
      </c>
      <c r="Q150" s="126">
        <f>ROUND(I150*H150,2)</f>
        <v>0</v>
      </c>
      <c r="R150" s="126">
        <f>ROUND(J150*H150,2)</f>
        <v>0</v>
      </c>
      <c r="S150" s="39"/>
      <c r="T150" s="203">
        <f>S150*H150</f>
        <v>0</v>
      </c>
      <c r="U150" s="203">
        <v>0.062</v>
      </c>
      <c r="V150" s="203">
        <f>U150*H150</f>
        <v>0.062</v>
      </c>
      <c r="W150" s="203">
        <v>0</v>
      </c>
      <c r="X150" s="204">
        <f>W150*H150</f>
        <v>0</v>
      </c>
      <c r="AR150" s="21" t="s">
        <v>269</v>
      </c>
      <c r="AT150" s="21" t="s">
        <v>139</v>
      </c>
      <c r="AU150" s="21" t="s">
        <v>82</v>
      </c>
      <c r="AY150" s="21" t="s">
        <v>127</v>
      </c>
      <c r="BE150" s="205">
        <f>IF(O150="základní",K150,0)</f>
        <v>0</v>
      </c>
      <c r="BF150" s="205">
        <f>IF(O150="snížená",K150,0)</f>
        <v>0</v>
      </c>
      <c r="BG150" s="205">
        <f>IF(O150="zákl. přenesená",K150,0)</f>
        <v>0</v>
      </c>
      <c r="BH150" s="205">
        <f>IF(O150="sníž. přenesená",K150,0)</f>
        <v>0</v>
      </c>
      <c r="BI150" s="205">
        <f>IF(O150="nulová",K150,0)</f>
        <v>0</v>
      </c>
      <c r="BJ150" s="21" t="s">
        <v>80</v>
      </c>
      <c r="BK150" s="205">
        <f>ROUND(P150*H150,2)</f>
        <v>0</v>
      </c>
      <c r="BL150" s="21" t="s">
        <v>269</v>
      </c>
      <c r="BM150" s="21" t="s">
        <v>270</v>
      </c>
    </row>
    <row r="151" spans="2:47" s="1" customFormat="1" ht="13.5">
      <c r="B151" s="38"/>
      <c r="C151" s="60"/>
      <c r="D151" s="206" t="s">
        <v>137</v>
      </c>
      <c r="E151" s="60"/>
      <c r="F151" s="207" t="s">
        <v>268</v>
      </c>
      <c r="G151" s="60"/>
      <c r="H151" s="60"/>
      <c r="I151" s="160"/>
      <c r="J151" s="160"/>
      <c r="K151" s="60"/>
      <c r="L151" s="60"/>
      <c r="M151" s="58"/>
      <c r="N151" s="208"/>
      <c r="O151" s="39"/>
      <c r="P151" s="39"/>
      <c r="Q151" s="39"/>
      <c r="R151" s="39"/>
      <c r="S151" s="39"/>
      <c r="T151" s="39"/>
      <c r="U151" s="39"/>
      <c r="V151" s="39"/>
      <c r="W151" s="39"/>
      <c r="X151" s="74"/>
      <c r="AT151" s="21" t="s">
        <v>137</v>
      </c>
      <c r="AU151" s="21" t="s">
        <v>82</v>
      </c>
    </row>
    <row r="152" spans="2:65" s="1" customFormat="1" ht="22.5" customHeight="1">
      <c r="B152" s="38"/>
      <c r="C152" s="209" t="s">
        <v>271</v>
      </c>
      <c r="D152" s="209" t="s">
        <v>139</v>
      </c>
      <c r="E152" s="210" t="s">
        <v>272</v>
      </c>
      <c r="F152" s="211" t="s">
        <v>273</v>
      </c>
      <c r="G152" s="212" t="s">
        <v>194</v>
      </c>
      <c r="H152" s="213">
        <v>7</v>
      </c>
      <c r="I152" s="214"/>
      <c r="J152" s="215"/>
      <c r="K152" s="216">
        <f>ROUND(P152*H152,2)</f>
        <v>0</v>
      </c>
      <c r="L152" s="211" t="s">
        <v>134</v>
      </c>
      <c r="M152" s="217"/>
      <c r="N152" s="218" t="s">
        <v>22</v>
      </c>
      <c r="O152" s="202" t="s">
        <v>41</v>
      </c>
      <c r="P152" s="126">
        <f>I152+J152</f>
        <v>0</v>
      </c>
      <c r="Q152" s="126">
        <f>ROUND(I152*H152,2)</f>
        <v>0</v>
      </c>
      <c r="R152" s="126">
        <f>ROUND(J152*H152,2)</f>
        <v>0</v>
      </c>
      <c r="S152" s="39"/>
      <c r="T152" s="203">
        <f>S152*H152</f>
        <v>0</v>
      </c>
      <c r="U152" s="203">
        <v>0.062</v>
      </c>
      <c r="V152" s="203">
        <f>U152*H152</f>
        <v>0.434</v>
      </c>
      <c r="W152" s="203">
        <v>0</v>
      </c>
      <c r="X152" s="204">
        <f>W152*H152</f>
        <v>0</v>
      </c>
      <c r="AR152" s="21" t="s">
        <v>269</v>
      </c>
      <c r="AT152" s="21" t="s">
        <v>139</v>
      </c>
      <c r="AU152" s="21" t="s">
        <v>82</v>
      </c>
      <c r="AY152" s="21" t="s">
        <v>127</v>
      </c>
      <c r="BE152" s="205">
        <f>IF(O152="základní",K152,0)</f>
        <v>0</v>
      </c>
      <c r="BF152" s="205">
        <f>IF(O152="snížená",K152,0)</f>
        <v>0</v>
      </c>
      <c r="BG152" s="205">
        <f>IF(O152="zákl. přenesená",K152,0)</f>
        <v>0</v>
      </c>
      <c r="BH152" s="205">
        <f>IF(O152="sníž. přenesená",K152,0)</f>
        <v>0</v>
      </c>
      <c r="BI152" s="205">
        <f>IF(O152="nulová",K152,0)</f>
        <v>0</v>
      </c>
      <c r="BJ152" s="21" t="s">
        <v>80</v>
      </c>
      <c r="BK152" s="205">
        <f>ROUND(P152*H152,2)</f>
        <v>0</v>
      </c>
      <c r="BL152" s="21" t="s">
        <v>269</v>
      </c>
      <c r="BM152" s="21" t="s">
        <v>274</v>
      </c>
    </row>
    <row r="153" spans="2:47" s="1" customFormat="1" ht="13.5">
      <c r="B153" s="38"/>
      <c r="C153" s="60"/>
      <c r="D153" s="206" t="s">
        <v>137</v>
      </c>
      <c r="E153" s="60"/>
      <c r="F153" s="207" t="s">
        <v>273</v>
      </c>
      <c r="G153" s="60"/>
      <c r="H153" s="60"/>
      <c r="I153" s="160"/>
      <c r="J153" s="160"/>
      <c r="K153" s="60"/>
      <c r="L153" s="60"/>
      <c r="M153" s="58"/>
      <c r="N153" s="208"/>
      <c r="O153" s="39"/>
      <c r="P153" s="39"/>
      <c r="Q153" s="39"/>
      <c r="R153" s="39"/>
      <c r="S153" s="39"/>
      <c r="T153" s="39"/>
      <c r="U153" s="39"/>
      <c r="V153" s="39"/>
      <c r="W153" s="39"/>
      <c r="X153" s="74"/>
      <c r="AT153" s="21" t="s">
        <v>137</v>
      </c>
      <c r="AU153" s="21" t="s">
        <v>82</v>
      </c>
    </row>
    <row r="154" spans="2:65" s="1" customFormat="1" ht="22.5" customHeight="1">
      <c r="B154" s="38"/>
      <c r="C154" s="209" t="s">
        <v>275</v>
      </c>
      <c r="D154" s="209" t="s">
        <v>139</v>
      </c>
      <c r="E154" s="210" t="s">
        <v>276</v>
      </c>
      <c r="F154" s="211" t="s">
        <v>277</v>
      </c>
      <c r="G154" s="212" t="s">
        <v>194</v>
      </c>
      <c r="H154" s="213">
        <v>7</v>
      </c>
      <c r="I154" s="214"/>
      <c r="J154" s="215"/>
      <c r="K154" s="216">
        <f>ROUND(P154*H154,2)</f>
        <v>0</v>
      </c>
      <c r="L154" s="211" t="s">
        <v>22</v>
      </c>
      <c r="M154" s="217"/>
      <c r="N154" s="218" t="s">
        <v>22</v>
      </c>
      <c r="O154" s="202" t="s">
        <v>41</v>
      </c>
      <c r="P154" s="126">
        <f>I154+J154</f>
        <v>0</v>
      </c>
      <c r="Q154" s="126">
        <f>ROUND(I154*H154,2)</f>
        <v>0</v>
      </c>
      <c r="R154" s="126">
        <f>ROUND(J154*H154,2)</f>
        <v>0</v>
      </c>
      <c r="S154" s="39"/>
      <c r="T154" s="203">
        <f>S154*H154</f>
        <v>0</v>
      </c>
      <c r="U154" s="203">
        <v>0.115</v>
      </c>
      <c r="V154" s="203">
        <f>U154*H154</f>
        <v>0.805</v>
      </c>
      <c r="W154" s="203">
        <v>0</v>
      </c>
      <c r="X154" s="204">
        <f>W154*H154</f>
        <v>0</v>
      </c>
      <c r="AR154" s="21" t="s">
        <v>269</v>
      </c>
      <c r="AT154" s="21" t="s">
        <v>139</v>
      </c>
      <c r="AU154" s="21" t="s">
        <v>82</v>
      </c>
      <c r="AY154" s="21" t="s">
        <v>127</v>
      </c>
      <c r="BE154" s="205">
        <f>IF(O154="základní",K154,0)</f>
        <v>0</v>
      </c>
      <c r="BF154" s="205">
        <f>IF(O154="snížená",K154,0)</f>
        <v>0</v>
      </c>
      <c r="BG154" s="205">
        <f>IF(O154="zákl. přenesená",K154,0)</f>
        <v>0</v>
      </c>
      <c r="BH154" s="205">
        <f>IF(O154="sníž. přenesená",K154,0)</f>
        <v>0</v>
      </c>
      <c r="BI154" s="205">
        <f>IF(O154="nulová",K154,0)</f>
        <v>0</v>
      </c>
      <c r="BJ154" s="21" t="s">
        <v>80</v>
      </c>
      <c r="BK154" s="205">
        <f>ROUND(P154*H154,2)</f>
        <v>0</v>
      </c>
      <c r="BL154" s="21" t="s">
        <v>269</v>
      </c>
      <c r="BM154" s="21" t="s">
        <v>278</v>
      </c>
    </row>
    <row r="155" spans="2:47" s="1" customFormat="1" ht="13.5">
      <c r="B155" s="38"/>
      <c r="C155" s="60"/>
      <c r="D155" s="206" t="s">
        <v>137</v>
      </c>
      <c r="E155" s="60"/>
      <c r="F155" s="207" t="s">
        <v>279</v>
      </c>
      <c r="G155" s="60"/>
      <c r="H155" s="60"/>
      <c r="I155" s="160"/>
      <c r="J155" s="160"/>
      <c r="K155" s="60"/>
      <c r="L155" s="60"/>
      <c r="M155" s="58"/>
      <c r="N155" s="208"/>
      <c r="O155" s="39"/>
      <c r="P155" s="39"/>
      <c r="Q155" s="39"/>
      <c r="R155" s="39"/>
      <c r="S155" s="39"/>
      <c r="T155" s="39"/>
      <c r="U155" s="39"/>
      <c r="V155" s="39"/>
      <c r="W155" s="39"/>
      <c r="X155" s="74"/>
      <c r="AT155" s="21" t="s">
        <v>137</v>
      </c>
      <c r="AU155" s="21" t="s">
        <v>82</v>
      </c>
    </row>
    <row r="156" spans="2:65" s="1" customFormat="1" ht="22.5" customHeight="1">
      <c r="B156" s="38"/>
      <c r="C156" s="209" t="s">
        <v>280</v>
      </c>
      <c r="D156" s="209" t="s">
        <v>139</v>
      </c>
      <c r="E156" s="210" t="s">
        <v>281</v>
      </c>
      <c r="F156" s="211" t="s">
        <v>282</v>
      </c>
      <c r="G156" s="212" t="s">
        <v>194</v>
      </c>
      <c r="H156" s="213">
        <v>1</v>
      </c>
      <c r="I156" s="214"/>
      <c r="J156" s="215"/>
      <c r="K156" s="216">
        <f>ROUND(P156*H156,2)</f>
        <v>0</v>
      </c>
      <c r="L156" s="211" t="s">
        <v>22</v>
      </c>
      <c r="M156" s="217"/>
      <c r="N156" s="218" t="s">
        <v>22</v>
      </c>
      <c r="O156" s="202" t="s">
        <v>41</v>
      </c>
      <c r="P156" s="126">
        <f>I156+J156</f>
        <v>0</v>
      </c>
      <c r="Q156" s="126">
        <f>ROUND(I156*H156,2)</f>
        <v>0</v>
      </c>
      <c r="R156" s="126">
        <f>ROUND(J156*H156,2)</f>
        <v>0</v>
      </c>
      <c r="S156" s="39"/>
      <c r="T156" s="203">
        <f>S156*H156</f>
        <v>0</v>
      </c>
      <c r="U156" s="203">
        <v>0.115</v>
      </c>
      <c r="V156" s="203">
        <f>U156*H156</f>
        <v>0.115</v>
      </c>
      <c r="W156" s="203">
        <v>0</v>
      </c>
      <c r="X156" s="204">
        <f>W156*H156</f>
        <v>0</v>
      </c>
      <c r="AR156" s="21" t="s">
        <v>269</v>
      </c>
      <c r="AT156" s="21" t="s">
        <v>139</v>
      </c>
      <c r="AU156" s="21" t="s">
        <v>82</v>
      </c>
      <c r="AY156" s="21" t="s">
        <v>127</v>
      </c>
      <c r="BE156" s="205">
        <f>IF(O156="základní",K156,0)</f>
        <v>0</v>
      </c>
      <c r="BF156" s="205">
        <f>IF(O156="snížená",K156,0)</f>
        <v>0</v>
      </c>
      <c r="BG156" s="205">
        <f>IF(O156="zákl. přenesená",K156,0)</f>
        <v>0</v>
      </c>
      <c r="BH156" s="205">
        <f>IF(O156="sníž. přenesená",K156,0)</f>
        <v>0</v>
      </c>
      <c r="BI156" s="205">
        <f>IF(O156="nulová",K156,0)</f>
        <v>0</v>
      </c>
      <c r="BJ156" s="21" t="s">
        <v>80</v>
      </c>
      <c r="BK156" s="205">
        <f>ROUND(P156*H156,2)</f>
        <v>0</v>
      </c>
      <c r="BL156" s="21" t="s">
        <v>269</v>
      </c>
      <c r="BM156" s="21" t="s">
        <v>283</v>
      </c>
    </row>
    <row r="157" spans="2:47" s="1" customFormat="1" ht="13.5">
      <c r="B157" s="38"/>
      <c r="C157" s="60"/>
      <c r="D157" s="219" t="s">
        <v>137</v>
      </c>
      <c r="E157" s="60"/>
      <c r="F157" s="220" t="s">
        <v>284</v>
      </c>
      <c r="G157" s="60"/>
      <c r="H157" s="60"/>
      <c r="I157" s="160"/>
      <c r="J157" s="160"/>
      <c r="K157" s="60"/>
      <c r="L157" s="60"/>
      <c r="M157" s="58"/>
      <c r="N157" s="208"/>
      <c r="O157" s="39"/>
      <c r="P157" s="39"/>
      <c r="Q157" s="39"/>
      <c r="R157" s="39"/>
      <c r="S157" s="39"/>
      <c r="T157" s="39"/>
      <c r="U157" s="39"/>
      <c r="V157" s="39"/>
      <c r="W157" s="39"/>
      <c r="X157" s="74"/>
      <c r="AT157" s="21" t="s">
        <v>137</v>
      </c>
      <c r="AU157" s="21" t="s">
        <v>82</v>
      </c>
    </row>
    <row r="158" spans="2:47" s="1" customFormat="1" ht="27">
      <c r="B158" s="38"/>
      <c r="C158" s="60"/>
      <c r="D158" s="206" t="s">
        <v>145</v>
      </c>
      <c r="E158" s="60"/>
      <c r="F158" s="233" t="s">
        <v>285</v>
      </c>
      <c r="G158" s="60"/>
      <c r="H158" s="60"/>
      <c r="I158" s="160"/>
      <c r="J158" s="160"/>
      <c r="K158" s="60"/>
      <c r="L158" s="60"/>
      <c r="M158" s="58"/>
      <c r="N158" s="208"/>
      <c r="O158" s="39"/>
      <c r="P158" s="39"/>
      <c r="Q158" s="39"/>
      <c r="R158" s="39"/>
      <c r="S158" s="39"/>
      <c r="T158" s="39"/>
      <c r="U158" s="39"/>
      <c r="V158" s="39"/>
      <c r="W158" s="39"/>
      <c r="X158" s="74"/>
      <c r="AT158" s="21" t="s">
        <v>145</v>
      </c>
      <c r="AU158" s="21" t="s">
        <v>82</v>
      </c>
    </row>
    <row r="159" spans="2:65" s="1" customFormat="1" ht="22.5" customHeight="1">
      <c r="B159" s="38"/>
      <c r="C159" s="209" t="s">
        <v>286</v>
      </c>
      <c r="D159" s="209" t="s">
        <v>139</v>
      </c>
      <c r="E159" s="210" t="s">
        <v>287</v>
      </c>
      <c r="F159" s="211" t="s">
        <v>288</v>
      </c>
      <c r="G159" s="212" t="s">
        <v>289</v>
      </c>
      <c r="H159" s="213">
        <v>0.15</v>
      </c>
      <c r="I159" s="214"/>
      <c r="J159" s="215"/>
      <c r="K159" s="216">
        <f>ROUND(P159*H159,2)</f>
        <v>0</v>
      </c>
      <c r="L159" s="211" t="s">
        <v>134</v>
      </c>
      <c r="M159" s="217"/>
      <c r="N159" s="218" t="s">
        <v>22</v>
      </c>
      <c r="O159" s="202" t="s">
        <v>41</v>
      </c>
      <c r="P159" s="126">
        <f>I159+J159</f>
        <v>0</v>
      </c>
      <c r="Q159" s="126">
        <f>ROUND(I159*H159,2)</f>
        <v>0</v>
      </c>
      <c r="R159" s="126">
        <f>ROUND(J159*H159,2)</f>
        <v>0</v>
      </c>
      <c r="S159" s="39"/>
      <c r="T159" s="203">
        <f>S159*H159</f>
        <v>0</v>
      </c>
      <c r="U159" s="203">
        <v>1</v>
      </c>
      <c r="V159" s="203">
        <f>U159*H159</f>
        <v>0.15</v>
      </c>
      <c r="W159" s="203">
        <v>0</v>
      </c>
      <c r="X159" s="204">
        <f>W159*H159</f>
        <v>0</v>
      </c>
      <c r="AR159" s="21" t="s">
        <v>269</v>
      </c>
      <c r="AT159" s="21" t="s">
        <v>139</v>
      </c>
      <c r="AU159" s="21" t="s">
        <v>82</v>
      </c>
      <c r="AY159" s="21" t="s">
        <v>127</v>
      </c>
      <c r="BE159" s="205">
        <f>IF(O159="základní",K159,0)</f>
        <v>0</v>
      </c>
      <c r="BF159" s="205">
        <f>IF(O159="snížená",K159,0)</f>
        <v>0</v>
      </c>
      <c r="BG159" s="205">
        <f>IF(O159="zákl. přenesená",K159,0)</f>
        <v>0</v>
      </c>
      <c r="BH159" s="205">
        <f>IF(O159="sníž. přenesená",K159,0)</f>
        <v>0</v>
      </c>
      <c r="BI159" s="205">
        <f>IF(O159="nulová",K159,0)</f>
        <v>0</v>
      </c>
      <c r="BJ159" s="21" t="s">
        <v>80</v>
      </c>
      <c r="BK159" s="205">
        <f>ROUND(P159*H159,2)</f>
        <v>0</v>
      </c>
      <c r="BL159" s="21" t="s">
        <v>269</v>
      </c>
      <c r="BM159" s="21" t="s">
        <v>290</v>
      </c>
    </row>
    <row r="160" spans="2:47" s="1" customFormat="1" ht="13.5">
      <c r="B160" s="38"/>
      <c r="C160" s="60"/>
      <c r="D160" s="219" t="s">
        <v>137</v>
      </c>
      <c r="E160" s="60"/>
      <c r="F160" s="220" t="s">
        <v>288</v>
      </c>
      <c r="G160" s="60"/>
      <c r="H160" s="60"/>
      <c r="I160" s="160"/>
      <c r="J160" s="160"/>
      <c r="K160" s="60"/>
      <c r="L160" s="60"/>
      <c r="M160" s="58"/>
      <c r="N160" s="208"/>
      <c r="O160" s="39"/>
      <c r="P160" s="39"/>
      <c r="Q160" s="39"/>
      <c r="R160" s="39"/>
      <c r="S160" s="39"/>
      <c r="T160" s="39"/>
      <c r="U160" s="39"/>
      <c r="V160" s="39"/>
      <c r="W160" s="39"/>
      <c r="X160" s="74"/>
      <c r="AT160" s="21" t="s">
        <v>137</v>
      </c>
      <c r="AU160" s="21" t="s">
        <v>82</v>
      </c>
    </row>
    <row r="161" spans="2:47" s="1" customFormat="1" ht="40.5">
      <c r="B161" s="38"/>
      <c r="C161" s="60"/>
      <c r="D161" s="219" t="s">
        <v>145</v>
      </c>
      <c r="E161" s="60"/>
      <c r="F161" s="221" t="s">
        <v>291</v>
      </c>
      <c r="G161" s="60"/>
      <c r="H161" s="60"/>
      <c r="I161" s="160"/>
      <c r="J161" s="160"/>
      <c r="K161" s="60"/>
      <c r="L161" s="60"/>
      <c r="M161" s="58"/>
      <c r="N161" s="208"/>
      <c r="O161" s="39"/>
      <c r="P161" s="39"/>
      <c r="Q161" s="39"/>
      <c r="R161" s="39"/>
      <c r="S161" s="39"/>
      <c r="T161" s="39"/>
      <c r="U161" s="39"/>
      <c r="V161" s="39"/>
      <c r="W161" s="39"/>
      <c r="X161" s="74"/>
      <c r="AT161" s="21" t="s">
        <v>145</v>
      </c>
      <c r="AU161" s="21" t="s">
        <v>82</v>
      </c>
    </row>
    <row r="162" spans="2:51" s="11" customFormat="1" ht="13.5">
      <c r="B162" s="222"/>
      <c r="C162" s="223"/>
      <c r="D162" s="206" t="s">
        <v>147</v>
      </c>
      <c r="E162" s="224" t="s">
        <v>22</v>
      </c>
      <c r="F162" s="225" t="s">
        <v>292</v>
      </c>
      <c r="G162" s="223"/>
      <c r="H162" s="226">
        <v>0.15</v>
      </c>
      <c r="I162" s="227"/>
      <c r="J162" s="227"/>
      <c r="K162" s="223"/>
      <c r="L162" s="223"/>
      <c r="M162" s="228"/>
      <c r="N162" s="229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  <c r="AT162" s="232" t="s">
        <v>147</v>
      </c>
      <c r="AU162" s="232" t="s">
        <v>82</v>
      </c>
      <c r="AV162" s="11" t="s">
        <v>82</v>
      </c>
      <c r="AW162" s="11" t="s">
        <v>7</v>
      </c>
      <c r="AX162" s="11" t="s">
        <v>80</v>
      </c>
      <c r="AY162" s="232" t="s">
        <v>127</v>
      </c>
    </row>
    <row r="163" spans="2:65" s="1" customFormat="1" ht="22.5" customHeight="1">
      <c r="B163" s="38"/>
      <c r="C163" s="194" t="s">
        <v>293</v>
      </c>
      <c r="D163" s="194" t="s">
        <v>130</v>
      </c>
      <c r="E163" s="195" t="s">
        <v>294</v>
      </c>
      <c r="F163" s="196" t="s">
        <v>295</v>
      </c>
      <c r="G163" s="197" t="s">
        <v>194</v>
      </c>
      <c r="H163" s="198">
        <v>9</v>
      </c>
      <c r="I163" s="199"/>
      <c r="J163" s="199"/>
      <c r="K163" s="200">
        <f>ROUND(P163*H163,2)</f>
        <v>0</v>
      </c>
      <c r="L163" s="196" t="s">
        <v>134</v>
      </c>
      <c r="M163" s="58"/>
      <c r="N163" s="201" t="s">
        <v>22</v>
      </c>
      <c r="O163" s="202" t="s">
        <v>41</v>
      </c>
      <c r="P163" s="126">
        <f>I163+J163</f>
        <v>0</v>
      </c>
      <c r="Q163" s="126">
        <f>ROUND(I163*H163,2)</f>
        <v>0</v>
      </c>
      <c r="R163" s="126">
        <f>ROUND(J163*H163,2)</f>
        <v>0</v>
      </c>
      <c r="S163" s="39"/>
      <c r="T163" s="203">
        <f>S163*H163</f>
        <v>0</v>
      </c>
      <c r="U163" s="203">
        <v>0</v>
      </c>
      <c r="V163" s="203">
        <f>U163*H163</f>
        <v>0</v>
      </c>
      <c r="W163" s="203">
        <v>0</v>
      </c>
      <c r="X163" s="204">
        <f>W163*H163</f>
        <v>0</v>
      </c>
      <c r="AR163" s="21" t="s">
        <v>258</v>
      </c>
      <c r="AT163" s="21" t="s">
        <v>130</v>
      </c>
      <c r="AU163" s="21" t="s">
        <v>82</v>
      </c>
      <c r="AY163" s="21" t="s">
        <v>127</v>
      </c>
      <c r="BE163" s="205">
        <f>IF(O163="základní",K163,0)</f>
        <v>0</v>
      </c>
      <c r="BF163" s="205">
        <f>IF(O163="snížená",K163,0)</f>
        <v>0</v>
      </c>
      <c r="BG163" s="205">
        <f>IF(O163="zákl. přenesená",K163,0)</f>
        <v>0</v>
      </c>
      <c r="BH163" s="205">
        <f>IF(O163="sníž. přenesená",K163,0)</f>
        <v>0</v>
      </c>
      <c r="BI163" s="205">
        <f>IF(O163="nulová",K163,0)</f>
        <v>0</v>
      </c>
      <c r="BJ163" s="21" t="s">
        <v>80</v>
      </c>
      <c r="BK163" s="205">
        <f>ROUND(P163*H163,2)</f>
        <v>0</v>
      </c>
      <c r="BL163" s="21" t="s">
        <v>258</v>
      </c>
      <c r="BM163" s="21" t="s">
        <v>296</v>
      </c>
    </row>
    <row r="164" spans="2:47" s="1" customFormat="1" ht="13.5">
      <c r="B164" s="38"/>
      <c r="C164" s="60"/>
      <c r="D164" s="206" t="s">
        <v>137</v>
      </c>
      <c r="E164" s="60"/>
      <c r="F164" s="207" t="s">
        <v>297</v>
      </c>
      <c r="G164" s="60"/>
      <c r="H164" s="60"/>
      <c r="I164" s="160"/>
      <c r="J164" s="160"/>
      <c r="K164" s="60"/>
      <c r="L164" s="60"/>
      <c r="M164" s="58"/>
      <c r="N164" s="208"/>
      <c r="O164" s="39"/>
      <c r="P164" s="39"/>
      <c r="Q164" s="39"/>
      <c r="R164" s="39"/>
      <c r="S164" s="39"/>
      <c r="T164" s="39"/>
      <c r="U164" s="39"/>
      <c r="V164" s="39"/>
      <c r="W164" s="39"/>
      <c r="X164" s="74"/>
      <c r="AT164" s="21" t="s">
        <v>137</v>
      </c>
      <c r="AU164" s="21" t="s">
        <v>82</v>
      </c>
    </row>
    <row r="165" spans="2:65" s="1" customFormat="1" ht="22.5" customHeight="1">
      <c r="B165" s="38"/>
      <c r="C165" s="209" t="s">
        <v>298</v>
      </c>
      <c r="D165" s="209" t="s">
        <v>139</v>
      </c>
      <c r="E165" s="210" t="s">
        <v>299</v>
      </c>
      <c r="F165" s="211" t="s">
        <v>300</v>
      </c>
      <c r="G165" s="212" t="s">
        <v>194</v>
      </c>
      <c r="H165" s="213">
        <v>1</v>
      </c>
      <c r="I165" s="214"/>
      <c r="J165" s="215"/>
      <c r="K165" s="216">
        <f>ROUND(P165*H165,2)</f>
        <v>0</v>
      </c>
      <c r="L165" s="211" t="s">
        <v>22</v>
      </c>
      <c r="M165" s="217"/>
      <c r="N165" s="218" t="s">
        <v>22</v>
      </c>
      <c r="O165" s="202" t="s">
        <v>41</v>
      </c>
      <c r="P165" s="126">
        <f>I165+J165</f>
        <v>0</v>
      </c>
      <c r="Q165" s="126">
        <f>ROUND(I165*H165,2)</f>
        <v>0</v>
      </c>
      <c r="R165" s="126">
        <f>ROUND(J165*H165,2)</f>
        <v>0</v>
      </c>
      <c r="S165" s="39"/>
      <c r="T165" s="203">
        <f>S165*H165</f>
        <v>0</v>
      </c>
      <c r="U165" s="203">
        <v>0.018</v>
      </c>
      <c r="V165" s="203">
        <f>U165*H165</f>
        <v>0.018</v>
      </c>
      <c r="W165" s="203">
        <v>0</v>
      </c>
      <c r="X165" s="204">
        <f>W165*H165</f>
        <v>0</v>
      </c>
      <c r="AR165" s="21" t="s">
        <v>269</v>
      </c>
      <c r="AT165" s="21" t="s">
        <v>139</v>
      </c>
      <c r="AU165" s="21" t="s">
        <v>82</v>
      </c>
      <c r="AY165" s="21" t="s">
        <v>127</v>
      </c>
      <c r="BE165" s="205">
        <f>IF(O165="základní",K165,0)</f>
        <v>0</v>
      </c>
      <c r="BF165" s="205">
        <f>IF(O165="snížená",K165,0)</f>
        <v>0</v>
      </c>
      <c r="BG165" s="205">
        <f>IF(O165="zákl. přenesená",K165,0)</f>
        <v>0</v>
      </c>
      <c r="BH165" s="205">
        <f>IF(O165="sníž. přenesená",K165,0)</f>
        <v>0</v>
      </c>
      <c r="BI165" s="205">
        <f>IF(O165="nulová",K165,0)</f>
        <v>0</v>
      </c>
      <c r="BJ165" s="21" t="s">
        <v>80</v>
      </c>
      <c r="BK165" s="205">
        <f>ROUND(P165*H165,2)</f>
        <v>0</v>
      </c>
      <c r="BL165" s="21" t="s">
        <v>269</v>
      </c>
      <c r="BM165" s="21" t="s">
        <v>301</v>
      </c>
    </row>
    <row r="166" spans="2:47" s="1" customFormat="1" ht="13.5">
      <c r="B166" s="38"/>
      <c r="C166" s="60"/>
      <c r="D166" s="206" t="s">
        <v>137</v>
      </c>
      <c r="E166" s="60"/>
      <c r="F166" s="207" t="s">
        <v>302</v>
      </c>
      <c r="G166" s="60"/>
      <c r="H166" s="60"/>
      <c r="I166" s="160"/>
      <c r="J166" s="160"/>
      <c r="K166" s="60"/>
      <c r="L166" s="60"/>
      <c r="M166" s="58"/>
      <c r="N166" s="208"/>
      <c r="O166" s="39"/>
      <c r="P166" s="39"/>
      <c r="Q166" s="39"/>
      <c r="R166" s="39"/>
      <c r="S166" s="39"/>
      <c r="T166" s="39"/>
      <c r="U166" s="39"/>
      <c r="V166" s="39"/>
      <c r="W166" s="39"/>
      <c r="X166" s="74"/>
      <c r="AT166" s="21" t="s">
        <v>137</v>
      </c>
      <c r="AU166" s="21" t="s">
        <v>82</v>
      </c>
    </row>
    <row r="167" spans="2:65" s="1" customFormat="1" ht="22.5" customHeight="1">
      <c r="B167" s="38"/>
      <c r="C167" s="209" t="s">
        <v>142</v>
      </c>
      <c r="D167" s="209" t="s">
        <v>139</v>
      </c>
      <c r="E167" s="210" t="s">
        <v>303</v>
      </c>
      <c r="F167" s="211" t="s">
        <v>304</v>
      </c>
      <c r="G167" s="212" t="s">
        <v>194</v>
      </c>
      <c r="H167" s="213">
        <v>1</v>
      </c>
      <c r="I167" s="214"/>
      <c r="J167" s="215"/>
      <c r="K167" s="216">
        <f>ROUND(P167*H167,2)</f>
        <v>0</v>
      </c>
      <c r="L167" s="211" t="s">
        <v>22</v>
      </c>
      <c r="M167" s="217"/>
      <c r="N167" s="218" t="s">
        <v>22</v>
      </c>
      <c r="O167" s="202" t="s">
        <v>41</v>
      </c>
      <c r="P167" s="126">
        <f>I167+J167</f>
        <v>0</v>
      </c>
      <c r="Q167" s="126">
        <f>ROUND(I167*H167,2)</f>
        <v>0</v>
      </c>
      <c r="R167" s="126">
        <f>ROUND(J167*H167,2)</f>
        <v>0</v>
      </c>
      <c r="S167" s="39"/>
      <c r="T167" s="203">
        <f>S167*H167</f>
        <v>0</v>
      </c>
      <c r="U167" s="203">
        <v>0.012</v>
      </c>
      <c r="V167" s="203">
        <f>U167*H167</f>
        <v>0.012</v>
      </c>
      <c r="W167" s="203">
        <v>0</v>
      </c>
      <c r="X167" s="204">
        <f>W167*H167</f>
        <v>0</v>
      </c>
      <c r="AR167" s="21" t="s">
        <v>269</v>
      </c>
      <c r="AT167" s="21" t="s">
        <v>139</v>
      </c>
      <c r="AU167" s="21" t="s">
        <v>82</v>
      </c>
      <c r="AY167" s="21" t="s">
        <v>127</v>
      </c>
      <c r="BE167" s="205">
        <f>IF(O167="základní",K167,0)</f>
        <v>0</v>
      </c>
      <c r="BF167" s="205">
        <f>IF(O167="snížená",K167,0)</f>
        <v>0</v>
      </c>
      <c r="BG167" s="205">
        <f>IF(O167="zákl. přenesená",K167,0)</f>
        <v>0</v>
      </c>
      <c r="BH167" s="205">
        <f>IF(O167="sníž. přenesená",K167,0)</f>
        <v>0</v>
      </c>
      <c r="BI167" s="205">
        <f>IF(O167="nulová",K167,0)</f>
        <v>0</v>
      </c>
      <c r="BJ167" s="21" t="s">
        <v>80</v>
      </c>
      <c r="BK167" s="205">
        <f>ROUND(P167*H167,2)</f>
        <v>0</v>
      </c>
      <c r="BL167" s="21" t="s">
        <v>269</v>
      </c>
      <c r="BM167" s="21" t="s">
        <v>305</v>
      </c>
    </row>
    <row r="168" spans="2:47" s="1" customFormat="1" ht="13.5">
      <c r="B168" s="38"/>
      <c r="C168" s="60"/>
      <c r="D168" s="219" t="s">
        <v>137</v>
      </c>
      <c r="E168" s="60"/>
      <c r="F168" s="220" t="s">
        <v>304</v>
      </c>
      <c r="G168" s="60"/>
      <c r="H168" s="60"/>
      <c r="I168" s="160"/>
      <c r="J168" s="160"/>
      <c r="K168" s="60"/>
      <c r="L168" s="60"/>
      <c r="M168" s="58"/>
      <c r="N168" s="208"/>
      <c r="O168" s="39"/>
      <c r="P168" s="39"/>
      <c r="Q168" s="39"/>
      <c r="R168" s="39"/>
      <c r="S168" s="39"/>
      <c r="T168" s="39"/>
      <c r="U168" s="39"/>
      <c r="V168" s="39"/>
      <c r="W168" s="39"/>
      <c r="X168" s="74"/>
      <c r="AT168" s="21" t="s">
        <v>137</v>
      </c>
      <c r="AU168" s="21" t="s">
        <v>82</v>
      </c>
    </row>
    <row r="169" spans="2:47" s="1" customFormat="1" ht="27">
      <c r="B169" s="38"/>
      <c r="C169" s="60"/>
      <c r="D169" s="206" t="s">
        <v>145</v>
      </c>
      <c r="E169" s="60"/>
      <c r="F169" s="233" t="s">
        <v>306</v>
      </c>
      <c r="G169" s="60"/>
      <c r="H169" s="60"/>
      <c r="I169" s="160"/>
      <c r="J169" s="160"/>
      <c r="K169" s="60"/>
      <c r="L169" s="60"/>
      <c r="M169" s="58"/>
      <c r="N169" s="208"/>
      <c r="O169" s="39"/>
      <c r="P169" s="39"/>
      <c r="Q169" s="39"/>
      <c r="R169" s="39"/>
      <c r="S169" s="39"/>
      <c r="T169" s="39"/>
      <c r="U169" s="39"/>
      <c r="V169" s="39"/>
      <c r="W169" s="39"/>
      <c r="X169" s="74"/>
      <c r="AT169" s="21" t="s">
        <v>145</v>
      </c>
      <c r="AU169" s="21" t="s">
        <v>82</v>
      </c>
    </row>
    <row r="170" spans="2:65" s="1" customFormat="1" ht="22.5" customHeight="1">
      <c r="B170" s="38"/>
      <c r="C170" s="209" t="s">
        <v>307</v>
      </c>
      <c r="D170" s="209" t="s">
        <v>139</v>
      </c>
      <c r="E170" s="210" t="s">
        <v>308</v>
      </c>
      <c r="F170" s="211" t="s">
        <v>309</v>
      </c>
      <c r="G170" s="212" t="s">
        <v>194</v>
      </c>
      <c r="H170" s="213">
        <v>7</v>
      </c>
      <c r="I170" s="214"/>
      <c r="J170" s="215"/>
      <c r="K170" s="216">
        <f>ROUND(P170*H170,2)</f>
        <v>0</v>
      </c>
      <c r="L170" s="211" t="s">
        <v>22</v>
      </c>
      <c r="M170" s="217"/>
      <c r="N170" s="218" t="s">
        <v>22</v>
      </c>
      <c r="O170" s="202" t="s">
        <v>41</v>
      </c>
      <c r="P170" s="126">
        <f>I170+J170</f>
        <v>0</v>
      </c>
      <c r="Q170" s="126">
        <f>ROUND(I170*H170,2)</f>
        <v>0</v>
      </c>
      <c r="R170" s="126">
        <f>ROUND(J170*H170,2)</f>
        <v>0</v>
      </c>
      <c r="S170" s="39"/>
      <c r="T170" s="203">
        <f>S170*H170</f>
        <v>0</v>
      </c>
      <c r="U170" s="203">
        <v>0.012</v>
      </c>
      <c r="V170" s="203">
        <f>U170*H170</f>
        <v>0.084</v>
      </c>
      <c r="W170" s="203">
        <v>0</v>
      </c>
      <c r="X170" s="204">
        <f>W170*H170</f>
        <v>0</v>
      </c>
      <c r="AR170" s="21" t="s">
        <v>269</v>
      </c>
      <c r="AT170" s="21" t="s">
        <v>139</v>
      </c>
      <c r="AU170" s="21" t="s">
        <v>82</v>
      </c>
      <c r="AY170" s="21" t="s">
        <v>127</v>
      </c>
      <c r="BE170" s="205">
        <f>IF(O170="základní",K170,0)</f>
        <v>0</v>
      </c>
      <c r="BF170" s="205">
        <f>IF(O170="snížená",K170,0)</f>
        <v>0</v>
      </c>
      <c r="BG170" s="205">
        <f>IF(O170="zákl. přenesená",K170,0)</f>
        <v>0</v>
      </c>
      <c r="BH170" s="205">
        <f>IF(O170="sníž. přenesená",K170,0)</f>
        <v>0</v>
      </c>
      <c r="BI170" s="205">
        <f>IF(O170="nulová",K170,0)</f>
        <v>0</v>
      </c>
      <c r="BJ170" s="21" t="s">
        <v>80</v>
      </c>
      <c r="BK170" s="205">
        <f>ROUND(P170*H170,2)</f>
        <v>0</v>
      </c>
      <c r="BL170" s="21" t="s">
        <v>269</v>
      </c>
      <c r="BM170" s="21" t="s">
        <v>310</v>
      </c>
    </row>
    <row r="171" spans="2:47" s="1" customFormat="1" ht="13.5">
      <c r="B171" s="38"/>
      <c r="C171" s="60"/>
      <c r="D171" s="206" t="s">
        <v>137</v>
      </c>
      <c r="E171" s="60"/>
      <c r="F171" s="207" t="s">
        <v>311</v>
      </c>
      <c r="G171" s="60"/>
      <c r="H171" s="60"/>
      <c r="I171" s="160"/>
      <c r="J171" s="160"/>
      <c r="K171" s="60"/>
      <c r="L171" s="60"/>
      <c r="M171" s="58"/>
      <c r="N171" s="208"/>
      <c r="O171" s="39"/>
      <c r="P171" s="39"/>
      <c r="Q171" s="39"/>
      <c r="R171" s="39"/>
      <c r="S171" s="39"/>
      <c r="T171" s="39"/>
      <c r="U171" s="39"/>
      <c r="V171" s="39"/>
      <c r="W171" s="39"/>
      <c r="X171" s="74"/>
      <c r="AT171" s="21" t="s">
        <v>137</v>
      </c>
      <c r="AU171" s="21" t="s">
        <v>82</v>
      </c>
    </row>
    <row r="172" spans="2:65" s="1" customFormat="1" ht="22.5" customHeight="1">
      <c r="B172" s="38"/>
      <c r="C172" s="194" t="s">
        <v>312</v>
      </c>
      <c r="D172" s="194" t="s">
        <v>130</v>
      </c>
      <c r="E172" s="195" t="s">
        <v>313</v>
      </c>
      <c r="F172" s="196" t="s">
        <v>314</v>
      </c>
      <c r="G172" s="197" t="s">
        <v>194</v>
      </c>
      <c r="H172" s="198">
        <v>8</v>
      </c>
      <c r="I172" s="199"/>
      <c r="J172" s="199"/>
      <c r="K172" s="200">
        <f>ROUND(P172*H172,2)</f>
        <v>0</v>
      </c>
      <c r="L172" s="196" t="s">
        <v>134</v>
      </c>
      <c r="M172" s="58"/>
      <c r="N172" s="201" t="s">
        <v>22</v>
      </c>
      <c r="O172" s="202" t="s">
        <v>41</v>
      </c>
      <c r="P172" s="126">
        <f>I172+J172</f>
        <v>0</v>
      </c>
      <c r="Q172" s="126">
        <f>ROUND(I172*H172,2)</f>
        <v>0</v>
      </c>
      <c r="R172" s="126">
        <f>ROUND(J172*H172,2)</f>
        <v>0</v>
      </c>
      <c r="S172" s="39"/>
      <c r="T172" s="203">
        <f>S172*H172</f>
        <v>0</v>
      </c>
      <c r="U172" s="203">
        <v>0</v>
      </c>
      <c r="V172" s="203">
        <f>U172*H172</f>
        <v>0</v>
      </c>
      <c r="W172" s="203">
        <v>0</v>
      </c>
      <c r="X172" s="204">
        <f>W172*H172</f>
        <v>0</v>
      </c>
      <c r="AR172" s="21" t="s">
        <v>258</v>
      </c>
      <c r="AT172" s="21" t="s">
        <v>130</v>
      </c>
      <c r="AU172" s="21" t="s">
        <v>82</v>
      </c>
      <c r="AY172" s="21" t="s">
        <v>127</v>
      </c>
      <c r="BE172" s="205">
        <f>IF(O172="základní",K172,0)</f>
        <v>0</v>
      </c>
      <c r="BF172" s="205">
        <f>IF(O172="snížená",K172,0)</f>
        <v>0</v>
      </c>
      <c r="BG172" s="205">
        <f>IF(O172="zákl. přenesená",K172,0)</f>
        <v>0</v>
      </c>
      <c r="BH172" s="205">
        <f>IF(O172="sníž. přenesená",K172,0)</f>
        <v>0</v>
      </c>
      <c r="BI172" s="205">
        <f>IF(O172="nulová",K172,0)</f>
        <v>0</v>
      </c>
      <c r="BJ172" s="21" t="s">
        <v>80</v>
      </c>
      <c r="BK172" s="205">
        <f>ROUND(P172*H172,2)</f>
        <v>0</v>
      </c>
      <c r="BL172" s="21" t="s">
        <v>258</v>
      </c>
      <c r="BM172" s="21" t="s">
        <v>315</v>
      </c>
    </row>
    <row r="173" spans="2:47" s="1" customFormat="1" ht="13.5">
      <c r="B173" s="38"/>
      <c r="C173" s="60"/>
      <c r="D173" s="206" t="s">
        <v>137</v>
      </c>
      <c r="E173" s="60"/>
      <c r="F173" s="207" t="s">
        <v>314</v>
      </c>
      <c r="G173" s="60"/>
      <c r="H173" s="60"/>
      <c r="I173" s="160"/>
      <c r="J173" s="160"/>
      <c r="K173" s="60"/>
      <c r="L173" s="60"/>
      <c r="M173" s="58"/>
      <c r="N173" s="208"/>
      <c r="O173" s="39"/>
      <c r="P173" s="39"/>
      <c r="Q173" s="39"/>
      <c r="R173" s="39"/>
      <c r="S173" s="39"/>
      <c r="T173" s="39"/>
      <c r="U173" s="39"/>
      <c r="V173" s="39"/>
      <c r="W173" s="39"/>
      <c r="X173" s="74"/>
      <c r="AT173" s="21" t="s">
        <v>137</v>
      </c>
      <c r="AU173" s="21" t="s">
        <v>82</v>
      </c>
    </row>
    <row r="174" spans="2:65" s="1" customFormat="1" ht="22.5" customHeight="1">
      <c r="B174" s="38"/>
      <c r="C174" s="209" t="s">
        <v>316</v>
      </c>
      <c r="D174" s="209" t="s">
        <v>139</v>
      </c>
      <c r="E174" s="210" t="s">
        <v>317</v>
      </c>
      <c r="F174" s="211" t="s">
        <v>318</v>
      </c>
      <c r="G174" s="212" t="s">
        <v>194</v>
      </c>
      <c r="H174" s="213">
        <v>7</v>
      </c>
      <c r="I174" s="214"/>
      <c r="J174" s="215"/>
      <c r="K174" s="216">
        <f>ROUND(P174*H174,2)</f>
        <v>0</v>
      </c>
      <c r="L174" s="211" t="s">
        <v>22</v>
      </c>
      <c r="M174" s="217"/>
      <c r="N174" s="218" t="s">
        <v>22</v>
      </c>
      <c r="O174" s="202" t="s">
        <v>41</v>
      </c>
      <c r="P174" s="126">
        <f>I174+J174</f>
        <v>0</v>
      </c>
      <c r="Q174" s="126">
        <f>ROUND(I174*H174,2)</f>
        <v>0</v>
      </c>
      <c r="R174" s="126">
        <f>ROUND(J174*H174,2)</f>
        <v>0</v>
      </c>
      <c r="S174" s="39"/>
      <c r="T174" s="203">
        <f>S174*H174</f>
        <v>0</v>
      </c>
      <c r="U174" s="203">
        <v>4E-05</v>
      </c>
      <c r="V174" s="203">
        <f>U174*H174</f>
        <v>0.00028000000000000003</v>
      </c>
      <c r="W174" s="203">
        <v>0</v>
      </c>
      <c r="X174" s="204">
        <f>W174*H174</f>
        <v>0</v>
      </c>
      <c r="AR174" s="21" t="s">
        <v>269</v>
      </c>
      <c r="AT174" s="21" t="s">
        <v>139</v>
      </c>
      <c r="AU174" s="21" t="s">
        <v>82</v>
      </c>
      <c r="AY174" s="21" t="s">
        <v>127</v>
      </c>
      <c r="BE174" s="205">
        <f>IF(O174="základní",K174,0)</f>
        <v>0</v>
      </c>
      <c r="BF174" s="205">
        <f>IF(O174="snížená",K174,0)</f>
        <v>0</v>
      </c>
      <c r="BG174" s="205">
        <f>IF(O174="zákl. přenesená",K174,0)</f>
        <v>0</v>
      </c>
      <c r="BH174" s="205">
        <f>IF(O174="sníž. přenesená",K174,0)</f>
        <v>0</v>
      </c>
      <c r="BI174" s="205">
        <f>IF(O174="nulová",K174,0)</f>
        <v>0</v>
      </c>
      <c r="BJ174" s="21" t="s">
        <v>80</v>
      </c>
      <c r="BK174" s="205">
        <f>ROUND(P174*H174,2)</f>
        <v>0</v>
      </c>
      <c r="BL174" s="21" t="s">
        <v>269</v>
      </c>
      <c r="BM174" s="21" t="s">
        <v>319</v>
      </c>
    </row>
    <row r="175" spans="2:47" s="1" customFormat="1" ht="13.5">
      <c r="B175" s="38"/>
      <c r="C175" s="60"/>
      <c r="D175" s="206" t="s">
        <v>137</v>
      </c>
      <c r="E175" s="60"/>
      <c r="F175" s="207" t="s">
        <v>318</v>
      </c>
      <c r="G175" s="60"/>
      <c r="H175" s="60"/>
      <c r="I175" s="160"/>
      <c r="J175" s="160"/>
      <c r="K175" s="60"/>
      <c r="L175" s="60"/>
      <c r="M175" s="58"/>
      <c r="N175" s="208"/>
      <c r="O175" s="39"/>
      <c r="P175" s="39"/>
      <c r="Q175" s="39"/>
      <c r="R175" s="39"/>
      <c r="S175" s="39"/>
      <c r="T175" s="39"/>
      <c r="U175" s="39"/>
      <c r="V175" s="39"/>
      <c r="W175" s="39"/>
      <c r="X175" s="74"/>
      <c r="AT175" s="21" t="s">
        <v>137</v>
      </c>
      <c r="AU175" s="21" t="s">
        <v>82</v>
      </c>
    </row>
    <row r="176" spans="2:65" s="1" customFormat="1" ht="22.5" customHeight="1">
      <c r="B176" s="38"/>
      <c r="C176" s="209" t="s">
        <v>320</v>
      </c>
      <c r="D176" s="209" t="s">
        <v>139</v>
      </c>
      <c r="E176" s="210" t="s">
        <v>321</v>
      </c>
      <c r="F176" s="211" t="s">
        <v>322</v>
      </c>
      <c r="G176" s="212" t="s">
        <v>194</v>
      </c>
      <c r="H176" s="213">
        <v>1</v>
      </c>
      <c r="I176" s="214"/>
      <c r="J176" s="215"/>
      <c r="K176" s="216">
        <f>ROUND(P176*H176,2)</f>
        <v>0</v>
      </c>
      <c r="L176" s="211" t="s">
        <v>22</v>
      </c>
      <c r="M176" s="217"/>
      <c r="N176" s="218" t="s">
        <v>22</v>
      </c>
      <c r="O176" s="202" t="s">
        <v>41</v>
      </c>
      <c r="P176" s="126">
        <f>I176+J176</f>
        <v>0</v>
      </c>
      <c r="Q176" s="126">
        <f>ROUND(I176*H176,2)</f>
        <v>0</v>
      </c>
      <c r="R176" s="126">
        <f>ROUND(J176*H176,2)</f>
        <v>0</v>
      </c>
      <c r="S176" s="39"/>
      <c r="T176" s="203">
        <f>S176*H176</f>
        <v>0</v>
      </c>
      <c r="U176" s="203">
        <v>4E-05</v>
      </c>
      <c r="V176" s="203">
        <f>U176*H176</f>
        <v>4E-05</v>
      </c>
      <c r="W176" s="203">
        <v>0</v>
      </c>
      <c r="X176" s="204">
        <f>W176*H176</f>
        <v>0</v>
      </c>
      <c r="AR176" s="21" t="s">
        <v>269</v>
      </c>
      <c r="AT176" s="21" t="s">
        <v>139</v>
      </c>
      <c r="AU176" s="21" t="s">
        <v>82</v>
      </c>
      <c r="AY176" s="21" t="s">
        <v>127</v>
      </c>
      <c r="BE176" s="205">
        <f>IF(O176="základní",K176,0)</f>
        <v>0</v>
      </c>
      <c r="BF176" s="205">
        <f>IF(O176="snížená",K176,0)</f>
        <v>0</v>
      </c>
      <c r="BG176" s="205">
        <f>IF(O176="zákl. přenesená",K176,0)</f>
        <v>0</v>
      </c>
      <c r="BH176" s="205">
        <f>IF(O176="sníž. přenesená",K176,0)</f>
        <v>0</v>
      </c>
      <c r="BI176" s="205">
        <f>IF(O176="nulová",K176,0)</f>
        <v>0</v>
      </c>
      <c r="BJ176" s="21" t="s">
        <v>80</v>
      </c>
      <c r="BK176" s="205">
        <f>ROUND(P176*H176,2)</f>
        <v>0</v>
      </c>
      <c r="BL176" s="21" t="s">
        <v>269</v>
      </c>
      <c r="BM176" s="21" t="s">
        <v>323</v>
      </c>
    </row>
    <row r="177" spans="2:47" s="1" customFormat="1" ht="13.5">
      <c r="B177" s="38"/>
      <c r="C177" s="60"/>
      <c r="D177" s="206" t="s">
        <v>137</v>
      </c>
      <c r="E177" s="60"/>
      <c r="F177" s="207" t="s">
        <v>322</v>
      </c>
      <c r="G177" s="60"/>
      <c r="H177" s="60"/>
      <c r="I177" s="160"/>
      <c r="J177" s="160"/>
      <c r="K177" s="60"/>
      <c r="L177" s="60"/>
      <c r="M177" s="58"/>
      <c r="N177" s="208"/>
      <c r="O177" s="39"/>
      <c r="P177" s="39"/>
      <c r="Q177" s="39"/>
      <c r="R177" s="39"/>
      <c r="S177" s="39"/>
      <c r="T177" s="39"/>
      <c r="U177" s="39"/>
      <c r="V177" s="39"/>
      <c r="W177" s="39"/>
      <c r="X177" s="74"/>
      <c r="AT177" s="21" t="s">
        <v>137</v>
      </c>
      <c r="AU177" s="21" t="s">
        <v>82</v>
      </c>
    </row>
    <row r="178" spans="2:65" s="1" customFormat="1" ht="22.5" customHeight="1">
      <c r="B178" s="38"/>
      <c r="C178" s="194" t="s">
        <v>324</v>
      </c>
      <c r="D178" s="194" t="s">
        <v>130</v>
      </c>
      <c r="E178" s="195" t="s">
        <v>325</v>
      </c>
      <c r="F178" s="196" t="s">
        <v>326</v>
      </c>
      <c r="G178" s="197" t="s">
        <v>194</v>
      </c>
      <c r="H178" s="198">
        <v>1</v>
      </c>
      <c r="I178" s="199"/>
      <c r="J178" s="199"/>
      <c r="K178" s="200">
        <f>ROUND(P178*H178,2)</f>
        <v>0</v>
      </c>
      <c r="L178" s="196" t="s">
        <v>134</v>
      </c>
      <c r="M178" s="58"/>
      <c r="N178" s="201" t="s">
        <v>22</v>
      </c>
      <c r="O178" s="202" t="s">
        <v>41</v>
      </c>
      <c r="P178" s="126">
        <f>I178+J178</f>
        <v>0</v>
      </c>
      <c r="Q178" s="126">
        <f>ROUND(I178*H178,2)</f>
        <v>0</v>
      </c>
      <c r="R178" s="126">
        <f>ROUND(J178*H178,2)</f>
        <v>0</v>
      </c>
      <c r="S178" s="39"/>
      <c r="T178" s="203">
        <f>S178*H178</f>
        <v>0</v>
      </c>
      <c r="U178" s="203">
        <v>0</v>
      </c>
      <c r="V178" s="203">
        <f>U178*H178</f>
        <v>0</v>
      </c>
      <c r="W178" s="203">
        <v>0</v>
      </c>
      <c r="X178" s="204">
        <f>W178*H178</f>
        <v>0</v>
      </c>
      <c r="AR178" s="21" t="s">
        <v>258</v>
      </c>
      <c r="AT178" s="21" t="s">
        <v>130</v>
      </c>
      <c r="AU178" s="21" t="s">
        <v>82</v>
      </c>
      <c r="AY178" s="21" t="s">
        <v>127</v>
      </c>
      <c r="BE178" s="205">
        <f>IF(O178="základní",K178,0)</f>
        <v>0</v>
      </c>
      <c r="BF178" s="205">
        <f>IF(O178="snížená",K178,0)</f>
        <v>0</v>
      </c>
      <c r="BG178" s="205">
        <f>IF(O178="zákl. přenesená",K178,0)</f>
        <v>0</v>
      </c>
      <c r="BH178" s="205">
        <f>IF(O178="sníž. přenesená",K178,0)</f>
        <v>0</v>
      </c>
      <c r="BI178" s="205">
        <f>IF(O178="nulová",K178,0)</f>
        <v>0</v>
      </c>
      <c r="BJ178" s="21" t="s">
        <v>80</v>
      </c>
      <c r="BK178" s="205">
        <f>ROUND(P178*H178,2)</f>
        <v>0</v>
      </c>
      <c r="BL178" s="21" t="s">
        <v>258</v>
      </c>
      <c r="BM178" s="21" t="s">
        <v>327</v>
      </c>
    </row>
    <row r="179" spans="2:47" s="1" customFormat="1" ht="13.5">
      <c r="B179" s="38"/>
      <c r="C179" s="60"/>
      <c r="D179" s="219" t="s">
        <v>137</v>
      </c>
      <c r="E179" s="60"/>
      <c r="F179" s="220" t="s">
        <v>326</v>
      </c>
      <c r="G179" s="60"/>
      <c r="H179" s="60"/>
      <c r="I179" s="160"/>
      <c r="J179" s="160"/>
      <c r="K179" s="60"/>
      <c r="L179" s="60"/>
      <c r="M179" s="58"/>
      <c r="N179" s="208"/>
      <c r="O179" s="39"/>
      <c r="P179" s="39"/>
      <c r="Q179" s="39"/>
      <c r="R179" s="39"/>
      <c r="S179" s="39"/>
      <c r="T179" s="39"/>
      <c r="U179" s="39"/>
      <c r="V179" s="39"/>
      <c r="W179" s="39"/>
      <c r="X179" s="74"/>
      <c r="AT179" s="21" t="s">
        <v>137</v>
      </c>
      <c r="AU179" s="21" t="s">
        <v>82</v>
      </c>
    </row>
    <row r="180" spans="2:47" s="1" customFormat="1" ht="27">
      <c r="B180" s="38"/>
      <c r="C180" s="60"/>
      <c r="D180" s="206" t="s">
        <v>145</v>
      </c>
      <c r="E180" s="60"/>
      <c r="F180" s="233" t="s">
        <v>328</v>
      </c>
      <c r="G180" s="60"/>
      <c r="H180" s="60"/>
      <c r="I180" s="160"/>
      <c r="J180" s="160"/>
      <c r="K180" s="60"/>
      <c r="L180" s="60"/>
      <c r="M180" s="58"/>
      <c r="N180" s="208"/>
      <c r="O180" s="39"/>
      <c r="P180" s="39"/>
      <c r="Q180" s="39"/>
      <c r="R180" s="39"/>
      <c r="S180" s="39"/>
      <c r="T180" s="39"/>
      <c r="U180" s="39"/>
      <c r="V180" s="39"/>
      <c r="W180" s="39"/>
      <c r="X180" s="74"/>
      <c r="AT180" s="21" t="s">
        <v>145</v>
      </c>
      <c r="AU180" s="21" t="s">
        <v>82</v>
      </c>
    </row>
    <row r="181" spans="2:65" s="1" customFormat="1" ht="22.5" customHeight="1">
      <c r="B181" s="38"/>
      <c r="C181" s="194" t="s">
        <v>329</v>
      </c>
      <c r="D181" s="194" t="s">
        <v>130</v>
      </c>
      <c r="E181" s="195" t="s">
        <v>330</v>
      </c>
      <c r="F181" s="196" t="s">
        <v>331</v>
      </c>
      <c r="G181" s="197" t="s">
        <v>194</v>
      </c>
      <c r="H181" s="198">
        <v>1</v>
      </c>
      <c r="I181" s="199"/>
      <c r="J181" s="199"/>
      <c r="K181" s="200">
        <f>ROUND(P181*H181,2)</f>
        <v>0</v>
      </c>
      <c r="L181" s="196" t="s">
        <v>134</v>
      </c>
      <c r="M181" s="58"/>
      <c r="N181" s="201" t="s">
        <v>22</v>
      </c>
      <c r="O181" s="202" t="s">
        <v>41</v>
      </c>
      <c r="P181" s="126">
        <f>I181+J181</f>
        <v>0</v>
      </c>
      <c r="Q181" s="126">
        <f>ROUND(I181*H181,2)</f>
        <v>0</v>
      </c>
      <c r="R181" s="126">
        <f>ROUND(J181*H181,2)</f>
        <v>0</v>
      </c>
      <c r="S181" s="39"/>
      <c r="T181" s="203">
        <f>S181*H181</f>
        <v>0</v>
      </c>
      <c r="U181" s="203">
        <v>0</v>
      </c>
      <c r="V181" s="203">
        <f>U181*H181</f>
        <v>0</v>
      </c>
      <c r="W181" s="203">
        <v>0</v>
      </c>
      <c r="X181" s="204">
        <f>W181*H181</f>
        <v>0</v>
      </c>
      <c r="AR181" s="21" t="s">
        <v>258</v>
      </c>
      <c r="AT181" s="21" t="s">
        <v>130</v>
      </c>
      <c r="AU181" s="21" t="s">
        <v>82</v>
      </c>
      <c r="AY181" s="21" t="s">
        <v>127</v>
      </c>
      <c r="BE181" s="205">
        <f>IF(O181="základní",K181,0)</f>
        <v>0</v>
      </c>
      <c r="BF181" s="205">
        <f>IF(O181="snížená",K181,0)</f>
        <v>0</v>
      </c>
      <c r="BG181" s="205">
        <f>IF(O181="zákl. přenesená",K181,0)</f>
        <v>0</v>
      </c>
      <c r="BH181" s="205">
        <f>IF(O181="sníž. přenesená",K181,0)</f>
        <v>0</v>
      </c>
      <c r="BI181" s="205">
        <f>IF(O181="nulová",K181,0)</f>
        <v>0</v>
      </c>
      <c r="BJ181" s="21" t="s">
        <v>80</v>
      </c>
      <c r="BK181" s="205">
        <f>ROUND(P181*H181,2)</f>
        <v>0</v>
      </c>
      <c r="BL181" s="21" t="s">
        <v>258</v>
      </c>
      <c r="BM181" s="21" t="s">
        <v>332</v>
      </c>
    </row>
    <row r="182" spans="2:47" s="1" customFormat="1" ht="13.5">
      <c r="B182" s="38"/>
      <c r="C182" s="60"/>
      <c r="D182" s="219" t="s">
        <v>137</v>
      </c>
      <c r="E182" s="60"/>
      <c r="F182" s="220" t="s">
        <v>331</v>
      </c>
      <c r="G182" s="60"/>
      <c r="H182" s="60"/>
      <c r="I182" s="160"/>
      <c r="J182" s="160"/>
      <c r="K182" s="60"/>
      <c r="L182" s="60"/>
      <c r="M182" s="58"/>
      <c r="N182" s="208"/>
      <c r="O182" s="39"/>
      <c r="P182" s="39"/>
      <c r="Q182" s="39"/>
      <c r="R182" s="39"/>
      <c r="S182" s="39"/>
      <c r="T182" s="39"/>
      <c r="U182" s="39"/>
      <c r="V182" s="39"/>
      <c r="W182" s="39"/>
      <c r="X182" s="74"/>
      <c r="AT182" s="21" t="s">
        <v>137</v>
      </c>
      <c r="AU182" s="21" t="s">
        <v>82</v>
      </c>
    </row>
    <row r="183" spans="2:47" s="1" customFormat="1" ht="27">
      <c r="B183" s="38"/>
      <c r="C183" s="60"/>
      <c r="D183" s="206" t="s">
        <v>145</v>
      </c>
      <c r="E183" s="60"/>
      <c r="F183" s="233" t="s">
        <v>333</v>
      </c>
      <c r="G183" s="60"/>
      <c r="H183" s="60"/>
      <c r="I183" s="160"/>
      <c r="J183" s="160"/>
      <c r="K183" s="60"/>
      <c r="L183" s="60"/>
      <c r="M183" s="58"/>
      <c r="N183" s="208"/>
      <c r="O183" s="39"/>
      <c r="P183" s="39"/>
      <c r="Q183" s="39"/>
      <c r="R183" s="39"/>
      <c r="S183" s="39"/>
      <c r="T183" s="39"/>
      <c r="U183" s="39"/>
      <c r="V183" s="39"/>
      <c r="W183" s="39"/>
      <c r="X183" s="74"/>
      <c r="AT183" s="21" t="s">
        <v>145</v>
      </c>
      <c r="AU183" s="21" t="s">
        <v>82</v>
      </c>
    </row>
    <row r="184" spans="2:65" s="1" customFormat="1" ht="22.5" customHeight="1">
      <c r="B184" s="38"/>
      <c r="C184" s="209" t="s">
        <v>334</v>
      </c>
      <c r="D184" s="209" t="s">
        <v>139</v>
      </c>
      <c r="E184" s="210" t="s">
        <v>335</v>
      </c>
      <c r="F184" s="211" t="s">
        <v>336</v>
      </c>
      <c r="G184" s="212" t="s">
        <v>194</v>
      </c>
      <c r="H184" s="213">
        <v>1</v>
      </c>
      <c r="I184" s="214"/>
      <c r="J184" s="215"/>
      <c r="K184" s="216">
        <f>ROUND(P184*H184,2)</f>
        <v>0</v>
      </c>
      <c r="L184" s="211" t="s">
        <v>22</v>
      </c>
      <c r="M184" s="217"/>
      <c r="N184" s="218" t="s">
        <v>22</v>
      </c>
      <c r="O184" s="202" t="s">
        <v>41</v>
      </c>
      <c r="P184" s="126">
        <f>I184+J184</f>
        <v>0</v>
      </c>
      <c r="Q184" s="126">
        <f>ROUND(I184*H184,2)</f>
        <v>0</v>
      </c>
      <c r="R184" s="126">
        <f>ROUND(J184*H184,2)</f>
        <v>0</v>
      </c>
      <c r="S184" s="39"/>
      <c r="T184" s="203">
        <f>S184*H184</f>
        <v>0</v>
      </c>
      <c r="U184" s="203">
        <v>4E-05</v>
      </c>
      <c r="V184" s="203">
        <f>U184*H184</f>
        <v>4E-05</v>
      </c>
      <c r="W184" s="203">
        <v>0</v>
      </c>
      <c r="X184" s="204">
        <f>W184*H184</f>
        <v>0</v>
      </c>
      <c r="AR184" s="21" t="s">
        <v>269</v>
      </c>
      <c r="AT184" s="21" t="s">
        <v>139</v>
      </c>
      <c r="AU184" s="21" t="s">
        <v>82</v>
      </c>
      <c r="AY184" s="21" t="s">
        <v>127</v>
      </c>
      <c r="BE184" s="205">
        <f>IF(O184="základní",K184,0)</f>
        <v>0</v>
      </c>
      <c r="BF184" s="205">
        <f>IF(O184="snížená",K184,0)</f>
        <v>0</v>
      </c>
      <c r="BG184" s="205">
        <f>IF(O184="zákl. přenesená",K184,0)</f>
        <v>0</v>
      </c>
      <c r="BH184" s="205">
        <f>IF(O184="sníž. přenesená",K184,0)</f>
        <v>0</v>
      </c>
      <c r="BI184" s="205">
        <f>IF(O184="nulová",K184,0)</f>
        <v>0</v>
      </c>
      <c r="BJ184" s="21" t="s">
        <v>80</v>
      </c>
      <c r="BK184" s="205">
        <f>ROUND(P184*H184,2)</f>
        <v>0</v>
      </c>
      <c r="BL184" s="21" t="s">
        <v>269</v>
      </c>
      <c r="BM184" s="21" t="s">
        <v>337</v>
      </c>
    </row>
    <row r="185" spans="2:47" s="1" customFormat="1" ht="13.5">
      <c r="B185" s="38"/>
      <c r="C185" s="60"/>
      <c r="D185" s="219" t="s">
        <v>137</v>
      </c>
      <c r="E185" s="60"/>
      <c r="F185" s="220" t="s">
        <v>336</v>
      </c>
      <c r="G185" s="60"/>
      <c r="H185" s="60"/>
      <c r="I185" s="160"/>
      <c r="J185" s="160"/>
      <c r="K185" s="60"/>
      <c r="L185" s="60"/>
      <c r="M185" s="58"/>
      <c r="N185" s="208"/>
      <c r="O185" s="39"/>
      <c r="P185" s="39"/>
      <c r="Q185" s="39"/>
      <c r="R185" s="39"/>
      <c r="S185" s="39"/>
      <c r="T185" s="39"/>
      <c r="U185" s="39"/>
      <c r="V185" s="39"/>
      <c r="W185" s="39"/>
      <c r="X185" s="74"/>
      <c r="AT185" s="21" t="s">
        <v>137</v>
      </c>
      <c r="AU185" s="21" t="s">
        <v>82</v>
      </c>
    </row>
    <row r="186" spans="2:63" s="10" customFormat="1" ht="29.85" customHeight="1">
      <c r="B186" s="176"/>
      <c r="C186" s="177"/>
      <c r="D186" s="191" t="s">
        <v>71</v>
      </c>
      <c r="E186" s="192" t="s">
        <v>338</v>
      </c>
      <c r="F186" s="192" t="s">
        <v>339</v>
      </c>
      <c r="G186" s="177"/>
      <c r="H186" s="177"/>
      <c r="I186" s="180"/>
      <c r="J186" s="180"/>
      <c r="K186" s="193">
        <f>BK186</f>
        <v>0</v>
      </c>
      <c r="L186" s="177"/>
      <c r="M186" s="182"/>
      <c r="N186" s="183"/>
      <c r="O186" s="184"/>
      <c r="P186" s="184"/>
      <c r="Q186" s="185">
        <f>SUM(Q187:Q227)</f>
        <v>0</v>
      </c>
      <c r="R186" s="185">
        <f>SUM(R187:R227)</f>
        <v>0</v>
      </c>
      <c r="S186" s="184"/>
      <c r="T186" s="186">
        <f>SUM(T187:T227)</f>
        <v>0</v>
      </c>
      <c r="U186" s="184"/>
      <c r="V186" s="186">
        <f>SUM(V187:V227)</f>
        <v>0.04933775</v>
      </c>
      <c r="W186" s="184"/>
      <c r="X186" s="187">
        <f>SUM(X187:X227)</f>
        <v>0</v>
      </c>
      <c r="AR186" s="188" t="s">
        <v>149</v>
      </c>
      <c r="AT186" s="189" t="s">
        <v>71</v>
      </c>
      <c r="AU186" s="189" t="s">
        <v>80</v>
      </c>
      <c r="AY186" s="188" t="s">
        <v>127</v>
      </c>
      <c r="BK186" s="190">
        <f>SUM(BK187:BK227)</f>
        <v>0</v>
      </c>
    </row>
    <row r="187" spans="2:65" s="1" customFormat="1" ht="22.5" customHeight="1">
      <c r="B187" s="38"/>
      <c r="C187" s="194" t="s">
        <v>340</v>
      </c>
      <c r="D187" s="194" t="s">
        <v>130</v>
      </c>
      <c r="E187" s="195" t="s">
        <v>341</v>
      </c>
      <c r="F187" s="196" t="s">
        <v>342</v>
      </c>
      <c r="G187" s="197" t="s">
        <v>343</v>
      </c>
      <c r="H187" s="198">
        <v>0.175</v>
      </c>
      <c r="I187" s="199"/>
      <c r="J187" s="199"/>
      <c r="K187" s="200">
        <f>ROUND(P187*H187,2)</f>
        <v>0</v>
      </c>
      <c r="L187" s="196" t="s">
        <v>134</v>
      </c>
      <c r="M187" s="58"/>
      <c r="N187" s="201" t="s">
        <v>22</v>
      </c>
      <c r="O187" s="202" t="s">
        <v>41</v>
      </c>
      <c r="P187" s="126">
        <f>I187+J187</f>
        <v>0</v>
      </c>
      <c r="Q187" s="126">
        <f>ROUND(I187*H187,2)</f>
        <v>0</v>
      </c>
      <c r="R187" s="126">
        <f>ROUND(J187*H187,2)</f>
        <v>0</v>
      </c>
      <c r="S187" s="39"/>
      <c r="T187" s="203">
        <f>S187*H187</f>
        <v>0</v>
      </c>
      <c r="U187" s="203">
        <v>0.00193</v>
      </c>
      <c r="V187" s="203">
        <f>U187*H187</f>
        <v>0.00033775</v>
      </c>
      <c r="W187" s="203">
        <v>0</v>
      </c>
      <c r="X187" s="204">
        <f>W187*H187</f>
        <v>0</v>
      </c>
      <c r="AR187" s="21" t="s">
        <v>258</v>
      </c>
      <c r="AT187" s="21" t="s">
        <v>130</v>
      </c>
      <c r="AU187" s="21" t="s">
        <v>82</v>
      </c>
      <c r="AY187" s="21" t="s">
        <v>127</v>
      </c>
      <c r="BE187" s="205">
        <f>IF(O187="základní",K187,0)</f>
        <v>0</v>
      </c>
      <c r="BF187" s="205">
        <f>IF(O187="snížená",K187,0)</f>
        <v>0</v>
      </c>
      <c r="BG187" s="205">
        <f>IF(O187="zákl. přenesená",K187,0)</f>
        <v>0</v>
      </c>
      <c r="BH187" s="205">
        <f>IF(O187="sníž. přenesená",K187,0)</f>
        <v>0</v>
      </c>
      <c r="BI187" s="205">
        <f>IF(O187="nulová",K187,0)</f>
        <v>0</v>
      </c>
      <c r="BJ187" s="21" t="s">
        <v>80</v>
      </c>
      <c r="BK187" s="205">
        <f>ROUND(P187*H187,2)</f>
        <v>0</v>
      </c>
      <c r="BL187" s="21" t="s">
        <v>258</v>
      </c>
      <c r="BM187" s="21" t="s">
        <v>344</v>
      </c>
    </row>
    <row r="188" spans="2:47" s="1" customFormat="1" ht="13.5">
      <c r="B188" s="38"/>
      <c r="C188" s="60"/>
      <c r="D188" s="219" t="s">
        <v>137</v>
      </c>
      <c r="E188" s="60"/>
      <c r="F188" s="220" t="s">
        <v>345</v>
      </c>
      <c r="G188" s="60"/>
      <c r="H188" s="60"/>
      <c r="I188" s="160"/>
      <c r="J188" s="160"/>
      <c r="K188" s="60"/>
      <c r="L188" s="60"/>
      <c r="M188" s="58"/>
      <c r="N188" s="208"/>
      <c r="O188" s="39"/>
      <c r="P188" s="39"/>
      <c r="Q188" s="39"/>
      <c r="R188" s="39"/>
      <c r="S188" s="39"/>
      <c r="T188" s="39"/>
      <c r="U188" s="39"/>
      <c r="V188" s="39"/>
      <c r="W188" s="39"/>
      <c r="X188" s="74"/>
      <c r="AT188" s="21" t="s">
        <v>137</v>
      </c>
      <c r="AU188" s="21" t="s">
        <v>82</v>
      </c>
    </row>
    <row r="189" spans="2:47" s="1" customFormat="1" ht="54">
      <c r="B189" s="38"/>
      <c r="C189" s="60"/>
      <c r="D189" s="206" t="s">
        <v>250</v>
      </c>
      <c r="E189" s="60"/>
      <c r="F189" s="233" t="s">
        <v>346</v>
      </c>
      <c r="G189" s="60"/>
      <c r="H189" s="60"/>
      <c r="I189" s="160"/>
      <c r="J189" s="160"/>
      <c r="K189" s="60"/>
      <c r="L189" s="60"/>
      <c r="M189" s="58"/>
      <c r="N189" s="208"/>
      <c r="O189" s="39"/>
      <c r="P189" s="39"/>
      <c r="Q189" s="39"/>
      <c r="R189" s="39"/>
      <c r="S189" s="39"/>
      <c r="T189" s="39"/>
      <c r="U189" s="39"/>
      <c r="V189" s="39"/>
      <c r="W189" s="39"/>
      <c r="X189" s="74"/>
      <c r="AT189" s="21" t="s">
        <v>250</v>
      </c>
      <c r="AU189" s="21" t="s">
        <v>82</v>
      </c>
    </row>
    <row r="190" spans="2:65" s="1" customFormat="1" ht="31.5" customHeight="1">
      <c r="B190" s="38"/>
      <c r="C190" s="194" t="s">
        <v>347</v>
      </c>
      <c r="D190" s="194" t="s">
        <v>130</v>
      </c>
      <c r="E190" s="195" t="s">
        <v>348</v>
      </c>
      <c r="F190" s="196" t="s">
        <v>349</v>
      </c>
      <c r="G190" s="197" t="s">
        <v>194</v>
      </c>
      <c r="H190" s="198">
        <v>8</v>
      </c>
      <c r="I190" s="199"/>
      <c r="J190" s="199"/>
      <c r="K190" s="200">
        <f>ROUND(P190*H190,2)</f>
        <v>0</v>
      </c>
      <c r="L190" s="196" t="s">
        <v>134</v>
      </c>
      <c r="M190" s="58"/>
      <c r="N190" s="201" t="s">
        <v>22</v>
      </c>
      <c r="O190" s="202" t="s">
        <v>41</v>
      </c>
      <c r="P190" s="126">
        <f>I190+J190</f>
        <v>0</v>
      </c>
      <c r="Q190" s="126">
        <f>ROUND(I190*H190,2)</f>
        <v>0</v>
      </c>
      <c r="R190" s="126">
        <f>ROUND(J190*H190,2)</f>
        <v>0</v>
      </c>
      <c r="S190" s="39"/>
      <c r="T190" s="203">
        <f>S190*H190</f>
        <v>0</v>
      </c>
      <c r="U190" s="203">
        <v>0</v>
      </c>
      <c r="V190" s="203">
        <f>U190*H190</f>
        <v>0</v>
      </c>
      <c r="W190" s="203">
        <v>0</v>
      </c>
      <c r="X190" s="204">
        <f>W190*H190</f>
        <v>0</v>
      </c>
      <c r="AR190" s="21" t="s">
        <v>258</v>
      </c>
      <c r="AT190" s="21" t="s">
        <v>130</v>
      </c>
      <c r="AU190" s="21" t="s">
        <v>82</v>
      </c>
      <c r="AY190" s="21" t="s">
        <v>127</v>
      </c>
      <c r="BE190" s="205">
        <f>IF(O190="základní",K190,0)</f>
        <v>0</v>
      </c>
      <c r="BF190" s="205">
        <f>IF(O190="snížená",K190,0)</f>
        <v>0</v>
      </c>
      <c r="BG190" s="205">
        <f>IF(O190="zákl. přenesená",K190,0)</f>
        <v>0</v>
      </c>
      <c r="BH190" s="205">
        <f>IF(O190="sníž. přenesená",K190,0)</f>
        <v>0</v>
      </c>
      <c r="BI190" s="205">
        <f>IF(O190="nulová",K190,0)</f>
        <v>0</v>
      </c>
      <c r="BJ190" s="21" t="s">
        <v>80</v>
      </c>
      <c r="BK190" s="205">
        <f>ROUND(P190*H190,2)</f>
        <v>0</v>
      </c>
      <c r="BL190" s="21" t="s">
        <v>258</v>
      </c>
      <c r="BM190" s="21" t="s">
        <v>350</v>
      </c>
    </row>
    <row r="191" spans="2:47" s="1" customFormat="1" ht="40.5">
      <c r="B191" s="38"/>
      <c r="C191" s="60"/>
      <c r="D191" s="219" t="s">
        <v>137</v>
      </c>
      <c r="E191" s="60"/>
      <c r="F191" s="220" t="s">
        <v>351</v>
      </c>
      <c r="G191" s="60"/>
      <c r="H191" s="60"/>
      <c r="I191" s="160"/>
      <c r="J191" s="160"/>
      <c r="K191" s="60"/>
      <c r="L191" s="60"/>
      <c r="M191" s="58"/>
      <c r="N191" s="208"/>
      <c r="O191" s="39"/>
      <c r="P191" s="39"/>
      <c r="Q191" s="39"/>
      <c r="R191" s="39"/>
      <c r="S191" s="39"/>
      <c r="T191" s="39"/>
      <c r="U191" s="39"/>
      <c r="V191" s="39"/>
      <c r="W191" s="39"/>
      <c r="X191" s="74"/>
      <c r="AT191" s="21" t="s">
        <v>137</v>
      </c>
      <c r="AU191" s="21" t="s">
        <v>82</v>
      </c>
    </row>
    <row r="192" spans="2:47" s="1" customFormat="1" ht="27">
      <c r="B192" s="38"/>
      <c r="C192" s="60"/>
      <c r="D192" s="219" t="s">
        <v>250</v>
      </c>
      <c r="E192" s="60"/>
      <c r="F192" s="221" t="s">
        <v>352</v>
      </c>
      <c r="G192" s="60"/>
      <c r="H192" s="60"/>
      <c r="I192" s="160"/>
      <c r="J192" s="160"/>
      <c r="K192" s="60"/>
      <c r="L192" s="60"/>
      <c r="M192" s="58"/>
      <c r="N192" s="208"/>
      <c r="O192" s="39"/>
      <c r="P192" s="39"/>
      <c r="Q192" s="39"/>
      <c r="R192" s="39"/>
      <c r="S192" s="39"/>
      <c r="T192" s="39"/>
      <c r="U192" s="39"/>
      <c r="V192" s="39"/>
      <c r="W192" s="39"/>
      <c r="X192" s="74"/>
      <c r="AT192" s="21" t="s">
        <v>250</v>
      </c>
      <c r="AU192" s="21" t="s">
        <v>82</v>
      </c>
    </row>
    <row r="193" spans="2:47" s="1" customFormat="1" ht="54">
      <c r="B193" s="38"/>
      <c r="C193" s="60"/>
      <c r="D193" s="206" t="s">
        <v>145</v>
      </c>
      <c r="E193" s="60"/>
      <c r="F193" s="233" t="s">
        <v>353</v>
      </c>
      <c r="G193" s="60"/>
      <c r="H193" s="60"/>
      <c r="I193" s="160"/>
      <c r="J193" s="160"/>
      <c r="K193" s="60"/>
      <c r="L193" s="60"/>
      <c r="M193" s="58"/>
      <c r="N193" s="208"/>
      <c r="O193" s="39"/>
      <c r="P193" s="39"/>
      <c r="Q193" s="39"/>
      <c r="R193" s="39"/>
      <c r="S193" s="39"/>
      <c r="T193" s="39"/>
      <c r="U193" s="39"/>
      <c r="V193" s="39"/>
      <c r="W193" s="39"/>
      <c r="X193" s="74"/>
      <c r="AT193" s="21" t="s">
        <v>145</v>
      </c>
      <c r="AU193" s="21" t="s">
        <v>82</v>
      </c>
    </row>
    <row r="194" spans="2:65" s="1" customFormat="1" ht="22.5" customHeight="1">
      <c r="B194" s="38"/>
      <c r="C194" s="194" t="s">
        <v>354</v>
      </c>
      <c r="D194" s="194" t="s">
        <v>130</v>
      </c>
      <c r="E194" s="195" t="s">
        <v>355</v>
      </c>
      <c r="F194" s="196" t="s">
        <v>356</v>
      </c>
      <c r="G194" s="197" t="s">
        <v>357</v>
      </c>
      <c r="H194" s="198">
        <v>7</v>
      </c>
      <c r="I194" s="199"/>
      <c r="J194" s="199"/>
      <c r="K194" s="200">
        <f>ROUND(P194*H194,2)</f>
        <v>0</v>
      </c>
      <c r="L194" s="196" t="s">
        <v>22</v>
      </c>
      <c r="M194" s="58"/>
      <c r="N194" s="201" t="s">
        <v>22</v>
      </c>
      <c r="O194" s="202" t="s">
        <v>41</v>
      </c>
      <c r="P194" s="126">
        <f>I194+J194</f>
        <v>0</v>
      </c>
      <c r="Q194" s="126">
        <f>ROUND(I194*H194,2)</f>
        <v>0</v>
      </c>
      <c r="R194" s="126">
        <f>ROUND(J194*H194,2)</f>
        <v>0</v>
      </c>
      <c r="S194" s="39"/>
      <c r="T194" s="203">
        <f>S194*H194</f>
        <v>0</v>
      </c>
      <c r="U194" s="203">
        <v>0</v>
      </c>
      <c r="V194" s="203">
        <f>U194*H194</f>
        <v>0</v>
      </c>
      <c r="W194" s="203">
        <v>0</v>
      </c>
      <c r="X194" s="204">
        <f>W194*H194</f>
        <v>0</v>
      </c>
      <c r="AR194" s="21" t="s">
        <v>258</v>
      </c>
      <c r="AT194" s="21" t="s">
        <v>130</v>
      </c>
      <c r="AU194" s="21" t="s">
        <v>82</v>
      </c>
      <c r="AY194" s="21" t="s">
        <v>127</v>
      </c>
      <c r="BE194" s="205">
        <f>IF(O194="základní",K194,0)</f>
        <v>0</v>
      </c>
      <c r="BF194" s="205">
        <f>IF(O194="snížená",K194,0)</f>
        <v>0</v>
      </c>
      <c r="BG194" s="205">
        <f>IF(O194="zákl. přenesená",K194,0)</f>
        <v>0</v>
      </c>
      <c r="BH194" s="205">
        <f>IF(O194="sníž. přenesená",K194,0)</f>
        <v>0</v>
      </c>
      <c r="BI194" s="205">
        <f>IF(O194="nulová",K194,0)</f>
        <v>0</v>
      </c>
      <c r="BJ194" s="21" t="s">
        <v>80</v>
      </c>
      <c r="BK194" s="205">
        <f>ROUND(P194*H194,2)</f>
        <v>0</v>
      </c>
      <c r="BL194" s="21" t="s">
        <v>258</v>
      </c>
      <c r="BM194" s="21" t="s">
        <v>358</v>
      </c>
    </row>
    <row r="195" spans="2:47" s="1" customFormat="1" ht="13.5">
      <c r="B195" s="38"/>
      <c r="C195" s="60"/>
      <c r="D195" s="219" t="s">
        <v>137</v>
      </c>
      <c r="E195" s="60"/>
      <c r="F195" s="220" t="s">
        <v>356</v>
      </c>
      <c r="G195" s="60"/>
      <c r="H195" s="60"/>
      <c r="I195" s="160"/>
      <c r="J195" s="160"/>
      <c r="K195" s="60"/>
      <c r="L195" s="60"/>
      <c r="M195" s="58"/>
      <c r="N195" s="208"/>
      <c r="O195" s="39"/>
      <c r="P195" s="39"/>
      <c r="Q195" s="39"/>
      <c r="R195" s="39"/>
      <c r="S195" s="39"/>
      <c r="T195" s="39"/>
      <c r="U195" s="39"/>
      <c r="V195" s="39"/>
      <c r="W195" s="39"/>
      <c r="X195" s="74"/>
      <c r="AT195" s="21" t="s">
        <v>137</v>
      </c>
      <c r="AU195" s="21" t="s">
        <v>82</v>
      </c>
    </row>
    <row r="196" spans="2:47" s="1" customFormat="1" ht="27">
      <c r="B196" s="38"/>
      <c r="C196" s="60"/>
      <c r="D196" s="206" t="s">
        <v>145</v>
      </c>
      <c r="E196" s="60"/>
      <c r="F196" s="233" t="s">
        <v>359</v>
      </c>
      <c r="G196" s="60"/>
      <c r="H196" s="60"/>
      <c r="I196" s="160"/>
      <c r="J196" s="160"/>
      <c r="K196" s="60"/>
      <c r="L196" s="60"/>
      <c r="M196" s="58"/>
      <c r="N196" s="208"/>
      <c r="O196" s="39"/>
      <c r="P196" s="39"/>
      <c r="Q196" s="39"/>
      <c r="R196" s="39"/>
      <c r="S196" s="39"/>
      <c r="T196" s="39"/>
      <c r="U196" s="39"/>
      <c r="V196" s="39"/>
      <c r="W196" s="39"/>
      <c r="X196" s="74"/>
      <c r="AT196" s="21" t="s">
        <v>145</v>
      </c>
      <c r="AU196" s="21" t="s">
        <v>82</v>
      </c>
    </row>
    <row r="197" spans="2:65" s="1" customFormat="1" ht="22.5" customHeight="1">
      <c r="B197" s="38"/>
      <c r="C197" s="194" t="s">
        <v>360</v>
      </c>
      <c r="D197" s="194" t="s">
        <v>130</v>
      </c>
      <c r="E197" s="195" t="s">
        <v>361</v>
      </c>
      <c r="F197" s="196" t="s">
        <v>362</v>
      </c>
      <c r="G197" s="197" t="s">
        <v>357</v>
      </c>
      <c r="H197" s="198">
        <v>1</v>
      </c>
      <c r="I197" s="199"/>
      <c r="J197" s="199"/>
      <c r="K197" s="200">
        <f>ROUND(P197*H197,2)</f>
        <v>0</v>
      </c>
      <c r="L197" s="196" t="s">
        <v>22</v>
      </c>
      <c r="M197" s="58"/>
      <c r="N197" s="201" t="s">
        <v>22</v>
      </c>
      <c r="O197" s="202" t="s">
        <v>41</v>
      </c>
      <c r="P197" s="126">
        <f>I197+J197</f>
        <v>0</v>
      </c>
      <c r="Q197" s="126">
        <f>ROUND(I197*H197,2)</f>
        <v>0</v>
      </c>
      <c r="R197" s="126">
        <f>ROUND(J197*H197,2)</f>
        <v>0</v>
      </c>
      <c r="S197" s="39"/>
      <c r="T197" s="203">
        <f>S197*H197</f>
        <v>0</v>
      </c>
      <c r="U197" s="203">
        <v>0</v>
      </c>
      <c r="V197" s="203">
        <f>U197*H197</f>
        <v>0</v>
      </c>
      <c r="W197" s="203">
        <v>0</v>
      </c>
      <c r="X197" s="204">
        <f>W197*H197</f>
        <v>0</v>
      </c>
      <c r="AR197" s="21" t="s">
        <v>258</v>
      </c>
      <c r="AT197" s="21" t="s">
        <v>130</v>
      </c>
      <c r="AU197" s="21" t="s">
        <v>82</v>
      </c>
      <c r="AY197" s="21" t="s">
        <v>127</v>
      </c>
      <c r="BE197" s="205">
        <f>IF(O197="základní",K197,0)</f>
        <v>0</v>
      </c>
      <c r="BF197" s="205">
        <f>IF(O197="snížená",K197,0)</f>
        <v>0</v>
      </c>
      <c r="BG197" s="205">
        <f>IF(O197="zákl. přenesená",K197,0)</f>
        <v>0</v>
      </c>
      <c r="BH197" s="205">
        <f>IF(O197="sníž. přenesená",K197,0)</f>
        <v>0</v>
      </c>
      <c r="BI197" s="205">
        <f>IF(O197="nulová",K197,0)</f>
        <v>0</v>
      </c>
      <c r="BJ197" s="21" t="s">
        <v>80</v>
      </c>
      <c r="BK197" s="205">
        <f>ROUND(P197*H197,2)</f>
        <v>0</v>
      </c>
      <c r="BL197" s="21" t="s">
        <v>258</v>
      </c>
      <c r="BM197" s="21" t="s">
        <v>363</v>
      </c>
    </row>
    <row r="198" spans="2:47" s="1" customFormat="1" ht="13.5">
      <c r="B198" s="38"/>
      <c r="C198" s="60"/>
      <c r="D198" s="219" t="s">
        <v>137</v>
      </c>
      <c r="E198" s="60"/>
      <c r="F198" s="220" t="s">
        <v>356</v>
      </c>
      <c r="G198" s="60"/>
      <c r="H198" s="60"/>
      <c r="I198" s="160"/>
      <c r="J198" s="160"/>
      <c r="K198" s="60"/>
      <c r="L198" s="60"/>
      <c r="M198" s="58"/>
      <c r="N198" s="208"/>
      <c r="O198" s="39"/>
      <c r="P198" s="39"/>
      <c r="Q198" s="39"/>
      <c r="R198" s="39"/>
      <c r="S198" s="39"/>
      <c r="T198" s="39"/>
      <c r="U198" s="39"/>
      <c r="V198" s="39"/>
      <c r="W198" s="39"/>
      <c r="X198" s="74"/>
      <c r="AT198" s="21" t="s">
        <v>137</v>
      </c>
      <c r="AU198" s="21" t="s">
        <v>82</v>
      </c>
    </row>
    <row r="199" spans="2:47" s="1" customFormat="1" ht="27">
      <c r="B199" s="38"/>
      <c r="C199" s="60"/>
      <c r="D199" s="206" t="s">
        <v>145</v>
      </c>
      <c r="E199" s="60"/>
      <c r="F199" s="233" t="s">
        <v>359</v>
      </c>
      <c r="G199" s="60"/>
      <c r="H199" s="60"/>
      <c r="I199" s="160"/>
      <c r="J199" s="160"/>
      <c r="K199" s="60"/>
      <c r="L199" s="60"/>
      <c r="M199" s="58"/>
      <c r="N199" s="208"/>
      <c r="O199" s="39"/>
      <c r="P199" s="39"/>
      <c r="Q199" s="39"/>
      <c r="R199" s="39"/>
      <c r="S199" s="39"/>
      <c r="T199" s="39"/>
      <c r="U199" s="39"/>
      <c r="V199" s="39"/>
      <c r="W199" s="39"/>
      <c r="X199" s="74"/>
      <c r="AT199" s="21" t="s">
        <v>145</v>
      </c>
      <c r="AU199" s="21" t="s">
        <v>82</v>
      </c>
    </row>
    <row r="200" spans="2:65" s="1" customFormat="1" ht="22.5" customHeight="1">
      <c r="B200" s="38"/>
      <c r="C200" s="194" t="s">
        <v>364</v>
      </c>
      <c r="D200" s="194" t="s">
        <v>130</v>
      </c>
      <c r="E200" s="195" t="s">
        <v>365</v>
      </c>
      <c r="F200" s="196" t="s">
        <v>366</v>
      </c>
      <c r="G200" s="197" t="s">
        <v>367</v>
      </c>
      <c r="H200" s="198">
        <v>1.071</v>
      </c>
      <c r="I200" s="199"/>
      <c r="J200" s="199"/>
      <c r="K200" s="200">
        <f>ROUND(P200*H200,2)</f>
        <v>0</v>
      </c>
      <c r="L200" s="196" t="s">
        <v>134</v>
      </c>
      <c r="M200" s="58"/>
      <c r="N200" s="201" t="s">
        <v>22</v>
      </c>
      <c r="O200" s="202" t="s">
        <v>41</v>
      </c>
      <c r="P200" s="126">
        <f>I200+J200</f>
        <v>0</v>
      </c>
      <c r="Q200" s="126">
        <f>ROUND(I200*H200,2)</f>
        <v>0</v>
      </c>
      <c r="R200" s="126">
        <f>ROUND(J200*H200,2)</f>
        <v>0</v>
      </c>
      <c r="S200" s="39"/>
      <c r="T200" s="203">
        <f>S200*H200</f>
        <v>0</v>
      </c>
      <c r="U200" s="203">
        <v>0</v>
      </c>
      <c r="V200" s="203">
        <f>U200*H200</f>
        <v>0</v>
      </c>
      <c r="W200" s="203">
        <v>0</v>
      </c>
      <c r="X200" s="204">
        <f>W200*H200</f>
        <v>0</v>
      </c>
      <c r="AR200" s="21" t="s">
        <v>258</v>
      </c>
      <c r="AT200" s="21" t="s">
        <v>130</v>
      </c>
      <c r="AU200" s="21" t="s">
        <v>82</v>
      </c>
      <c r="AY200" s="21" t="s">
        <v>127</v>
      </c>
      <c r="BE200" s="205">
        <f>IF(O200="základní",K200,0)</f>
        <v>0</v>
      </c>
      <c r="BF200" s="205">
        <f>IF(O200="snížená",K200,0)</f>
        <v>0</v>
      </c>
      <c r="BG200" s="205">
        <f>IF(O200="zákl. přenesená",K200,0)</f>
        <v>0</v>
      </c>
      <c r="BH200" s="205">
        <f>IF(O200="sníž. přenesená",K200,0)</f>
        <v>0</v>
      </c>
      <c r="BI200" s="205">
        <f>IF(O200="nulová",K200,0)</f>
        <v>0</v>
      </c>
      <c r="BJ200" s="21" t="s">
        <v>80</v>
      </c>
      <c r="BK200" s="205">
        <f>ROUND(P200*H200,2)</f>
        <v>0</v>
      </c>
      <c r="BL200" s="21" t="s">
        <v>258</v>
      </c>
      <c r="BM200" s="21" t="s">
        <v>368</v>
      </c>
    </row>
    <row r="201" spans="2:47" s="1" customFormat="1" ht="13.5">
      <c r="B201" s="38"/>
      <c r="C201" s="60"/>
      <c r="D201" s="219" t="s">
        <v>137</v>
      </c>
      <c r="E201" s="60"/>
      <c r="F201" s="220" t="s">
        <v>369</v>
      </c>
      <c r="G201" s="60"/>
      <c r="H201" s="60"/>
      <c r="I201" s="160"/>
      <c r="J201" s="160"/>
      <c r="K201" s="60"/>
      <c r="L201" s="60"/>
      <c r="M201" s="58"/>
      <c r="N201" s="208"/>
      <c r="O201" s="39"/>
      <c r="P201" s="39"/>
      <c r="Q201" s="39"/>
      <c r="R201" s="39"/>
      <c r="S201" s="39"/>
      <c r="T201" s="39"/>
      <c r="U201" s="39"/>
      <c r="V201" s="39"/>
      <c r="W201" s="39"/>
      <c r="X201" s="74"/>
      <c r="AT201" s="21" t="s">
        <v>137</v>
      </c>
      <c r="AU201" s="21" t="s">
        <v>82</v>
      </c>
    </row>
    <row r="202" spans="2:51" s="11" customFormat="1" ht="13.5">
      <c r="B202" s="222"/>
      <c r="C202" s="223"/>
      <c r="D202" s="206" t="s">
        <v>147</v>
      </c>
      <c r="E202" s="224" t="s">
        <v>22</v>
      </c>
      <c r="F202" s="225" t="s">
        <v>370</v>
      </c>
      <c r="G202" s="223"/>
      <c r="H202" s="226">
        <v>1.071</v>
      </c>
      <c r="I202" s="227"/>
      <c r="J202" s="227"/>
      <c r="K202" s="223"/>
      <c r="L202" s="223"/>
      <c r="M202" s="228"/>
      <c r="N202" s="229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AT202" s="232" t="s">
        <v>147</v>
      </c>
      <c r="AU202" s="232" t="s">
        <v>82</v>
      </c>
      <c r="AV202" s="11" t="s">
        <v>82</v>
      </c>
      <c r="AW202" s="11" t="s">
        <v>7</v>
      </c>
      <c r="AX202" s="11" t="s">
        <v>80</v>
      </c>
      <c r="AY202" s="232" t="s">
        <v>127</v>
      </c>
    </row>
    <row r="203" spans="2:65" s="1" customFormat="1" ht="31.5" customHeight="1">
      <c r="B203" s="38"/>
      <c r="C203" s="194" t="s">
        <v>371</v>
      </c>
      <c r="D203" s="194" t="s">
        <v>130</v>
      </c>
      <c r="E203" s="195" t="s">
        <v>372</v>
      </c>
      <c r="F203" s="196" t="s">
        <v>373</v>
      </c>
      <c r="G203" s="197" t="s">
        <v>133</v>
      </c>
      <c r="H203" s="198">
        <v>350</v>
      </c>
      <c r="I203" s="199"/>
      <c r="J203" s="199"/>
      <c r="K203" s="200">
        <f>ROUND(P203*H203,2)</f>
        <v>0</v>
      </c>
      <c r="L203" s="196" t="s">
        <v>134</v>
      </c>
      <c r="M203" s="58"/>
      <c r="N203" s="201" t="s">
        <v>22</v>
      </c>
      <c r="O203" s="202" t="s">
        <v>41</v>
      </c>
      <c r="P203" s="126">
        <f>I203+J203</f>
        <v>0</v>
      </c>
      <c r="Q203" s="126">
        <f>ROUND(I203*H203,2)</f>
        <v>0</v>
      </c>
      <c r="R203" s="126">
        <f>ROUND(J203*H203,2)</f>
        <v>0</v>
      </c>
      <c r="S203" s="39"/>
      <c r="T203" s="203">
        <f>S203*H203</f>
        <v>0</v>
      </c>
      <c r="U203" s="203">
        <v>0</v>
      </c>
      <c r="V203" s="203">
        <f>U203*H203</f>
        <v>0</v>
      </c>
      <c r="W203" s="203">
        <v>0</v>
      </c>
      <c r="X203" s="204">
        <f>W203*H203</f>
        <v>0</v>
      </c>
      <c r="AR203" s="21" t="s">
        <v>258</v>
      </c>
      <c r="AT203" s="21" t="s">
        <v>130</v>
      </c>
      <c r="AU203" s="21" t="s">
        <v>82</v>
      </c>
      <c r="AY203" s="21" t="s">
        <v>127</v>
      </c>
      <c r="BE203" s="205">
        <f>IF(O203="základní",K203,0)</f>
        <v>0</v>
      </c>
      <c r="BF203" s="205">
        <f>IF(O203="snížená",K203,0)</f>
        <v>0</v>
      </c>
      <c r="BG203" s="205">
        <f>IF(O203="zákl. přenesená",K203,0)</f>
        <v>0</v>
      </c>
      <c r="BH203" s="205">
        <f>IF(O203="sníž. přenesená",K203,0)</f>
        <v>0</v>
      </c>
      <c r="BI203" s="205">
        <f>IF(O203="nulová",K203,0)</f>
        <v>0</v>
      </c>
      <c r="BJ203" s="21" t="s">
        <v>80</v>
      </c>
      <c r="BK203" s="205">
        <f>ROUND(P203*H203,2)</f>
        <v>0</v>
      </c>
      <c r="BL203" s="21" t="s">
        <v>258</v>
      </c>
      <c r="BM203" s="21" t="s">
        <v>374</v>
      </c>
    </row>
    <row r="204" spans="2:47" s="1" customFormat="1" ht="40.5">
      <c r="B204" s="38"/>
      <c r="C204" s="60"/>
      <c r="D204" s="219" t="s">
        <v>137</v>
      </c>
      <c r="E204" s="60"/>
      <c r="F204" s="220" t="s">
        <v>375</v>
      </c>
      <c r="G204" s="60"/>
      <c r="H204" s="60"/>
      <c r="I204" s="160"/>
      <c r="J204" s="160"/>
      <c r="K204" s="60"/>
      <c r="L204" s="60"/>
      <c r="M204" s="58"/>
      <c r="N204" s="208"/>
      <c r="O204" s="39"/>
      <c r="P204" s="39"/>
      <c r="Q204" s="39"/>
      <c r="R204" s="39"/>
      <c r="S204" s="39"/>
      <c r="T204" s="39"/>
      <c r="U204" s="39"/>
      <c r="V204" s="39"/>
      <c r="W204" s="39"/>
      <c r="X204" s="74"/>
      <c r="AT204" s="21" t="s">
        <v>137</v>
      </c>
      <c r="AU204" s="21" t="s">
        <v>82</v>
      </c>
    </row>
    <row r="205" spans="2:47" s="1" customFormat="1" ht="40.5">
      <c r="B205" s="38"/>
      <c r="C205" s="60"/>
      <c r="D205" s="219" t="s">
        <v>250</v>
      </c>
      <c r="E205" s="60"/>
      <c r="F205" s="221" t="s">
        <v>376</v>
      </c>
      <c r="G205" s="60"/>
      <c r="H205" s="60"/>
      <c r="I205" s="160"/>
      <c r="J205" s="160"/>
      <c r="K205" s="60"/>
      <c r="L205" s="60"/>
      <c r="M205" s="58"/>
      <c r="N205" s="208"/>
      <c r="O205" s="39"/>
      <c r="P205" s="39"/>
      <c r="Q205" s="39"/>
      <c r="R205" s="39"/>
      <c r="S205" s="39"/>
      <c r="T205" s="39"/>
      <c r="U205" s="39"/>
      <c r="V205" s="39"/>
      <c r="W205" s="39"/>
      <c r="X205" s="74"/>
      <c r="AT205" s="21" t="s">
        <v>250</v>
      </c>
      <c r="AU205" s="21" t="s">
        <v>82</v>
      </c>
    </row>
    <row r="206" spans="2:51" s="11" customFormat="1" ht="13.5">
      <c r="B206" s="222"/>
      <c r="C206" s="223"/>
      <c r="D206" s="206" t="s">
        <v>147</v>
      </c>
      <c r="E206" s="224" t="s">
        <v>22</v>
      </c>
      <c r="F206" s="225" t="s">
        <v>377</v>
      </c>
      <c r="G206" s="223"/>
      <c r="H206" s="226">
        <v>350</v>
      </c>
      <c r="I206" s="227"/>
      <c r="J206" s="227"/>
      <c r="K206" s="223"/>
      <c r="L206" s="223"/>
      <c r="M206" s="228"/>
      <c r="N206" s="229"/>
      <c r="O206" s="230"/>
      <c r="P206" s="230"/>
      <c r="Q206" s="230"/>
      <c r="R206" s="230"/>
      <c r="S206" s="230"/>
      <c r="T206" s="230"/>
      <c r="U206" s="230"/>
      <c r="V206" s="230"/>
      <c r="W206" s="230"/>
      <c r="X206" s="231"/>
      <c r="AT206" s="232" t="s">
        <v>147</v>
      </c>
      <c r="AU206" s="232" t="s">
        <v>82</v>
      </c>
      <c r="AV206" s="11" t="s">
        <v>82</v>
      </c>
      <c r="AW206" s="11" t="s">
        <v>7</v>
      </c>
      <c r="AX206" s="11" t="s">
        <v>80</v>
      </c>
      <c r="AY206" s="232" t="s">
        <v>127</v>
      </c>
    </row>
    <row r="207" spans="2:65" s="1" customFormat="1" ht="31.5" customHeight="1">
      <c r="B207" s="38"/>
      <c r="C207" s="194" t="s">
        <v>378</v>
      </c>
      <c r="D207" s="194" t="s">
        <v>130</v>
      </c>
      <c r="E207" s="195" t="s">
        <v>379</v>
      </c>
      <c r="F207" s="196" t="s">
        <v>380</v>
      </c>
      <c r="G207" s="197" t="s">
        <v>133</v>
      </c>
      <c r="H207" s="198">
        <v>80</v>
      </c>
      <c r="I207" s="199"/>
      <c r="J207" s="199"/>
      <c r="K207" s="200">
        <f>ROUND(P207*H207,2)</f>
        <v>0</v>
      </c>
      <c r="L207" s="196" t="s">
        <v>134</v>
      </c>
      <c r="M207" s="58"/>
      <c r="N207" s="201" t="s">
        <v>22</v>
      </c>
      <c r="O207" s="202" t="s">
        <v>41</v>
      </c>
      <c r="P207" s="126">
        <f>I207+J207</f>
        <v>0</v>
      </c>
      <c r="Q207" s="126">
        <f>ROUND(I207*H207,2)</f>
        <v>0</v>
      </c>
      <c r="R207" s="126">
        <f>ROUND(J207*H207,2)</f>
        <v>0</v>
      </c>
      <c r="S207" s="39"/>
      <c r="T207" s="203">
        <f>S207*H207</f>
        <v>0</v>
      </c>
      <c r="U207" s="203">
        <v>0</v>
      </c>
      <c r="V207" s="203">
        <f>U207*H207</f>
        <v>0</v>
      </c>
      <c r="W207" s="203">
        <v>0</v>
      </c>
      <c r="X207" s="204">
        <f>W207*H207</f>
        <v>0</v>
      </c>
      <c r="AR207" s="21" t="s">
        <v>258</v>
      </c>
      <c r="AT207" s="21" t="s">
        <v>130</v>
      </c>
      <c r="AU207" s="21" t="s">
        <v>82</v>
      </c>
      <c r="AY207" s="21" t="s">
        <v>127</v>
      </c>
      <c r="BE207" s="205">
        <f>IF(O207="základní",K207,0)</f>
        <v>0</v>
      </c>
      <c r="BF207" s="205">
        <f>IF(O207="snížená",K207,0)</f>
        <v>0</v>
      </c>
      <c r="BG207" s="205">
        <f>IF(O207="zákl. přenesená",K207,0)</f>
        <v>0</v>
      </c>
      <c r="BH207" s="205">
        <f>IF(O207="sníž. přenesená",K207,0)</f>
        <v>0</v>
      </c>
      <c r="BI207" s="205">
        <f>IF(O207="nulová",K207,0)</f>
        <v>0</v>
      </c>
      <c r="BJ207" s="21" t="s">
        <v>80</v>
      </c>
      <c r="BK207" s="205">
        <f>ROUND(P207*H207,2)</f>
        <v>0</v>
      </c>
      <c r="BL207" s="21" t="s">
        <v>258</v>
      </c>
      <c r="BM207" s="21" t="s">
        <v>381</v>
      </c>
    </row>
    <row r="208" spans="2:47" s="1" customFormat="1" ht="40.5">
      <c r="B208" s="38"/>
      <c r="C208" s="60"/>
      <c r="D208" s="219" t="s">
        <v>137</v>
      </c>
      <c r="E208" s="60"/>
      <c r="F208" s="220" t="s">
        <v>382</v>
      </c>
      <c r="G208" s="60"/>
      <c r="H208" s="60"/>
      <c r="I208" s="160"/>
      <c r="J208" s="160"/>
      <c r="K208" s="60"/>
      <c r="L208" s="60"/>
      <c r="M208" s="58"/>
      <c r="N208" s="208"/>
      <c r="O208" s="39"/>
      <c r="P208" s="39"/>
      <c r="Q208" s="39"/>
      <c r="R208" s="39"/>
      <c r="S208" s="39"/>
      <c r="T208" s="39"/>
      <c r="U208" s="39"/>
      <c r="V208" s="39"/>
      <c r="W208" s="39"/>
      <c r="X208" s="74"/>
      <c r="AT208" s="21" t="s">
        <v>137</v>
      </c>
      <c r="AU208" s="21" t="s">
        <v>82</v>
      </c>
    </row>
    <row r="209" spans="2:47" s="1" customFormat="1" ht="40.5">
      <c r="B209" s="38"/>
      <c r="C209" s="60"/>
      <c r="D209" s="206" t="s">
        <v>250</v>
      </c>
      <c r="E209" s="60"/>
      <c r="F209" s="233" t="s">
        <v>376</v>
      </c>
      <c r="G209" s="60"/>
      <c r="H209" s="60"/>
      <c r="I209" s="160"/>
      <c r="J209" s="160"/>
      <c r="K209" s="60"/>
      <c r="L209" s="60"/>
      <c r="M209" s="58"/>
      <c r="N209" s="208"/>
      <c r="O209" s="39"/>
      <c r="P209" s="39"/>
      <c r="Q209" s="39"/>
      <c r="R209" s="39"/>
      <c r="S209" s="39"/>
      <c r="T209" s="39"/>
      <c r="U209" s="39"/>
      <c r="V209" s="39"/>
      <c r="W209" s="39"/>
      <c r="X209" s="74"/>
      <c r="AT209" s="21" t="s">
        <v>250</v>
      </c>
      <c r="AU209" s="21" t="s">
        <v>82</v>
      </c>
    </row>
    <row r="210" spans="2:65" s="1" customFormat="1" ht="31.5" customHeight="1">
      <c r="B210" s="38"/>
      <c r="C210" s="194" t="s">
        <v>383</v>
      </c>
      <c r="D210" s="194" t="s">
        <v>130</v>
      </c>
      <c r="E210" s="195" t="s">
        <v>384</v>
      </c>
      <c r="F210" s="196" t="s">
        <v>385</v>
      </c>
      <c r="G210" s="197" t="s">
        <v>133</v>
      </c>
      <c r="H210" s="198">
        <v>350</v>
      </c>
      <c r="I210" s="199"/>
      <c r="J210" s="199"/>
      <c r="K210" s="200">
        <f>ROUND(P210*H210,2)</f>
        <v>0</v>
      </c>
      <c r="L210" s="196" t="s">
        <v>134</v>
      </c>
      <c r="M210" s="58"/>
      <c r="N210" s="201" t="s">
        <v>22</v>
      </c>
      <c r="O210" s="202" t="s">
        <v>41</v>
      </c>
      <c r="P210" s="126">
        <f>I210+J210</f>
        <v>0</v>
      </c>
      <c r="Q210" s="126">
        <f>ROUND(I210*H210,2)</f>
        <v>0</v>
      </c>
      <c r="R210" s="126">
        <f>ROUND(J210*H210,2)</f>
        <v>0</v>
      </c>
      <c r="S210" s="39"/>
      <c r="T210" s="203">
        <f>S210*H210</f>
        <v>0</v>
      </c>
      <c r="U210" s="203">
        <v>7E-05</v>
      </c>
      <c r="V210" s="203">
        <f>U210*H210</f>
        <v>0.024499999999999997</v>
      </c>
      <c r="W210" s="203">
        <v>0</v>
      </c>
      <c r="X210" s="204">
        <f>W210*H210</f>
        <v>0</v>
      </c>
      <c r="AR210" s="21" t="s">
        <v>258</v>
      </c>
      <c r="AT210" s="21" t="s">
        <v>130</v>
      </c>
      <c r="AU210" s="21" t="s">
        <v>82</v>
      </c>
      <c r="AY210" s="21" t="s">
        <v>127</v>
      </c>
      <c r="BE210" s="205">
        <f>IF(O210="základní",K210,0)</f>
        <v>0</v>
      </c>
      <c r="BF210" s="205">
        <f>IF(O210="snížená",K210,0)</f>
        <v>0</v>
      </c>
      <c r="BG210" s="205">
        <f>IF(O210="zákl. přenesená",K210,0)</f>
        <v>0</v>
      </c>
      <c r="BH210" s="205">
        <f>IF(O210="sníž. přenesená",K210,0)</f>
        <v>0</v>
      </c>
      <c r="BI210" s="205">
        <f>IF(O210="nulová",K210,0)</f>
        <v>0</v>
      </c>
      <c r="BJ210" s="21" t="s">
        <v>80</v>
      </c>
      <c r="BK210" s="205">
        <f>ROUND(P210*H210,2)</f>
        <v>0</v>
      </c>
      <c r="BL210" s="21" t="s">
        <v>258</v>
      </c>
      <c r="BM210" s="21" t="s">
        <v>386</v>
      </c>
    </row>
    <row r="211" spans="2:47" s="1" customFormat="1" ht="27">
      <c r="B211" s="38"/>
      <c r="C211" s="60"/>
      <c r="D211" s="219" t="s">
        <v>137</v>
      </c>
      <c r="E211" s="60"/>
      <c r="F211" s="220" t="s">
        <v>387</v>
      </c>
      <c r="G211" s="60"/>
      <c r="H211" s="60"/>
      <c r="I211" s="160"/>
      <c r="J211" s="160"/>
      <c r="K211" s="60"/>
      <c r="L211" s="60"/>
      <c r="M211" s="58"/>
      <c r="N211" s="208"/>
      <c r="O211" s="39"/>
      <c r="P211" s="39"/>
      <c r="Q211" s="39"/>
      <c r="R211" s="39"/>
      <c r="S211" s="39"/>
      <c r="T211" s="39"/>
      <c r="U211" s="39"/>
      <c r="V211" s="39"/>
      <c r="W211" s="39"/>
      <c r="X211" s="74"/>
      <c r="AT211" s="21" t="s">
        <v>137</v>
      </c>
      <c r="AU211" s="21" t="s">
        <v>82</v>
      </c>
    </row>
    <row r="212" spans="2:47" s="1" customFormat="1" ht="40.5">
      <c r="B212" s="38"/>
      <c r="C212" s="60"/>
      <c r="D212" s="219" t="s">
        <v>250</v>
      </c>
      <c r="E212" s="60"/>
      <c r="F212" s="221" t="s">
        <v>388</v>
      </c>
      <c r="G212" s="60"/>
      <c r="H212" s="60"/>
      <c r="I212" s="160"/>
      <c r="J212" s="160"/>
      <c r="K212" s="60"/>
      <c r="L212" s="60"/>
      <c r="M212" s="58"/>
      <c r="N212" s="208"/>
      <c r="O212" s="39"/>
      <c r="P212" s="39"/>
      <c r="Q212" s="39"/>
      <c r="R212" s="39"/>
      <c r="S212" s="39"/>
      <c r="T212" s="39"/>
      <c r="U212" s="39"/>
      <c r="V212" s="39"/>
      <c r="W212" s="39"/>
      <c r="X212" s="74"/>
      <c r="AT212" s="21" t="s">
        <v>250</v>
      </c>
      <c r="AU212" s="21" t="s">
        <v>82</v>
      </c>
    </row>
    <row r="213" spans="2:51" s="11" customFormat="1" ht="13.5">
      <c r="B213" s="222"/>
      <c r="C213" s="223"/>
      <c r="D213" s="206" t="s">
        <v>147</v>
      </c>
      <c r="E213" s="224" t="s">
        <v>22</v>
      </c>
      <c r="F213" s="225" t="s">
        <v>377</v>
      </c>
      <c r="G213" s="223"/>
      <c r="H213" s="226">
        <v>350</v>
      </c>
      <c r="I213" s="227"/>
      <c r="J213" s="227"/>
      <c r="K213" s="223"/>
      <c r="L213" s="223"/>
      <c r="M213" s="228"/>
      <c r="N213" s="229"/>
      <c r="O213" s="230"/>
      <c r="P213" s="230"/>
      <c r="Q213" s="230"/>
      <c r="R213" s="230"/>
      <c r="S213" s="230"/>
      <c r="T213" s="230"/>
      <c r="U213" s="230"/>
      <c r="V213" s="230"/>
      <c r="W213" s="230"/>
      <c r="X213" s="231"/>
      <c r="AT213" s="232" t="s">
        <v>147</v>
      </c>
      <c r="AU213" s="232" t="s">
        <v>82</v>
      </c>
      <c r="AV213" s="11" t="s">
        <v>82</v>
      </c>
      <c r="AW213" s="11" t="s">
        <v>7</v>
      </c>
      <c r="AX213" s="11" t="s">
        <v>80</v>
      </c>
      <c r="AY213" s="232" t="s">
        <v>127</v>
      </c>
    </row>
    <row r="214" spans="2:65" s="1" customFormat="1" ht="22.5" customHeight="1">
      <c r="B214" s="38"/>
      <c r="C214" s="209" t="s">
        <v>389</v>
      </c>
      <c r="D214" s="209" t="s">
        <v>139</v>
      </c>
      <c r="E214" s="210" t="s">
        <v>390</v>
      </c>
      <c r="F214" s="211" t="s">
        <v>391</v>
      </c>
      <c r="G214" s="212" t="s">
        <v>133</v>
      </c>
      <c r="H214" s="213">
        <v>350</v>
      </c>
      <c r="I214" s="214"/>
      <c r="J214" s="215"/>
      <c r="K214" s="216">
        <f>ROUND(P214*H214,2)</f>
        <v>0</v>
      </c>
      <c r="L214" s="211" t="s">
        <v>134</v>
      </c>
      <c r="M214" s="217"/>
      <c r="N214" s="218" t="s">
        <v>22</v>
      </c>
      <c r="O214" s="202" t="s">
        <v>41</v>
      </c>
      <c r="P214" s="126">
        <f>I214+J214</f>
        <v>0</v>
      </c>
      <c r="Q214" s="126">
        <f>ROUND(I214*H214,2)</f>
        <v>0</v>
      </c>
      <c r="R214" s="126">
        <f>ROUND(J214*H214,2)</f>
        <v>0</v>
      </c>
      <c r="S214" s="39"/>
      <c r="T214" s="203">
        <f>S214*H214</f>
        <v>0</v>
      </c>
      <c r="U214" s="203">
        <v>7E-05</v>
      </c>
      <c r="V214" s="203">
        <f>U214*H214</f>
        <v>0.024499999999999997</v>
      </c>
      <c r="W214" s="203">
        <v>0</v>
      </c>
      <c r="X214" s="204">
        <f>W214*H214</f>
        <v>0</v>
      </c>
      <c r="AR214" s="21" t="s">
        <v>269</v>
      </c>
      <c r="AT214" s="21" t="s">
        <v>139</v>
      </c>
      <c r="AU214" s="21" t="s">
        <v>82</v>
      </c>
      <c r="AY214" s="21" t="s">
        <v>127</v>
      </c>
      <c r="BE214" s="205">
        <f>IF(O214="základní",K214,0)</f>
        <v>0</v>
      </c>
      <c r="BF214" s="205">
        <f>IF(O214="snížená",K214,0)</f>
        <v>0</v>
      </c>
      <c r="BG214" s="205">
        <f>IF(O214="zákl. přenesená",K214,0)</f>
        <v>0</v>
      </c>
      <c r="BH214" s="205">
        <f>IF(O214="sníž. přenesená",K214,0)</f>
        <v>0</v>
      </c>
      <c r="BI214" s="205">
        <f>IF(O214="nulová",K214,0)</f>
        <v>0</v>
      </c>
      <c r="BJ214" s="21" t="s">
        <v>80</v>
      </c>
      <c r="BK214" s="205">
        <f>ROUND(P214*H214,2)</f>
        <v>0</v>
      </c>
      <c r="BL214" s="21" t="s">
        <v>269</v>
      </c>
      <c r="BM214" s="21" t="s">
        <v>392</v>
      </c>
    </row>
    <row r="215" spans="2:47" s="1" customFormat="1" ht="13.5">
      <c r="B215" s="38"/>
      <c r="C215" s="60"/>
      <c r="D215" s="219" t="s">
        <v>137</v>
      </c>
      <c r="E215" s="60"/>
      <c r="F215" s="220" t="s">
        <v>393</v>
      </c>
      <c r="G215" s="60"/>
      <c r="H215" s="60"/>
      <c r="I215" s="160"/>
      <c r="J215" s="160"/>
      <c r="K215" s="60"/>
      <c r="L215" s="60"/>
      <c r="M215" s="58"/>
      <c r="N215" s="208"/>
      <c r="O215" s="39"/>
      <c r="P215" s="39"/>
      <c r="Q215" s="39"/>
      <c r="R215" s="39"/>
      <c r="S215" s="39"/>
      <c r="T215" s="39"/>
      <c r="U215" s="39"/>
      <c r="V215" s="39"/>
      <c r="W215" s="39"/>
      <c r="X215" s="74"/>
      <c r="AT215" s="21" t="s">
        <v>137</v>
      </c>
      <c r="AU215" s="21" t="s">
        <v>82</v>
      </c>
    </row>
    <row r="216" spans="2:47" s="1" customFormat="1" ht="27">
      <c r="B216" s="38"/>
      <c r="C216" s="60"/>
      <c r="D216" s="206" t="s">
        <v>145</v>
      </c>
      <c r="E216" s="60"/>
      <c r="F216" s="233" t="s">
        <v>394</v>
      </c>
      <c r="G216" s="60"/>
      <c r="H216" s="60"/>
      <c r="I216" s="160"/>
      <c r="J216" s="160"/>
      <c r="K216" s="60"/>
      <c r="L216" s="60"/>
      <c r="M216" s="58"/>
      <c r="N216" s="208"/>
      <c r="O216" s="39"/>
      <c r="P216" s="39"/>
      <c r="Q216" s="39"/>
      <c r="R216" s="39"/>
      <c r="S216" s="39"/>
      <c r="T216" s="39"/>
      <c r="U216" s="39"/>
      <c r="V216" s="39"/>
      <c r="W216" s="39"/>
      <c r="X216" s="74"/>
      <c r="AT216" s="21" t="s">
        <v>145</v>
      </c>
      <c r="AU216" s="21" t="s">
        <v>82</v>
      </c>
    </row>
    <row r="217" spans="2:65" s="1" customFormat="1" ht="22.5" customHeight="1">
      <c r="B217" s="38"/>
      <c r="C217" s="194" t="s">
        <v>395</v>
      </c>
      <c r="D217" s="194" t="s">
        <v>130</v>
      </c>
      <c r="E217" s="195" t="s">
        <v>396</v>
      </c>
      <c r="F217" s="196" t="s">
        <v>397</v>
      </c>
      <c r="G217" s="197" t="s">
        <v>133</v>
      </c>
      <c r="H217" s="198">
        <v>350</v>
      </c>
      <c r="I217" s="199"/>
      <c r="J217" s="199"/>
      <c r="K217" s="200">
        <f>ROUND(P217*H217,2)</f>
        <v>0</v>
      </c>
      <c r="L217" s="196" t="s">
        <v>134</v>
      </c>
      <c r="M217" s="58"/>
      <c r="N217" s="201" t="s">
        <v>22</v>
      </c>
      <c r="O217" s="202" t="s">
        <v>41</v>
      </c>
      <c r="P217" s="126">
        <f>I217+J217</f>
        <v>0</v>
      </c>
      <c r="Q217" s="126">
        <f>ROUND(I217*H217,2)</f>
        <v>0</v>
      </c>
      <c r="R217" s="126">
        <f>ROUND(J217*H217,2)</f>
        <v>0</v>
      </c>
      <c r="S217" s="39"/>
      <c r="T217" s="203">
        <f>S217*H217</f>
        <v>0</v>
      </c>
      <c r="U217" s="203">
        <v>0</v>
      </c>
      <c r="V217" s="203">
        <f>U217*H217</f>
        <v>0</v>
      </c>
      <c r="W217" s="203">
        <v>0</v>
      </c>
      <c r="X217" s="204">
        <f>W217*H217</f>
        <v>0</v>
      </c>
      <c r="AR217" s="21" t="s">
        <v>258</v>
      </c>
      <c r="AT217" s="21" t="s">
        <v>130</v>
      </c>
      <c r="AU217" s="21" t="s">
        <v>82</v>
      </c>
      <c r="AY217" s="21" t="s">
        <v>127</v>
      </c>
      <c r="BE217" s="205">
        <f>IF(O217="základní",K217,0)</f>
        <v>0</v>
      </c>
      <c r="BF217" s="205">
        <f>IF(O217="snížená",K217,0)</f>
        <v>0</v>
      </c>
      <c r="BG217" s="205">
        <f>IF(O217="zákl. přenesená",K217,0)</f>
        <v>0</v>
      </c>
      <c r="BH217" s="205">
        <f>IF(O217="sníž. přenesená",K217,0)</f>
        <v>0</v>
      </c>
      <c r="BI217" s="205">
        <f>IF(O217="nulová",K217,0)</f>
        <v>0</v>
      </c>
      <c r="BJ217" s="21" t="s">
        <v>80</v>
      </c>
      <c r="BK217" s="205">
        <f>ROUND(P217*H217,2)</f>
        <v>0</v>
      </c>
      <c r="BL217" s="21" t="s">
        <v>258</v>
      </c>
      <c r="BM217" s="21" t="s">
        <v>398</v>
      </c>
    </row>
    <row r="218" spans="2:47" s="1" customFormat="1" ht="27">
      <c r="B218" s="38"/>
      <c r="C218" s="60"/>
      <c r="D218" s="219" t="s">
        <v>137</v>
      </c>
      <c r="E218" s="60"/>
      <c r="F218" s="220" t="s">
        <v>399</v>
      </c>
      <c r="G218" s="60"/>
      <c r="H218" s="60"/>
      <c r="I218" s="160"/>
      <c r="J218" s="160"/>
      <c r="K218" s="60"/>
      <c r="L218" s="60"/>
      <c r="M218" s="58"/>
      <c r="N218" s="208"/>
      <c r="O218" s="39"/>
      <c r="P218" s="39"/>
      <c r="Q218" s="39"/>
      <c r="R218" s="39"/>
      <c r="S218" s="39"/>
      <c r="T218" s="39"/>
      <c r="U218" s="39"/>
      <c r="V218" s="39"/>
      <c r="W218" s="39"/>
      <c r="X218" s="74"/>
      <c r="AT218" s="21" t="s">
        <v>137</v>
      </c>
      <c r="AU218" s="21" t="s">
        <v>82</v>
      </c>
    </row>
    <row r="219" spans="2:51" s="11" customFormat="1" ht="13.5">
      <c r="B219" s="222"/>
      <c r="C219" s="223"/>
      <c r="D219" s="206" t="s">
        <v>147</v>
      </c>
      <c r="E219" s="224" t="s">
        <v>22</v>
      </c>
      <c r="F219" s="225" t="s">
        <v>377</v>
      </c>
      <c r="G219" s="223"/>
      <c r="H219" s="226">
        <v>350</v>
      </c>
      <c r="I219" s="227"/>
      <c r="J219" s="227"/>
      <c r="K219" s="223"/>
      <c r="L219" s="223"/>
      <c r="M219" s="228"/>
      <c r="N219" s="229"/>
      <c r="O219" s="230"/>
      <c r="P219" s="230"/>
      <c r="Q219" s="230"/>
      <c r="R219" s="230"/>
      <c r="S219" s="230"/>
      <c r="T219" s="230"/>
      <c r="U219" s="230"/>
      <c r="V219" s="230"/>
      <c r="W219" s="230"/>
      <c r="X219" s="231"/>
      <c r="AT219" s="232" t="s">
        <v>147</v>
      </c>
      <c r="AU219" s="232" t="s">
        <v>82</v>
      </c>
      <c r="AV219" s="11" t="s">
        <v>82</v>
      </c>
      <c r="AW219" s="11" t="s">
        <v>7</v>
      </c>
      <c r="AX219" s="11" t="s">
        <v>80</v>
      </c>
      <c r="AY219" s="232" t="s">
        <v>127</v>
      </c>
    </row>
    <row r="220" spans="2:65" s="1" customFormat="1" ht="22.5" customHeight="1">
      <c r="B220" s="38"/>
      <c r="C220" s="194" t="s">
        <v>400</v>
      </c>
      <c r="D220" s="194" t="s">
        <v>130</v>
      </c>
      <c r="E220" s="195" t="s">
        <v>401</v>
      </c>
      <c r="F220" s="196" t="s">
        <v>402</v>
      </c>
      <c r="G220" s="197" t="s">
        <v>289</v>
      </c>
      <c r="H220" s="198">
        <v>1.928</v>
      </c>
      <c r="I220" s="199"/>
      <c r="J220" s="199"/>
      <c r="K220" s="200">
        <f>ROUND(P220*H220,2)</f>
        <v>0</v>
      </c>
      <c r="L220" s="196" t="s">
        <v>22</v>
      </c>
      <c r="M220" s="58"/>
      <c r="N220" s="201" t="s">
        <v>22</v>
      </c>
      <c r="O220" s="202" t="s">
        <v>41</v>
      </c>
      <c r="P220" s="126">
        <f>I220+J220</f>
        <v>0</v>
      </c>
      <c r="Q220" s="126">
        <f>ROUND(I220*H220,2)</f>
        <v>0</v>
      </c>
      <c r="R220" s="126">
        <f>ROUND(J220*H220,2)</f>
        <v>0</v>
      </c>
      <c r="S220" s="39"/>
      <c r="T220" s="203">
        <f>S220*H220</f>
        <v>0</v>
      </c>
      <c r="U220" s="203">
        <v>0</v>
      </c>
      <c r="V220" s="203">
        <f>U220*H220</f>
        <v>0</v>
      </c>
      <c r="W220" s="203">
        <v>0</v>
      </c>
      <c r="X220" s="204">
        <f>W220*H220</f>
        <v>0</v>
      </c>
      <c r="AR220" s="21" t="s">
        <v>258</v>
      </c>
      <c r="AT220" s="21" t="s">
        <v>130</v>
      </c>
      <c r="AU220" s="21" t="s">
        <v>82</v>
      </c>
      <c r="AY220" s="21" t="s">
        <v>127</v>
      </c>
      <c r="BE220" s="205">
        <f>IF(O220="základní",K220,0)</f>
        <v>0</v>
      </c>
      <c r="BF220" s="205">
        <f>IF(O220="snížená",K220,0)</f>
        <v>0</v>
      </c>
      <c r="BG220" s="205">
        <f>IF(O220="zákl. přenesená",K220,0)</f>
        <v>0</v>
      </c>
      <c r="BH220" s="205">
        <f>IF(O220="sníž. přenesená",K220,0)</f>
        <v>0</v>
      </c>
      <c r="BI220" s="205">
        <f>IF(O220="nulová",K220,0)</f>
        <v>0</v>
      </c>
      <c r="BJ220" s="21" t="s">
        <v>80</v>
      </c>
      <c r="BK220" s="205">
        <f>ROUND(P220*H220,2)</f>
        <v>0</v>
      </c>
      <c r="BL220" s="21" t="s">
        <v>258</v>
      </c>
      <c r="BM220" s="21" t="s">
        <v>403</v>
      </c>
    </row>
    <row r="221" spans="2:47" s="1" customFormat="1" ht="27">
      <c r="B221" s="38"/>
      <c r="C221" s="60"/>
      <c r="D221" s="219" t="s">
        <v>137</v>
      </c>
      <c r="E221" s="60"/>
      <c r="F221" s="220" t="s">
        <v>404</v>
      </c>
      <c r="G221" s="60"/>
      <c r="H221" s="60"/>
      <c r="I221" s="160"/>
      <c r="J221" s="160"/>
      <c r="K221" s="60"/>
      <c r="L221" s="60"/>
      <c r="M221" s="58"/>
      <c r="N221" s="208"/>
      <c r="O221" s="39"/>
      <c r="P221" s="39"/>
      <c r="Q221" s="39"/>
      <c r="R221" s="39"/>
      <c r="S221" s="39"/>
      <c r="T221" s="39"/>
      <c r="U221" s="39"/>
      <c r="V221" s="39"/>
      <c r="W221" s="39"/>
      <c r="X221" s="74"/>
      <c r="AT221" s="21" t="s">
        <v>137</v>
      </c>
      <c r="AU221" s="21" t="s">
        <v>82</v>
      </c>
    </row>
    <row r="222" spans="2:47" s="1" customFormat="1" ht="27">
      <c r="B222" s="38"/>
      <c r="C222" s="60"/>
      <c r="D222" s="219" t="s">
        <v>145</v>
      </c>
      <c r="E222" s="60"/>
      <c r="F222" s="221" t="s">
        <v>405</v>
      </c>
      <c r="G222" s="60"/>
      <c r="H222" s="60"/>
      <c r="I222" s="160"/>
      <c r="J222" s="160"/>
      <c r="K222" s="60"/>
      <c r="L222" s="60"/>
      <c r="M222" s="58"/>
      <c r="N222" s="208"/>
      <c r="O222" s="39"/>
      <c r="P222" s="39"/>
      <c r="Q222" s="39"/>
      <c r="R222" s="39"/>
      <c r="S222" s="39"/>
      <c r="T222" s="39"/>
      <c r="U222" s="39"/>
      <c r="V222" s="39"/>
      <c r="W222" s="39"/>
      <c r="X222" s="74"/>
      <c r="AT222" s="21" t="s">
        <v>145</v>
      </c>
      <c r="AU222" s="21" t="s">
        <v>82</v>
      </c>
    </row>
    <row r="223" spans="2:51" s="11" customFormat="1" ht="13.5">
      <c r="B223" s="222"/>
      <c r="C223" s="223"/>
      <c r="D223" s="206" t="s">
        <v>147</v>
      </c>
      <c r="E223" s="224" t="s">
        <v>22</v>
      </c>
      <c r="F223" s="225" t="s">
        <v>406</v>
      </c>
      <c r="G223" s="223"/>
      <c r="H223" s="226">
        <v>1.928</v>
      </c>
      <c r="I223" s="227"/>
      <c r="J223" s="227"/>
      <c r="K223" s="223"/>
      <c r="L223" s="223"/>
      <c r="M223" s="228"/>
      <c r="N223" s="229"/>
      <c r="O223" s="230"/>
      <c r="P223" s="230"/>
      <c r="Q223" s="230"/>
      <c r="R223" s="230"/>
      <c r="S223" s="230"/>
      <c r="T223" s="230"/>
      <c r="U223" s="230"/>
      <c r="V223" s="230"/>
      <c r="W223" s="230"/>
      <c r="X223" s="231"/>
      <c r="AT223" s="232" t="s">
        <v>147</v>
      </c>
      <c r="AU223" s="232" t="s">
        <v>82</v>
      </c>
      <c r="AV223" s="11" t="s">
        <v>82</v>
      </c>
      <c r="AW223" s="11" t="s">
        <v>7</v>
      </c>
      <c r="AX223" s="11" t="s">
        <v>80</v>
      </c>
      <c r="AY223" s="232" t="s">
        <v>127</v>
      </c>
    </row>
    <row r="224" spans="2:65" s="1" customFormat="1" ht="22.5" customHeight="1">
      <c r="B224" s="38"/>
      <c r="C224" s="194" t="s">
        <v>407</v>
      </c>
      <c r="D224" s="194" t="s">
        <v>130</v>
      </c>
      <c r="E224" s="195" t="s">
        <v>408</v>
      </c>
      <c r="F224" s="196" t="s">
        <v>409</v>
      </c>
      <c r="G224" s="197" t="s">
        <v>289</v>
      </c>
      <c r="H224" s="198">
        <v>9.64</v>
      </c>
      <c r="I224" s="199"/>
      <c r="J224" s="199"/>
      <c r="K224" s="200">
        <f>ROUND(P224*H224,2)</f>
        <v>0</v>
      </c>
      <c r="L224" s="196" t="s">
        <v>134</v>
      </c>
      <c r="M224" s="58"/>
      <c r="N224" s="201" t="s">
        <v>22</v>
      </c>
      <c r="O224" s="202" t="s">
        <v>41</v>
      </c>
      <c r="P224" s="126">
        <f>I224+J224</f>
        <v>0</v>
      </c>
      <c r="Q224" s="126">
        <f>ROUND(I224*H224,2)</f>
        <v>0</v>
      </c>
      <c r="R224" s="126">
        <f>ROUND(J224*H224,2)</f>
        <v>0</v>
      </c>
      <c r="S224" s="39"/>
      <c r="T224" s="203">
        <f>S224*H224</f>
        <v>0</v>
      </c>
      <c r="U224" s="203">
        <v>0</v>
      </c>
      <c r="V224" s="203">
        <f>U224*H224</f>
        <v>0</v>
      </c>
      <c r="W224" s="203">
        <v>0</v>
      </c>
      <c r="X224" s="204">
        <f>W224*H224</f>
        <v>0</v>
      </c>
      <c r="AR224" s="21" t="s">
        <v>258</v>
      </c>
      <c r="AT224" s="21" t="s">
        <v>130</v>
      </c>
      <c r="AU224" s="21" t="s">
        <v>82</v>
      </c>
      <c r="AY224" s="21" t="s">
        <v>127</v>
      </c>
      <c r="BE224" s="205">
        <f>IF(O224="základní",K224,0)</f>
        <v>0</v>
      </c>
      <c r="BF224" s="205">
        <f>IF(O224="snížená",K224,0)</f>
        <v>0</v>
      </c>
      <c r="BG224" s="205">
        <f>IF(O224="zákl. přenesená",K224,0)</f>
        <v>0</v>
      </c>
      <c r="BH224" s="205">
        <f>IF(O224="sníž. přenesená",K224,0)</f>
        <v>0</v>
      </c>
      <c r="BI224" s="205">
        <f>IF(O224="nulová",K224,0)</f>
        <v>0</v>
      </c>
      <c r="BJ224" s="21" t="s">
        <v>80</v>
      </c>
      <c r="BK224" s="205">
        <f>ROUND(P224*H224,2)</f>
        <v>0</v>
      </c>
      <c r="BL224" s="21" t="s">
        <v>258</v>
      </c>
      <c r="BM224" s="21" t="s">
        <v>410</v>
      </c>
    </row>
    <row r="225" spans="2:47" s="1" customFormat="1" ht="27">
      <c r="B225" s="38"/>
      <c r="C225" s="60"/>
      <c r="D225" s="219" t="s">
        <v>137</v>
      </c>
      <c r="E225" s="60"/>
      <c r="F225" s="220" t="s">
        <v>411</v>
      </c>
      <c r="G225" s="60"/>
      <c r="H225" s="60"/>
      <c r="I225" s="160"/>
      <c r="J225" s="160"/>
      <c r="K225" s="60"/>
      <c r="L225" s="60"/>
      <c r="M225" s="58"/>
      <c r="N225" s="208"/>
      <c r="O225" s="39"/>
      <c r="P225" s="39"/>
      <c r="Q225" s="39"/>
      <c r="R225" s="39"/>
      <c r="S225" s="39"/>
      <c r="T225" s="39"/>
      <c r="U225" s="39"/>
      <c r="V225" s="39"/>
      <c r="W225" s="39"/>
      <c r="X225" s="74"/>
      <c r="AT225" s="21" t="s">
        <v>137</v>
      </c>
      <c r="AU225" s="21" t="s">
        <v>82</v>
      </c>
    </row>
    <row r="226" spans="2:47" s="1" customFormat="1" ht="54">
      <c r="B226" s="38"/>
      <c r="C226" s="60"/>
      <c r="D226" s="219" t="s">
        <v>250</v>
      </c>
      <c r="E226" s="60"/>
      <c r="F226" s="221" t="s">
        <v>412</v>
      </c>
      <c r="G226" s="60"/>
      <c r="H226" s="60"/>
      <c r="I226" s="160"/>
      <c r="J226" s="160"/>
      <c r="K226" s="60"/>
      <c r="L226" s="60"/>
      <c r="M226" s="58"/>
      <c r="N226" s="208"/>
      <c r="O226" s="39"/>
      <c r="P226" s="39"/>
      <c r="Q226" s="39"/>
      <c r="R226" s="39"/>
      <c r="S226" s="39"/>
      <c r="T226" s="39"/>
      <c r="U226" s="39"/>
      <c r="V226" s="39"/>
      <c r="W226" s="39"/>
      <c r="X226" s="74"/>
      <c r="AT226" s="21" t="s">
        <v>250</v>
      </c>
      <c r="AU226" s="21" t="s">
        <v>82</v>
      </c>
    </row>
    <row r="227" spans="2:51" s="11" customFormat="1" ht="13.5">
      <c r="B227" s="222"/>
      <c r="C227" s="223"/>
      <c r="D227" s="219" t="s">
        <v>147</v>
      </c>
      <c r="E227" s="234" t="s">
        <v>22</v>
      </c>
      <c r="F227" s="235" t="s">
        <v>413</v>
      </c>
      <c r="G227" s="223"/>
      <c r="H227" s="236">
        <v>9.64</v>
      </c>
      <c r="I227" s="227"/>
      <c r="J227" s="227"/>
      <c r="K227" s="223"/>
      <c r="L227" s="223"/>
      <c r="M227" s="228"/>
      <c r="N227" s="229"/>
      <c r="O227" s="230"/>
      <c r="P227" s="230"/>
      <c r="Q227" s="230"/>
      <c r="R227" s="230"/>
      <c r="S227" s="230"/>
      <c r="T227" s="230"/>
      <c r="U227" s="230"/>
      <c r="V227" s="230"/>
      <c r="W227" s="230"/>
      <c r="X227" s="231"/>
      <c r="AT227" s="232" t="s">
        <v>147</v>
      </c>
      <c r="AU227" s="232" t="s">
        <v>82</v>
      </c>
      <c r="AV227" s="11" t="s">
        <v>82</v>
      </c>
      <c r="AW227" s="11" t="s">
        <v>7</v>
      </c>
      <c r="AX227" s="11" t="s">
        <v>80</v>
      </c>
      <c r="AY227" s="232" t="s">
        <v>127</v>
      </c>
    </row>
    <row r="228" spans="2:63" s="10" customFormat="1" ht="37.35" customHeight="1">
      <c r="B228" s="176"/>
      <c r="C228" s="177"/>
      <c r="D228" s="178" t="s">
        <v>71</v>
      </c>
      <c r="E228" s="179" t="s">
        <v>414</v>
      </c>
      <c r="F228" s="179" t="s">
        <v>415</v>
      </c>
      <c r="G228" s="177"/>
      <c r="H228" s="177"/>
      <c r="I228" s="180"/>
      <c r="J228" s="180"/>
      <c r="K228" s="181">
        <f>BK228</f>
        <v>0</v>
      </c>
      <c r="L228" s="177"/>
      <c r="M228" s="182"/>
      <c r="N228" s="183"/>
      <c r="O228" s="184"/>
      <c r="P228" s="184"/>
      <c r="Q228" s="185">
        <f>Q229</f>
        <v>0</v>
      </c>
      <c r="R228" s="185">
        <f>R229</f>
        <v>0</v>
      </c>
      <c r="S228" s="184"/>
      <c r="T228" s="186">
        <f>T229</f>
        <v>0</v>
      </c>
      <c r="U228" s="184"/>
      <c r="V228" s="186">
        <f>V229</f>
        <v>0</v>
      </c>
      <c r="W228" s="184"/>
      <c r="X228" s="187">
        <f>X229</f>
        <v>0</v>
      </c>
      <c r="AR228" s="188" t="s">
        <v>160</v>
      </c>
      <c r="AT228" s="189" t="s">
        <v>71</v>
      </c>
      <c r="AU228" s="189" t="s">
        <v>72</v>
      </c>
      <c r="AY228" s="188" t="s">
        <v>127</v>
      </c>
      <c r="BK228" s="190">
        <f>BK229</f>
        <v>0</v>
      </c>
    </row>
    <row r="229" spans="2:63" s="10" customFormat="1" ht="19.9" customHeight="1">
      <c r="B229" s="176"/>
      <c r="C229" s="177"/>
      <c r="D229" s="191" t="s">
        <v>71</v>
      </c>
      <c r="E229" s="192" t="s">
        <v>416</v>
      </c>
      <c r="F229" s="192" t="s">
        <v>417</v>
      </c>
      <c r="G229" s="177"/>
      <c r="H229" s="177"/>
      <c r="I229" s="180"/>
      <c r="J229" s="180"/>
      <c r="K229" s="193">
        <f>BK229</f>
        <v>0</v>
      </c>
      <c r="L229" s="177"/>
      <c r="M229" s="182"/>
      <c r="N229" s="183"/>
      <c r="O229" s="184"/>
      <c r="P229" s="184"/>
      <c r="Q229" s="185">
        <f>SUM(Q230:Q231)</f>
        <v>0</v>
      </c>
      <c r="R229" s="185">
        <f>SUM(R230:R231)</f>
        <v>0</v>
      </c>
      <c r="S229" s="184"/>
      <c r="T229" s="186">
        <f>SUM(T230:T231)</f>
        <v>0</v>
      </c>
      <c r="U229" s="184"/>
      <c r="V229" s="186">
        <f>SUM(V230:V231)</f>
        <v>0</v>
      </c>
      <c r="W229" s="184"/>
      <c r="X229" s="187">
        <f>SUM(X230:X231)</f>
        <v>0</v>
      </c>
      <c r="AR229" s="188" t="s">
        <v>160</v>
      </c>
      <c r="AT229" s="189" t="s">
        <v>71</v>
      </c>
      <c r="AU229" s="189" t="s">
        <v>80</v>
      </c>
      <c r="AY229" s="188" t="s">
        <v>127</v>
      </c>
      <c r="BK229" s="190">
        <f>SUM(BK230:BK231)</f>
        <v>0</v>
      </c>
    </row>
    <row r="230" spans="2:65" s="1" customFormat="1" ht="22.5" customHeight="1">
      <c r="B230" s="38"/>
      <c r="C230" s="194" t="s">
        <v>418</v>
      </c>
      <c r="D230" s="194" t="s">
        <v>130</v>
      </c>
      <c r="E230" s="195" t="s">
        <v>419</v>
      </c>
      <c r="F230" s="196" t="s">
        <v>420</v>
      </c>
      <c r="G230" s="197" t="s">
        <v>421</v>
      </c>
      <c r="H230" s="198">
        <v>1</v>
      </c>
      <c r="I230" s="199"/>
      <c r="J230" s="199"/>
      <c r="K230" s="200">
        <f>ROUND(P230*H230,2)</f>
        <v>0</v>
      </c>
      <c r="L230" s="196" t="s">
        <v>134</v>
      </c>
      <c r="M230" s="58"/>
      <c r="N230" s="201" t="s">
        <v>22</v>
      </c>
      <c r="O230" s="202" t="s">
        <v>41</v>
      </c>
      <c r="P230" s="126">
        <f>I230+J230</f>
        <v>0</v>
      </c>
      <c r="Q230" s="126">
        <f>ROUND(I230*H230,2)</f>
        <v>0</v>
      </c>
      <c r="R230" s="126">
        <f>ROUND(J230*H230,2)</f>
        <v>0</v>
      </c>
      <c r="S230" s="39"/>
      <c r="T230" s="203">
        <f>S230*H230</f>
        <v>0</v>
      </c>
      <c r="U230" s="203">
        <v>0</v>
      </c>
      <c r="V230" s="203">
        <f>U230*H230</f>
        <v>0</v>
      </c>
      <c r="W230" s="203">
        <v>0</v>
      </c>
      <c r="X230" s="204">
        <f>W230*H230</f>
        <v>0</v>
      </c>
      <c r="AR230" s="21" t="s">
        <v>422</v>
      </c>
      <c r="AT230" s="21" t="s">
        <v>130</v>
      </c>
      <c r="AU230" s="21" t="s">
        <v>82</v>
      </c>
      <c r="AY230" s="21" t="s">
        <v>127</v>
      </c>
      <c r="BE230" s="205">
        <f>IF(O230="základní",K230,0)</f>
        <v>0</v>
      </c>
      <c r="BF230" s="205">
        <f>IF(O230="snížená",K230,0)</f>
        <v>0</v>
      </c>
      <c r="BG230" s="205">
        <f>IF(O230="zákl. přenesená",K230,0)</f>
        <v>0</v>
      </c>
      <c r="BH230" s="205">
        <f>IF(O230="sníž. přenesená",K230,0)</f>
        <v>0</v>
      </c>
      <c r="BI230" s="205">
        <f>IF(O230="nulová",K230,0)</f>
        <v>0</v>
      </c>
      <c r="BJ230" s="21" t="s">
        <v>80</v>
      </c>
      <c r="BK230" s="205">
        <f>ROUND(P230*H230,2)</f>
        <v>0</v>
      </c>
      <c r="BL230" s="21" t="s">
        <v>422</v>
      </c>
      <c r="BM230" s="21" t="s">
        <v>423</v>
      </c>
    </row>
    <row r="231" spans="2:47" s="1" customFormat="1" ht="13.5">
      <c r="B231" s="38"/>
      <c r="C231" s="60"/>
      <c r="D231" s="219" t="s">
        <v>137</v>
      </c>
      <c r="E231" s="60"/>
      <c r="F231" s="220" t="s">
        <v>424</v>
      </c>
      <c r="G231" s="60"/>
      <c r="H231" s="60"/>
      <c r="I231" s="160"/>
      <c r="J231" s="160"/>
      <c r="K231" s="60"/>
      <c r="L231" s="60"/>
      <c r="M231" s="58"/>
      <c r="N231" s="237"/>
      <c r="O231" s="238"/>
      <c r="P231" s="238"/>
      <c r="Q231" s="238"/>
      <c r="R231" s="238"/>
      <c r="S231" s="238"/>
      <c r="T231" s="238"/>
      <c r="U231" s="238"/>
      <c r="V231" s="238"/>
      <c r="W231" s="238"/>
      <c r="X231" s="239"/>
      <c r="AT231" s="21" t="s">
        <v>137</v>
      </c>
      <c r="AU231" s="21" t="s">
        <v>82</v>
      </c>
    </row>
    <row r="232" spans="2:13" s="1" customFormat="1" ht="6.95" customHeight="1">
      <c r="B232" s="53"/>
      <c r="C232" s="54"/>
      <c r="D232" s="54"/>
      <c r="E232" s="54"/>
      <c r="F232" s="54"/>
      <c r="G232" s="54"/>
      <c r="H232" s="54"/>
      <c r="I232" s="135"/>
      <c r="J232" s="135"/>
      <c r="K232" s="54"/>
      <c r="L232" s="54"/>
      <c r="M232" s="58"/>
    </row>
  </sheetData>
  <sheetProtection password="CC35" sheet="1" objects="1" scenarios="1" formatCells="0" formatColumns="0" formatRows="0" sort="0" autoFilter="0"/>
  <autoFilter ref="C84:L231"/>
  <mergeCells count="9">
    <mergeCell ref="E75:H75"/>
    <mergeCell ref="E77:H77"/>
    <mergeCell ref="G1:H1"/>
    <mergeCell ref="M2:Z2"/>
    <mergeCell ref="E7:H7"/>
    <mergeCell ref="E9:H9"/>
    <mergeCell ref="E24:H24"/>
    <mergeCell ref="E47:H47"/>
    <mergeCell ref="E49:H49"/>
  </mergeCells>
  <hyperlinks>
    <hyperlink ref="F1:G1" location="C2" display="1) Krycí list soupisu"/>
    <hyperlink ref="G1:H1" location="C56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0" customWidth="1"/>
    <col min="2" max="2" width="1.66796875" style="240" customWidth="1"/>
    <col min="3" max="4" width="5" style="240" customWidth="1"/>
    <col min="5" max="5" width="11.66015625" style="240" customWidth="1"/>
    <col min="6" max="6" width="9.16015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796875" style="24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2" customFormat="1" ht="45" customHeight="1">
      <c r="B3" s="244"/>
      <c r="C3" s="367" t="s">
        <v>425</v>
      </c>
      <c r="D3" s="367"/>
      <c r="E3" s="367"/>
      <c r="F3" s="367"/>
      <c r="G3" s="367"/>
      <c r="H3" s="367"/>
      <c r="I3" s="367"/>
      <c r="J3" s="367"/>
      <c r="K3" s="245"/>
    </row>
    <row r="4" spans="2:11" ht="25.5" customHeight="1">
      <c r="B4" s="246"/>
      <c r="C4" s="371" t="s">
        <v>426</v>
      </c>
      <c r="D4" s="371"/>
      <c r="E4" s="371"/>
      <c r="F4" s="371"/>
      <c r="G4" s="371"/>
      <c r="H4" s="371"/>
      <c r="I4" s="371"/>
      <c r="J4" s="371"/>
      <c r="K4" s="247"/>
    </row>
    <row r="5" spans="2:1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6"/>
      <c r="C6" s="370" t="s">
        <v>427</v>
      </c>
      <c r="D6" s="370"/>
      <c r="E6" s="370"/>
      <c r="F6" s="370"/>
      <c r="G6" s="370"/>
      <c r="H6" s="370"/>
      <c r="I6" s="370"/>
      <c r="J6" s="370"/>
      <c r="K6" s="247"/>
    </row>
    <row r="7" spans="2:11" ht="15" customHeight="1">
      <c r="B7" s="250"/>
      <c r="C7" s="370" t="s">
        <v>428</v>
      </c>
      <c r="D7" s="370"/>
      <c r="E7" s="370"/>
      <c r="F7" s="370"/>
      <c r="G7" s="370"/>
      <c r="H7" s="370"/>
      <c r="I7" s="370"/>
      <c r="J7" s="370"/>
      <c r="K7" s="247"/>
    </row>
    <row r="8" spans="2:1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>
      <c r="B9" s="250"/>
      <c r="C9" s="370" t="s">
        <v>429</v>
      </c>
      <c r="D9" s="370"/>
      <c r="E9" s="370"/>
      <c r="F9" s="370"/>
      <c r="G9" s="370"/>
      <c r="H9" s="370"/>
      <c r="I9" s="370"/>
      <c r="J9" s="370"/>
      <c r="K9" s="247"/>
    </row>
    <row r="10" spans="2:11" ht="15" customHeight="1">
      <c r="B10" s="250"/>
      <c r="C10" s="249"/>
      <c r="D10" s="370" t="s">
        <v>430</v>
      </c>
      <c r="E10" s="370"/>
      <c r="F10" s="370"/>
      <c r="G10" s="370"/>
      <c r="H10" s="370"/>
      <c r="I10" s="370"/>
      <c r="J10" s="370"/>
      <c r="K10" s="247"/>
    </row>
    <row r="11" spans="2:11" ht="15" customHeight="1">
      <c r="B11" s="250"/>
      <c r="C11" s="251"/>
      <c r="D11" s="370" t="s">
        <v>431</v>
      </c>
      <c r="E11" s="370"/>
      <c r="F11" s="370"/>
      <c r="G11" s="370"/>
      <c r="H11" s="370"/>
      <c r="I11" s="370"/>
      <c r="J11" s="370"/>
      <c r="K11" s="247"/>
    </row>
    <row r="12" spans="2:11" ht="12.7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47"/>
    </row>
    <row r="13" spans="2:11" ht="15" customHeight="1">
      <c r="B13" s="250"/>
      <c r="C13" s="251"/>
      <c r="D13" s="370" t="s">
        <v>432</v>
      </c>
      <c r="E13" s="370"/>
      <c r="F13" s="370"/>
      <c r="G13" s="370"/>
      <c r="H13" s="370"/>
      <c r="I13" s="370"/>
      <c r="J13" s="370"/>
      <c r="K13" s="247"/>
    </row>
    <row r="14" spans="2:11" ht="15" customHeight="1">
      <c r="B14" s="250"/>
      <c r="C14" s="251"/>
      <c r="D14" s="370" t="s">
        <v>433</v>
      </c>
      <c r="E14" s="370"/>
      <c r="F14" s="370"/>
      <c r="G14" s="370"/>
      <c r="H14" s="370"/>
      <c r="I14" s="370"/>
      <c r="J14" s="370"/>
      <c r="K14" s="247"/>
    </row>
    <row r="15" spans="2:11" ht="15" customHeight="1">
      <c r="B15" s="250"/>
      <c r="C15" s="251"/>
      <c r="D15" s="370" t="s">
        <v>434</v>
      </c>
      <c r="E15" s="370"/>
      <c r="F15" s="370"/>
      <c r="G15" s="370"/>
      <c r="H15" s="370"/>
      <c r="I15" s="370"/>
      <c r="J15" s="370"/>
      <c r="K15" s="247"/>
    </row>
    <row r="16" spans="2:11" ht="15" customHeight="1">
      <c r="B16" s="250"/>
      <c r="C16" s="251"/>
      <c r="D16" s="251"/>
      <c r="E16" s="252" t="s">
        <v>79</v>
      </c>
      <c r="F16" s="370" t="s">
        <v>435</v>
      </c>
      <c r="G16" s="370"/>
      <c r="H16" s="370"/>
      <c r="I16" s="370"/>
      <c r="J16" s="370"/>
      <c r="K16" s="247"/>
    </row>
    <row r="17" spans="2:11" ht="15" customHeight="1">
      <c r="B17" s="250"/>
      <c r="C17" s="251"/>
      <c r="D17" s="251"/>
      <c r="E17" s="252" t="s">
        <v>436</v>
      </c>
      <c r="F17" s="370" t="s">
        <v>437</v>
      </c>
      <c r="G17" s="370"/>
      <c r="H17" s="370"/>
      <c r="I17" s="370"/>
      <c r="J17" s="370"/>
      <c r="K17" s="247"/>
    </row>
    <row r="18" spans="2:11" ht="15" customHeight="1">
      <c r="B18" s="250"/>
      <c r="C18" s="251"/>
      <c r="D18" s="251"/>
      <c r="E18" s="252" t="s">
        <v>438</v>
      </c>
      <c r="F18" s="370" t="s">
        <v>439</v>
      </c>
      <c r="G18" s="370"/>
      <c r="H18" s="370"/>
      <c r="I18" s="370"/>
      <c r="J18" s="370"/>
      <c r="K18" s="247"/>
    </row>
    <row r="19" spans="2:11" ht="15" customHeight="1">
      <c r="B19" s="250"/>
      <c r="C19" s="251"/>
      <c r="D19" s="251"/>
      <c r="E19" s="252" t="s">
        <v>440</v>
      </c>
      <c r="F19" s="370" t="s">
        <v>441</v>
      </c>
      <c r="G19" s="370"/>
      <c r="H19" s="370"/>
      <c r="I19" s="370"/>
      <c r="J19" s="370"/>
      <c r="K19" s="247"/>
    </row>
    <row r="20" spans="2:11" ht="15" customHeight="1">
      <c r="B20" s="250"/>
      <c r="C20" s="251"/>
      <c r="D20" s="251"/>
      <c r="E20" s="252" t="s">
        <v>442</v>
      </c>
      <c r="F20" s="370" t="s">
        <v>443</v>
      </c>
      <c r="G20" s="370"/>
      <c r="H20" s="370"/>
      <c r="I20" s="370"/>
      <c r="J20" s="370"/>
      <c r="K20" s="247"/>
    </row>
    <row r="21" spans="2:11" ht="15" customHeight="1">
      <c r="B21" s="250"/>
      <c r="C21" s="251"/>
      <c r="D21" s="251"/>
      <c r="E21" s="252" t="s">
        <v>444</v>
      </c>
      <c r="F21" s="370" t="s">
        <v>445</v>
      </c>
      <c r="G21" s="370"/>
      <c r="H21" s="370"/>
      <c r="I21" s="370"/>
      <c r="J21" s="370"/>
      <c r="K21" s="247"/>
    </row>
    <row r="22" spans="2:11" ht="12.75" customHeight="1">
      <c r="B22" s="250"/>
      <c r="C22" s="251"/>
      <c r="D22" s="251"/>
      <c r="E22" s="251"/>
      <c r="F22" s="251"/>
      <c r="G22" s="251"/>
      <c r="H22" s="251"/>
      <c r="I22" s="251"/>
      <c r="J22" s="251"/>
      <c r="K22" s="247"/>
    </row>
    <row r="23" spans="2:11" ht="15" customHeight="1">
      <c r="B23" s="250"/>
      <c r="C23" s="370" t="s">
        <v>446</v>
      </c>
      <c r="D23" s="370"/>
      <c r="E23" s="370"/>
      <c r="F23" s="370"/>
      <c r="G23" s="370"/>
      <c r="H23" s="370"/>
      <c r="I23" s="370"/>
      <c r="J23" s="370"/>
      <c r="K23" s="247"/>
    </row>
    <row r="24" spans="2:11" ht="15" customHeight="1">
      <c r="B24" s="250"/>
      <c r="C24" s="370" t="s">
        <v>447</v>
      </c>
      <c r="D24" s="370"/>
      <c r="E24" s="370"/>
      <c r="F24" s="370"/>
      <c r="G24" s="370"/>
      <c r="H24" s="370"/>
      <c r="I24" s="370"/>
      <c r="J24" s="370"/>
      <c r="K24" s="247"/>
    </row>
    <row r="25" spans="2:11" ht="15" customHeight="1">
      <c r="B25" s="250"/>
      <c r="C25" s="249"/>
      <c r="D25" s="370" t="s">
        <v>448</v>
      </c>
      <c r="E25" s="370"/>
      <c r="F25" s="370"/>
      <c r="G25" s="370"/>
      <c r="H25" s="370"/>
      <c r="I25" s="370"/>
      <c r="J25" s="370"/>
      <c r="K25" s="247"/>
    </row>
    <row r="26" spans="2:11" ht="15" customHeight="1">
      <c r="B26" s="250"/>
      <c r="C26" s="251"/>
      <c r="D26" s="370" t="s">
        <v>449</v>
      </c>
      <c r="E26" s="370"/>
      <c r="F26" s="370"/>
      <c r="G26" s="370"/>
      <c r="H26" s="370"/>
      <c r="I26" s="370"/>
      <c r="J26" s="370"/>
      <c r="K26" s="247"/>
    </row>
    <row r="27" spans="2:11" ht="12.75" customHeight="1">
      <c r="B27" s="250"/>
      <c r="C27" s="251"/>
      <c r="D27" s="251"/>
      <c r="E27" s="251"/>
      <c r="F27" s="251"/>
      <c r="G27" s="251"/>
      <c r="H27" s="251"/>
      <c r="I27" s="251"/>
      <c r="J27" s="251"/>
      <c r="K27" s="247"/>
    </row>
    <row r="28" spans="2:11" ht="15" customHeight="1">
      <c r="B28" s="250"/>
      <c r="C28" s="251"/>
      <c r="D28" s="370" t="s">
        <v>450</v>
      </c>
      <c r="E28" s="370"/>
      <c r="F28" s="370"/>
      <c r="G28" s="370"/>
      <c r="H28" s="370"/>
      <c r="I28" s="370"/>
      <c r="J28" s="370"/>
      <c r="K28" s="247"/>
    </row>
    <row r="29" spans="2:11" ht="15" customHeight="1">
      <c r="B29" s="250"/>
      <c r="C29" s="251"/>
      <c r="D29" s="370" t="s">
        <v>451</v>
      </c>
      <c r="E29" s="370"/>
      <c r="F29" s="370"/>
      <c r="G29" s="370"/>
      <c r="H29" s="370"/>
      <c r="I29" s="370"/>
      <c r="J29" s="370"/>
      <c r="K29" s="247"/>
    </row>
    <row r="30" spans="2:11" ht="12.75" customHeight="1">
      <c r="B30" s="250"/>
      <c r="C30" s="251"/>
      <c r="D30" s="251"/>
      <c r="E30" s="251"/>
      <c r="F30" s="251"/>
      <c r="G30" s="251"/>
      <c r="H30" s="251"/>
      <c r="I30" s="251"/>
      <c r="J30" s="251"/>
      <c r="K30" s="247"/>
    </row>
    <row r="31" spans="2:11" ht="15" customHeight="1">
      <c r="B31" s="250"/>
      <c r="C31" s="251"/>
      <c r="D31" s="370" t="s">
        <v>452</v>
      </c>
      <c r="E31" s="370"/>
      <c r="F31" s="370"/>
      <c r="G31" s="370"/>
      <c r="H31" s="370"/>
      <c r="I31" s="370"/>
      <c r="J31" s="370"/>
      <c r="K31" s="247"/>
    </row>
    <row r="32" spans="2:11" ht="15" customHeight="1">
      <c r="B32" s="250"/>
      <c r="C32" s="251"/>
      <c r="D32" s="370" t="s">
        <v>453</v>
      </c>
      <c r="E32" s="370"/>
      <c r="F32" s="370"/>
      <c r="G32" s="370"/>
      <c r="H32" s="370"/>
      <c r="I32" s="370"/>
      <c r="J32" s="370"/>
      <c r="K32" s="247"/>
    </row>
    <row r="33" spans="2:11" ht="15" customHeight="1">
      <c r="B33" s="250"/>
      <c r="C33" s="251"/>
      <c r="D33" s="370" t="s">
        <v>454</v>
      </c>
      <c r="E33" s="370"/>
      <c r="F33" s="370"/>
      <c r="G33" s="370"/>
      <c r="H33" s="370"/>
      <c r="I33" s="370"/>
      <c r="J33" s="370"/>
      <c r="K33" s="247"/>
    </row>
    <row r="34" spans="2:11" ht="15" customHeight="1">
      <c r="B34" s="250"/>
      <c r="C34" s="251"/>
      <c r="D34" s="249"/>
      <c r="E34" s="253" t="s">
        <v>108</v>
      </c>
      <c r="F34" s="249"/>
      <c r="G34" s="370" t="s">
        <v>455</v>
      </c>
      <c r="H34" s="370"/>
      <c r="I34" s="370"/>
      <c r="J34" s="370"/>
      <c r="K34" s="247"/>
    </row>
    <row r="35" spans="2:11" ht="30.75" customHeight="1">
      <c r="B35" s="250"/>
      <c r="C35" s="251"/>
      <c r="D35" s="249"/>
      <c r="E35" s="253" t="s">
        <v>456</v>
      </c>
      <c r="F35" s="249"/>
      <c r="G35" s="370" t="s">
        <v>457</v>
      </c>
      <c r="H35" s="370"/>
      <c r="I35" s="370"/>
      <c r="J35" s="370"/>
      <c r="K35" s="247"/>
    </row>
    <row r="36" spans="2:11" ht="15" customHeight="1">
      <c r="B36" s="250"/>
      <c r="C36" s="251"/>
      <c r="D36" s="249"/>
      <c r="E36" s="253" t="s">
        <v>51</v>
      </c>
      <c r="F36" s="249"/>
      <c r="G36" s="370" t="s">
        <v>458</v>
      </c>
      <c r="H36" s="370"/>
      <c r="I36" s="370"/>
      <c r="J36" s="370"/>
      <c r="K36" s="247"/>
    </row>
    <row r="37" spans="2:11" ht="15" customHeight="1">
      <c r="B37" s="250"/>
      <c r="C37" s="251"/>
      <c r="D37" s="249"/>
      <c r="E37" s="253" t="s">
        <v>109</v>
      </c>
      <c r="F37" s="249"/>
      <c r="G37" s="370" t="s">
        <v>459</v>
      </c>
      <c r="H37" s="370"/>
      <c r="I37" s="370"/>
      <c r="J37" s="370"/>
      <c r="K37" s="247"/>
    </row>
    <row r="38" spans="2:11" ht="15" customHeight="1">
      <c r="B38" s="250"/>
      <c r="C38" s="251"/>
      <c r="D38" s="249"/>
      <c r="E38" s="253" t="s">
        <v>110</v>
      </c>
      <c r="F38" s="249"/>
      <c r="G38" s="370" t="s">
        <v>460</v>
      </c>
      <c r="H38" s="370"/>
      <c r="I38" s="370"/>
      <c r="J38" s="370"/>
      <c r="K38" s="247"/>
    </row>
    <row r="39" spans="2:11" ht="15" customHeight="1">
      <c r="B39" s="250"/>
      <c r="C39" s="251"/>
      <c r="D39" s="249"/>
      <c r="E39" s="253" t="s">
        <v>111</v>
      </c>
      <c r="F39" s="249"/>
      <c r="G39" s="370" t="s">
        <v>461</v>
      </c>
      <c r="H39" s="370"/>
      <c r="I39" s="370"/>
      <c r="J39" s="370"/>
      <c r="K39" s="247"/>
    </row>
    <row r="40" spans="2:11" ht="15" customHeight="1">
      <c r="B40" s="250"/>
      <c r="C40" s="251"/>
      <c r="D40" s="249"/>
      <c r="E40" s="253" t="s">
        <v>462</v>
      </c>
      <c r="F40" s="249"/>
      <c r="G40" s="370" t="s">
        <v>463</v>
      </c>
      <c r="H40" s="370"/>
      <c r="I40" s="370"/>
      <c r="J40" s="370"/>
      <c r="K40" s="247"/>
    </row>
    <row r="41" spans="2:11" ht="15" customHeight="1">
      <c r="B41" s="250"/>
      <c r="C41" s="251"/>
      <c r="D41" s="249"/>
      <c r="E41" s="253"/>
      <c r="F41" s="249"/>
      <c r="G41" s="370" t="s">
        <v>464</v>
      </c>
      <c r="H41" s="370"/>
      <c r="I41" s="370"/>
      <c r="J41" s="370"/>
      <c r="K41" s="247"/>
    </row>
    <row r="42" spans="2:11" ht="15" customHeight="1">
      <c r="B42" s="250"/>
      <c r="C42" s="251"/>
      <c r="D42" s="249"/>
      <c r="E42" s="253" t="s">
        <v>465</v>
      </c>
      <c r="F42" s="249"/>
      <c r="G42" s="370" t="s">
        <v>466</v>
      </c>
      <c r="H42" s="370"/>
      <c r="I42" s="370"/>
      <c r="J42" s="370"/>
      <c r="K42" s="247"/>
    </row>
    <row r="43" spans="2:11" ht="15" customHeight="1">
      <c r="B43" s="250"/>
      <c r="C43" s="251"/>
      <c r="D43" s="249"/>
      <c r="E43" s="253" t="s">
        <v>114</v>
      </c>
      <c r="F43" s="249"/>
      <c r="G43" s="370" t="s">
        <v>467</v>
      </c>
      <c r="H43" s="370"/>
      <c r="I43" s="370"/>
      <c r="J43" s="370"/>
      <c r="K43" s="247"/>
    </row>
    <row r="44" spans="2:11" ht="12.75" customHeight="1">
      <c r="B44" s="250"/>
      <c r="C44" s="251"/>
      <c r="D44" s="249"/>
      <c r="E44" s="249"/>
      <c r="F44" s="249"/>
      <c r="G44" s="249"/>
      <c r="H44" s="249"/>
      <c r="I44" s="249"/>
      <c r="J44" s="249"/>
      <c r="K44" s="247"/>
    </row>
    <row r="45" spans="2:11" ht="15" customHeight="1">
      <c r="B45" s="250"/>
      <c r="C45" s="251"/>
      <c r="D45" s="370" t="s">
        <v>468</v>
      </c>
      <c r="E45" s="370"/>
      <c r="F45" s="370"/>
      <c r="G45" s="370"/>
      <c r="H45" s="370"/>
      <c r="I45" s="370"/>
      <c r="J45" s="370"/>
      <c r="K45" s="247"/>
    </row>
    <row r="46" spans="2:11" ht="15" customHeight="1">
      <c r="B46" s="250"/>
      <c r="C46" s="251"/>
      <c r="D46" s="251"/>
      <c r="E46" s="370" t="s">
        <v>469</v>
      </c>
      <c r="F46" s="370"/>
      <c r="G46" s="370"/>
      <c r="H46" s="370"/>
      <c r="I46" s="370"/>
      <c r="J46" s="370"/>
      <c r="K46" s="247"/>
    </row>
    <row r="47" spans="2:11" ht="15" customHeight="1">
      <c r="B47" s="250"/>
      <c r="C47" s="251"/>
      <c r="D47" s="251"/>
      <c r="E47" s="370" t="s">
        <v>470</v>
      </c>
      <c r="F47" s="370"/>
      <c r="G47" s="370"/>
      <c r="H47" s="370"/>
      <c r="I47" s="370"/>
      <c r="J47" s="370"/>
      <c r="K47" s="247"/>
    </row>
    <row r="48" spans="2:11" ht="15" customHeight="1">
      <c r="B48" s="250"/>
      <c r="C48" s="251"/>
      <c r="D48" s="251"/>
      <c r="E48" s="370" t="s">
        <v>471</v>
      </c>
      <c r="F48" s="370"/>
      <c r="G48" s="370"/>
      <c r="H48" s="370"/>
      <c r="I48" s="370"/>
      <c r="J48" s="370"/>
      <c r="K48" s="247"/>
    </row>
    <row r="49" spans="2:11" ht="15" customHeight="1">
      <c r="B49" s="250"/>
      <c r="C49" s="251"/>
      <c r="D49" s="370" t="s">
        <v>472</v>
      </c>
      <c r="E49" s="370"/>
      <c r="F49" s="370"/>
      <c r="G49" s="370"/>
      <c r="H49" s="370"/>
      <c r="I49" s="370"/>
      <c r="J49" s="370"/>
      <c r="K49" s="247"/>
    </row>
    <row r="50" spans="2:11" ht="25.5" customHeight="1">
      <c r="B50" s="246"/>
      <c r="C50" s="371" t="s">
        <v>473</v>
      </c>
      <c r="D50" s="371"/>
      <c r="E50" s="371"/>
      <c r="F50" s="371"/>
      <c r="G50" s="371"/>
      <c r="H50" s="371"/>
      <c r="I50" s="371"/>
      <c r="J50" s="371"/>
      <c r="K50" s="247"/>
    </row>
    <row r="51" spans="2:11" ht="5.25" customHeight="1">
      <c r="B51" s="246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6"/>
      <c r="C52" s="370" t="s">
        <v>474</v>
      </c>
      <c r="D52" s="370"/>
      <c r="E52" s="370"/>
      <c r="F52" s="370"/>
      <c r="G52" s="370"/>
      <c r="H52" s="370"/>
      <c r="I52" s="370"/>
      <c r="J52" s="370"/>
      <c r="K52" s="247"/>
    </row>
    <row r="53" spans="2:11" ht="15" customHeight="1">
      <c r="B53" s="246"/>
      <c r="C53" s="370" t="s">
        <v>475</v>
      </c>
      <c r="D53" s="370"/>
      <c r="E53" s="370"/>
      <c r="F53" s="370"/>
      <c r="G53" s="370"/>
      <c r="H53" s="370"/>
      <c r="I53" s="370"/>
      <c r="J53" s="370"/>
      <c r="K53" s="247"/>
    </row>
    <row r="54" spans="2:11" ht="12.75" customHeight="1">
      <c r="B54" s="246"/>
      <c r="C54" s="249"/>
      <c r="D54" s="249"/>
      <c r="E54" s="249"/>
      <c r="F54" s="249"/>
      <c r="G54" s="249"/>
      <c r="H54" s="249"/>
      <c r="I54" s="249"/>
      <c r="J54" s="249"/>
      <c r="K54" s="247"/>
    </row>
    <row r="55" spans="2:11" ht="15" customHeight="1">
      <c r="B55" s="246"/>
      <c r="C55" s="370" t="s">
        <v>476</v>
      </c>
      <c r="D55" s="370"/>
      <c r="E55" s="370"/>
      <c r="F55" s="370"/>
      <c r="G55" s="370"/>
      <c r="H55" s="370"/>
      <c r="I55" s="370"/>
      <c r="J55" s="370"/>
      <c r="K55" s="247"/>
    </row>
    <row r="56" spans="2:11" ht="15" customHeight="1">
      <c r="B56" s="246"/>
      <c r="C56" s="251"/>
      <c r="D56" s="370" t="s">
        <v>477</v>
      </c>
      <c r="E56" s="370"/>
      <c r="F56" s="370"/>
      <c r="G56" s="370"/>
      <c r="H56" s="370"/>
      <c r="I56" s="370"/>
      <c r="J56" s="370"/>
      <c r="K56" s="247"/>
    </row>
    <row r="57" spans="2:11" ht="15" customHeight="1">
      <c r="B57" s="246"/>
      <c r="C57" s="251"/>
      <c r="D57" s="370" t="s">
        <v>478</v>
      </c>
      <c r="E57" s="370"/>
      <c r="F57" s="370"/>
      <c r="G57" s="370"/>
      <c r="H57" s="370"/>
      <c r="I57" s="370"/>
      <c r="J57" s="370"/>
      <c r="K57" s="247"/>
    </row>
    <row r="58" spans="2:11" ht="15" customHeight="1">
      <c r="B58" s="246"/>
      <c r="C58" s="251"/>
      <c r="D58" s="370" t="s">
        <v>479</v>
      </c>
      <c r="E58" s="370"/>
      <c r="F58" s="370"/>
      <c r="G58" s="370"/>
      <c r="H58" s="370"/>
      <c r="I58" s="370"/>
      <c r="J58" s="370"/>
      <c r="K58" s="247"/>
    </row>
    <row r="59" spans="2:11" ht="15" customHeight="1">
      <c r="B59" s="246"/>
      <c r="C59" s="251"/>
      <c r="D59" s="370" t="s">
        <v>480</v>
      </c>
      <c r="E59" s="370"/>
      <c r="F59" s="370"/>
      <c r="G59" s="370"/>
      <c r="H59" s="370"/>
      <c r="I59" s="370"/>
      <c r="J59" s="370"/>
      <c r="K59" s="247"/>
    </row>
    <row r="60" spans="2:11" ht="15" customHeight="1">
      <c r="B60" s="246"/>
      <c r="C60" s="251"/>
      <c r="D60" s="369" t="s">
        <v>481</v>
      </c>
      <c r="E60" s="369"/>
      <c r="F60" s="369"/>
      <c r="G60" s="369"/>
      <c r="H60" s="369"/>
      <c r="I60" s="369"/>
      <c r="J60" s="369"/>
      <c r="K60" s="247"/>
    </row>
    <row r="61" spans="2:11" ht="15" customHeight="1">
      <c r="B61" s="246"/>
      <c r="C61" s="251"/>
      <c r="D61" s="370" t="s">
        <v>482</v>
      </c>
      <c r="E61" s="370"/>
      <c r="F61" s="370"/>
      <c r="G61" s="370"/>
      <c r="H61" s="370"/>
      <c r="I61" s="370"/>
      <c r="J61" s="370"/>
      <c r="K61" s="247"/>
    </row>
    <row r="62" spans="2:11" ht="12.75" customHeight="1">
      <c r="B62" s="246"/>
      <c r="C62" s="251"/>
      <c r="D62" s="251"/>
      <c r="E62" s="254"/>
      <c r="F62" s="251"/>
      <c r="G62" s="251"/>
      <c r="H62" s="251"/>
      <c r="I62" s="251"/>
      <c r="J62" s="251"/>
      <c r="K62" s="247"/>
    </row>
    <row r="63" spans="2:11" ht="15" customHeight="1">
      <c r="B63" s="246"/>
      <c r="C63" s="251"/>
      <c r="D63" s="370" t="s">
        <v>483</v>
      </c>
      <c r="E63" s="370"/>
      <c r="F63" s="370"/>
      <c r="G63" s="370"/>
      <c r="H63" s="370"/>
      <c r="I63" s="370"/>
      <c r="J63" s="370"/>
      <c r="K63" s="247"/>
    </row>
    <row r="64" spans="2:11" ht="15" customHeight="1">
      <c r="B64" s="246"/>
      <c r="C64" s="251"/>
      <c r="D64" s="369" t="s">
        <v>484</v>
      </c>
      <c r="E64" s="369"/>
      <c r="F64" s="369"/>
      <c r="G64" s="369"/>
      <c r="H64" s="369"/>
      <c r="I64" s="369"/>
      <c r="J64" s="369"/>
      <c r="K64" s="247"/>
    </row>
    <row r="65" spans="2:11" ht="15" customHeight="1">
      <c r="B65" s="246"/>
      <c r="C65" s="251"/>
      <c r="D65" s="370" t="s">
        <v>485</v>
      </c>
      <c r="E65" s="370"/>
      <c r="F65" s="370"/>
      <c r="G65" s="370"/>
      <c r="H65" s="370"/>
      <c r="I65" s="370"/>
      <c r="J65" s="370"/>
      <c r="K65" s="247"/>
    </row>
    <row r="66" spans="2:11" ht="15" customHeight="1">
      <c r="B66" s="246"/>
      <c r="C66" s="251"/>
      <c r="D66" s="370" t="s">
        <v>486</v>
      </c>
      <c r="E66" s="370"/>
      <c r="F66" s="370"/>
      <c r="G66" s="370"/>
      <c r="H66" s="370"/>
      <c r="I66" s="370"/>
      <c r="J66" s="370"/>
      <c r="K66" s="247"/>
    </row>
    <row r="67" spans="2:11" ht="15" customHeight="1">
      <c r="B67" s="246"/>
      <c r="C67" s="251"/>
      <c r="D67" s="370" t="s">
        <v>487</v>
      </c>
      <c r="E67" s="370"/>
      <c r="F67" s="370"/>
      <c r="G67" s="370"/>
      <c r="H67" s="370"/>
      <c r="I67" s="370"/>
      <c r="J67" s="370"/>
      <c r="K67" s="247"/>
    </row>
    <row r="68" spans="2:11" ht="15" customHeight="1">
      <c r="B68" s="246"/>
      <c r="C68" s="251"/>
      <c r="D68" s="370" t="s">
        <v>488</v>
      </c>
      <c r="E68" s="370"/>
      <c r="F68" s="370"/>
      <c r="G68" s="370"/>
      <c r="H68" s="370"/>
      <c r="I68" s="370"/>
      <c r="J68" s="370"/>
      <c r="K68" s="247"/>
    </row>
    <row r="69" spans="2:11" ht="12.7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2:11" ht="18.75" customHeight="1">
      <c r="B70" s="258"/>
      <c r="C70" s="258"/>
      <c r="D70" s="258"/>
      <c r="E70" s="258"/>
      <c r="F70" s="258"/>
      <c r="G70" s="258"/>
      <c r="H70" s="258"/>
      <c r="I70" s="258"/>
      <c r="J70" s="258"/>
      <c r="K70" s="259"/>
    </row>
    <row r="71" spans="2:11" ht="18.7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2:11" ht="7.5" customHeight="1">
      <c r="B72" s="260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ht="45" customHeight="1">
      <c r="B73" s="263"/>
      <c r="C73" s="368" t="s">
        <v>87</v>
      </c>
      <c r="D73" s="368"/>
      <c r="E73" s="368"/>
      <c r="F73" s="368"/>
      <c r="G73" s="368"/>
      <c r="H73" s="368"/>
      <c r="I73" s="368"/>
      <c r="J73" s="368"/>
      <c r="K73" s="264"/>
    </row>
    <row r="74" spans="2:11" ht="17.25" customHeight="1">
      <c r="B74" s="263"/>
      <c r="C74" s="265" t="s">
        <v>489</v>
      </c>
      <c r="D74" s="265"/>
      <c r="E74" s="265"/>
      <c r="F74" s="265" t="s">
        <v>490</v>
      </c>
      <c r="G74" s="266"/>
      <c r="H74" s="265" t="s">
        <v>109</v>
      </c>
      <c r="I74" s="265" t="s">
        <v>55</v>
      </c>
      <c r="J74" s="265" t="s">
        <v>491</v>
      </c>
      <c r="K74" s="264"/>
    </row>
    <row r="75" spans="2:11" ht="17.25" customHeight="1">
      <c r="B75" s="263"/>
      <c r="C75" s="267" t="s">
        <v>492</v>
      </c>
      <c r="D75" s="267"/>
      <c r="E75" s="267"/>
      <c r="F75" s="268" t="s">
        <v>493</v>
      </c>
      <c r="G75" s="269"/>
      <c r="H75" s="267"/>
      <c r="I75" s="267"/>
      <c r="J75" s="267" t="s">
        <v>494</v>
      </c>
      <c r="K75" s="264"/>
    </row>
    <row r="76" spans="2:11" ht="5.25" customHeight="1">
      <c r="B76" s="263"/>
      <c r="C76" s="270"/>
      <c r="D76" s="270"/>
      <c r="E76" s="270"/>
      <c r="F76" s="270"/>
      <c r="G76" s="271"/>
      <c r="H76" s="270"/>
      <c r="I76" s="270"/>
      <c r="J76" s="270"/>
      <c r="K76" s="264"/>
    </row>
    <row r="77" spans="2:11" ht="15" customHeight="1">
      <c r="B77" s="263"/>
      <c r="C77" s="253" t="s">
        <v>51</v>
      </c>
      <c r="D77" s="270"/>
      <c r="E77" s="270"/>
      <c r="F77" s="272" t="s">
        <v>495</v>
      </c>
      <c r="G77" s="271"/>
      <c r="H77" s="253" t="s">
        <v>496</v>
      </c>
      <c r="I77" s="253" t="s">
        <v>497</v>
      </c>
      <c r="J77" s="253">
        <v>20</v>
      </c>
      <c r="K77" s="264"/>
    </row>
    <row r="78" spans="2:11" ht="15" customHeight="1">
      <c r="B78" s="263"/>
      <c r="C78" s="253" t="s">
        <v>498</v>
      </c>
      <c r="D78" s="253"/>
      <c r="E78" s="253"/>
      <c r="F78" s="272" t="s">
        <v>495</v>
      </c>
      <c r="G78" s="271"/>
      <c r="H78" s="253" t="s">
        <v>499</v>
      </c>
      <c r="I78" s="253" t="s">
        <v>497</v>
      </c>
      <c r="J78" s="253">
        <v>120</v>
      </c>
      <c r="K78" s="264"/>
    </row>
    <row r="79" spans="2:11" ht="15" customHeight="1">
      <c r="B79" s="273"/>
      <c r="C79" s="253" t="s">
        <v>500</v>
      </c>
      <c r="D79" s="253"/>
      <c r="E79" s="253"/>
      <c r="F79" s="272" t="s">
        <v>501</v>
      </c>
      <c r="G79" s="271"/>
      <c r="H79" s="253" t="s">
        <v>502</v>
      </c>
      <c r="I79" s="253" t="s">
        <v>497</v>
      </c>
      <c r="J79" s="253">
        <v>50</v>
      </c>
      <c r="K79" s="264"/>
    </row>
    <row r="80" spans="2:11" ht="15" customHeight="1">
      <c r="B80" s="273"/>
      <c r="C80" s="253" t="s">
        <v>503</v>
      </c>
      <c r="D80" s="253"/>
      <c r="E80" s="253"/>
      <c r="F80" s="272" t="s">
        <v>495</v>
      </c>
      <c r="G80" s="271"/>
      <c r="H80" s="253" t="s">
        <v>504</v>
      </c>
      <c r="I80" s="253" t="s">
        <v>505</v>
      </c>
      <c r="J80" s="253"/>
      <c r="K80" s="264"/>
    </row>
    <row r="81" spans="2:11" ht="15" customHeight="1">
      <c r="B81" s="273"/>
      <c r="C81" s="274" t="s">
        <v>506</v>
      </c>
      <c r="D81" s="274"/>
      <c r="E81" s="274"/>
      <c r="F81" s="275" t="s">
        <v>501</v>
      </c>
      <c r="G81" s="274"/>
      <c r="H81" s="274" t="s">
        <v>507</v>
      </c>
      <c r="I81" s="274" t="s">
        <v>497</v>
      </c>
      <c r="J81" s="274">
        <v>15</v>
      </c>
      <c r="K81" s="264"/>
    </row>
    <row r="82" spans="2:11" ht="15" customHeight="1">
      <c r="B82" s="273"/>
      <c r="C82" s="274" t="s">
        <v>508</v>
      </c>
      <c r="D82" s="274"/>
      <c r="E82" s="274"/>
      <c r="F82" s="275" t="s">
        <v>501</v>
      </c>
      <c r="G82" s="274"/>
      <c r="H82" s="274" t="s">
        <v>509</v>
      </c>
      <c r="I82" s="274" t="s">
        <v>497</v>
      </c>
      <c r="J82" s="274">
        <v>15</v>
      </c>
      <c r="K82" s="264"/>
    </row>
    <row r="83" spans="2:11" ht="15" customHeight="1">
      <c r="B83" s="273"/>
      <c r="C83" s="274" t="s">
        <v>510</v>
      </c>
      <c r="D83" s="274"/>
      <c r="E83" s="274"/>
      <c r="F83" s="275" t="s">
        <v>501</v>
      </c>
      <c r="G83" s="274"/>
      <c r="H83" s="274" t="s">
        <v>511</v>
      </c>
      <c r="I83" s="274" t="s">
        <v>497</v>
      </c>
      <c r="J83" s="274">
        <v>20</v>
      </c>
      <c r="K83" s="264"/>
    </row>
    <row r="84" spans="2:11" ht="15" customHeight="1">
      <c r="B84" s="273"/>
      <c r="C84" s="274" t="s">
        <v>512</v>
      </c>
      <c r="D84" s="274"/>
      <c r="E84" s="274"/>
      <c r="F84" s="275" t="s">
        <v>501</v>
      </c>
      <c r="G84" s="274"/>
      <c r="H84" s="274" t="s">
        <v>513</v>
      </c>
      <c r="I84" s="274" t="s">
        <v>497</v>
      </c>
      <c r="J84" s="274">
        <v>20</v>
      </c>
      <c r="K84" s="264"/>
    </row>
    <row r="85" spans="2:11" ht="15" customHeight="1">
      <c r="B85" s="273"/>
      <c r="C85" s="253" t="s">
        <v>514</v>
      </c>
      <c r="D85" s="253"/>
      <c r="E85" s="253"/>
      <c r="F85" s="272" t="s">
        <v>501</v>
      </c>
      <c r="G85" s="271"/>
      <c r="H85" s="253" t="s">
        <v>515</v>
      </c>
      <c r="I85" s="253" t="s">
        <v>497</v>
      </c>
      <c r="J85" s="253">
        <v>50</v>
      </c>
      <c r="K85" s="264"/>
    </row>
    <row r="86" spans="2:11" ht="15" customHeight="1">
      <c r="B86" s="273"/>
      <c r="C86" s="253" t="s">
        <v>516</v>
      </c>
      <c r="D86" s="253"/>
      <c r="E86" s="253"/>
      <c r="F86" s="272" t="s">
        <v>501</v>
      </c>
      <c r="G86" s="271"/>
      <c r="H86" s="253" t="s">
        <v>517</v>
      </c>
      <c r="I86" s="253" t="s">
        <v>497</v>
      </c>
      <c r="J86" s="253">
        <v>20</v>
      </c>
      <c r="K86" s="264"/>
    </row>
    <row r="87" spans="2:11" ht="15" customHeight="1">
      <c r="B87" s="273"/>
      <c r="C87" s="253" t="s">
        <v>518</v>
      </c>
      <c r="D87" s="253"/>
      <c r="E87" s="253"/>
      <c r="F87" s="272" t="s">
        <v>501</v>
      </c>
      <c r="G87" s="271"/>
      <c r="H87" s="253" t="s">
        <v>519</v>
      </c>
      <c r="I87" s="253" t="s">
        <v>497</v>
      </c>
      <c r="J87" s="253">
        <v>20</v>
      </c>
      <c r="K87" s="264"/>
    </row>
    <row r="88" spans="2:11" ht="15" customHeight="1">
      <c r="B88" s="273"/>
      <c r="C88" s="253" t="s">
        <v>520</v>
      </c>
      <c r="D88" s="253"/>
      <c r="E88" s="253"/>
      <c r="F88" s="272" t="s">
        <v>501</v>
      </c>
      <c r="G88" s="271"/>
      <c r="H88" s="253" t="s">
        <v>521</v>
      </c>
      <c r="I88" s="253" t="s">
        <v>497</v>
      </c>
      <c r="J88" s="253">
        <v>50</v>
      </c>
      <c r="K88" s="264"/>
    </row>
    <row r="89" spans="2:11" ht="15" customHeight="1">
      <c r="B89" s="273"/>
      <c r="C89" s="253" t="s">
        <v>522</v>
      </c>
      <c r="D89" s="253"/>
      <c r="E89" s="253"/>
      <c r="F89" s="272" t="s">
        <v>501</v>
      </c>
      <c r="G89" s="271"/>
      <c r="H89" s="253" t="s">
        <v>522</v>
      </c>
      <c r="I89" s="253" t="s">
        <v>497</v>
      </c>
      <c r="J89" s="253">
        <v>50</v>
      </c>
      <c r="K89" s="264"/>
    </row>
    <row r="90" spans="2:11" ht="15" customHeight="1">
      <c r="B90" s="273"/>
      <c r="C90" s="253" t="s">
        <v>115</v>
      </c>
      <c r="D90" s="253"/>
      <c r="E90" s="253"/>
      <c r="F90" s="272" t="s">
        <v>501</v>
      </c>
      <c r="G90" s="271"/>
      <c r="H90" s="253" t="s">
        <v>523</v>
      </c>
      <c r="I90" s="253" t="s">
        <v>497</v>
      </c>
      <c r="J90" s="253">
        <v>255</v>
      </c>
      <c r="K90" s="264"/>
    </row>
    <row r="91" spans="2:11" ht="15" customHeight="1">
      <c r="B91" s="273"/>
      <c r="C91" s="253" t="s">
        <v>524</v>
      </c>
      <c r="D91" s="253"/>
      <c r="E91" s="253"/>
      <c r="F91" s="272" t="s">
        <v>495</v>
      </c>
      <c r="G91" s="271"/>
      <c r="H91" s="253" t="s">
        <v>525</v>
      </c>
      <c r="I91" s="253" t="s">
        <v>526</v>
      </c>
      <c r="J91" s="253"/>
      <c r="K91" s="264"/>
    </row>
    <row r="92" spans="2:11" ht="15" customHeight="1">
      <c r="B92" s="273"/>
      <c r="C92" s="253" t="s">
        <v>527</v>
      </c>
      <c r="D92" s="253"/>
      <c r="E92" s="253"/>
      <c r="F92" s="272" t="s">
        <v>495</v>
      </c>
      <c r="G92" s="271"/>
      <c r="H92" s="253" t="s">
        <v>528</v>
      </c>
      <c r="I92" s="253" t="s">
        <v>529</v>
      </c>
      <c r="J92" s="253"/>
      <c r="K92" s="264"/>
    </row>
    <row r="93" spans="2:11" ht="15" customHeight="1">
      <c r="B93" s="273"/>
      <c r="C93" s="253" t="s">
        <v>530</v>
      </c>
      <c r="D93" s="253"/>
      <c r="E93" s="253"/>
      <c r="F93" s="272" t="s">
        <v>495</v>
      </c>
      <c r="G93" s="271"/>
      <c r="H93" s="253" t="s">
        <v>530</v>
      </c>
      <c r="I93" s="253" t="s">
        <v>529</v>
      </c>
      <c r="J93" s="253"/>
      <c r="K93" s="264"/>
    </row>
    <row r="94" spans="2:11" ht="15" customHeight="1">
      <c r="B94" s="273"/>
      <c r="C94" s="253" t="s">
        <v>36</v>
      </c>
      <c r="D94" s="253"/>
      <c r="E94" s="253"/>
      <c r="F94" s="272" t="s">
        <v>495</v>
      </c>
      <c r="G94" s="271"/>
      <c r="H94" s="253" t="s">
        <v>531</v>
      </c>
      <c r="I94" s="253" t="s">
        <v>529</v>
      </c>
      <c r="J94" s="253"/>
      <c r="K94" s="264"/>
    </row>
    <row r="95" spans="2:11" ht="15" customHeight="1">
      <c r="B95" s="273"/>
      <c r="C95" s="253" t="s">
        <v>46</v>
      </c>
      <c r="D95" s="253"/>
      <c r="E95" s="253"/>
      <c r="F95" s="272" t="s">
        <v>495</v>
      </c>
      <c r="G95" s="271"/>
      <c r="H95" s="253" t="s">
        <v>532</v>
      </c>
      <c r="I95" s="253" t="s">
        <v>529</v>
      </c>
      <c r="J95" s="253"/>
      <c r="K95" s="264"/>
    </row>
    <row r="96" spans="2:11" ht="15" customHeight="1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2:11" ht="18.75" customHeight="1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spans="2:11" ht="18.75" customHeight="1">
      <c r="B98" s="259"/>
      <c r="C98" s="259"/>
      <c r="D98" s="259"/>
      <c r="E98" s="259"/>
      <c r="F98" s="259"/>
      <c r="G98" s="259"/>
      <c r="H98" s="259"/>
      <c r="I98" s="259"/>
      <c r="J98" s="259"/>
      <c r="K98" s="259"/>
    </row>
    <row r="99" spans="2:11" ht="7.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2"/>
    </row>
    <row r="100" spans="2:11" ht="45" customHeight="1">
      <c r="B100" s="263"/>
      <c r="C100" s="368" t="s">
        <v>533</v>
      </c>
      <c r="D100" s="368"/>
      <c r="E100" s="368"/>
      <c r="F100" s="368"/>
      <c r="G100" s="368"/>
      <c r="H100" s="368"/>
      <c r="I100" s="368"/>
      <c r="J100" s="368"/>
      <c r="K100" s="264"/>
    </row>
    <row r="101" spans="2:11" ht="17.25" customHeight="1">
      <c r="B101" s="263"/>
      <c r="C101" s="265" t="s">
        <v>489</v>
      </c>
      <c r="D101" s="265"/>
      <c r="E101" s="265"/>
      <c r="F101" s="265" t="s">
        <v>490</v>
      </c>
      <c r="G101" s="266"/>
      <c r="H101" s="265" t="s">
        <v>109</v>
      </c>
      <c r="I101" s="265" t="s">
        <v>55</v>
      </c>
      <c r="J101" s="265" t="s">
        <v>491</v>
      </c>
      <c r="K101" s="264"/>
    </row>
    <row r="102" spans="2:11" ht="17.25" customHeight="1">
      <c r="B102" s="263"/>
      <c r="C102" s="267" t="s">
        <v>492</v>
      </c>
      <c r="D102" s="267"/>
      <c r="E102" s="267"/>
      <c r="F102" s="268" t="s">
        <v>493</v>
      </c>
      <c r="G102" s="269"/>
      <c r="H102" s="267"/>
      <c r="I102" s="267"/>
      <c r="J102" s="267" t="s">
        <v>494</v>
      </c>
      <c r="K102" s="264"/>
    </row>
    <row r="103" spans="2:11" ht="5.25" customHeight="1">
      <c r="B103" s="263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spans="2:11" ht="15" customHeight="1">
      <c r="B104" s="263"/>
      <c r="C104" s="253" t="s">
        <v>51</v>
      </c>
      <c r="D104" s="270"/>
      <c r="E104" s="270"/>
      <c r="F104" s="272" t="s">
        <v>495</v>
      </c>
      <c r="G104" s="281"/>
      <c r="H104" s="253" t="s">
        <v>534</v>
      </c>
      <c r="I104" s="253" t="s">
        <v>497</v>
      </c>
      <c r="J104" s="253">
        <v>20</v>
      </c>
      <c r="K104" s="264"/>
    </row>
    <row r="105" spans="2:11" ht="15" customHeight="1">
      <c r="B105" s="263"/>
      <c r="C105" s="253" t="s">
        <v>498</v>
      </c>
      <c r="D105" s="253"/>
      <c r="E105" s="253"/>
      <c r="F105" s="272" t="s">
        <v>495</v>
      </c>
      <c r="G105" s="253"/>
      <c r="H105" s="253" t="s">
        <v>534</v>
      </c>
      <c r="I105" s="253" t="s">
        <v>497</v>
      </c>
      <c r="J105" s="253">
        <v>120</v>
      </c>
      <c r="K105" s="264"/>
    </row>
    <row r="106" spans="2:11" ht="15" customHeight="1">
      <c r="B106" s="273"/>
      <c r="C106" s="253" t="s">
        <v>500</v>
      </c>
      <c r="D106" s="253"/>
      <c r="E106" s="253"/>
      <c r="F106" s="272" t="s">
        <v>501</v>
      </c>
      <c r="G106" s="253"/>
      <c r="H106" s="253" t="s">
        <v>534</v>
      </c>
      <c r="I106" s="253" t="s">
        <v>497</v>
      </c>
      <c r="J106" s="253">
        <v>50</v>
      </c>
      <c r="K106" s="264"/>
    </row>
    <row r="107" spans="2:11" ht="15" customHeight="1">
      <c r="B107" s="273"/>
      <c r="C107" s="253" t="s">
        <v>503</v>
      </c>
      <c r="D107" s="253"/>
      <c r="E107" s="253"/>
      <c r="F107" s="272" t="s">
        <v>495</v>
      </c>
      <c r="G107" s="253"/>
      <c r="H107" s="253" t="s">
        <v>534</v>
      </c>
      <c r="I107" s="253" t="s">
        <v>505</v>
      </c>
      <c r="J107" s="253"/>
      <c r="K107" s="264"/>
    </row>
    <row r="108" spans="2:11" ht="15" customHeight="1">
      <c r="B108" s="273"/>
      <c r="C108" s="253" t="s">
        <v>514</v>
      </c>
      <c r="D108" s="253"/>
      <c r="E108" s="253"/>
      <c r="F108" s="272" t="s">
        <v>501</v>
      </c>
      <c r="G108" s="253"/>
      <c r="H108" s="253" t="s">
        <v>534</v>
      </c>
      <c r="I108" s="253" t="s">
        <v>497</v>
      </c>
      <c r="J108" s="253">
        <v>50</v>
      </c>
      <c r="K108" s="264"/>
    </row>
    <row r="109" spans="2:11" ht="15" customHeight="1">
      <c r="B109" s="273"/>
      <c r="C109" s="253" t="s">
        <v>522</v>
      </c>
      <c r="D109" s="253"/>
      <c r="E109" s="253"/>
      <c r="F109" s="272" t="s">
        <v>501</v>
      </c>
      <c r="G109" s="253"/>
      <c r="H109" s="253" t="s">
        <v>534</v>
      </c>
      <c r="I109" s="253" t="s">
        <v>497</v>
      </c>
      <c r="J109" s="253">
        <v>50</v>
      </c>
      <c r="K109" s="264"/>
    </row>
    <row r="110" spans="2:11" ht="15" customHeight="1">
      <c r="B110" s="273"/>
      <c r="C110" s="253" t="s">
        <v>520</v>
      </c>
      <c r="D110" s="253"/>
      <c r="E110" s="253"/>
      <c r="F110" s="272" t="s">
        <v>501</v>
      </c>
      <c r="G110" s="253"/>
      <c r="H110" s="253" t="s">
        <v>534</v>
      </c>
      <c r="I110" s="253" t="s">
        <v>497</v>
      </c>
      <c r="J110" s="253">
        <v>50</v>
      </c>
      <c r="K110" s="264"/>
    </row>
    <row r="111" spans="2:11" ht="15" customHeight="1">
      <c r="B111" s="273"/>
      <c r="C111" s="253" t="s">
        <v>51</v>
      </c>
      <c r="D111" s="253"/>
      <c r="E111" s="253"/>
      <c r="F111" s="272" t="s">
        <v>495</v>
      </c>
      <c r="G111" s="253"/>
      <c r="H111" s="253" t="s">
        <v>535</v>
      </c>
      <c r="I111" s="253" t="s">
        <v>497</v>
      </c>
      <c r="J111" s="253">
        <v>20</v>
      </c>
      <c r="K111" s="264"/>
    </row>
    <row r="112" spans="2:11" ht="15" customHeight="1">
      <c r="B112" s="273"/>
      <c r="C112" s="253" t="s">
        <v>536</v>
      </c>
      <c r="D112" s="253"/>
      <c r="E112" s="253"/>
      <c r="F112" s="272" t="s">
        <v>495</v>
      </c>
      <c r="G112" s="253"/>
      <c r="H112" s="253" t="s">
        <v>537</v>
      </c>
      <c r="I112" s="253" t="s">
        <v>497</v>
      </c>
      <c r="J112" s="253">
        <v>120</v>
      </c>
      <c r="K112" s="264"/>
    </row>
    <row r="113" spans="2:11" ht="15" customHeight="1">
      <c r="B113" s="273"/>
      <c r="C113" s="253" t="s">
        <v>36</v>
      </c>
      <c r="D113" s="253"/>
      <c r="E113" s="253"/>
      <c r="F113" s="272" t="s">
        <v>495</v>
      </c>
      <c r="G113" s="253"/>
      <c r="H113" s="253" t="s">
        <v>538</v>
      </c>
      <c r="I113" s="253" t="s">
        <v>529</v>
      </c>
      <c r="J113" s="253"/>
      <c r="K113" s="264"/>
    </row>
    <row r="114" spans="2:11" ht="15" customHeight="1">
      <c r="B114" s="273"/>
      <c r="C114" s="253" t="s">
        <v>46</v>
      </c>
      <c r="D114" s="253"/>
      <c r="E114" s="253"/>
      <c r="F114" s="272" t="s">
        <v>495</v>
      </c>
      <c r="G114" s="253"/>
      <c r="H114" s="253" t="s">
        <v>539</v>
      </c>
      <c r="I114" s="253" t="s">
        <v>529</v>
      </c>
      <c r="J114" s="253"/>
      <c r="K114" s="264"/>
    </row>
    <row r="115" spans="2:11" ht="15" customHeight="1">
      <c r="B115" s="273"/>
      <c r="C115" s="253" t="s">
        <v>55</v>
      </c>
      <c r="D115" s="253"/>
      <c r="E115" s="253"/>
      <c r="F115" s="272" t="s">
        <v>495</v>
      </c>
      <c r="G115" s="253"/>
      <c r="H115" s="253" t="s">
        <v>540</v>
      </c>
      <c r="I115" s="253" t="s">
        <v>541</v>
      </c>
      <c r="J115" s="253"/>
      <c r="K115" s="264"/>
    </row>
    <row r="116" spans="2:11" ht="15" customHeight="1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spans="2:11" ht="18.75" customHeight="1">
      <c r="B117" s="283"/>
      <c r="C117" s="249"/>
      <c r="D117" s="249"/>
      <c r="E117" s="249"/>
      <c r="F117" s="284"/>
      <c r="G117" s="249"/>
      <c r="H117" s="249"/>
      <c r="I117" s="249"/>
      <c r="J117" s="249"/>
      <c r="K117" s="283"/>
    </row>
    <row r="118" spans="2:11" ht="18.75" customHeight="1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</row>
    <row r="119" spans="2:11" ht="7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spans="2:11" ht="45" customHeight="1">
      <c r="B120" s="288"/>
      <c r="C120" s="367" t="s">
        <v>542</v>
      </c>
      <c r="D120" s="367"/>
      <c r="E120" s="367"/>
      <c r="F120" s="367"/>
      <c r="G120" s="367"/>
      <c r="H120" s="367"/>
      <c r="I120" s="367"/>
      <c r="J120" s="367"/>
      <c r="K120" s="289"/>
    </row>
    <row r="121" spans="2:11" ht="17.25" customHeight="1">
      <c r="B121" s="290"/>
      <c r="C121" s="265" t="s">
        <v>489</v>
      </c>
      <c r="D121" s="265"/>
      <c r="E121" s="265"/>
      <c r="F121" s="265" t="s">
        <v>490</v>
      </c>
      <c r="G121" s="266"/>
      <c r="H121" s="265" t="s">
        <v>109</v>
      </c>
      <c r="I121" s="265" t="s">
        <v>55</v>
      </c>
      <c r="J121" s="265" t="s">
        <v>491</v>
      </c>
      <c r="K121" s="291"/>
    </row>
    <row r="122" spans="2:11" ht="17.25" customHeight="1">
      <c r="B122" s="290"/>
      <c r="C122" s="267" t="s">
        <v>492</v>
      </c>
      <c r="D122" s="267"/>
      <c r="E122" s="267"/>
      <c r="F122" s="268" t="s">
        <v>493</v>
      </c>
      <c r="G122" s="269"/>
      <c r="H122" s="267"/>
      <c r="I122" s="267"/>
      <c r="J122" s="267" t="s">
        <v>494</v>
      </c>
      <c r="K122" s="291"/>
    </row>
    <row r="123" spans="2:11" ht="5.25" customHeight="1">
      <c r="B123" s="292"/>
      <c r="C123" s="270"/>
      <c r="D123" s="270"/>
      <c r="E123" s="270"/>
      <c r="F123" s="270"/>
      <c r="G123" s="253"/>
      <c r="H123" s="270"/>
      <c r="I123" s="270"/>
      <c r="J123" s="270"/>
      <c r="K123" s="293"/>
    </row>
    <row r="124" spans="2:11" ht="15" customHeight="1">
      <c r="B124" s="292"/>
      <c r="C124" s="253" t="s">
        <v>498</v>
      </c>
      <c r="D124" s="270"/>
      <c r="E124" s="270"/>
      <c r="F124" s="272" t="s">
        <v>495</v>
      </c>
      <c r="G124" s="253"/>
      <c r="H124" s="253" t="s">
        <v>534</v>
      </c>
      <c r="I124" s="253" t="s">
        <v>497</v>
      </c>
      <c r="J124" s="253">
        <v>120</v>
      </c>
      <c r="K124" s="294"/>
    </row>
    <row r="125" spans="2:11" ht="15" customHeight="1">
      <c r="B125" s="292"/>
      <c r="C125" s="253" t="s">
        <v>543</v>
      </c>
      <c r="D125" s="253"/>
      <c r="E125" s="253"/>
      <c r="F125" s="272" t="s">
        <v>495</v>
      </c>
      <c r="G125" s="253"/>
      <c r="H125" s="253" t="s">
        <v>544</v>
      </c>
      <c r="I125" s="253" t="s">
        <v>497</v>
      </c>
      <c r="J125" s="253" t="s">
        <v>545</v>
      </c>
      <c r="K125" s="294"/>
    </row>
    <row r="126" spans="2:11" ht="15" customHeight="1">
      <c r="B126" s="292"/>
      <c r="C126" s="253" t="s">
        <v>444</v>
      </c>
      <c r="D126" s="253"/>
      <c r="E126" s="253"/>
      <c r="F126" s="272" t="s">
        <v>495</v>
      </c>
      <c r="G126" s="253"/>
      <c r="H126" s="253" t="s">
        <v>546</v>
      </c>
      <c r="I126" s="253" t="s">
        <v>497</v>
      </c>
      <c r="J126" s="253" t="s">
        <v>545</v>
      </c>
      <c r="K126" s="294"/>
    </row>
    <row r="127" spans="2:11" ht="15" customHeight="1">
      <c r="B127" s="292"/>
      <c r="C127" s="253" t="s">
        <v>506</v>
      </c>
      <c r="D127" s="253"/>
      <c r="E127" s="253"/>
      <c r="F127" s="272" t="s">
        <v>501</v>
      </c>
      <c r="G127" s="253"/>
      <c r="H127" s="253" t="s">
        <v>507</v>
      </c>
      <c r="I127" s="253" t="s">
        <v>497</v>
      </c>
      <c r="J127" s="253">
        <v>15</v>
      </c>
      <c r="K127" s="294"/>
    </row>
    <row r="128" spans="2:11" ht="15" customHeight="1">
      <c r="B128" s="292"/>
      <c r="C128" s="274" t="s">
        <v>508</v>
      </c>
      <c r="D128" s="274"/>
      <c r="E128" s="274"/>
      <c r="F128" s="275" t="s">
        <v>501</v>
      </c>
      <c r="G128" s="274"/>
      <c r="H128" s="274" t="s">
        <v>509</v>
      </c>
      <c r="I128" s="274" t="s">
        <v>497</v>
      </c>
      <c r="J128" s="274">
        <v>15</v>
      </c>
      <c r="K128" s="294"/>
    </row>
    <row r="129" spans="2:11" ht="15" customHeight="1">
      <c r="B129" s="292"/>
      <c r="C129" s="274" t="s">
        <v>510</v>
      </c>
      <c r="D129" s="274"/>
      <c r="E129" s="274"/>
      <c r="F129" s="275" t="s">
        <v>501</v>
      </c>
      <c r="G129" s="274"/>
      <c r="H129" s="274" t="s">
        <v>511</v>
      </c>
      <c r="I129" s="274" t="s">
        <v>497</v>
      </c>
      <c r="J129" s="274">
        <v>20</v>
      </c>
      <c r="K129" s="294"/>
    </row>
    <row r="130" spans="2:11" ht="15" customHeight="1">
      <c r="B130" s="292"/>
      <c r="C130" s="274" t="s">
        <v>512</v>
      </c>
      <c r="D130" s="274"/>
      <c r="E130" s="274"/>
      <c r="F130" s="275" t="s">
        <v>501</v>
      </c>
      <c r="G130" s="274"/>
      <c r="H130" s="274" t="s">
        <v>513</v>
      </c>
      <c r="I130" s="274" t="s">
        <v>497</v>
      </c>
      <c r="J130" s="274">
        <v>20</v>
      </c>
      <c r="K130" s="294"/>
    </row>
    <row r="131" spans="2:11" ht="15" customHeight="1">
      <c r="B131" s="292"/>
      <c r="C131" s="253" t="s">
        <v>500</v>
      </c>
      <c r="D131" s="253"/>
      <c r="E131" s="253"/>
      <c r="F131" s="272" t="s">
        <v>501</v>
      </c>
      <c r="G131" s="253"/>
      <c r="H131" s="253" t="s">
        <v>534</v>
      </c>
      <c r="I131" s="253" t="s">
        <v>497</v>
      </c>
      <c r="J131" s="253">
        <v>50</v>
      </c>
      <c r="K131" s="294"/>
    </row>
    <row r="132" spans="2:11" ht="15" customHeight="1">
      <c r="B132" s="292"/>
      <c r="C132" s="253" t="s">
        <v>514</v>
      </c>
      <c r="D132" s="253"/>
      <c r="E132" s="253"/>
      <c r="F132" s="272" t="s">
        <v>501</v>
      </c>
      <c r="G132" s="253"/>
      <c r="H132" s="253" t="s">
        <v>534</v>
      </c>
      <c r="I132" s="253" t="s">
        <v>497</v>
      </c>
      <c r="J132" s="253">
        <v>50</v>
      </c>
      <c r="K132" s="294"/>
    </row>
    <row r="133" spans="2:11" ht="15" customHeight="1">
      <c r="B133" s="292"/>
      <c r="C133" s="253" t="s">
        <v>520</v>
      </c>
      <c r="D133" s="253"/>
      <c r="E133" s="253"/>
      <c r="F133" s="272" t="s">
        <v>501</v>
      </c>
      <c r="G133" s="253"/>
      <c r="H133" s="253" t="s">
        <v>534</v>
      </c>
      <c r="I133" s="253" t="s">
        <v>497</v>
      </c>
      <c r="J133" s="253">
        <v>50</v>
      </c>
      <c r="K133" s="294"/>
    </row>
    <row r="134" spans="2:11" ht="15" customHeight="1">
      <c r="B134" s="292"/>
      <c r="C134" s="253" t="s">
        <v>522</v>
      </c>
      <c r="D134" s="253"/>
      <c r="E134" s="253"/>
      <c r="F134" s="272" t="s">
        <v>501</v>
      </c>
      <c r="G134" s="253"/>
      <c r="H134" s="253" t="s">
        <v>534</v>
      </c>
      <c r="I134" s="253" t="s">
        <v>497</v>
      </c>
      <c r="J134" s="253">
        <v>50</v>
      </c>
      <c r="K134" s="294"/>
    </row>
    <row r="135" spans="2:11" ht="15" customHeight="1">
      <c r="B135" s="292"/>
      <c r="C135" s="253" t="s">
        <v>115</v>
      </c>
      <c r="D135" s="253"/>
      <c r="E135" s="253"/>
      <c r="F135" s="272" t="s">
        <v>501</v>
      </c>
      <c r="G135" s="253"/>
      <c r="H135" s="253" t="s">
        <v>547</v>
      </c>
      <c r="I135" s="253" t="s">
        <v>497</v>
      </c>
      <c r="J135" s="253">
        <v>255</v>
      </c>
      <c r="K135" s="294"/>
    </row>
    <row r="136" spans="2:11" ht="15" customHeight="1">
      <c r="B136" s="292"/>
      <c r="C136" s="253" t="s">
        <v>524</v>
      </c>
      <c r="D136" s="253"/>
      <c r="E136" s="253"/>
      <c r="F136" s="272" t="s">
        <v>495</v>
      </c>
      <c r="G136" s="253"/>
      <c r="H136" s="253" t="s">
        <v>548</v>
      </c>
      <c r="I136" s="253" t="s">
        <v>526</v>
      </c>
      <c r="J136" s="253"/>
      <c r="K136" s="294"/>
    </row>
    <row r="137" spans="2:11" ht="15" customHeight="1">
      <c r="B137" s="292"/>
      <c r="C137" s="253" t="s">
        <v>527</v>
      </c>
      <c r="D137" s="253"/>
      <c r="E137" s="253"/>
      <c r="F137" s="272" t="s">
        <v>495</v>
      </c>
      <c r="G137" s="253"/>
      <c r="H137" s="253" t="s">
        <v>549</v>
      </c>
      <c r="I137" s="253" t="s">
        <v>529</v>
      </c>
      <c r="J137" s="253"/>
      <c r="K137" s="294"/>
    </row>
    <row r="138" spans="2:11" ht="15" customHeight="1">
      <c r="B138" s="292"/>
      <c r="C138" s="253" t="s">
        <v>530</v>
      </c>
      <c r="D138" s="253"/>
      <c r="E138" s="253"/>
      <c r="F138" s="272" t="s">
        <v>495</v>
      </c>
      <c r="G138" s="253"/>
      <c r="H138" s="253" t="s">
        <v>530</v>
      </c>
      <c r="I138" s="253" t="s">
        <v>529</v>
      </c>
      <c r="J138" s="253"/>
      <c r="K138" s="294"/>
    </row>
    <row r="139" spans="2:11" ht="15" customHeight="1">
      <c r="B139" s="292"/>
      <c r="C139" s="253" t="s">
        <v>36</v>
      </c>
      <c r="D139" s="253"/>
      <c r="E139" s="253"/>
      <c r="F139" s="272" t="s">
        <v>495</v>
      </c>
      <c r="G139" s="253"/>
      <c r="H139" s="253" t="s">
        <v>550</v>
      </c>
      <c r="I139" s="253" t="s">
        <v>529</v>
      </c>
      <c r="J139" s="253"/>
      <c r="K139" s="294"/>
    </row>
    <row r="140" spans="2:11" ht="15" customHeight="1">
      <c r="B140" s="292"/>
      <c r="C140" s="253" t="s">
        <v>551</v>
      </c>
      <c r="D140" s="253"/>
      <c r="E140" s="253"/>
      <c r="F140" s="272" t="s">
        <v>495</v>
      </c>
      <c r="G140" s="253"/>
      <c r="H140" s="253" t="s">
        <v>552</v>
      </c>
      <c r="I140" s="253" t="s">
        <v>529</v>
      </c>
      <c r="J140" s="253"/>
      <c r="K140" s="294"/>
    </row>
    <row r="141" spans="2:11" ht="15" customHeight="1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spans="2:11" ht="18.75" customHeight="1">
      <c r="B142" s="249"/>
      <c r="C142" s="249"/>
      <c r="D142" s="249"/>
      <c r="E142" s="249"/>
      <c r="F142" s="284"/>
      <c r="G142" s="249"/>
      <c r="H142" s="249"/>
      <c r="I142" s="249"/>
      <c r="J142" s="249"/>
      <c r="K142" s="249"/>
    </row>
    <row r="143" spans="2:11" ht="18.75" customHeight="1"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</row>
    <row r="144" spans="2:11" ht="7.5" customHeight="1">
      <c r="B144" s="260"/>
      <c r="C144" s="261"/>
      <c r="D144" s="261"/>
      <c r="E144" s="261"/>
      <c r="F144" s="261"/>
      <c r="G144" s="261"/>
      <c r="H144" s="261"/>
      <c r="I144" s="261"/>
      <c r="J144" s="261"/>
      <c r="K144" s="262"/>
    </row>
    <row r="145" spans="2:11" ht="45" customHeight="1">
      <c r="B145" s="263"/>
      <c r="C145" s="368" t="s">
        <v>553</v>
      </c>
      <c r="D145" s="368"/>
      <c r="E145" s="368"/>
      <c r="F145" s="368"/>
      <c r="G145" s="368"/>
      <c r="H145" s="368"/>
      <c r="I145" s="368"/>
      <c r="J145" s="368"/>
      <c r="K145" s="264"/>
    </row>
    <row r="146" spans="2:11" ht="17.25" customHeight="1">
      <c r="B146" s="263"/>
      <c r="C146" s="265" t="s">
        <v>489</v>
      </c>
      <c r="D146" s="265"/>
      <c r="E146" s="265"/>
      <c r="F146" s="265" t="s">
        <v>490</v>
      </c>
      <c r="G146" s="266"/>
      <c r="H146" s="265" t="s">
        <v>109</v>
      </c>
      <c r="I146" s="265" t="s">
        <v>55</v>
      </c>
      <c r="J146" s="265" t="s">
        <v>491</v>
      </c>
      <c r="K146" s="264"/>
    </row>
    <row r="147" spans="2:11" ht="17.25" customHeight="1">
      <c r="B147" s="263"/>
      <c r="C147" s="267" t="s">
        <v>492</v>
      </c>
      <c r="D147" s="267"/>
      <c r="E147" s="267"/>
      <c r="F147" s="268" t="s">
        <v>493</v>
      </c>
      <c r="G147" s="269"/>
      <c r="H147" s="267"/>
      <c r="I147" s="267"/>
      <c r="J147" s="267" t="s">
        <v>494</v>
      </c>
      <c r="K147" s="264"/>
    </row>
    <row r="148" spans="2:11" ht="5.25" customHeight="1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spans="2:11" ht="15" customHeight="1">
      <c r="B149" s="273"/>
      <c r="C149" s="298" t="s">
        <v>498</v>
      </c>
      <c r="D149" s="253"/>
      <c r="E149" s="253"/>
      <c r="F149" s="299" t="s">
        <v>495</v>
      </c>
      <c r="G149" s="253"/>
      <c r="H149" s="298" t="s">
        <v>534</v>
      </c>
      <c r="I149" s="298" t="s">
        <v>497</v>
      </c>
      <c r="J149" s="298">
        <v>120</v>
      </c>
      <c r="K149" s="294"/>
    </row>
    <row r="150" spans="2:11" ht="15" customHeight="1">
      <c r="B150" s="273"/>
      <c r="C150" s="298" t="s">
        <v>543</v>
      </c>
      <c r="D150" s="253"/>
      <c r="E150" s="253"/>
      <c r="F150" s="299" t="s">
        <v>495</v>
      </c>
      <c r="G150" s="253"/>
      <c r="H150" s="298" t="s">
        <v>554</v>
      </c>
      <c r="I150" s="298" t="s">
        <v>497</v>
      </c>
      <c r="J150" s="298" t="s">
        <v>545</v>
      </c>
      <c r="K150" s="294"/>
    </row>
    <row r="151" spans="2:11" ht="15" customHeight="1">
      <c r="B151" s="273"/>
      <c r="C151" s="298" t="s">
        <v>444</v>
      </c>
      <c r="D151" s="253"/>
      <c r="E151" s="253"/>
      <c r="F151" s="299" t="s">
        <v>495</v>
      </c>
      <c r="G151" s="253"/>
      <c r="H151" s="298" t="s">
        <v>555</v>
      </c>
      <c r="I151" s="298" t="s">
        <v>497</v>
      </c>
      <c r="J151" s="298" t="s">
        <v>545</v>
      </c>
      <c r="K151" s="294"/>
    </row>
    <row r="152" spans="2:11" ht="15" customHeight="1">
      <c r="B152" s="273"/>
      <c r="C152" s="298" t="s">
        <v>500</v>
      </c>
      <c r="D152" s="253"/>
      <c r="E152" s="253"/>
      <c r="F152" s="299" t="s">
        <v>501</v>
      </c>
      <c r="G152" s="253"/>
      <c r="H152" s="298" t="s">
        <v>534</v>
      </c>
      <c r="I152" s="298" t="s">
        <v>497</v>
      </c>
      <c r="J152" s="298">
        <v>50</v>
      </c>
      <c r="K152" s="294"/>
    </row>
    <row r="153" spans="2:11" ht="15" customHeight="1">
      <c r="B153" s="273"/>
      <c r="C153" s="298" t="s">
        <v>503</v>
      </c>
      <c r="D153" s="253"/>
      <c r="E153" s="253"/>
      <c r="F153" s="299" t="s">
        <v>495</v>
      </c>
      <c r="G153" s="253"/>
      <c r="H153" s="298" t="s">
        <v>534</v>
      </c>
      <c r="I153" s="298" t="s">
        <v>505</v>
      </c>
      <c r="J153" s="298"/>
      <c r="K153" s="294"/>
    </row>
    <row r="154" spans="2:11" ht="15" customHeight="1">
      <c r="B154" s="273"/>
      <c r="C154" s="298" t="s">
        <v>514</v>
      </c>
      <c r="D154" s="253"/>
      <c r="E154" s="253"/>
      <c r="F154" s="299" t="s">
        <v>501</v>
      </c>
      <c r="G154" s="253"/>
      <c r="H154" s="298" t="s">
        <v>534</v>
      </c>
      <c r="I154" s="298" t="s">
        <v>497</v>
      </c>
      <c r="J154" s="298">
        <v>50</v>
      </c>
      <c r="K154" s="294"/>
    </row>
    <row r="155" spans="2:11" ht="15" customHeight="1">
      <c r="B155" s="273"/>
      <c r="C155" s="298" t="s">
        <v>522</v>
      </c>
      <c r="D155" s="253"/>
      <c r="E155" s="253"/>
      <c r="F155" s="299" t="s">
        <v>501</v>
      </c>
      <c r="G155" s="253"/>
      <c r="H155" s="298" t="s">
        <v>534</v>
      </c>
      <c r="I155" s="298" t="s">
        <v>497</v>
      </c>
      <c r="J155" s="298">
        <v>50</v>
      </c>
      <c r="K155" s="294"/>
    </row>
    <row r="156" spans="2:11" ht="15" customHeight="1">
      <c r="B156" s="273"/>
      <c r="C156" s="298" t="s">
        <v>520</v>
      </c>
      <c r="D156" s="253"/>
      <c r="E156" s="253"/>
      <c r="F156" s="299" t="s">
        <v>501</v>
      </c>
      <c r="G156" s="253"/>
      <c r="H156" s="298" t="s">
        <v>534</v>
      </c>
      <c r="I156" s="298" t="s">
        <v>497</v>
      </c>
      <c r="J156" s="298">
        <v>50</v>
      </c>
      <c r="K156" s="294"/>
    </row>
    <row r="157" spans="2:11" ht="15" customHeight="1">
      <c r="B157" s="273"/>
      <c r="C157" s="298" t="s">
        <v>94</v>
      </c>
      <c r="D157" s="253"/>
      <c r="E157" s="253"/>
      <c r="F157" s="299" t="s">
        <v>495</v>
      </c>
      <c r="G157" s="253"/>
      <c r="H157" s="298" t="s">
        <v>556</v>
      </c>
      <c r="I157" s="298" t="s">
        <v>497</v>
      </c>
      <c r="J157" s="298" t="s">
        <v>557</v>
      </c>
      <c r="K157" s="294"/>
    </row>
    <row r="158" spans="2:11" ht="15" customHeight="1">
      <c r="B158" s="273"/>
      <c r="C158" s="298" t="s">
        <v>558</v>
      </c>
      <c r="D158" s="253"/>
      <c r="E158" s="253"/>
      <c r="F158" s="299" t="s">
        <v>495</v>
      </c>
      <c r="G158" s="253"/>
      <c r="H158" s="298" t="s">
        <v>559</v>
      </c>
      <c r="I158" s="298" t="s">
        <v>529</v>
      </c>
      <c r="J158" s="298"/>
      <c r="K158" s="294"/>
    </row>
    <row r="159" spans="2:11" ht="15" customHeight="1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spans="2:11" ht="18.75" customHeight="1">
      <c r="B160" s="249"/>
      <c r="C160" s="253"/>
      <c r="D160" s="253"/>
      <c r="E160" s="253"/>
      <c r="F160" s="272"/>
      <c r="G160" s="253"/>
      <c r="H160" s="253"/>
      <c r="I160" s="253"/>
      <c r="J160" s="253"/>
      <c r="K160" s="249"/>
    </row>
    <row r="161" spans="2:11" ht="18.75" customHeight="1"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367" t="s">
        <v>560</v>
      </c>
      <c r="D163" s="367"/>
      <c r="E163" s="367"/>
      <c r="F163" s="367"/>
      <c r="G163" s="367"/>
      <c r="H163" s="367"/>
      <c r="I163" s="367"/>
      <c r="J163" s="367"/>
      <c r="K163" s="245"/>
    </row>
    <row r="164" spans="2:11" ht="17.25" customHeight="1">
      <c r="B164" s="244"/>
      <c r="C164" s="265" t="s">
        <v>489</v>
      </c>
      <c r="D164" s="265"/>
      <c r="E164" s="265"/>
      <c r="F164" s="265" t="s">
        <v>490</v>
      </c>
      <c r="G164" s="302"/>
      <c r="H164" s="303" t="s">
        <v>109</v>
      </c>
      <c r="I164" s="303" t="s">
        <v>55</v>
      </c>
      <c r="J164" s="265" t="s">
        <v>491</v>
      </c>
      <c r="K164" s="245"/>
    </row>
    <row r="165" spans="2:11" ht="17.25" customHeight="1">
      <c r="B165" s="246"/>
      <c r="C165" s="267" t="s">
        <v>492</v>
      </c>
      <c r="D165" s="267"/>
      <c r="E165" s="267"/>
      <c r="F165" s="268" t="s">
        <v>493</v>
      </c>
      <c r="G165" s="304"/>
      <c r="H165" s="305"/>
      <c r="I165" s="305"/>
      <c r="J165" s="267" t="s">
        <v>494</v>
      </c>
      <c r="K165" s="247"/>
    </row>
    <row r="166" spans="2:11" ht="5.25" customHeight="1">
      <c r="B166" s="273"/>
      <c r="C166" s="270"/>
      <c r="D166" s="270"/>
      <c r="E166" s="270"/>
      <c r="F166" s="270"/>
      <c r="G166" s="271"/>
      <c r="H166" s="270"/>
      <c r="I166" s="270"/>
      <c r="J166" s="270"/>
      <c r="K166" s="294"/>
    </row>
    <row r="167" spans="2:11" ht="15" customHeight="1">
      <c r="B167" s="273"/>
      <c r="C167" s="253" t="s">
        <v>498</v>
      </c>
      <c r="D167" s="253"/>
      <c r="E167" s="253"/>
      <c r="F167" s="272" t="s">
        <v>495</v>
      </c>
      <c r="G167" s="253"/>
      <c r="H167" s="253" t="s">
        <v>534</v>
      </c>
      <c r="I167" s="253" t="s">
        <v>497</v>
      </c>
      <c r="J167" s="253">
        <v>120</v>
      </c>
      <c r="K167" s="294"/>
    </row>
    <row r="168" spans="2:11" ht="15" customHeight="1">
      <c r="B168" s="273"/>
      <c r="C168" s="253" t="s">
        <v>543</v>
      </c>
      <c r="D168" s="253"/>
      <c r="E168" s="253"/>
      <c r="F168" s="272" t="s">
        <v>495</v>
      </c>
      <c r="G168" s="253"/>
      <c r="H168" s="253" t="s">
        <v>544</v>
      </c>
      <c r="I168" s="253" t="s">
        <v>497</v>
      </c>
      <c r="J168" s="253" t="s">
        <v>545</v>
      </c>
      <c r="K168" s="294"/>
    </row>
    <row r="169" spans="2:11" ht="15" customHeight="1">
      <c r="B169" s="273"/>
      <c r="C169" s="253" t="s">
        <v>444</v>
      </c>
      <c r="D169" s="253"/>
      <c r="E169" s="253"/>
      <c r="F169" s="272" t="s">
        <v>495</v>
      </c>
      <c r="G169" s="253"/>
      <c r="H169" s="253" t="s">
        <v>561</v>
      </c>
      <c r="I169" s="253" t="s">
        <v>497</v>
      </c>
      <c r="J169" s="253" t="s">
        <v>545</v>
      </c>
      <c r="K169" s="294"/>
    </row>
    <row r="170" spans="2:11" ht="15" customHeight="1">
      <c r="B170" s="273"/>
      <c r="C170" s="253" t="s">
        <v>500</v>
      </c>
      <c r="D170" s="253"/>
      <c r="E170" s="253"/>
      <c r="F170" s="272" t="s">
        <v>501</v>
      </c>
      <c r="G170" s="253"/>
      <c r="H170" s="253" t="s">
        <v>561</v>
      </c>
      <c r="I170" s="253" t="s">
        <v>497</v>
      </c>
      <c r="J170" s="253">
        <v>50</v>
      </c>
      <c r="K170" s="294"/>
    </row>
    <row r="171" spans="2:11" ht="15" customHeight="1">
      <c r="B171" s="273"/>
      <c r="C171" s="253" t="s">
        <v>503</v>
      </c>
      <c r="D171" s="253"/>
      <c r="E171" s="253"/>
      <c r="F171" s="272" t="s">
        <v>495</v>
      </c>
      <c r="G171" s="253"/>
      <c r="H171" s="253" t="s">
        <v>561</v>
      </c>
      <c r="I171" s="253" t="s">
        <v>505</v>
      </c>
      <c r="J171" s="253"/>
      <c r="K171" s="294"/>
    </row>
    <row r="172" spans="2:11" ht="15" customHeight="1">
      <c r="B172" s="273"/>
      <c r="C172" s="253" t="s">
        <v>514</v>
      </c>
      <c r="D172" s="253"/>
      <c r="E172" s="253"/>
      <c r="F172" s="272" t="s">
        <v>501</v>
      </c>
      <c r="G172" s="253"/>
      <c r="H172" s="253" t="s">
        <v>561</v>
      </c>
      <c r="I172" s="253" t="s">
        <v>497</v>
      </c>
      <c r="J172" s="253">
        <v>50</v>
      </c>
      <c r="K172" s="294"/>
    </row>
    <row r="173" spans="2:11" ht="15" customHeight="1">
      <c r="B173" s="273"/>
      <c r="C173" s="253" t="s">
        <v>522</v>
      </c>
      <c r="D173" s="253"/>
      <c r="E173" s="253"/>
      <c r="F173" s="272" t="s">
        <v>501</v>
      </c>
      <c r="G173" s="253"/>
      <c r="H173" s="253" t="s">
        <v>561</v>
      </c>
      <c r="I173" s="253" t="s">
        <v>497</v>
      </c>
      <c r="J173" s="253">
        <v>50</v>
      </c>
      <c r="K173" s="294"/>
    </row>
    <row r="174" spans="2:11" ht="15" customHeight="1">
      <c r="B174" s="273"/>
      <c r="C174" s="253" t="s">
        <v>520</v>
      </c>
      <c r="D174" s="253"/>
      <c r="E174" s="253"/>
      <c r="F174" s="272" t="s">
        <v>501</v>
      </c>
      <c r="G174" s="253"/>
      <c r="H174" s="253" t="s">
        <v>561</v>
      </c>
      <c r="I174" s="253" t="s">
        <v>497</v>
      </c>
      <c r="J174" s="253">
        <v>50</v>
      </c>
      <c r="K174" s="294"/>
    </row>
    <row r="175" spans="2:11" ht="15" customHeight="1">
      <c r="B175" s="273"/>
      <c r="C175" s="253" t="s">
        <v>108</v>
      </c>
      <c r="D175" s="253"/>
      <c r="E175" s="253"/>
      <c r="F175" s="272" t="s">
        <v>495</v>
      </c>
      <c r="G175" s="253"/>
      <c r="H175" s="253" t="s">
        <v>562</v>
      </c>
      <c r="I175" s="253" t="s">
        <v>563</v>
      </c>
      <c r="J175" s="253"/>
      <c r="K175" s="294"/>
    </row>
    <row r="176" spans="2:11" ht="15" customHeight="1">
      <c r="B176" s="273"/>
      <c r="C176" s="253" t="s">
        <v>55</v>
      </c>
      <c r="D176" s="253"/>
      <c r="E176" s="253"/>
      <c r="F176" s="272" t="s">
        <v>495</v>
      </c>
      <c r="G176" s="253"/>
      <c r="H176" s="253" t="s">
        <v>564</v>
      </c>
      <c r="I176" s="253" t="s">
        <v>565</v>
      </c>
      <c r="J176" s="253">
        <v>1</v>
      </c>
      <c r="K176" s="294"/>
    </row>
    <row r="177" spans="2:11" ht="15" customHeight="1">
      <c r="B177" s="273"/>
      <c r="C177" s="253" t="s">
        <v>51</v>
      </c>
      <c r="D177" s="253"/>
      <c r="E177" s="253"/>
      <c r="F177" s="272" t="s">
        <v>495</v>
      </c>
      <c r="G177" s="253"/>
      <c r="H177" s="253" t="s">
        <v>566</v>
      </c>
      <c r="I177" s="253" t="s">
        <v>497</v>
      </c>
      <c r="J177" s="253">
        <v>20</v>
      </c>
      <c r="K177" s="294"/>
    </row>
    <row r="178" spans="2:11" ht="15" customHeight="1">
      <c r="B178" s="273"/>
      <c r="C178" s="253" t="s">
        <v>109</v>
      </c>
      <c r="D178" s="253"/>
      <c r="E178" s="253"/>
      <c r="F178" s="272" t="s">
        <v>495</v>
      </c>
      <c r="G178" s="253"/>
      <c r="H178" s="253" t="s">
        <v>567</v>
      </c>
      <c r="I178" s="253" t="s">
        <v>497</v>
      </c>
      <c r="J178" s="253">
        <v>255</v>
      </c>
      <c r="K178" s="294"/>
    </row>
    <row r="179" spans="2:11" ht="15" customHeight="1">
      <c r="B179" s="273"/>
      <c r="C179" s="253" t="s">
        <v>110</v>
      </c>
      <c r="D179" s="253"/>
      <c r="E179" s="253"/>
      <c r="F179" s="272" t="s">
        <v>495</v>
      </c>
      <c r="G179" s="253"/>
      <c r="H179" s="253" t="s">
        <v>460</v>
      </c>
      <c r="I179" s="253" t="s">
        <v>497</v>
      </c>
      <c r="J179" s="253">
        <v>10</v>
      </c>
      <c r="K179" s="294"/>
    </row>
    <row r="180" spans="2:11" ht="15" customHeight="1">
      <c r="B180" s="273"/>
      <c r="C180" s="253" t="s">
        <v>111</v>
      </c>
      <c r="D180" s="253"/>
      <c r="E180" s="253"/>
      <c r="F180" s="272" t="s">
        <v>495</v>
      </c>
      <c r="G180" s="253"/>
      <c r="H180" s="253" t="s">
        <v>568</v>
      </c>
      <c r="I180" s="253" t="s">
        <v>529</v>
      </c>
      <c r="J180" s="253"/>
      <c r="K180" s="294"/>
    </row>
    <row r="181" spans="2:11" ht="15" customHeight="1">
      <c r="B181" s="273"/>
      <c r="C181" s="253" t="s">
        <v>569</v>
      </c>
      <c r="D181" s="253"/>
      <c r="E181" s="253"/>
      <c r="F181" s="272" t="s">
        <v>495</v>
      </c>
      <c r="G181" s="253"/>
      <c r="H181" s="253" t="s">
        <v>570</v>
      </c>
      <c r="I181" s="253" t="s">
        <v>529</v>
      </c>
      <c r="J181" s="253"/>
      <c r="K181" s="294"/>
    </row>
    <row r="182" spans="2:11" ht="15" customHeight="1">
      <c r="B182" s="273"/>
      <c r="C182" s="253" t="s">
        <v>558</v>
      </c>
      <c r="D182" s="253"/>
      <c r="E182" s="253"/>
      <c r="F182" s="272" t="s">
        <v>495</v>
      </c>
      <c r="G182" s="253"/>
      <c r="H182" s="253" t="s">
        <v>571</v>
      </c>
      <c r="I182" s="253" t="s">
        <v>529</v>
      </c>
      <c r="J182" s="253"/>
      <c r="K182" s="294"/>
    </row>
    <row r="183" spans="2:11" ht="15" customHeight="1">
      <c r="B183" s="273"/>
      <c r="C183" s="253" t="s">
        <v>114</v>
      </c>
      <c r="D183" s="253"/>
      <c r="E183" s="253"/>
      <c r="F183" s="272" t="s">
        <v>501</v>
      </c>
      <c r="G183" s="253"/>
      <c r="H183" s="253" t="s">
        <v>572</v>
      </c>
      <c r="I183" s="253" t="s">
        <v>497</v>
      </c>
      <c r="J183" s="253">
        <v>50</v>
      </c>
      <c r="K183" s="294"/>
    </row>
    <row r="184" spans="2:11" ht="15" customHeight="1">
      <c r="B184" s="273"/>
      <c r="C184" s="253" t="s">
        <v>573</v>
      </c>
      <c r="D184" s="253"/>
      <c r="E184" s="253"/>
      <c r="F184" s="272" t="s">
        <v>501</v>
      </c>
      <c r="G184" s="253"/>
      <c r="H184" s="253" t="s">
        <v>574</v>
      </c>
      <c r="I184" s="253" t="s">
        <v>575</v>
      </c>
      <c r="J184" s="253"/>
      <c r="K184" s="294"/>
    </row>
    <row r="185" spans="2:11" ht="15" customHeight="1">
      <c r="B185" s="273"/>
      <c r="C185" s="253" t="s">
        <v>576</v>
      </c>
      <c r="D185" s="253"/>
      <c r="E185" s="253"/>
      <c r="F185" s="272" t="s">
        <v>501</v>
      </c>
      <c r="G185" s="253"/>
      <c r="H185" s="253" t="s">
        <v>577</v>
      </c>
      <c r="I185" s="253" t="s">
        <v>575</v>
      </c>
      <c r="J185" s="253"/>
      <c r="K185" s="294"/>
    </row>
    <row r="186" spans="2:11" ht="15" customHeight="1">
      <c r="B186" s="273"/>
      <c r="C186" s="253" t="s">
        <v>578</v>
      </c>
      <c r="D186" s="253"/>
      <c r="E186" s="253"/>
      <c r="F186" s="272" t="s">
        <v>501</v>
      </c>
      <c r="G186" s="253"/>
      <c r="H186" s="253" t="s">
        <v>579</v>
      </c>
      <c r="I186" s="253" t="s">
        <v>575</v>
      </c>
      <c r="J186" s="253"/>
      <c r="K186" s="294"/>
    </row>
    <row r="187" spans="2:11" ht="15" customHeight="1">
      <c r="B187" s="273"/>
      <c r="C187" s="306" t="s">
        <v>580</v>
      </c>
      <c r="D187" s="253"/>
      <c r="E187" s="253"/>
      <c r="F187" s="272" t="s">
        <v>501</v>
      </c>
      <c r="G187" s="253"/>
      <c r="H187" s="253" t="s">
        <v>581</v>
      </c>
      <c r="I187" s="253" t="s">
        <v>582</v>
      </c>
      <c r="J187" s="307" t="s">
        <v>583</v>
      </c>
      <c r="K187" s="294"/>
    </row>
    <row r="188" spans="2:11" ht="15" customHeight="1">
      <c r="B188" s="273"/>
      <c r="C188" s="258" t="s">
        <v>40</v>
      </c>
      <c r="D188" s="253"/>
      <c r="E188" s="253"/>
      <c r="F188" s="272" t="s">
        <v>495</v>
      </c>
      <c r="G188" s="253"/>
      <c r="H188" s="249" t="s">
        <v>584</v>
      </c>
      <c r="I188" s="253" t="s">
        <v>585</v>
      </c>
      <c r="J188" s="253"/>
      <c r="K188" s="294"/>
    </row>
    <row r="189" spans="2:11" ht="15" customHeight="1">
      <c r="B189" s="273"/>
      <c r="C189" s="258" t="s">
        <v>586</v>
      </c>
      <c r="D189" s="253"/>
      <c r="E189" s="253"/>
      <c r="F189" s="272" t="s">
        <v>495</v>
      </c>
      <c r="G189" s="253"/>
      <c r="H189" s="253" t="s">
        <v>587</v>
      </c>
      <c r="I189" s="253" t="s">
        <v>529</v>
      </c>
      <c r="J189" s="253"/>
      <c r="K189" s="294"/>
    </row>
    <row r="190" spans="2:11" ht="15" customHeight="1">
      <c r="B190" s="273"/>
      <c r="C190" s="258" t="s">
        <v>588</v>
      </c>
      <c r="D190" s="253"/>
      <c r="E190" s="253"/>
      <c r="F190" s="272" t="s">
        <v>495</v>
      </c>
      <c r="G190" s="253"/>
      <c r="H190" s="253" t="s">
        <v>589</v>
      </c>
      <c r="I190" s="253" t="s">
        <v>529</v>
      </c>
      <c r="J190" s="253"/>
      <c r="K190" s="294"/>
    </row>
    <row r="191" spans="2:11" ht="15" customHeight="1">
      <c r="B191" s="273"/>
      <c r="C191" s="258" t="s">
        <v>590</v>
      </c>
      <c r="D191" s="253"/>
      <c r="E191" s="253"/>
      <c r="F191" s="272" t="s">
        <v>501</v>
      </c>
      <c r="G191" s="253"/>
      <c r="H191" s="253" t="s">
        <v>591</v>
      </c>
      <c r="I191" s="253" t="s">
        <v>529</v>
      </c>
      <c r="J191" s="253"/>
      <c r="K191" s="294"/>
    </row>
    <row r="192" spans="2:11" ht="15" customHeight="1">
      <c r="B192" s="300"/>
      <c r="C192" s="308"/>
      <c r="D192" s="282"/>
      <c r="E192" s="282"/>
      <c r="F192" s="282"/>
      <c r="G192" s="282"/>
      <c r="H192" s="282"/>
      <c r="I192" s="282"/>
      <c r="J192" s="282"/>
      <c r="K192" s="301"/>
    </row>
    <row r="193" spans="2:11" ht="18.75" customHeight="1">
      <c r="B193" s="249"/>
      <c r="C193" s="253"/>
      <c r="D193" s="253"/>
      <c r="E193" s="253"/>
      <c r="F193" s="272"/>
      <c r="G193" s="253"/>
      <c r="H193" s="253"/>
      <c r="I193" s="253"/>
      <c r="J193" s="253"/>
      <c r="K193" s="249"/>
    </row>
    <row r="194" spans="2:11" ht="18.75" customHeight="1">
      <c r="B194" s="249"/>
      <c r="C194" s="253"/>
      <c r="D194" s="253"/>
      <c r="E194" s="253"/>
      <c r="F194" s="272"/>
      <c r="G194" s="253"/>
      <c r="H194" s="253"/>
      <c r="I194" s="253"/>
      <c r="J194" s="253"/>
      <c r="K194" s="249"/>
    </row>
    <row r="195" spans="2:11" ht="18.75" customHeight="1"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</row>
    <row r="196" spans="2:11" ht="13.5">
      <c r="B196" s="241"/>
      <c r="C196" s="242"/>
      <c r="D196" s="242"/>
      <c r="E196" s="242"/>
      <c r="F196" s="242"/>
      <c r="G196" s="242"/>
      <c r="H196" s="242"/>
      <c r="I196" s="242"/>
      <c r="J196" s="242"/>
      <c r="K196" s="243"/>
    </row>
    <row r="197" spans="2:11" ht="21">
      <c r="B197" s="244"/>
      <c r="C197" s="367" t="s">
        <v>592</v>
      </c>
      <c r="D197" s="367"/>
      <c r="E197" s="367"/>
      <c r="F197" s="367"/>
      <c r="G197" s="367"/>
      <c r="H197" s="367"/>
      <c r="I197" s="367"/>
      <c r="J197" s="367"/>
      <c r="K197" s="245"/>
    </row>
    <row r="198" spans="2:11" ht="25.5" customHeight="1">
      <c r="B198" s="244"/>
      <c r="C198" s="309" t="s">
        <v>593</v>
      </c>
      <c r="D198" s="309"/>
      <c r="E198" s="309"/>
      <c r="F198" s="309" t="s">
        <v>594</v>
      </c>
      <c r="G198" s="310"/>
      <c r="H198" s="366" t="s">
        <v>595</v>
      </c>
      <c r="I198" s="366"/>
      <c r="J198" s="366"/>
      <c r="K198" s="245"/>
    </row>
    <row r="199" spans="2:11" ht="5.25" customHeight="1">
      <c r="B199" s="273"/>
      <c r="C199" s="270"/>
      <c r="D199" s="270"/>
      <c r="E199" s="270"/>
      <c r="F199" s="270"/>
      <c r="G199" s="253"/>
      <c r="H199" s="270"/>
      <c r="I199" s="270"/>
      <c r="J199" s="270"/>
      <c r="K199" s="294"/>
    </row>
    <row r="200" spans="2:11" ht="15" customHeight="1">
      <c r="B200" s="273"/>
      <c r="C200" s="253" t="s">
        <v>585</v>
      </c>
      <c r="D200" s="253"/>
      <c r="E200" s="253"/>
      <c r="F200" s="272" t="s">
        <v>41</v>
      </c>
      <c r="G200" s="253"/>
      <c r="H200" s="364" t="s">
        <v>596</v>
      </c>
      <c r="I200" s="364"/>
      <c r="J200" s="364"/>
      <c r="K200" s="294"/>
    </row>
    <row r="201" spans="2:11" ht="15" customHeight="1">
      <c r="B201" s="273"/>
      <c r="C201" s="279"/>
      <c r="D201" s="253"/>
      <c r="E201" s="253"/>
      <c r="F201" s="272" t="s">
        <v>42</v>
      </c>
      <c r="G201" s="253"/>
      <c r="H201" s="364" t="s">
        <v>597</v>
      </c>
      <c r="I201" s="364"/>
      <c r="J201" s="364"/>
      <c r="K201" s="294"/>
    </row>
    <row r="202" spans="2:11" ht="15" customHeight="1">
      <c r="B202" s="273"/>
      <c r="C202" s="279"/>
      <c r="D202" s="253"/>
      <c r="E202" s="253"/>
      <c r="F202" s="272" t="s">
        <v>45</v>
      </c>
      <c r="G202" s="253"/>
      <c r="H202" s="364" t="s">
        <v>598</v>
      </c>
      <c r="I202" s="364"/>
      <c r="J202" s="364"/>
      <c r="K202" s="294"/>
    </row>
    <row r="203" spans="2:11" ht="15" customHeight="1">
      <c r="B203" s="273"/>
      <c r="C203" s="253"/>
      <c r="D203" s="253"/>
      <c r="E203" s="253"/>
      <c r="F203" s="272" t="s">
        <v>43</v>
      </c>
      <c r="G203" s="253"/>
      <c r="H203" s="364" t="s">
        <v>599</v>
      </c>
      <c r="I203" s="364"/>
      <c r="J203" s="364"/>
      <c r="K203" s="294"/>
    </row>
    <row r="204" spans="2:11" ht="15" customHeight="1">
      <c r="B204" s="273"/>
      <c r="C204" s="253"/>
      <c r="D204" s="253"/>
      <c r="E204" s="253"/>
      <c r="F204" s="272" t="s">
        <v>44</v>
      </c>
      <c r="G204" s="253"/>
      <c r="H204" s="364" t="s">
        <v>600</v>
      </c>
      <c r="I204" s="364"/>
      <c r="J204" s="364"/>
      <c r="K204" s="294"/>
    </row>
    <row r="205" spans="2:11" ht="15" customHeight="1">
      <c r="B205" s="273"/>
      <c r="C205" s="253"/>
      <c r="D205" s="253"/>
      <c r="E205" s="253"/>
      <c r="F205" s="272"/>
      <c r="G205" s="253"/>
      <c r="H205" s="253"/>
      <c r="I205" s="253"/>
      <c r="J205" s="253"/>
      <c r="K205" s="294"/>
    </row>
    <row r="206" spans="2:11" ht="15" customHeight="1">
      <c r="B206" s="273"/>
      <c r="C206" s="253" t="s">
        <v>541</v>
      </c>
      <c r="D206" s="253"/>
      <c r="E206" s="253"/>
      <c r="F206" s="272" t="s">
        <v>79</v>
      </c>
      <c r="G206" s="253"/>
      <c r="H206" s="364" t="s">
        <v>601</v>
      </c>
      <c r="I206" s="364"/>
      <c r="J206" s="364"/>
      <c r="K206" s="294"/>
    </row>
    <row r="207" spans="2:11" ht="15" customHeight="1">
      <c r="B207" s="273"/>
      <c r="C207" s="279"/>
      <c r="D207" s="253"/>
      <c r="E207" s="253"/>
      <c r="F207" s="272" t="s">
        <v>438</v>
      </c>
      <c r="G207" s="253"/>
      <c r="H207" s="364" t="s">
        <v>439</v>
      </c>
      <c r="I207" s="364"/>
      <c r="J207" s="364"/>
      <c r="K207" s="294"/>
    </row>
    <row r="208" spans="2:11" ht="15" customHeight="1">
      <c r="B208" s="273"/>
      <c r="C208" s="253"/>
      <c r="D208" s="253"/>
      <c r="E208" s="253"/>
      <c r="F208" s="272" t="s">
        <v>436</v>
      </c>
      <c r="G208" s="253"/>
      <c r="H208" s="364" t="s">
        <v>602</v>
      </c>
      <c r="I208" s="364"/>
      <c r="J208" s="364"/>
      <c r="K208" s="294"/>
    </row>
    <row r="209" spans="2:11" ht="15" customHeight="1">
      <c r="B209" s="311"/>
      <c r="C209" s="279"/>
      <c r="D209" s="279"/>
      <c r="E209" s="279"/>
      <c r="F209" s="272" t="s">
        <v>440</v>
      </c>
      <c r="G209" s="258"/>
      <c r="H209" s="365" t="s">
        <v>441</v>
      </c>
      <c r="I209" s="365"/>
      <c r="J209" s="365"/>
      <c r="K209" s="312"/>
    </row>
    <row r="210" spans="2:11" ht="15" customHeight="1">
      <c r="B210" s="311"/>
      <c r="C210" s="279"/>
      <c r="D210" s="279"/>
      <c r="E210" s="279"/>
      <c r="F210" s="272" t="s">
        <v>442</v>
      </c>
      <c r="G210" s="258"/>
      <c r="H210" s="365" t="s">
        <v>603</v>
      </c>
      <c r="I210" s="365"/>
      <c r="J210" s="365"/>
      <c r="K210" s="312"/>
    </row>
    <row r="211" spans="2:11" ht="15" customHeight="1">
      <c r="B211" s="311"/>
      <c r="C211" s="279"/>
      <c r="D211" s="279"/>
      <c r="E211" s="279"/>
      <c r="F211" s="313"/>
      <c r="G211" s="258"/>
      <c r="H211" s="314"/>
      <c r="I211" s="314"/>
      <c r="J211" s="314"/>
      <c r="K211" s="312"/>
    </row>
    <row r="212" spans="2:11" ht="15" customHeight="1">
      <c r="B212" s="311"/>
      <c r="C212" s="253" t="s">
        <v>565</v>
      </c>
      <c r="D212" s="279"/>
      <c r="E212" s="279"/>
      <c r="F212" s="272">
        <v>1</v>
      </c>
      <c r="G212" s="258"/>
      <c r="H212" s="365" t="s">
        <v>604</v>
      </c>
      <c r="I212" s="365"/>
      <c r="J212" s="365"/>
      <c r="K212" s="312"/>
    </row>
    <row r="213" spans="2:11" ht="15" customHeight="1">
      <c r="B213" s="311"/>
      <c r="C213" s="279"/>
      <c r="D213" s="279"/>
      <c r="E213" s="279"/>
      <c r="F213" s="272">
        <v>2</v>
      </c>
      <c r="G213" s="258"/>
      <c r="H213" s="365" t="s">
        <v>605</v>
      </c>
      <c r="I213" s="365"/>
      <c r="J213" s="365"/>
      <c r="K213" s="312"/>
    </row>
    <row r="214" spans="2:11" ht="15" customHeight="1">
      <c r="B214" s="311"/>
      <c r="C214" s="279"/>
      <c r="D214" s="279"/>
      <c r="E214" s="279"/>
      <c r="F214" s="272">
        <v>3</v>
      </c>
      <c r="G214" s="258"/>
      <c r="H214" s="365" t="s">
        <v>606</v>
      </c>
      <c r="I214" s="365"/>
      <c r="J214" s="365"/>
      <c r="K214" s="312"/>
    </row>
    <row r="215" spans="2:11" ht="15" customHeight="1">
      <c r="B215" s="311"/>
      <c r="C215" s="279"/>
      <c r="D215" s="279"/>
      <c r="E215" s="279"/>
      <c r="F215" s="272">
        <v>4</v>
      </c>
      <c r="G215" s="258"/>
      <c r="H215" s="365" t="s">
        <v>607</v>
      </c>
      <c r="I215" s="365"/>
      <c r="J215" s="365"/>
      <c r="K215" s="312"/>
    </row>
    <row r="216" spans="2:11" ht="12.75" customHeight="1">
      <c r="B216" s="315"/>
      <c r="C216" s="316"/>
      <c r="D216" s="316"/>
      <c r="E216" s="316"/>
      <c r="F216" s="316"/>
      <c r="G216" s="316"/>
      <c r="H216" s="316"/>
      <c r="I216" s="316"/>
      <c r="J216" s="316"/>
      <c r="K216" s="317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ivan-w7\ivan</dc:creator>
  <cp:keywords/>
  <dc:description/>
  <cp:lastModifiedBy>ivan</cp:lastModifiedBy>
  <dcterms:created xsi:type="dcterms:W3CDTF">2017-06-11T13:12:09Z</dcterms:created>
  <dcterms:modified xsi:type="dcterms:W3CDTF">2017-06-11T13:12:15Z</dcterms:modified>
  <cp:category/>
  <cp:version/>
  <cp:contentType/>
  <cp:contentStatus/>
</cp:coreProperties>
</file>