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15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'Položky'!$A$1:$G$73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<sst xmlns="http://schemas.openxmlformats.org/spreadsheetml/2006/main" count="273" uniqueCount="186">
  <si>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</si>
  <si>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</si>
  <si>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</si>
  <si>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</si>
  <si>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</si>
  <si>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</si>
  <si>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</si>
  <si>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</si>
  <si>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</si>
  <si>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</si>
  <si>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</si>
  <si>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</si>
  <si>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</si>
  <si>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</si>
  <si>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</si>
  <si>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</si>
  <si>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</si>
  <si>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</si>
  <si>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</si>
  <si>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</si>
  <si>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</si>
  <si>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</si>
  <si>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</si>
  <si>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</si>
  <si>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</si>
  <si>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</si>
  <si>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</si>
  <si>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</si>
  <si>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</si>
  <si>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</si>
  <si>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</si>
  <si>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</si>
  <si>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</si>
  <si>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</si>
  <si>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</si>
  <si>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</si>
  <si>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</si>
  <si>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</si>
  <si>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</si>
  <si>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</si>
  <si>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</si>
  <si>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</si>
  <si>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</si>
  <si>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</si>
  <si>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</si>
  <si>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</si>
  <si>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</si>
  <si>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</si>
  <si>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</si>
  <si>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</si>
  <si>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</si>
  <si>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</si>
  <si>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</si>
  <si>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</si>
  <si>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</si>
  <si>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</si>
  <si>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</si>
  <si>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</si>
  <si>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</si>
  <si>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</si>
  <si>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</si>
  <si>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</si>
  <si>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</si>
  <si>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</si>
  <si>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</si>
  <si>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</si>
  <si>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</si>
  <si>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</si>
  <si>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</si>
  <si>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</si>
  <si>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</si>
  <si>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</si>
  <si>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</si>
  <si>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</si>
  <si>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</si>
  <si>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</si>
  <si>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</si>
  <si>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01</t>
  </si>
  <si>
    <t>103</t>
  </si>
  <si>
    <t>104</t>
  </si>
  <si>
    <t>105</t>
  </si>
  <si>
    <t>106</t>
  </si>
  <si>
    <t>m2</t>
  </si>
  <si>
    <t>5</t>
  </si>
  <si>
    <t>501</t>
  </si>
  <si>
    <t>502</t>
  </si>
  <si>
    <t>61</t>
  </si>
  <si>
    <t>6101</t>
  </si>
  <si>
    <t>6102</t>
  </si>
  <si>
    <t>62</t>
  </si>
  <si>
    <t>6201</t>
  </si>
  <si>
    <t>6202</t>
  </si>
  <si>
    <t>6203</t>
  </si>
  <si>
    <t>6204</t>
  </si>
  <si>
    <t>6205</t>
  </si>
  <si>
    <t>6206</t>
  </si>
  <si>
    <t>6207</t>
  </si>
  <si>
    <t>6208</t>
  </si>
  <si>
    <t>94</t>
  </si>
  <si>
    <t>9401</t>
  </si>
  <si>
    <t>772</t>
  </si>
  <si>
    <t>77201</t>
  </si>
  <si>
    <t>77202</t>
  </si>
  <si>
    <t>77203</t>
  </si>
  <si>
    <t>77204</t>
  </si>
  <si>
    <t>77205</t>
  </si>
  <si>
    <t>799</t>
  </si>
  <si>
    <t>79901</t>
  </si>
  <si>
    <t>79903</t>
  </si>
  <si>
    <t>79904</t>
  </si>
  <si>
    <t>79905</t>
  </si>
  <si>
    <t>79906</t>
  </si>
  <si>
    <t>79907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</si>
  <si>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</si>
  <si>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</si>
  <si>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</si>
  <si>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</si>
  <si>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</si>
  <si>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</si>
  <si>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</si>
  <si>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</si>
  <si>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2014 1</t>
  </si>
  <si>
    <t>Zařízení staveniště 2%</t>
  </si>
  <si>
    <t>vánoční stánky dětské vánoce</t>
  </si>
  <si>
    <t>2014</t>
  </si>
  <si>
    <t>Chomutov náměstí 1. máje</t>
  </si>
  <si>
    <t>stěny</t>
  </si>
  <si>
    <t>podlahy  stánku</t>
  </si>
  <si>
    <t>hranoly 10x10cm</t>
  </si>
  <si>
    <t>m3</t>
  </si>
  <si>
    <t>podlahová prkna s 24 mm</t>
  </si>
  <si>
    <t>spojovací materiál</t>
  </si>
  <si>
    <t>ks</t>
  </si>
  <si>
    <t>stěny stánku</t>
  </si>
  <si>
    <t>výroba čepovací konstrukce</t>
  </si>
  <si>
    <t>montáž podlahových prken vruty</t>
  </si>
  <si>
    <t>ochranný nátěr včetně barvy</t>
  </si>
  <si>
    <t>palubky s 28 mm</t>
  </si>
  <si>
    <t>frézování srubového spoje</t>
  </si>
  <si>
    <t>sklopná okenice včetně kování</t>
  </si>
  <si>
    <t>dveře s rámem včetně kování</t>
  </si>
  <si>
    <t>okno posuvné včetně zaskelni 4 mmdemontovatelné</t>
  </si>
  <si>
    <t>police 30x200 demontovatelná</t>
  </si>
  <si>
    <t>prodejní pult 40x290 cm demontovatelný</t>
  </si>
  <si>
    <t>střecha stánku</t>
  </si>
  <si>
    <t>krokve 5x120x300 cm</t>
  </si>
  <si>
    <t>palubky s 19 mm</t>
  </si>
  <si>
    <t>montáž palubek</t>
  </si>
  <si>
    <t>okapnice Zn včetně montáže</t>
  </si>
  <si>
    <t>podkladní leoenka včetně položení</t>
  </si>
  <si>
    <t>šindel asfaltový červený</t>
  </si>
  <si>
    <t>ocelová konstrukce vyztužovací</t>
  </si>
  <si>
    <t>montáž ocelové konstrukce</t>
  </si>
  <si>
    <t>ostatní doplňující konstrukce</t>
  </si>
  <si>
    <t>držák hasícího přístroje</t>
  </si>
  <si>
    <t>ochranný nátěr včetně barvy po dvou letech vnější</t>
  </si>
  <si>
    <t>vánoční ozdobné prvky</t>
  </si>
  <si>
    <t>elektroinstalace</t>
  </si>
  <si>
    <t>ocelová konstrukce vyztužovací prvky</t>
  </si>
  <si>
    <t>stánek</t>
  </si>
  <si>
    <t>jäkly, tyče čtvercové, tyče ploché dle výkresu</t>
  </si>
  <si>
    <t>výpalky, ohyby</t>
  </si>
  <si>
    <t>spojovací materiál dle výkresu</t>
  </si>
  <si>
    <t>vrtání, řezání, svařování</t>
  </si>
  <si>
    <t>povrchová úprava žárový zinek včetně dopravy</t>
  </si>
  <si>
    <t>svítidlo DUST 236 PC E</t>
  </si>
  <si>
    <t>zvk 36W/840</t>
  </si>
  <si>
    <t>spínač 3553-01929 D</t>
  </si>
  <si>
    <t>zásuvka 5518-2929 D</t>
  </si>
  <si>
    <t>trubka pevná 16</t>
  </si>
  <si>
    <t>bm</t>
  </si>
  <si>
    <t>příchytka CL 16 HG</t>
  </si>
  <si>
    <t>spojka pevná SM 16 HG</t>
  </si>
  <si>
    <t>trubka ohebná 16 HG</t>
  </si>
  <si>
    <t>rozvodnice EK 008 IP65 nástěnná</t>
  </si>
  <si>
    <t>NOARK-kombinace 16/1N/003/B</t>
  </si>
  <si>
    <t>NOARK-jistič 10/1/B</t>
  </si>
  <si>
    <t>Svorkovnice N7</t>
  </si>
  <si>
    <t>Svorkovnice PE 7</t>
  </si>
  <si>
    <t>vývodka IP65</t>
  </si>
  <si>
    <t>CYKY 3x1,5</t>
  </si>
  <si>
    <t>CYKY 3x2,5</t>
  </si>
  <si>
    <t>elektromontáže</t>
  </si>
  <si>
    <t>hod</t>
  </si>
  <si>
    <t>revize</t>
  </si>
  <si>
    <t>konstrukce stánku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</si>
</sst>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30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">
        <v>123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77</v>
      </c>
      <c r="B5" s="16"/>
      <c r="C5" s="17" t="s">
        <v>159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121</v>
      </c>
      <c r="B7" s="24" t="s">
        <v>124</v>
      </c>
      <c r="C7" s="25" t="s">
        <v>125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6"/>
      <c r="D8" s="196"/>
      <c r="E8" s="197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6">
        <f>Projektant</f>
        <v>0</v>
      </c>
      <c r="D9" s="196"/>
      <c r="E9" s="197"/>
      <c r="F9" s="11"/>
      <c r="G9" s="33"/>
      <c r="H9" s="34"/>
    </row>
    <row r="10" spans="1:8" ht="12.75">
      <c r="A10" s="28" t="s">
        <v>15</v>
      </c>
      <c r="B10" s="11"/>
      <c r="C10" s="196"/>
      <c r="D10" s="196"/>
      <c r="E10" s="196"/>
      <c r="F10" s="35"/>
      <c r="G10" s="36"/>
      <c r="H10" s="37"/>
    </row>
    <row r="11" spans="1:57" ht="13.5" customHeight="1">
      <c r="A11" s="28" t="s">
        <v>16</v>
      </c>
      <c r="B11" s="11"/>
      <c r="C11" s="196"/>
      <c r="D11" s="196"/>
      <c r="E11" s="196"/>
      <c r="F11" s="38" t="s">
        <v>17</v>
      </c>
      <c r="G11" s="39" t="s">
        <v>121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8"/>
      <c r="D12" s="198"/>
      <c r="E12" s="198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Rekapitulace!A20</f>
        <v>Oborová přirážka</v>
      </c>
      <c r="E16" s="59"/>
      <c r="F16" s="60"/>
      <c r="G16" s="55">
        <f>Rekapitulace!I20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Rekapitulace!A21</f>
        <v>Přesun stavebních kapacit</v>
      </c>
      <c r="E17" s="59"/>
      <c r="F17" s="60"/>
      <c r="G17" s="55">
        <f>Rekapitulace!I21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Rekapitulace!A22</f>
        <v>Mimostaveništní doprava</v>
      </c>
      <c r="E18" s="59"/>
      <c r="F18" s="60"/>
      <c r="G18" s="55">
        <f>Rekapitulace!I22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">
        <v>122</v>
      </c>
      <c r="E19" s="59"/>
      <c r="F19" s="60"/>
      <c r="G19" s="55">
        <v>0</v>
      </c>
    </row>
    <row r="20" spans="1:7" ht="15.75" customHeight="1">
      <c r="A20" s="63"/>
      <c r="B20" s="54"/>
      <c r="C20" s="55"/>
      <c r="D20" s="8" t="str">
        <f>Rekapitulace!A24</f>
        <v>Provoz investora</v>
      </c>
      <c r="E20" s="59"/>
      <c r="F20" s="60"/>
      <c r="G20" s="55"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Rekapitulace!A25</f>
        <v>Kompletační činnost (IČD)</v>
      </c>
      <c r="E21" s="59"/>
      <c r="F21" s="60"/>
      <c r="G21" s="55">
        <f>Rekapitulace!I25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v>0</v>
      </c>
    </row>
    <row r="23" spans="1:7" ht="15.75" customHeight="1" thickBot="1">
      <c r="A23" s="199" t="s">
        <v>34</v>
      </c>
      <c r="B23" s="200"/>
      <c r="C23" s="66">
        <f>C22+G23</f>
        <v>0</v>
      </c>
      <c r="D23" s="67" t="s">
        <v>35</v>
      </c>
      <c r="E23" s="68"/>
      <c r="F23" s="69"/>
      <c r="G23" s="55"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1">
        <f>C23-F32</f>
        <v>0</v>
      </c>
      <c r="G30" s="202"/>
    </row>
    <row r="31" spans="1:7" ht="12.75">
      <c r="A31" s="84" t="s">
        <v>45</v>
      </c>
      <c r="B31" s="85"/>
      <c r="C31" s="86">
        <v>21</v>
      </c>
      <c r="D31" s="85" t="s">
        <v>46</v>
      </c>
      <c r="E31" s="87"/>
      <c r="F31" s="201">
        <f>ROUND(PRODUCT(F30,C31/100),0)</f>
        <v>0</v>
      </c>
      <c r="G31" s="202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1">
        <v>0</v>
      </c>
      <c r="G32" s="202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6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6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6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6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6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6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6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6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F33:G33"/>
    <mergeCell ref="F34:G34"/>
    <mergeCell ref="B37:G45"/>
    <mergeCell ref="B53:G53"/>
    <mergeCell ref="B47:G47"/>
    <mergeCell ref="B48:G48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tabSelected="1"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49</v>
      </c>
      <c r="B1" s="209"/>
      <c r="C1" s="96" t="str">
        <f>CONCATENATE(cislostavby," ",nazevstavby)</f>
        <v>2014 1 Chomutov náměstí 1. máje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>
      <c r="A2" s="210" t="s">
        <v>51</v>
      </c>
      <c r="B2" s="211"/>
      <c r="C2" s="102" t="str">
        <f>CONCATENATE(cisloobjektu," ",nazevobjektu)</f>
        <v>01 stánek</v>
      </c>
      <c r="D2" s="103"/>
      <c r="E2" s="104"/>
      <c r="F2" s="103"/>
      <c r="G2" s="212" t="s">
        <v>185</v>
      </c>
      <c r="H2" s="213"/>
      <c r="I2" s="214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1</v>
      </c>
      <c r="B7" s="114" t="str">
        <f>Položky!C7</f>
        <v>elektroinstalace</v>
      </c>
      <c r="C7" s="65"/>
      <c r="D7" s="115"/>
      <c r="E7" s="192"/>
      <c r="F7" s="193">
        <f>Položky!BB26</f>
        <v>0</v>
      </c>
      <c r="G7" s="193">
        <f>Položky!BC26</f>
        <v>0</v>
      </c>
      <c r="H7" s="193">
        <f>Položky!BD26</f>
        <v>0</v>
      </c>
      <c r="I7" s="194">
        <f>Položky!BE26</f>
        <v>0</v>
      </c>
    </row>
    <row r="8" spans="1:9" s="34" customFormat="1" ht="12.75">
      <c r="A8" s="191" t="str">
        <f>Položky!B27</f>
        <v>5</v>
      </c>
      <c r="B8" s="114" t="str">
        <f>Položky!C27</f>
        <v>ostatní doplňující konstrukce</v>
      </c>
      <c r="C8" s="65"/>
      <c r="D8" s="115"/>
      <c r="E8" s="192"/>
      <c r="F8" s="193">
        <f>Položky!BB31</f>
        <v>0</v>
      </c>
      <c r="G8" s="193">
        <f>Položky!BC31</f>
        <v>0</v>
      </c>
      <c r="H8" s="193">
        <f>Položky!BD31</f>
        <v>0</v>
      </c>
      <c r="I8" s="194">
        <f>Položky!BE31</f>
        <v>0</v>
      </c>
    </row>
    <row r="9" spans="1:9" s="34" customFormat="1" ht="12.75">
      <c r="A9" s="191" t="str">
        <f>Položky!B32</f>
        <v>61</v>
      </c>
      <c r="B9" s="114" t="str">
        <f>Položky!C32</f>
        <v>ocelová konstrukce vyztužovací</v>
      </c>
      <c r="C9" s="65"/>
      <c r="D9" s="115"/>
      <c r="E9" s="192"/>
      <c r="F9" s="193">
        <f>Položky!BB39</f>
        <v>0</v>
      </c>
      <c r="G9" s="193">
        <f>Položky!BC39</f>
        <v>0</v>
      </c>
      <c r="H9" s="193">
        <f>Položky!BD39</f>
        <v>0</v>
      </c>
      <c r="I9" s="194">
        <f>Položky!BE39</f>
        <v>0</v>
      </c>
    </row>
    <row r="10" spans="1:9" s="34" customFormat="1" ht="12.75">
      <c r="A10" s="191" t="str">
        <f>Položky!B40</f>
        <v>62</v>
      </c>
      <c r="B10" s="114" t="str">
        <f>Položky!C40</f>
        <v>podlahy  stánku</v>
      </c>
      <c r="C10" s="65"/>
      <c r="D10" s="115"/>
      <c r="E10" s="192">
        <f>Položky!BA49</f>
        <v>0</v>
      </c>
      <c r="F10" s="193">
        <f>Položky!BB49</f>
        <v>0</v>
      </c>
      <c r="G10" s="193">
        <f>Položky!BC49</f>
        <v>0</v>
      </c>
      <c r="H10" s="193">
        <f>Položky!BD49</f>
        <v>0</v>
      </c>
      <c r="I10" s="194">
        <f>Položky!BE49</f>
        <v>0</v>
      </c>
    </row>
    <row r="11" spans="1:9" s="34" customFormat="1" ht="12.75">
      <c r="A11" s="191" t="str">
        <f>Položky!B50</f>
        <v>94</v>
      </c>
      <c r="B11" s="114">
        <f>Položky!C50</f>
        <v>0</v>
      </c>
      <c r="C11" s="65"/>
      <c r="D11" s="115"/>
      <c r="E11" s="192">
        <f>Položky!BA52</f>
        <v>0</v>
      </c>
      <c r="F11" s="193">
        <f>Položky!BB52</f>
        <v>0</v>
      </c>
      <c r="G11" s="193">
        <f>Položky!BC52</f>
        <v>0</v>
      </c>
      <c r="H11" s="193">
        <f>Položky!BD52</f>
        <v>0</v>
      </c>
      <c r="I11" s="194">
        <f>Položky!BE52</f>
        <v>0</v>
      </c>
    </row>
    <row r="12" spans="1:9" s="34" customFormat="1" ht="12.75">
      <c r="A12" s="191" t="str">
        <f>Položky!B53</f>
        <v>772</v>
      </c>
      <c r="B12" s="114" t="str">
        <f>Položky!C53</f>
        <v>stěny stánku</v>
      </c>
      <c r="C12" s="65"/>
      <c r="D12" s="115"/>
      <c r="E12" s="192"/>
      <c r="F12" s="193">
        <v>0</v>
      </c>
      <c r="G12" s="193">
        <f>Položky!BC63</f>
        <v>0</v>
      </c>
      <c r="H12" s="193">
        <f>Položky!BD63</f>
        <v>0</v>
      </c>
      <c r="I12" s="194">
        <f>Položky!BE63</f>
        <v>0</v>
      </c>
    </row>
    <row r="13" spans="1:9" s="34" customFormat="1" ht="13.5" thickBot="1">
      <c r="A13" s="191" t="str">
        <f>Položky!B64</f>
        <v>799</v>
      </c>
      <c r="B13" s="114" t="str">
        <f>Položky!C64</f>
        <v>střecha stánku</v>
      </c>
      <c r="C13" s="65"/>
      <c r="D13" s="115"/>
      <c r="E13" s="192"/>
      <c r="F13" s="193">
        <v>0</v>
      </c>
      <c r="G13" s="193">
        <f>Položky!BC73</f>
        <v>0</v>
      </c>
      <c r="H13" s="193">
        <f>Položky!BD73</f>
        <v>0</v>
      </c>
      <c r="I13" s="194">
        <f>Položky!BE73</f>
        <v>0</v>
      </c>
    </row>
    <row r="14" spans="1:9" s="122" customFormat="1" ht="13.5" thickBot="1">
      <c r="A14" s="116"/>
      <c r="B14" s="117" t="s">
        <v>58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59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60</v>
      </c>
      <c r="B18" s="71"/>
      <c r="C18" s="71"/>
      <c r="D18" s="124"/>
      <c r="E18" s="125" t="s">
        <v>61</v>
      </c>
      <c r="F18" s="126" t="s">
        <v>62</v>
      </c>
      <c r="G18" s="127" t="s">
        <v>63</v>
      </c>
      <c r="H18" s="128"/>
      <c r="I18" s="129" t="s">
        <v>61</v>
      </c>
    </row>
    <row r="19" spans="1:53" ht="12.75">
      <c r="A19" s="63" t="s">
        <v>113</v>
      </c>
      <c r="B19" s="54"/>
      <c r="C19" s="54"/>
      <c r="D19" s="130"/>
      <c r="E19" s="131">
        <v>0</v>
      </c>
      <c r="F19" s="132">
        <v>0</v>
      </c>
      <c r="G19" s="133">
        <f aca="true" t="shared" si="0" ref="G19:G26">CHOOSE(BA19+1,HSV+PSV,HSV+PSV+Mont,HSV+PSV+Dodavka+Mont,HSV,PSV,Mont,Dodavka,Mont+Dodavka,0)</f>
        <v>0</v>
      </c>
      <c r="H19" s="134"/>
      <c r="I19" s="135">
        <f aca="true" t="shared" si="1" ref="I19:I26">E19+F19*G19/100</f>
        <v>0</v>
      </c>
      <c r="BA19">
        <v>0</v>
      </c>
    </row>
    <row r="20" spans="1:53" ht="12.75">
      <c r="A20" s="63" t="s">
        <v>114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 ht="12.75">
      <c r="A21" s="63" t="s">
        <v>115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116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 ht="12.75">
      <c r="A23" s="63" t="s">
        <v>117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v>0</v>
      </c>
      <c r="BA23">
        <v>2</v>
      </c>
    </row>
    <row r="24" spans="1:53" ht="12.75">
      <c r="A24" s="63" t="s">
        <v>118</v>
      </c>
      <c r="B24" s="54"/>
      <c r="C24" s="54"/>
      <c r="D24" s="130"/>
      <c r="E24" s="131">
        <v>0</v>
      </c>
      <c r="F24" s="132">
        <v>1</v>
      </c>
      <c r="G24" s="133">
        <f t="shared" si="0"/>
        <v>0</v>
      </c>
      <c r="H24" s="134"/>
      <c r="I24" s="135"/>
      <c r="BA24">
        <v>2</v>
      </c>
    </row>
    <row r="25" spans="1:53" ht="12.75">
      <c r="A25" s="63" t="s">
        <v>119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2</v>
      </c>
    </row>
    <row r="26" spans="1:53" ht="12.75">
      <c r="A26" s="63" t="s">
        <v>120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9" ht="13.5" thickBot="1">
      <c r="A27" s="136"/>
      <c r="B27" s="137" t="s">
        <v>64</v>
      </c>
      <c r="C27" s="138"/>
      <c r="D27" s="139"/>
      <c r="E27" s="140"/>
      <c r="F27" s="141"/>
      <c r="G27" s="141"/>
      <c r="H27" s="206">
        <f>SUM(I19:I26)</f>
        <v>0</v>
      </c>
      <c r="I27" s="207"/>
    </row>
    <row r="29" spans="2:9" ht="12.75">
      <c r="B29" s="122"/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6"/>
  <sheetViews>
    <sheetView showGridLines="0" showZeros="0" zoomScalePageLayoutView="0" workbookViewId="0" topLeftCell="A47">
      <selection activeCell="F72" sqref="F7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8" t="s">
        <v>49</v>
      </c>
      <c r="B3" s="209"/>
      <c r="C3" s="96" t="str">
        <f>CONCATENATE(cislostavby," ",nazevstavby)</f>
        <v>2014 1 Chomutov náměstí 1. máje</v>
      </c>
      <c r="D3" s="97"/>
      <c r="E3" s="150" t="s">
        <v>66</v>
      </c>
      <c r="F3" s="151">
        <f>Rekapitulace!H1</f>
        <v>1</v>
      </c>
      <c r="G3" s="152"/>
    </row>
    <row r="4" spans="1:7" ht="13.5" thickBot="1">
      <c r="A4" s="216" t="s">
        <v>51</v>
      </c>
      <c r="B4" s="211"/>
      <c r="C4" s="102" t="str">
        <f>CONCATENATE(cisloobjektu," ",nazevobjektu)</f>
        <v>01 stánek</v>
      </c>
      <c r="D4" s="103"/>
      <c r="E4" s="217" t="str">
        <f>Rekapitulace!G2</f>
        <v>konstrukce stánku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75</v>
      </c>
      <c r="C7" s="162" t="s">
        <v>157</v>
      </c>
      <c r="D7" s="163"/>
      <c r="E7" s="164"/>
      <c r="F7" s="164"/>
      <c r="G7" s="165"/>
      <c r="H7" s="166"/>
      <c r="I7" s="166"/>
      <c r="O7" s="167">
        <v>1</v>
      </c>
    </row>
    <row r="8" spans="1:80" ht="12.75">
      <c r="A8" s="168">
        <v>1</v>
      </c>
      <c r="B8" s="169"/>
      <c r="C8" s="170" t="s">
        <v>165</v>
      </c>
      <c r="D8" s="171" t="s">
        <v>132</v>
      </c>
      <c r="E8" s="172">
        <v>1</v>
      </c>
      <c r="F8" s="172"/>
      <c r="G8" s="173"/>
      <c r="O8" s="167"/>
      <c r="CA8" s="174"/>
      <c r="CB8" s="174"/>
    </row>
    <row r="9" spans="1:104" ht="12.75">
      <c r="A9" s="168">
        <v>2</v>
      </c>
      <c r="B9" s="169"/>
      <c r="C9" s="170" t="s">
        <v>166</v>
      </c>
      <c r="D9" s="171" t="s">
        <v>132</v>
      </c>
      <c r="E9" s="172">
        <v>2</v>
      </c>
      <c r="F9" s="172"/>
      <c r="G9" s="173">
        <f>E9*F9</f>
        <v>0</v>
      </c>
      <c r="O9" s="167">
        <v>2</v>
      </c>
      <c r="AA9" s="145">
        <v>12</v>
      </c>
      <c r="AB9" s="145">
        <v>0</v>
      </c>
      <c r="AC9" s="145">
        <v>2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12</v>
      </c>
      <c r="CB9" s="174">
        <v>0</v>
      </c>
      <c r="CZ9" s="145">
        <v>0</v>
      </c>
    </row>
    <row r="10" spans="1:104" ht="12.75">
      <c r="A10" s="168">
        <v>3</v>
      </c>
      <c r="B10" s="169" t="s">
        <v>78</v>
      </c>
      <c r="C10" s="170" t="s">
        <v>167</v>
      </c>
      <c r="D10" s="171" t="s">
        <v>132</v>
      </c>
      <c r="E10" s="172">
        <v>2</v>
      </c>
      <c r="F10" s="172"/>
      <c r="G10" s="173">
        <f>E10*F10</f>
        <v>0</v>
      </c>
      <c r="O10" s="167">
        <v>2</v>
      </c>
      <c r="AA10" s="145">
        <v>12</v>
      </c>
      <c r="AB10" s="145">
        <v>0</v>
      </c>
      <c r="AC10" s="145">
        <v>3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12</v>
      </c>
      <c r="CB10" s="174">
        <v>0</v>
      </c>
      <c r="CZ10" s="145">
        <v>0</v>
      </c>
    </row>
    <row r="11" spans="1:104" ht="12.75">
      <c r="A11" s="168">
        <v>4</v>
      </c>
      <c r="B11" s="169" t="s">
        <v>79</v>
      </c>
      <c r="C11" s="170" t="s">
        <v>168</v>
      </c>
      <c r="D11" s="171" t="s">
        <v>132</v>
      </c>
      <c r="E11" s="172">
        <v>3</v>
      </c>
      <c r="F11" s="172"/>
      <c r="G11" s="173">
        <f>E11*F11</f>
        <v>0</v>
      </c>
      <c r="O11" s="167">
        <v>2</v>
      </c>
      <c r="AA11" s="145">
        <v>12</v>
      </c>
      <c r="AB11" s="145">
        <v>0</v>
      </c>
      <c r="AC11" s="145">
        <v>4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12</v>
      </c>
      <c r="CB11" s="174">
        <v>0</v>
      </c>
      <c r="CZ11" s="145">
        <v>0</v>
      </c>
    </row>
    <row r="12" spans="1:80" ht="12.75">
      <c r="A12" s="168"/>
      <c r="B12" s="169"/>
      <c r="C12" s="170" t="s">
        <v>169</v>
      </c>
      <c r="D12" s="171" t="s">
        <v>170</v>
      </c>
      <c r="E12" s="172">
        <v>19</v>
      </c>
      <c r="F12" s="172"/>
      <c r="G12" s="173"/>
      <c r="O12" s="167"/>
      <c r="CA12" s="174"/>
      <c r="CB12" s="174"/>
    </row>
    <row r="13" spans="1:80" ht="12.75">
      <c r="A13" s="168"/>
      <c r="B13" s="169"/>
      <c r="C13" s="170" t="s">
        <v>171</v>
      </c>
      <c r="D13" s="171" t="s">
        <v>170</v>
      </c>
      <c r="E13" s="172">
        <v>46</v>
      </c>
      <c r="F13" s="172"/>
      <c r="G13" s="173"/>
      <c r="O13" s="167"/>
      <c r="CA13" s="174"/>
      <c r="CB13" s="174"/>
    </row>
    <row r="14" spans="1:80" ht="12.75">
      <c r="A14" s="168"/>
      <c r="B14" s="169"/>
      <c r="C14" s="170" t="s">
        <v>172</v>
      </c>
      <c r="D14" s="171" t="s">
        <v>170</v>
      </c>
      <c r="E14" s="172">
        <v>9</v>
      </c>
      <c r="F14" s="172"/>
      <c r="G14" s="173"/>
      <c r="O14" s="167"/>
      <c r="CA14" s="174"/>
      <c r="CB14" s="174"/>
    </row>
    <row r="15" spans="1:80" ht="12.75">
      <c r="A15" s="168"/>
      <c r="B15" s="169"/>
      <c r="C15" s="170" t="s">
        <v>173</v>
      </c>
      <c r="D15" s="171" t="s">
        <v>170</v>
      </c>
      <c r="E15" s="172">
        <v>6</v>
      </c>
      <c r="F15" s="172"/>
      <c r="G15" s="173"/>
      <c r="O15" s="167"/>
      <c r="CA15" s="174"/>
      <c r="CB15" s="174"/>
    </row>
    <row r="16" spans="1:80" ht="12.75">
      <c r="A16" s="168"/>
      <c r="B16" s="169"/>
      <c r="C16" s="170" t="s">
        <v>174</v>
      </c>
      <c r="D16" s="171" t="s">
        <v>132</v>
      </c>
      <c r="E16" s="172">
        <v>1</v>
      </c>
      <c r="F16" s="172"/>
      <c r="G16" s="173"/>
      <c r="O16" s="167"/>
      <c r="CA16" s="174"/>
      <c r="CB16" s="174"/>
    </row>
    <row r="17" spans="1:80" ht="12.75">
      <c r="A17" s="168"/>
      <c r="B17" s="169"/>
      <c r="C17" s="170" t="s">
        <v>175</v>
      </c>
      <c r="D17" s="171" t="s">
        <v>132</v>
      </c>
      <c r="E17" s="172">
        <v>2</v>
      </c>
      <c r="F17" s="172"/>
      <c r="G17" s="173"/>
      <c r="O17" s="167"/>
      <c r="CA17" s="174"/>
      <c r="CB17" s="174"/>
    </row>
    <row r="18" spans="1:80" ht="12.75">
      <c r="A18" s="168"/>
      <c r="B18" s="169"/>
      <c r="C18" s="170" t="s">
        <v>176</v>
      </c>
      <c r="D18" s="171" t="s">
        <v>132</v>
      </c>
      <c r="E18" s="172">
        <v>2</v>
      </c>
      <c r="F18" s="172"/>
      <c r="G18" s="173"/>
      <c r="O18" s="167"/>
      <c r="CA18" s="174"/>
      <c r="CB18" s="174"/>
    </row>
    <row r="19" spans="1:104" ht="12.75">
      <c r="A19" s="168">
        <v>5</v>
      </c>
      <c r="B19" s="169" t="s">
        <v>80</v>
      </c>
      <c r="C19" s="170" t="s">
        <v>177</v>
      </c>
      <c r="D19" s="171" t="s">
        <v>132</v>
      </c>
      <c r="E19" s="172">
        <v>1</v>
      </c>
      <c r="F19" s="172"/>
      <c r="G19" s="173">
        <f>E19*F19</f>
        <v>0</v>
      </c>
      <c r="O19" s="167">
        <v>2</v>
      </c>
      <c r="AA19" s="145">
        <v>12</v>
      </c>
      <c r="AB19" s="145">
        <v>0</v>
      </c>
      <c r="AC19" s="145">
        <v>5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12</v>
      </c>
      <c r="CB19" s="174">
        <v>0</v>
      </c>
      <c r="CZ19" s="145">
        <v>0</v>
      </c>
    </row>
    <row r="20" spans="1:80" ht="12.75">
      <c r="A20" s="168"/>
      <c r="B20" s="169"/>
      <c r="C20" s="170" t="s">
        <v>178</v>
      </c>
      <c r="D20" s="171" t="s">
        <v>132</v>
      </c>
      <c r="E20" s="172">
        <v>1</v>
      </c>
      <c r="F20" s="172"/>
      <c r="G20" s="173"/>
      <c r="O20" s="167"/>
      <c r="CA20" s="174"/>
      <c r="CB20" s="174"/>
    </row>
    <row r="21" spans="1:80" ht="12.75">
      <c r="A21" s="168"/>
      <c r="B21" s="169"/>
      <c r="C21" s="170" t="s">
        <v>179</v>
      </c>
      <c r="D21" s="171" t="s">
        <v>132</v>
      </c>
      <c r="E21" s="172">
        <v>6</v>
      </c>
      <c r="F21" s="172"/>
      <c r="G21" s="173"/>
      <c r="O21" s="167"/>
      <c r="CA21" s="174"/>
      <c r="CB21" s="174"/>
    </row>
    <row r="22" spans="1:80" ht="12.75">
      <c r="A22" s="168"/>
      <c r="B22" s="169"/>
      <c r="C22" s="170" t="s">
        <v>180</v>
      </c>
      <c r="D22" s="171" t="s">
        <v>170</v>
      </c>
      <c r="E22" s="172">
        <v>10</v>
      </c>
      <c r="F22" s="172"/>
      <c r="G22" s="173"/>
      <c r="O22" s="167"/>
      <c r="CA22" s="174"/>
      <c r="CB22" s="174"/>
    </row>
    <row r="23" spans="1:80" ht="12.75">
      <c r="A23" s="168"/>
      <c r="B23" s="169"/>
      <c r="C23" s="170" t="s">
        <v>184</v>
      </c>
      <c r="D23" s="171"/>
      <c r="E23" s="172"/>
      <c r="F23" s="172"/>
      <c r="G23" s="173"/>
      <c r="O23" s="167"/>
      <c r="CA23" s="174"/>
      <c r="CB23" s="174"/>
    </row>
    <row r="24" spans="1:80" ht="12.75">
      <c r="A24" s="168"/>
      <c r="B24" s="169"/>
      <c r="C24" s="170" t="s">
        <v>182</v>
      </c>
      <c r="D24" s="171" t="s">
        <v>183</v>
      </c>
      <c r="E24" s="172">
        <v>10</v>
      </c>
      <c r="F24" s="172"/>
      <c r="G24" s="173"/>
      <c r="O24" s="167"/>
      <c r="CA24" s="174"/>
      <c r="CB24" s="174"/>
    </row>
    <row r="25" spans="1:104" ht="12.75">
      <c r="A25" s="168">
        <v>6</v>
      </c>
      <c r="B25" s="169" t="s">
        <v>81</v>
      </c>
      <c r="C25" s="170" t="s">
        <v>181</v>
      </c>
      <c r="D25" s="171" t="s">
        <v>170</v>
      </c>
      <c r="E25" s="172">
        <v>9</v>
      </c>
      <c r="F25" s="172"/>
      <c r="G25" s="173">
        <f>E25*F25</f>
        <v>0</v>
      </c>
      <c r="O25" s="167">
        <v>2</v>
      </c>
      <c r="AA25" s="145">
        <v>12</v>
      </c>
      <c r="AB25" s="145">
        <v>0</v>
      </c>
      <c r="AC25" s="145">
        <v>6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12</v>
      </c>
      <c r="CB25" s="174">
        <v>0</v>
      </c>
      <c r="CZ25" s="145">
        <v>0</v>
      </c>
    </row>
    <row r="26" spans="1:57" ht="12.75">
      <c r="A26" s="175"/>
      <c r="B26" s="176" t="s">
        <v>76</v>
      </c>
      <c r="C26" s="177" t="s">
        <v>157</v>
      </c>
      <c r="D26" s="178"/>
      <c r="E26" s="179"/>
      <c r="F26" s="180"/>
      <c r="G26" s="181">
        <f>SUM(G7:G25)</f>
        <v>0</v>
      </c>
      <c r="O26" s="167">
        <v>4</v>
      </c>
      <c r="BA26" s="182">
        <f>SUM(BA7:BA25)</f>
        <v>0</v>
      </c>
      <c r="BB26" s="182">
        <f>SUM(BB7:BB25)</f>
        <v>0</v>
      </c>
      <c r="BC26" s="182">
        <f>SUM(BC7:BC25)</f>
        <v>0</v>
      </c>
      <c r="BD26" s="182">
        <f>SUM(BD7:BD25)</f>
        <v>0</v>
      </c>
      <c r="BE26" s="182">
        <f>SUM(BE7:BE25)</f>
        <v>0</v>
      </c>
    </row>
    <row r="27" spans="1:15" ht="12.75">
      <c r="A27" s="160" t="s">
        <v>74</v>
      </c>
      <c r="B27" s="161" t="s">
        <v>83</v>
      </c>
      <c r="C27" s="162" t="s">
        <v>153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8</v>
      </c>
      <c r="B28" s="169" t="s">
        <v>84</v>
      </c>
      <c r="C28" s="170" t="s">
        <v>154</v>
      </c>
      <c r="D28" s="171" t="s">
        <v>132</v>
      </c>
      <c r="E28" s="172">
        <v>1</v>
      </c>
      <c r="F28" s="172"/>
      <c r="G28" s="173">
        <f>E28*F28</f>
        <v>0</v>
      </c>
      <c r="O28" s="167">
        <v>2</v>
      </c>
      <c r="AA28" s="145">
        <v>12</v>
      </c>
      <c r="AB28" s="145">
        <v>0</v>
      </c>
      <c r="AC28" s="145">
        <v>26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12</v>
      </c>
      <c r="CB28" s="174">
        <v>0</v>
      </c>
      <c r="CZ28" s="145">
        <v>0</v>
      </c>
    </row>
    <row r="29" spans="1:80" ht="12.75">
      <c r="A29" s="168"/>
      <c r="B29" s="169"/>
      <c r="C29" s="170" t="s">
        <v>156</v>
      </c>
      <c r="D29" s="171" t="s">
        <v>132</v>
      </c>
      <c r="E29" s="172">
        <v>2</v>
      </c>
      <c r="F29" s="172"/>
      <c r="G29" s="173"/>
      <c r="O29" s="167"/>
      <c r="CA29" s="174"/>
      <c r="CB29" s="174"/>
    </row>
    <row r="30" spans="1:104" ht="12.75">
      <c r="A30" s="168">
        <v>9</v>
      </c>
      <c r="B30" s="169" t="s">
        <v>85</v>
      </c>
      <c r="C30" s="170" t="s">
        <v>155</v>
      </c>
      <c r="D30" s="171" t="s">
        <v>82</v>
      </c>
      <c r="E30" s="172">
        <v>25.5</v>
      </c>
      <c r="F30" s="172"/>
      <c r="G30" s="173">
        <f>E30*F30</f>
        <v>0</v>
      </c>
      <c r="O30" s="167">
        <v>2</v>
      </c>
      <c r="AA30" s="145">
        <v>12</v>
      </c>
      <c r="AB30" s="145">
        <v>0</v>
      </c>
      <c r="AC30" s="145">
        <v>27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12</v>
      </c>
      <c r="CB30" s="174">
        <v>0</v>
      </c>
      <c r="CZ30" s="145">
        <v>0</v>
      </c>
    </row>
    <row r="31" spans="1:57" ht="12.75">
      <c r="A31" s="175"/>
      <c r="B31" s="176" t="s">
        <v>76</v>
      </c>
      <c r="C31" s="177" t="s">
        <v>153</v>
      </c>
      <c r="D31" s="178"/>
      <c r="E31" s="179"/>
      <c r="F31" s="180"/>
      <c r="G31" s="181">
        <f>SUM(G27:G30)</f>
        <v>0</v>
      </c>
      <c r="O31" s="167">
        <v>4</v>
      </c>
      <c r="BA31" s="182">
        <f>SUM(BA27:BA30)</f>
        <v>0</v>
      </c>
      <c r="BB31" s="182">
        <f>SUM(BB27:BB30)</f>
        <v>0</v>
      </c>
      <c r="BC31" s="182">
        <f>SUM(BC27:BC30)</f>
        <v>0</v>
      </c>
      <c r="BD31" s="182">
        <f>SUM(BD27:BD30)</f>
        <v>0</v>
      </c>
      <c r="BE31" s="182">
        <f>SUM(BE27:BE30)</f>
        <v>0</v>
      </c>
    </row>
    <row r="32" spans="1:15" ht="12.75">
      <c r="A32" s="160" t="s">
        <v>74</v>
      </c>
      <c r="B32" s="161" t="s">
        <v>86</v>
      </c>
      <c r="C32" s="162" t="s">
        <v>151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10</v>
      </c>
      <c r="B33" s="169" t="s">
        <v>87</v>
      </c>
      <c r="C33" s="170" t="s">
        <v>160</v>
      </c>
      <c r="D33" s="171" t="s">
        <v>132</v>
      </c>
      <c r="E33" s="172">
        <v>1</v>
      </c>
      <c r="F33" s="172"/>
      <c r="G33" s="173">
        <f>E33*F33</f>
        <v>0</v>
      </c>
      <c r="O33" s="167">
        <v>2</v>
      </c>
      <c r="AA33" s="145">
        <v>12</v>
      </c>
      <c r="AB33" s="145">
        <v>0</v>
      </c>
      <c r="AC33" s="145">
        <v>24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12</v>
      </c>
      <c r="CB33" s="174">
        <v>0</v>
      </c>
      <c r="CZ33" s="145">
        <v>0</v>
      </c>
    </row>
    <row r="34" spans="1:80" ht="12.75">
      <c r="A34" s="168"/>
      <c r="B34" s="169"/>
      <c r="C34" s="170" t="s">
        <v>161</v>
      </c>
      <c r="D34" s="171" t="s">
        <v>132</v>
      </c>
      <c r="E34" s="172">
        <v>1</v>
      </c>
      <c r="F34" s="172"/>
      <c r="G34" s="173"/>
      <c r="O34" s="167"/>
      <c r="CA34" s="174"/>
      <c r="CB34" s="174"/>
    </row>
    <row r="35" spans="1:80" ht="12.75">
      <c r="A35" s="168"/>
      <c r="B35" s="169"/>
      <c r="C35" s="170" t="s">
        <v>162</v>
      </c>
      <c r="D35" s="171" t="s">
        <v>132</v>
      </c>
      <c r="E35" s="172">
        <v>1</v>
      </c>
      <c r="F35" s="172"/>
      <c r="G35" s="173"/>
      <c r="O35" s="167"/>
      <c r="CA35" s="174"/>
      <c r="CB35" s="174"/>
    </row>
    <row r="36" spans="1:80" ht="12.75">
      <c r="A36" s="168"/>
      <c r="B36" s="169"/>
      <c r="C36" s="170" t="s">
        <v>163</v>
      </c>
      <c r="D36" s="171" t="s">
        <v>132</v>
      </c>
      <c r="E36" s="172">
        <v>1</v>
      </c>
      <c r="F36" s="172"/>
      <c r="G36" s="173"/>
      <c r="O36" s="167"/>
      <c r="CA36" s="174"/>
      <c r="CB36" s="174"/>
    </row>
    <row r="37" spans="1:80" ht="12.75">
      <c r="A37" s="168"/>
      <c r="B37" s="169"/>
      <c r="C37" s="170" t="s">
        <v>164</v>
      </c>
      <c r="D37" s="171" t="s">
        <v>132</v>
      </c>
      <c r="E37" s="172">
        <v>1</v>
      </c>
      <c r="F37" s="172"/>
      <c r="G37" s="173"/>
      <c r="O37" s="167"/>
      <c r="CA37" s="174"/>
      <c r="CB37" s="174"/>
    </row>
    <row r="38" spans="1:104" ht="12.75">
      <c r="A38" s="168">
        <v>11</v>
      </c>
      <c r="B38" s="169" t="s">
        <v>88</v>
      </c>
      <c r="C38" s="170" t="s">
        <v>152</v>
      </c>
      <c r="D38" s="171" t="s">
        <v>132</v>
      </c>
      <c r="E38" s="172">
        <v>1</v>
      </c>
      <c r="F38" s="172"/>
      <c r="G38" s="173">
        <f>E38*F38</f>
        <v>0</v>
      </c>
      <c r="O38" s="167">
        <v>2</v>
      </c>
      <c r="AA38" s="145">
        <v>12</v>
      </c>
      <c r="AB38" s="145">
        <v>0</v>
      </c>
      <c r="AC38" s="145">
        <v>25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12</v>
      </c>
      <c r="CB38" s="174">
        <v>0</v>
      </c>
      <c r="CZ38" s="145">
        <v>0</v>
      </c>
    </row>
    <row r="39" spans="1:57" ht="12.75">
      <c r="A39" s="175"/>
      <c r="B39" s="176" t="s">
        <v>76</v>
      </c>
      <c r="C39" s="177" t="s">
        <v>158</v>
      </c>
      <c r="D39" s="178"/>
      <c r="E39" s="179"/>
      <c r="F39" s="180"/>
      <c r="G39" s="181">
        <f>SUM(G32:G38)</f>
        <v>0</v>
      </c>
      <c r="O39" s="167">
        <v>4</v>
      </c>
      <c r="BA39" s="182">
        <f>SUM(BA32:BA38)</f>
        <v>0</v>
      </c>
      <c r="BB39" s="182">
        <f>SUM(BB32:BB38)</f>
        <v>0</v>
      </c>
      <c r="BC39" s="182">
        <f>SUM(BC32:BC38)</f>
        <v>0</v>
      </c>
      <c r="BD39" s="182">
        <f>SUM(BD32:BD38)</f>
        <v>0</v>
      </c>
      <c r="BE39" s="182">
        <f>SUM(BE32:BE38)</f>
        <v>0</v>
      </c>
    </row>
    <row r="40" spans="1:15" ht="12.75">
      <c r="A40" s="160" t="s">
        <v>74</v>
      </c>
      <c r="B40" s="161" t="s">
        <v>89</v>
      </c>
      <c r="C40" s="162" t="s">
        <v>127</v>
      </c>
      <c r="D40" s="163"/>
      <c r="E40" s="164"/>
      <c r="F40" s="164"/>
      <c r="G40" s="165"/>
      <c r="H40" s="166"/>
      <c r="I40" s="166"/>
      <c r="O40" s="167">
        <v>1</v>
      </c>
    </row>
    <row r="41" spans="1:104" ht="12.75">
      <c r="A41" s="168">
        <v>12</v>
      </c>
      <c r="B41" s="169" t="s">
        <v>90</v>
      </c>
      <c r="C41" s="170" t="s">
        <v>128</v>
      </c>
      <c r="D41" s="171" t="s">
        <v>129</v>
      </c>
      <c r="E41" s="172">
        <v>0.16</v>
      </c>
      <c r="F41" s="172"/>
      <c r="G41" s="173"/>
      <c r="O41" s="167">
        <v>2</v>
      </c>
      <c r="AA41" s="145">
        <v>12</v>
      </c>
      <c r="AB41" s="145">
        <v>0</v>
      </c>
      <c r="AC41" s="145">
        <v>8</v>
      </c>
      <c r="AZ41" s="145">
        <v>1</v>
      </c>
      <c r="BA41" s="145">
        <f aca="true" t="shared" si="0" ref="BA41:BA48">IF(AZ41=1,G41,0)</f>
        <v>0</v>
      </c>
      <c r="BB41" s="145">
        <f aca="true" t="shared" si="1" ref="BB41:BB48">IF(AZ41=2,G41,0)</f>
        <v>0</v>
      </c>
      <c r="BC41" s="145">
        <f aca="true" t="shared" si="2" ref="BC41:BC48">IF(AZ41=3,G41,0)</f>
        <v>0</v>
      </c>
      <c r="BD41" s="145">
        <f aca="true" t="shared" si="3" ref="BD41:BD48">IF(AZ41=4,G41,0)</f>
        <v>0</v>
      </c>
      <c r="BE41" s="145">
        <f aca="true" t="shared" si="4" ref="BE41:BE48">IF(AZ41=5,G41,0)</f>
        <v>0</v>
      </c>
      <c r="CA41" s="174">
        <v>12</v>
      </c>
      <c r="CB41" s="174">
        <v>0</v>
      </c>
      <c r="CZ41" s="145">
        <v>0</v>
      </c>
    </row>
    <row r="42" spans="1:104" ht="12.75">
      <c r="A42" s="168">
        <v>13</v>
      </c>
      <c r="B42" s="169" t="s">
        <v>91</v>
      </c>
      <c r="C42" s="170" t="s">
        <v>130</v>
      </c>
      <c r="D42" s="171" t="s">
        <v>82</v>
      </c>
      <c r="E42" s="172">
        <v>6.9</v>
      </c>
      <c r="F42" s="172"/>
      <c r="G42" s="173">
        <f aca="true" t="shared" si="5" ref="G42:G48">E42*F42</f>
        <v>0</v>
      </c>
      <c r="O42" s="167">
        <v>2</v>
      </c>
      <c r="AA42" s="145">
        <v>12</v>
      </c>
      <c r="AB42" s="145">
        <v>0</v>
      </c>
      <c r="AC42" s="145">
        <v>9</v>
      </c>
      <c r="AZ42" s="145">
        <v>1</v>
      </c>
      <c r="BA42" s="145">
        <f t="shared" si="0"/>
        <v>0</v>
      </c>
      <c r="BB42" s="145">
        <f t="shared" si="1"/>
        <v>0</v>
      </c>
      <c r="BC42" s="145">
        <f t="shared" si="2"/>
        <v>0</v>
      </c>
      <c r="BD42" s="145">
        <f t="shared" si="3"/>
        <v>0</v>
      </c>
      <c r="BE42" s="145">
        <f t="shared" si="4"/>
        <v>0</v>
      </c>
      <c r="CA42" s="174">
        <v>12</v>
      </c>
      <c r="CB42" s="174">
        <v>0</v>
      </c>
      <c r="CZ42" s="145">
        <v>0</v>
      </c>
    </row>
    <row r="43" spans="1:104" ht="12.75">
      <c r="A43" s="168">
        <v>14</v>
      </c>
      <c r="B43" s="169" t="s">
        <v>92</v>
      </c>
      <c r="C43" s="170" t="s">
        <v>131</v>
      </c>
      <c r="D43" s="171" t="s">
        <v>132</v>
      </c>
      <c r="E43" s="172">
        <v>1</v>
      </c>
      <c r="F43" s="172"/>
      <c r="G43" s="173">
        <f t="shared" si="5"/>
        <v>0</v>
      </c>
      <c r="O43" s="167">
        <v>2</v>
      </c>
      <c r="AA43" s="145">
        <v>12</v>
      </c>
      <c r="AB43" s="145">
        <v>0</v>
      </c>
      <c r="AC43" s="145">
        <v>10</v>
      </c>
      <c r="AZ43" s="145">
        <v>1</v>
      </c>
      <c r="BA43" s="145">
        <f t="shared" si="0"/>
        <v>0</v>
      </c>
      <c r="BB43" s="145">
        <f t="shared" si="1"/>
        <v>0</v>
      </c>
      <c r="BC43" s="145">
        <f t="shared" si="2"/>
        <v>0</v>
      </c>
      <c r="BD43" s="145">
        <f t="shared" si="3"/>
        <v>0</v>
      </c>
      <c r="BE43" s="145">
        <f t="shared" si="4"/>
        <v>0</v>
      </c>
      <c r="CA43" s="174">
        <v>12</v>
      </c>
      <c r="CB43" s="174">
        <v>0</v>
      </c>
      <c r="CZ43" s="145">
        <v>0</v>
      </c>
    </row>
    <row r="44" spans="1:104" ht="12.75">
      <c r="A44" s="168">
        <v>15</v>
      </c>
      <c r="B44" s="169" t="s">
        <v>93</v>
      </c>
      <c r="C44" s="170" t="s">
        <v>134</v>
      </c>
      <c r="D44" s="171" t="s">
        <v>132</v>
      </c>
      <c r="E44" s="172">
        <v>1</v>
      </c>
      <c r="F44" s="172"/>
      <c r="G44" s="173">
        <f t="shared" si="5"/>
        <v>0</v>
      </c>
      <c r="O44" s="167">
        <v>2</v>
      </c>
      <c r="AA44" s="145">
        <v>12</v>
      </c>
      <c r="AB44" s="145">
        <v>0</v>
      </c>
      <c r="AC44" s="145">
        <v>11</v>
      </c>
      <c r="AZ44" s="145">
        <v>1</v>
      </c>
      <c r="BA44" s="145">
        <f t="shared" si="0"/>
        <v>0</v>
      </c>
      <c r="BB44" s="145">
        <f t="shared" si="1"/>
        <v>0</v>
      </c>
      <c r="BC44" s="145">
        <f t="shared" si="2"/>
        <v>0</v>
      </c>
      <c r="BD44" s="145">
        <f t="shared" si="3"/>
        <v>0</v>
      </c>
      <c r="BE44" s="145">
        <f t="shared" si="4"/>
        <v>0</v>
      </c>
      <c r="CA44" s="174">
        <v>12</v>
      </c>
      <c r="CB44" s="174">
        <v>0</v>
      </c>
      <c r="CZ44" s="145">
        <v>0</v>
      </c>
    </row>
    <row r="45" spans="1:104" ht="12.75">
      <c r="A45" s="168">
        <v>16</v>
      </c>
      <c r="B45" s="169" t="s">
        <v>94</v>
      </c>
      <c r="C45" s="170" t="s">
        <v>135</v>
      </c>
      <c r="D45" s="171" t="s">
        <v>82</v>
      </c>
      <c r="E45" s="172">
        <v>6.6</v>
      </c>
      <c r="F45" s="172"/>
      <c r="G45" s="173">
        <f t="shared" si="5"/>
        <v>0</v>
      </c>
      <c r="O45" s="167">
        <v>2</v>
      </c>
      <c r="AA45" s="145">
        <v>12</v>
      </c>
      <c r="AB45" s="145">
        <v>0</v>
      </c>
      <c r="AC45" s="145">
        <v>12</v>
      </c>
      <c r="AZ45" s="145">
        <v>1</v>
      </c>
      <c r="BA45" s="145">
        <f t="shared" si="0"/>
        <v>0</v>
      </c>
      <c r="BB45" s="145">
        <f t="shared" si="1"/>
        <v>0</v>
      </c>
      <c r="BC45" s="145">
        <f t="shared" si="2"/>
        <v>0</v>
      </c>
      <c r="BD45" s="145">
        <f t="shared" si="3"/>
        <v>0</v>
      </c>
      <c r="BE45" s="145">
        <f t="shared" si="4"/>
        <v>0</v>
      </c>
      <c r="CA45" s="174">
        <v>12</v>
      </c>
      <c r="CB45" s="174">
        <v>0</v>
      </c>
      <c r="CZ45" s="145">
        <v>0</v>
      </c>
    </row>
    <row r="46" spans="1:104" ht="12.75">
      <c r="A46" s="168">
        <v>17</v>
      </c>
      <c r="B46" s="169" t="s">
        <v>95</v>
      </c>
      <c r="C46" s="170" t="s">
        <v>136</v>
      </c>
      <c r="D46" s="171" t="s">
        <v>82</v>
      </c>
      <c r="E46" s="172">
        <v>18.6</v>
      </c>
      <c r="F46" s="172"/>
      <c r="G46" s="173">
        <f t="shared" si="5"/>
        <v>0</v>
      </c>
      <c r="O46" s="167">
        <v>2</v>
      </c>
      <c r="AA46" s="145">
        <v>12</v>
      </c>
      <c r="AB46" s="145">
        <v>0</v>
      </c>
      <c r="AC46" s="145">
        <v>13</v>
      </c>
      <c r="AZ46" s="145">
        <v>1</v>
      </c>
      <c r="BA46" s="145">
        <f t="shared" si="0"/>
        <v>0</v>
      </c>
      <c r="BB46" s="145">
        <f t="shared" si="1"/>
        <v>0</v>
      </c>
      <c r="BC46" s="145">
        <f t="shared" si="2"/>
        <v>0</v>
      </c>
      <c r="BD46" s="145">
        <f t="shared" si="3"/>
        <v>0</v>
      </c>
      <c r="BE46" s="145">
        <f t="shared" si="4"/>
        <v>0</v>
      </c>
      <c r="CA46" s="174">
        <v>12</v>
      </c>
      <c r="CB46" s="174">
        <v>0</v>
      </c>
      <c r="CZ46" s="145">
        <v>0</v>
      </c>
    </row>
    <row r="47" spans="1:104" ht="12.75">
      <c r="A47" s="168">
        <v>18</v>
      </c>
      <c r="B47" s="169" t="s">
        <v>96</v>
      </c>
      <c r="C47" s="170"/>
      <c r="D47" s="171"/>
      <c r="E47" s="172"/>
      <c r="F47" s="172"/>
      <c r="G47" s="173">
        <f t="shared" si="5"/>
        <v>0</v>
      </c>
      <c r="O47" s="167">
        <v>2</v>
      </c>
      <c r="AA47" s="145">
        <v>12</v>
      </c>
      <c r="AB47" s="145">
        <v>0</v>
      </c>
      <c r="AC47" s="145">
        <v>14</v>
      </c>
      <c r="AZ47" s="145">
        <v>1</v>
      </c>
      <c r="BA47" s="145">
        <f t="shared" si="0"/>
        <v>0</v>
      </c>
      <c r="BB47" s="145">
        <f t="shared" si="1"/>
        <v>0</v>
      </c>
      <c r="BC47" s="145">
        <f t="shared" si="2"/>
        <v>0</v>
      </c>
      <c r="BD47" s="145">
        <f t="shared" si="3"/>
        <v>0</v>
      </c>
      <c r="BE47" s="145">
        <f t="shared" si="4"/>
        <v>0</v>
      </c>
      <c r="CA47" s="174">
        <v>12</v>
      </c>
      <c r="CB47" s="174">
        <v>0</v>
      </c>
      <c r="CZ47" s="145">
        <v>0</v>
      </c>
    </row>
    <row r="48" spans="1:104" ht="12.75">
      <c r="A48" s="168">
        <v>19</v>
      </c>
      <c r="B48" s="169" t="s">
        <v>97</v>
      </c>
      <c r="C48" s="170"/>
      <c r="D48" s="171"/>
      <c r="E48" s="172"/>
      <c r="F48" s="172"/>
      <c r="G48" s="173">
        <f t="shared" si="5"/>
        <v>0</v>
      </c>
      <c r="O48" s="167">
        <v>2</v>
      </c>
      <c r="AA48" s="145">
        <v>12</v>
      </c>
      <c r="AB48" s="145">
        <v>0</v>
      </c>
      <c r="AC48" s="145">
        <v>21</v>
      </c>
      <c r="AZ48" s="145">
        <v>1</v>
      </c>
      <c r="BA48" s="145">
        <f t="shared" si="0"/>
        <v>0</v>
      </c>
      <c r="BB48" s="145">
        <f t="shared" si="1"/>
        <v>0</v>
      </c>
      <c r="BC48" s="145">
        <f t="shared" si="2"/>
        <v>0</v>
      </c>
      <c r="BD48" s="145">
        <f t="shared" si="3"/>
        <v>0</v>
      </c>
      <c r="BE48" s="145">
        <f t="shared" si="4"/>
        <v>0</v>
      </c>
      <c r="CA48" s="174">
        <v>12</v>
      </c>
      <c r="CB48" s="174">
        <v>0</v>
      </c>
      <c r="CZ48" s="145">
        <v>0</v>
      </c>
    </row>
    <row r="49" spans="1:57" ht="12.75">
      <c r="A49" s="175"/>
      <c r="B49" s="176" t="s">
        <v>76</v>
      </c>
      <c r="C49" s="177" t="s">
        <v>127</v>
      </c>
      <c r="D49" s="178"/>
      <c r="E49" s="179"/>
      <c r="F49" s="180"/>
      <c r="G49" s="181">
        <f>SUM(G40:G48)</f>
        <v>0</v>
      </c>
      <c r="O49" s="167">
        <v>4</v>
      </c>
      <c r="BA49" s="182">
        <f>SUM(BA40:BA48)</f>
        <v>0</v>
      </c>
      <c r="BB49" s="182">
        <f>SUM(BB40:BB48)</f>
        <v>0</v>
      </c>
      <c r="BC49" s="182">
        <f>SUM(BC40:BC48)</f>
        <v>0</v>
      </c>
      <c r="BD49" s="182">
        <f>SUM(BD40:BD48)</f>
        <v>0</v>
      </c>
      <c r="BE49" s="182">
        <f>SUM(BE40:BE48)</f>
        <v>0</v>
      </c>
    </row>
    <row r="50" spans="1:15" ht="12.75">
      <c r="A50" s="160" t="s">
        <v>74</v>
      </c>
      <c r="B50" s="161" t="s">
        <v>98</v>
      </c>
      <c r="C50" s="162"/>
      <c r="D50" s="163"/>
      <c r="E50" s="164"/>
      <c r="F50" s="164"/>
      <c r="G50" s="165"/>
      <c r="H50" s="166"/>
      <c r="I50" s="166"/>
      <c r="O50" s="167">
        <v>1</v>
      </c>
    </row>
    <row r="51" spans="1:104" ht="12.75">
      <c r="A51" s="168">
        <v>20</v>
      </c>
      <c r="B51" s="169" t="s">
        <v>99</v>
      </c>
      <c r="C51" s="170"/>
      <c r="D51" s="171" t="s">
        <v>82</v>
      </c>
      <c r="E51" s="172"/>
      <c r="F51" s="172"/>
      <c r="G51" s="173">
        <f>E51*F51</f>
        <v>0</v>
      </c>
      <c r="O51" s="167">
        <v>2</v>
      </c>
      <c r="AA51" s="145">
        <v>12</v>
      </c>
      <c r="AB51" s="145">
        <v>0</v>
      </c>
      <c r="AC51" s="145">
        <v>37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12</v>
      </c>
      <c r="CB51" s="174">
        <v>0</v>
      </c>
      <c r="CZ51" s="145">
        <v>0</v>
      </c>
    </row>
    <row r="52" spans="1:57" ht="12.75">
      <c r="A52" s="175"/>
      <c r="B52" s="176" t="s">
        <v>76</v>
      </c>
      <c r="C52" s="177"/>
      <c r="D52" s="178"/>
      <c r="E52" s="179"/>
      <c r="F52" s="180"/>
      <c r="G52" s="181">
        <f>SUM(G50:G51)</f>
        <v>0</v>
      </c>
      <c r="O52" s="167">
        <v>4</v>
      </c>
      <c r="BA52" s="182">
        <f>SUM(BA50:BA51)</f>
        <v>0</v>
      </c>
      <c r="BB52" s="182">
        <f>SUM(BB50:BB51)</f>
        <v>0</v>
      </c>
      <c r="BC52" s="182">
        <f>SUM(BC50:BC51)</f>
        <v>0</v>
      </c>
      <c r="BD52" s="182">
        <f>SUM(BD50:BD51)</f>
        <v>0</v>
      </c>
      <c r="BE52" s="182">
        <f>SUM(BE50:BE51)</f>
        <v>0</v>
      </c>
    </row>
    <row r="53" spans="1:15" ht="12.75">
      <c r="A53" s="160" t="s">
        <v>74</v>
      </c>
      <c r="B53" s="161" t="s">
        <v>100</v>
      </c>
      <c r="C53" s="162" t="s">
        <v>133</v>
      </c>
      <c r="D53" s="163"/>
      <c r="E53" s="164"/>
      <c r="F53" s="164"/>
      <c r="G53" s="165"/>
      <c r="H53" s="166"/>
      <c r="I53" s="166"/>
      <c r="O53" s="167">
        <v>1</v>
      </c>
    </row>
    <row r="54" spans="1:104" ht="12.75">
      <c r="A54" s="168">
        <v>21</v>
      </c>
      <c r="B54" s="169" t="s">
        <v>101</v>
      </c>
      <c r="C54" s="170" t="s">
        <v>137</v>
      </c>
      <c r="D54" s="171" t="s">
        <v>82</v>
      </c>
      <c r="E54" s="172">
        <v>29.16</v>
      </c>
      <c r="F54" s="172"/>
      <c r="G54" s="173">
        <f aca="true" t="shared" si="6" ref="G54:G62">E54*F54</f>
        <v>0</v>
      </c>
      <c r="O54" s="167">
        <v>2</v>
      </c>
      <c r="AA54" s="145">
        <v>12</v>
      </c>
      <c r="AB54" s="145">
        <v>0</v>
      </c>
      <c r="AC54" s="145">
        <v>16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12</v>
      </c>
      <c r="CB54" s="174">
        <v>0</v>
      </c>
      <c r="CZ54" s="145">
        <v>0</v>
      </c>
    </row>
    <row r="55" spans="1:104" ht="12.75">
      <c r="A55" s="168">
        <v>22</v>
      </c>
      <c r="B55" s="169" t="s">
        <v>102</v>
      </c>
      <c r="C55" s="170" t="s">
        <v>138</v>
      </c>
      <c r="D55" s="171" t="s">
        <v>132</v>
      </c>
      <c r="E55" s="172">
        <v>88</v>
      </c>
      <c r="F55" s="172"/>
      <c r="G55" s="173">
        <f t="shared" si="6"/>
        <v>0</v>
      </c>
      <c r="O55" s="167">
        <v>2</v>
      </c>
      <c r="AA55" s="145">
        <v>12</v>
      </c>
      <c r="AB55" s="145">
        <v>0</v>
      </c>
      <c r="AC55" s="145">
        <v>17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12</v>
      </c>
      <c r="CB55" s="174">
        <v>0</v>
      </c>
      <c r="CZ55" s="145">
        <v>0</v>
      </c>
    </row>
    <row r="56" spans="1:104" ht="12.75">
      <c r="A56" s="168">
        <v>23</v>
      </c>
      <c r="B56" s="169" t="s">
        <v>103</v>
      </c>
      <c r="C56" s="170" t="s">
        <v>139</v>
      </c>
      <c r="D56" s="171" t="s">
        <v>132</v>
      </c>
      <c r="E56" s="172">
        <v>2</v>
      </c>
      <c r="F56" s="172"/>
      <c r="G56" s="173">
        <f t="shared" si="6"/>
        <v>0</v>
      </c>
      <c r="O56" s="167">
        <v>2</v>
      </c>
      <c r="AA56" s="145">
        <v>12</v>
      </c>
      <c r="AB56" s="145">
        <v>0</v>
      </c>
      <c r="AC56" s="145">
        <v>18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12</v>
      </c>
      <c r="CB56" s="174">
        <v>0</v>
      </c>
      <c r="CZ56" s="145">
        <v>0</v>
      </c>
    </row>
    <row r="57" spans="1:104" ht="12.75">
      <c r="A57" s="168">
        <v>24</v>
      </c>
      <c r="B57" s="169" t="s">
        <v>104</v>
      </c>
      <c r="C57" s="170" t="s">
        <v>140</v>
      </c>
      <c r="D57" s="171" t="s">
        <v>132</v>
      </c>
      <c r="E57" s="172">
        <v>1</v>
      </c>
      <c r="F57" s="172"/>
      <c r="G57" s="173">
        <f t="shared" si="6"/>
        <v>0</v>
      </c>
      <c r="O57" s="167">
        <v>2</v>
      </c>
      <c r="AA57" s="145">
        <v>12</v>
      </c>
      <c r="AB57" s="145">
        <v>0</v>
      </c>
      <c r="AC57" s="145">
        <v>19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12</v>
      </c>
      <c r="CB57" s="174">
        <v>0</v>
      </c>
      <c r="CZ57" s="145">
        <v>0</v>
      </c>
    </row>
    <row r="58" spans="1:80" ht="12.75">
      <c r="A58" s="168"/>
      <c r="B58" s="169"/>
      <c r="C58" s="170" t="s">
        <v>131</v>
      </c>
      <c r="D58" s="171" t="s">
        <v>132</v>
      </c>
      <c r="E58" s="172">
        <v>1</v>
      </c>
      <c r="F58" s="172"/>
      <c r="G58" s="173">
        <f t="shared" si="6"/>
        <v>0</v>
      </c>
      <c r="O58" s="167"/>
      <c r="CA58" s="174"/>
      <c r="CB58" s="174"/>
    </row>
    <row r="59" spans="1:80" ht="12.75">
      <c r="A59" s="168"/>
      <c r="B59" s="169"/>
      <c r="C59" s="170" t="s">
        <v>136</v>
      </c>
      <c r="D59" s="171" t="s">
        <v>82</v>
      </c>
      <c r="E59" s="172">
        <v>59.32</v>
      </c>
      <c r="F59" s="172"/>
      <c r="G59" s="173">
        <f t="shared" si="6"/>
        <v>0</v>
      </c>
      <c r="O59" s="167"/>
      <c r="CA59" s="174"/>
      <c r="CB59" s="174"/>
    </row>
    <row r="60" spans="1:80" ht="12.75">
      <c r="A60" s="168"/>
      <c r="B60" s="169"/>
      <c r="C60" s="170" t="s">
        <v>141</v>
      </c>
      <c r="D60" s="171" t="s">
        <v>132</v>
      </c>
      <c r="E60" s="172">
        <v>2</v>
      </c>
      <c r="F60" s="172"/>
      <c r="G60" s="173">
        <f t="shared" si="6"/>
        <v>0</v>
      </c>
      <c r="O60" s="167"/>
      <c r="CA60" s="174"/>
      <c r="CB60" s="174"/>
    </row>
    <row r="61" spans="1:80" ht="12.75">
      <c r="A61" s="168"/>
      <c r="B61" s="169"/>
      <c r="C61" s="170" t="s">
        <v>142</v>
      </c>
      <c r="D61" s="171" t="s">
        <v>132</v>
      </c>
      <c r="E61" s="172">
        <v>2</v>
      </c>
      <c r="F61" s="172"/>
      <c r="G61" s="173">
        <f t="shared" si="6"/>
        <v>0</v>
      </c>
      <c r="O61" s="167"/>
      <c r="CA61" s="174"/>
      <c r="CB61" s="174"/>
    </row>
    <row r="62" spans="1:104" ht="12.75">
      <c r="A62" s="168">
        <v>25</v>
      </c>
      <c r="B62" s="169" t="s">
        <v>105</v>
      </c>
      <c r="C62" s="170" t="s">
        <v>143</v>
      </c>
      <c r="D62" s="171" t="s">
        <v>132</v>
      </c>
      <c r="E62" s="172">
        <v>1</v>
      </c>
      <c r="F62" s="172"/>
      <c r="G62" s="173">
        <f t="shared" si="6"/>
        <v>0</v>
      </c>
      <c r="O62" s="167">
        <v>2</v>
      </c>
      <c r="AA62" s="145">
        <v>12</v>
      </c>
      <c r="AB62" s="145">
        <v>0</v>
      </c>
      <c r="AC62" s="145">
        <v>20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12</v>
      </c>
      <c r="CB62" s="174">
        <v>0</v>
      </c>
      <c r="CZ62" s="145">
        <v>0</v>
      </c>
    </row>
    <row r="63" spans="1:57" ht="12.75">
      <c r="A63" s="175"/>
      <c r="B63" s="176" t="s">
        <v>76</v>
      </c>
      <c r="C63" s="177" t="s">
        <v>126</v>
      </c>
      <c r="D63" s="178"/>
      <c r="E63" s="179"/>
      <c r="F63" s="180"/>
      <c r="G63" s="181">
        <f>SUM(G53:G62)</f>
        <v>0</v>
      </c>
      <c r="O63" s="167">
        <v>4</v>
      </c>
      <c r="BA63" s="182">
        <f>SUM(BA53:BA62)</f>
        <v>0</v>
      </c>
      <c r="BB63" s="182">
        <f>SUM(BB53:BB62)</f>
        <v>0</v>
      </c>
      <c r="BC63" s="182">
        <f>SUM(BC53:BC62)</f>
        <v>0</v>
      </c>
      <c r="BD63" s="182">
        <f>SUM(BD53:BD62)</f>
        <v>0</v>
      </c>
      <c r="BE63" s="182">
        <f>SUM(BE53:BE62)</f>
        <v>0</v>
      </c>
    </row>
    <row r="64" spans="1:15" ht="12.75">
      <c r="A64" s="160" t="s">
        <v>74</v>
      </c>
      <c r="B64" s="161" t="s">
        <v>106</v>
      </c>
      <c r="C64" s="162" t="s">
        <v>144</v>
      </c>
      <c r="D64" s="163"/>
      <c r="E64" s="164"/>
      <c r="F64" s="164"/>
      <c r="G64" s="165"/>
      <c r="H64" s="166"/>
      <c r="I64" s="166"/>
      <c r="O64" s="167">
        <v>1</v>
      </c>
    </row>
    <row r="65" spans="1:104" ht="12.75">
      <c r="A65" s="168">
        <v>26</v>
      </c>
      <c r="B65" s="169" t="s">
        <v>107</v>
      </c>
      <c r="C65" s="170" t="s">
        <v>145</v>
      </c>
      <c r="D65" s="171" t="s">
        <v>132</v>
      </c>
      <c r="E65" s="172">
        <v>3</v>
      </c>
      <c r="F65" s="172"/>
      <c r="G65" s="173">
        <f aca="true" t="shared" si="7" ref="G65:G72">E65*F65</f>
        <v>0</v>
      </c>
      <c r="O65" s="167">
        <v>2</v>
      </c>
      <c r="AA65" s="145">
        <v>12</v>
      </c>
      <c r="AB65" s="145">
        <v>0</v>
      </c>
      <c r="AC65" s="145">
        <v>22</v>
      </c>
      <c r="AZ65" s="145">
        <v>2</v>
      </c>
      <c r="BA65" s="145">
        <f aca="true" t="shared" si="8" ref="BA65:BA72">IF(AZ65=1,G65,0)</f>
        <v>0</v>
      </c>
      <c r="BB65" s="145">
        <f aca="true" t="shared" si="9" ref="BB65:BB72">IF(AZ65=2,G65,0)</f>
        <v>0</v>
      </c>
      <c r="BC65" s="145">
        <f aca="true" t="shared" si="10" ref="BC65:BC72">IF(AZ65=3,G65,0)</f>
        <v>0</v>
      </c>
      <c r="BD65" s="145">
        <f aca="true" t="shared" si="11" ref="BD65:BD72">IF(AZ65=4,G65,0)</f>
        <v>0</v>
      </c>
      <c r="BE65" s="145">
        <f aca="true" t="shared" si="12" ref="BE65:BE72">IF(AZ65=5,G65,0)</f>
        <v>0</v>
      </c>
      <c r="CA65" s="174">
        <v>12</v>
      </c>
      <c r="CB65" s="174">
        <v>0</v>
      </c>
      <c r="CZ65" s="145">
        <v>0</v>
      </c>
    </row>
    <row r="66" spans="1:104" ht="12.75">
      <c r="A66" s="168">
        <v>27</v>
      </c>
      <c r="B66" s="169" t="s">
        <v>108</v>
      </c>
      <c r="C66" s="170" t="s">
        <v>146</v>
      </c>
      <c r="D66" s="171" t="s">
        <v>82</v>
      </c>
      <c r="E66" s="172">
        <v>12.4</v>
      </c>
      <c r="F66" s="172"/>
      <c r="G66" s="173">
        <f t="shared" si="7"/>
        <v>0</v>
      </c>
      <c r="O66" s="167">
        <v>2</v>
      </c>
      <c r="AA66" s="145">
        <v>12</v>
      </c>
      <c r="AB66" s="145">
        <v>0</v>
      </c>
      <c r="AC66" s="145">
        <v>28</v>
      </c>
      <c r="AZ66" s="145">
        <v>2</v>
      </c>
      <c r="BA66" s="145">
        <f t="shared" si="8"/>
        <v>0</v>
      </c>
      <c r="BB66" s="145">
        <f t="shared" si="9"/>
        <v>0</v>
      </c>
      <c r="BC66" s="145">
        <f t="shared" si="10"/>
        <v>0</v>
      </c>
      <c r="BD66" s="145">
        <f t="shared" si="11"/>
        <v>0</v>
      </c>
      <c r="BE66" s="145">
        <f t="shared" si="12"/>
        <v>0</v>
      </c>
      <c r="CA66" s="174">
        <v>12</v>
      </c>
      <c r="CB66" s="174">
        <v>0</v>
      </c>
      <c r="CZ66" s="145">
        <v>0</v>
      </c>
    </row>
    <row r="67" spans="1:104" ht="12.75">
      <c r="A67" s="168">
        <v>28</v>
      </c>
      <c r="B67" s="169" t="s">
        <v>109</v>
      </c>
      <c r="C67" s="170" t="s">
        <v>147</v>
      </c>
      <c r="D67" s="171" t="s">
        <v>82</v>
      </c>
      <c r="E67" s="172">
        <v>12.4</v>
      </c>
      <c r="F67" s="172"/>
      <c r="G67" s="173">
        <f t="shared" si="7"/>
        <v>0</v>
      </c>
      <c r="O67" s="167">
        <v>2</v>
      </c>
      <c r="AA67" s="145">
        <v>12</v>
      </c>
      <c r="AB67" s="145">
        <v>0</v>
      </c>
      <c r="AC67" s="145">
        <v>29</v>
      </c>
      <c r="AZ67" s="145">
        <v>2</v>
      </c>
      <c r="BA67" s="145">
        <f t="shared" si="8"/>
        <v>0</v>
      </c>
      <c r="BB67" s="145">
        <f t="shared" si="9"/>
        <v>0</v>
      </c>
      <c r="BC67" s="145">
        <f t="shared" si="10"/>
        <v>0</v>
      </c>
      <c r="BD67" s="145">
        <f t="shared" si="11"/>
        <v>0</v>
      </c>
      <c r="BE67" s="145">
        <f t="shared" si="12"/>
        <v>0</v>
      </c>
      <c r="CA67" s="174">
        <v>12</v>
      </c>
      <c r="CB67" s="174">
        <v>0</v>
      </c>
      <c r="CZ67" s="145">
        <v>0</v>
      </c>
    </row>
    <row r="68" spans="1:104" ht="12.75">
      <c r="A68" s="168">
        <v>29</v>
      </c>
      <c r="B68" s="169" t="s">
        <v>110</v>
      </c>
      <c r="C68" s="170" t="s">
        <v>148</v>
      </c>
      <c r="D68" s="171" t="s">
        <v>82</v>
      </c>
      <c r="E68" s="172">
        <v>6.4</v>
      </c>
      <c r="F68" s="172"/>
      <c r="G68" s="173">
        <f t="shared" si="7"/>
        <v>0</v>
      </c>
      <c r="O68" s="167">
        <v>2</v>
      </c>
      <c r="AA68" s="145">
        <v>12</v>
      </c>
      <c r="AB68" s="145">
        <v>0</v>
      </c>
      <c r="AC68" s="145">
        <v>30</v>
      </c>
      <c r="AZ68" s="145">
        <v>2</v>
      </c>
      <c r="BA68" s="145">
        <f t="shared" si="8"/>
        <v>0</v>
      </c>
      <c r="BB68" s="145">
        <f t="shared" si="9"/>
        <v>0</v>
      </c>
      <c r="BC68" s="145">
        <f t="shared" si="10"/>
        <v>0</v>
      </c>
      <c r="BD68" s="145">
        <f t="shared" si="11"/>
        <v>0</v>
      </c>
      <c r="BE68" s="145">
        <f t="shared" si="12"/>
        <v>0</v>
      </c>
      <c r="CA68" s="174">
        <v>12</v>
      </c>
      <c r="CB68" s="174">
        <v>0</v>
      </c>
      <c r="CZ68" s="145">
        <v>0</v>
      </c>
    </row>
    <row r="69" spans="1:104" ht="12.75">
      <c r="A69" s="168">
        <v>30</v>
      </c>
      <c r="B69" s="169" t="s">
        <v>111</v>
      </c>
      <c r="C69" s="170" t="s">
        <v>149</v>
      </c>
      <c r="D69" s="171" t="s">
        <v>82</v>
      </c>
      <c r="E69" s="172">
        <v>15</v>
      </c>
      <c r="F69" s="172"/>
      <c r="G69" s="173">
        <f t="shared" si="7"/>
        <v>0</v>
      </c>
      <c r="O69" s="167">
        <v>2</v>
      </c>
      <c r="AA69" s="145">
        <v>12</v>
      </c>
      <c r="AB69" s="145">
        <v>0</v>
      </c>
      <c r="AC69" s="145">
        <v>31</v>
      </c>
      <c r="AZ69" s="145">
        <v>2</v>
      </c>
      <c r="BA69" s="145">
        <f t="shared" si="8"/>
        <v>0</v>
      </c>
      <c r="BB69" s="145">
        <f t="shared" si="9"/>
        <v>0</v>
      </c>
      <c r="BC69" s="145">
        <f t="shared" si="10"/>
        <v>0</v>
      </c>
      <c r="BD69" s="145">
        <f t="shared" si="11"/>
        <v>0</v>
      </c>
      <c r="BE69" s="145">
        <f t="shared" si="12"/>
        <v>0</v>
      </c>
      <c r="CA69" s="174">
        <v>12</v>
      </c>
      <c r="CB69" s="174">
        <v>0</v>
      </c>
      <c r="CZ69" s="145">
        <v>0</v>
      </c>
    </row>
    <row r="70" spans="1:80" ht="12.75">
      <c r="A70" s="168"/>
      <c r="B70" s="169"/>
      <c r="C70" s="170" t="s">
        <v>150</v>
      </c>
      <c r="D70" s="171" t="s">
        <v>82</v>
      </c>
      <c r="E70" s="172">
        <v>14</v>
      </c>
      <c r="F70" s="172"/>
      <c r="G70" s="173">
        <f t="shared" si="7"/>
        <v>0</v>
      </c>
      <c r="O70" s="167"/>
      <c r="CA70" s="174"/>
      <c r="CB70" s="174"/>
    </row>
    <row r="71" spans="1:80" ht="12.75">
      <c r="A71" s="168"/>
      <c r="B71" s="169"/>
      <c r="C71" s="170" t="s">
        <v>131</v>
      </c>
      <c r="D71" s="171" t="s">
        <v>132</v>
      </c>
      <c r="E71" s="172">
        <v>1</v>
      </c>
      <c r="F71" s="172"/>
      <c r="G71" s="173">
        <f t="shared" si="7"/>
        <v>0</v>
      </c>
      <c r="O71" s="167"/>
      <c r="CA71" s="174"/>
      <c r="CB71" s="174"/>
    </row>
    <row r="72" spans="1:104" ht="12.75">
      <c r="A72" s="168">
        <v>31</v>
      </c>
      <c r="B72" s="169" t="s">
        <v>112</v>
      </c>
      <c r="C72" s="170" t="s">
        <v>136</v>
      </c>
      <c r="D72" s="171" t="s">
        <v>82</v>
      </c>
      <c r="E72" s="172">
        <v>24.8</v>
      </c>
      <c r="F72" s="172"/>
      <c r="G72" s="173">
        <f t="shared" si="7"/>
        <v>0</v>
      </c>
      <c r="O72" s="167">
        <v>2</v>
      </c>
      <c r="AA72" s="145">
        <v>12</v>
      </c>
      <c r="AB72" s="145">
        <v>0</v>
      </c>
      <c r="AC72" s="145">
        <v>32</v>
      </c>
      <c r="AZ72" s="145">
        <v>2</v>
      </c>
      <c r="BA72" s="145">
        <f t="shared" si="8"/>
        <v>0</v>
      </c>
      <c r="BB72" s="145">
        <f t="shared" si="9"/>
        <v>0</v>
      </c>
      <c r="BC72" s="145">
        <f t="shared" si="10"/>
        <v>0</v>
      </c>
      <c r="BD72" s="145">
        <f t="shared" si="11"/>
        <v>0</v>
      </c>
      <c r="BE72" s="145">
        <f t="shared" si="12"/>
        <v>0</v>
      </c>
      <c r="CA72" s="174">
        <v>12</v>
      </c>
      <c r="CB72" s="174">
        <v>0</v>
      </c>
      <c r="CZ72" s="145">
        <v>0</v>
      </c>
    </row>
    <row r="73" spans="1:57" ht="12.75">
      <c r="A73" s="175"/>
      <c r="B73" s="176" t="s">
        <v>76</v>
      </c>
      <c r="C73" s="177" t="str">
        <f>CONCATENATE(B64," ",C64)</f>
        <v>799 střecha stánku</v>
      </c>
      <c r="D73" s="178"/>
      <c r="E73" s="179"/>
      <c r="F73" s="180"/>
      <c r="G73" s="181">
        <f>SUM(G64:G72)</f>
        <v>0</v>
      </c>
      <c r="O73" s="167">
        <v>4</v>
      </c>
      <c r="BA73" s="182">
        <f>SUM(BA64:BA72)</f>
        <v>0</v>
      </c>
      <c r="BB73" s="182">
        <f>SUM(BB64:BB72)</f>
        <v>0</v>
      </c>
      <c r="BC73" s="182">
        <f>SUM(BC64:BC72)</f>
        <v>0</v>
      </c>
      <c r="BD73" s="182">
        <f>SUM(BD64:BD72)</f>
        <v>0</v>
      </c>
      <c r="BE73" s="182">
        <f>SUM(BE64:BE72)</f>
        <v>0</v>
      </c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7" ht="12.75">
      <c r="A97" s="183"/>
      <c r="B97" s="183"/>
      <c r="C97" s="183"/>
      <c r="D97" s="183"/>
      <c r="E97" s="183"/>
      <c r="F97" s="183"/>
      <c r="G97" s="183"/>
    </row>
    <row r="98" spans="1:7" ht="12.75">
      <c r="A98" s="183"/>
      <c r="B98" s="183"/>
      <c r="C98" s="183"/>
      <c r="D98" s="183"/>
      <c r="E98" s="183"/>
      <c r="F98" s="183"/>
      <c r="G98" s="183"/>
    </row>
    <row r="99" spans="1:7" ht="12.75">
      <c r="A99" s="183"/>
      <c r="B99" s="183"/>
      <c r="C99" s="183"/>
      <c r="D99" s="183"/>
      <c r="E99" s="183"/>
      <c r="F99" s="183"/>
      <c r="G99" s="183"/>
    </row>
    <row r="100" spans="1:7" ht="12.75">
      <c r="A100" s="183"/>
      <c r="B100" s="183"/>
      <c r="C100" s="183"/>
      <c r="D100" s="183"/>
      <c r="E100" s="183"/>
      <c r="F100" s="183"/>
      <c r="G100" s="183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spans="1:2" ht="12.75">
      <c r="A132" s="184"/>
      <c r="B132" s="184"/>
    </row>
    <row r="133" spans="1:7" ht="12.75">
      <c r="A133" s="183"/>
      <c r="B133" s="183"/>
      <c r="C133" s="186"/>
      <c r="D133" s="186"/>
      <c r="E133" s="187"/>
      <c r="F133" s="186"/>
      <c r="G133" s="188"/>
    </row>
    <row r="134" spans="1:7" ht="12.75">
      <c r="A134" s="189"/>
      <c r="B134" s="189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  <row r="137" spans="1:7" ht="12.75">
      <c r="A137" s="183"/>
      <c r="B137" s="183"/>
      <c r="C137" s="183"/>
      <c r="D137" s="183"/>
      <c r="E137" s="190"/>
      <c r="F137" s="183"/>
      <c r="G137" s="183"/>
    </row>
    <row r="138" spans="1:7" ht="12.75">
      <c r="A138" s="183"/>
      <c r="B138" s="183"/>
      <c r="C138" s="183"/>
      <c r="D138" s="183"/>
      <c r="E138" s="190"/>
      <c r="F138" s="183"/>
      <c r="G138" s="183"/>
    </row>
    <row r="139" spans="1:7" ht="12.75">
      <c r="A139" s="183"/>
      <c r="B139" s="183"/>
      <c r="C139" s="183"/>
      <c r="D139" s="183"/>
      <c r="E139" s="190"/>
      <c r="F139" s="183"/>
      <c r="G139" s="183"/>
    </row>
    <row r="140" spans="1:7" ht="12.75">
      <c r="A140" s="183"/>
      <c r="B140" s="183"/>
      <c r="C140" s="183"/>
      <c r="D140" s="183"/>
      <c r="E140" s="190"/>
      <c r="F140" s="183"/>
      <c r="G140" s="183"/>
    </row>
    <row r="141" spans="1:7" ht="12.75">
      <c r="A141" s="183"/>
      <c r="B141" s="183"/>
      <c r="C141" s="183"/>
      <c r="D141" s="183"/>
      <c r="E141" s="190"/>
      <c r="F141" s="183"/>
      <c r="G141" s="183"/>
    </row>
    <row r="142" spans="1:7" ht="12.75">
      <c r="A142" s="183"/>
      <c r="B142" s="183"/>
      <c r="C142" s="183"/>
      <c r="D142" s="183"/>
      <c r="E142" s="190"/>
      <c r="F142" s="183"/>
      <c r="G142" s="183"/>
    </row>
    <row r="143" spans="1:7" ht="12.75">
      <c r="A143" s="183"/>
      <c r="B143" s="183"/>
      <c r="C143" s="183"/>
      <c r="D143" s="183"/>
      <c r="E143" s="190"/>
      <c r="F143" s="183"/>
      <c r="G143" s="183"/>
    </row>
    <row r="144" spans="1:7" ht="12.75">
      <c r="A144" s="183"/>
      <c r="B144" s="183"/>
      <c r="C144" s="183"/>
      <c r="D144" s="183"/>
      <c r="E144" s="190"/>
      <c r="F144" s="183"/>
      <c r="G144" s="183"/>
    </row>
    <row r="145" spans="1:7" ht="12.75">
      <c r="A145" s="183"/>
      <c r="B145" s="183"/>
      <c r="C145" s="183"/>
      <c r="D145" s="183"/>
      <c r="E145" s="190"/>
      <c r="F145" s="183"/>
      <c r="G145" s="183"/>
    </row>
    <row r="146" spans="1:7" ht="12.75">
      <c r="A146" s="183"/>
      <c r="B146" s="183"/>
      <c r="C146" s="183"/>
      <c r="D146" s="183"/>
      <c r="E146" s="190"/>
      <c r="F146" s="183"/>
      <c r="G146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ÚHÚL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a David</dc:creator>
  <cp:keywords/>
  <dc:description/>
  <cp:lastModifiedBy>Marcela Kukiová</cp:lastModifiedBy>
  <dcterms:created xsi:type="dcterms:W3CDTF">2012-10-24T11:54:12Z</dcterms:created>
  <dcterms:modified xsi:type="dcterms:W3CDTF">2014-06-25T07:58:14Z</dcterms:modified>
  <cp:category/>
  <cp:version/>
  <cp:contentType/>
  <cp:contentStatus/>
</cp:coreProperties>
</file>