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27495" windowHeight="13995"/>
  </bookViews>
  <sheets>
    <sheet name="Rekapitulace stavby" sheetId="1" r:id="rId1"/>
    <sheet name="SO 01 - Retenční nádrž " sheetId="2" r:id="rId2"/>
    <sheet name="SO 02 - Odvodňovací žlab " sheetId="3" r:id="rId3"/>
    <sheet name="SO 03 - Potrubí " sheetId="4" r:id="rId4"/>
    <sheet name="VON - Vedlejší a ostatní ..." sheetId="5" r:id="rId5"/>
    <sheet name="Pokyny pro vyplnění" sheetId="6" r:id="rId6"/>
  </sheets>
  <definedNames>
    <definedName name="_xlnm._FilterDatabase" localSheetId="1" hidden="1">'SO 01 - Retenční nádrž '!$C$88:$K$305</definedName>
    <definedName name="_xlnm._FilterDatabase" localSheetId="2" hidden="1">'SO 02 - Odvodňovací žlab '!$C$81:$K$156</definedName>
    <definedName name="_xlnm._FilterDatabase" localSheetId="3" hidden="1">'SO 03 - Potrubí '!$C$81:$K$440</definedName>
    <definedName name="_xlnm._FilterDatabase" localSheetId="4" hidden="1">'VON - Vedlejší a ostatní ...'!$C$77:$K$82</definedName>
    <definedName name="_xlnm.Print_Titles" localSheetId="0">'Rekapitulace stavby'!$49:$49</definedName>
    <definedName name="_xlnm.Print_Titles" localSheetId="1">'SO 01 - Retenční nádrž '!$88:$88</definedName>
    <definedName name="_xlnm.Print_Titles" localSheetId="2">'SO 02 - Odvodňovací žlab '!$81:$81</definedName>
    <definedName name="_xlnm.Print_Titles" localSheetId="3">'SO 03 - Potrubí '!$81:$81</definedName>
    <definedName name="_xlnm.Print_Titles" localSheetId="4">'VON - Vedlejší a ostatní ...'!$77:$77</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1">'SO 01 - Retenční nádrž '!$C$4:$J$36,'SO 01 - Retenční nádrž '!$C$42:$J$70,'SO 01 - Retenční nádrž '!$C$76:$K$305</definedName>
    <definedName name="_xlnm.Print_Area" localSheetId="2">'SO 02 - Odvodňovací žlab '!$C$4:$J$36,'SO 02 - Odvodňovací žlab '!$C$42:$J$63,'SO 02 - Odvodňovací žlab '!$C$69:$K$156</definedName>
    <definedName name="_xlnm.Print_Area" localSheetId="3">'SO 03 - Potrubí '!$C$4:$J$36,'SO 03 - Potrubí '!$C$42:$J$63,'SO 03 - Potrubí '!$C$69:$K$440</definedName>
    <definedName name="_xlnm.Print_Area" localSheetId="4">'VON - Vedlejší a ostatní ...'!$C$4:$J$36,'VON - Vedlejší a ostatní ...'!$C$42:$J$59,'VON - Vedlejší a ostatní ...'!$C$65:$K$82</definedName>
  </definedNames>
  <calcPr calcId="145621"/>
</workbook>
</file>

<file path=xl/calcChain.xml><?xml version="1.0" encoding="utf-8"?>
<calcChain xmlns="http://schemas.openxmlformats.org/spreadsheetml/2006/main">
  <c r="AY55" i="1" l="1"/>
  <c r="AX55" i="1"/>
  <c r="BI81" i="5"/>
  <c r="F34" i="5" s="1"/>
  <c r="BD55" i="1" s="1"/>
  <c r="BH81" i="5"/>
  <c r="F33" i="5" s="1"/>
  <c r="BC55" i="1" s="1"/>
  <c r="BG81" i="5"/>
  <c r="F32" i="5" s="1"/>
  <c r="BB55" i="1" s="1"/>
  <c r="BF81" i="5"/>
  <c r="T81" i="5"/>
  <c r="T80" i="5"/>
  <c r="T79" i="5" s="1"/>
  <c r="T78" i="5" s="1"/>
  <c r="R81" i="5"/>
  <c r="R80" i="5" s="1"/>
  <c r="R79" i="5" s="1"/>
  <c r="R78" i="5" s="1"/>
  <c r="P81" i="5"/>
  <c r="P80" i="5" s="1"/>
  <c r="P79" i="5" s="1"/>
  <c r="P78" i="5" s="1"/>
  <c r="AU55" i="1" s="1"/>
  <c r="BK81" i="5"/>
  <c r="BK80" i="5" s="1"/>
  <c r="J81" i="5"/>
  <c r="BE81" i="5" s="1"/>
  <c r="J74" i="5"/>
  <c r="F74" i="5"/>
  <c r="F72" i="5"/>
  <c r="E70" i="5"/>
  <c r="J51" i="5"/>
  <c r="F51" i="5"/>
  <c r="F49" i="5"/>
  <c r="E47" i="5"/>
  <c r="J18" i="5"/>
  <c r="E18" i="5"/>
  <c r="F75" i="5"/>
  <c r="F52" i="5"/>
  <c r="J17" i="5"/>
  <c r="J12" i="5"/>
  <c r="J72" i="5"/>
  <c r="J49" i="5"/>
  <c r="E7" i="5"/>
  <c r="E45" i="5" s="1"/>
  <c r="E68" i="5"/>
  <c r="AY54" i="1"/>
  <c r="AX54" i="1"/>
  <c r="BI438" i="4"/>
  <c r="BH438" i="4"/>
  <c r="BG438" i="4"/>
  <c r="BF438" i="4"/>
  <c r="T438" i="4"/>
  <c r="T437" i="4"/>
  <c r="R438" i="4"/>
  <c r="R437" i="4"/>
  <c r="P438" i="4"/>
  <c r="P437" i="4" s="1"/>
  <c r="BK438" i="4"/>
  <c r="BK437" i="4"/>
  <c r="J437" i="4" s="1"/>
  <c r="J62" i="4" s="1"/>
  <c r="J438" i="4"/>
  <c r="BE438" i="4"/>
  <c r="BI432" i="4"/>
  <c r="BH432" i="4"/>
  <c r="BG432" i="4"/>
  <c r="BF432" i="4"/>
  <c r="T432" i="4"/>
  <c r="T431" i="4" s="1"/>
  <c r="R432" i="4"/>
  <c r="R431" i="4"/>
  <c r="P432" i="4"/>
  <c r="P431" i="4"/>
  <c r="BK432" i="4"/>
  <c r="BK431" i="4" s="1"/>
  <c r="J431" i="4" s="1"/>
  <c r="J61" i="4" s="1"/>
  <c r="J432" i="4"/>
  <c r="BE432" i="4" s="1"/>
  <c r="BI421" i="4"/>
  <c r="BH421" i="4"/>
  <c r="BG421" i="4"/>
  <c r="BF421" i="4"/>
  <c r="T421" i="4"/>
  <c r="R421" i="4"/>
  <c r="P421" i="4"/>
  <c r="BK421" i="4"/>
  <c r="J421" i="4"/>
  <c r="BE421" i="4"/>
  <c r="BI408" i="4"/>
  <c r="BH408" i="4"/>
  <c r="BG408" i="4"/>
  <c r="BF408" i="4"/>
  <c r="T408" i="4"/>
  <c r="R408" i="4"/>
  <c r="P408" i="4"/>
  <c r="BK408" i="4"/>
  <c r="J408" i="4"/>
  <c r="BE408" i="4" s="1"/>
  <c r="BI399" i="4"/>
  <c r="BH399" i="4"/>
  <c r="BG399" i="4"/>
  <c r="BF399" i="4"/>
  <c r="T399" i="4"/>
  <c r="R399" i="4"/>
  <c r="P399" i="4"/>
  <c r="BK399" i="4"/>
  <c r="J399" i="4"/>
  <c r="BE399" i="4"/>
  <c r="BI391" i="4"/>
  <c r="BH391" i="4"/>
  <c r="BG391" i="4"/>
  <c r="BF391" i="4"/>
  <c r="T391" i="4"/>
  <c r="R391" i="4"/>
  <c r="P391" i="4"/>
  <c r="BK391" i="4"/>
  <c r="J391" i="4"/>
  <c r="BE391" i="4"/>
  <c r="BI389" i="4"/>
  <c r="BH389" i="4"/>
  <c r="BG389" i="4"/>
  <c r="BF389" i="4"/>
  <c r="T389" i="4"/>
  <c r="R389" i="4"/>
  <c r="P389" i="4"/>
  <c r="BK389" i="4"/>
  <c r="J389" i="4"/>
  <c r="BE389" i="4" s="1"/>
  <c r="BI385" i="4"/>
  <c r="BH385" i="4"/>
  <c r="BG385" i="4"/>
  <c r="BF385" i="4"/>
  <c r="T385" i="4"/>
  <c r="R385" i="4"/>
  <c r="P385" i="4"/>
  <c r="BK385" i="4"/>
  <c r="J385" i="4"/>
  <c r="BE385" i="4"/>
  <c r="BI381" i="4"/>
  <c r="BH381" i="4"/>
  <c r="BG381" i="4"/>
  <c r="BF381" i="4"/>
  <c r="T381" i="4"/>
  <c r="R381" i="4"/>
  <c r="P381" i="4"/>
  <c r="BK381" i="4"/>
  <c r="J381" i="4"/>
  <c r="BE381" i="4"/>
  <c r="BI374" i="4"/>
  <c r="BH374" i="4"/>
  <c r="BG374" i="4"/>
  <c r="BF374" i="4"/>
  <c r="T374" i="4"/>
  <c r="R374" i="4"/>
  <c r="P374" i="4"/>
  <c r="BK374" i="4"/>
  <c r="J374" i="4"/>
  <c r="BE374" i="4" s="1"/>
  <c r="BI372" i="4"/>
  <c r="BH372" i="4"/>
  <c r="BG372" i="4"/>
  <c r="BF372" i="4"/>
  <c r="T372" i="4"/>
  <c r="R372" i="4"/>
  <c r="P372" i="4"/>
  <c r="BK372" i="4"/>
  <c r="J372" i="4"/>
  <c r="BE372" i="4"/>
  <c r="BI367" i="4"/>
  <c r="BH367" i="4"/>
  <c r="BG367" i="4"/>
  <c r="BF367" i="4"/>
  <c r="T367" i="4"/>
  <c r="R367" i="4"/>
  <c r="P367" i="4"/>
  <c r="BK367" i="4"/>
  <c r="J367" i="4"/>
  <c r="BE367" i="4"/>
  <c r="BI365" i="4"/>
  <c r="BH365" i="4"/>
  <c r="BG365" i="4"/>
  <c r="BF365" i="4"/>
  <c r="T365" i="4"/>
  <c r="R365" i="4"/>
  <c r="P365" i="4"/>
  <c r="BK365" i="4"/>
  <c r="J365" i="4"/>
  <c r="BE365" i="4" s="1"/>
  <c r="BI357" i="4"/>
  <c r="BH357" i="4"/>
  <c r="BG357" i="4"/>
  <c r="BF357" i="4"/>
  <c r="T357" i="4"/>
  <c r="R357" i="4"/>
  <c r="P357" i="4"/>
  <c r="BK357" i="4"/>
  <c r="J357" i="4"/>
  <c r="BE357" i="4"/>
  <c r="BI350" i="4"/>
  <c r="BH350" i="4"/>
  <c r="BG350" i="4"/>
  <c r="BF350" i="4"/>
  <c r="T350" i="4"/>
  <c r="R350" i="4"/>
  <c r="P350" i="4"/>
  <c r="BK350" i="4"/>
  <c r="J350" i="4"/>
  <c r="BE350" i="4"/>
  <c r="BI348" i="4"/>
  <c r="BH348" i="4"/>
  <c r="BG348" i="4"/>
  <c r="BF348" i="4"/>
  <c r="T348" i="4"/>
  <c r="R348" i="4"/>
  <c r="P348" i="4"/>
  <c r="BK348" i="4"/>
  <c r="J348" i="4"/>
  <c r="BE348" i="4" s="1"/>
  <c r="BI336" i="4"/>
  <c r="BH336" i="4"/>
  <c r="BG336" i="4"/>
  <c r="BF336" i="4"/>
  <c r="T336" i="4"/>
  <c r="R336" i="4"/>
  <c r="P336" i="4"/>
  <c r="BK336" i="4"/>
  <c r="J336" i="4"/>
  <c r="BE336" i="4"/>
  <c r="BI331" i="4"/>
  <c r="BH331" i="4"/>
  <c r="BG331" i="4"/>
  <c r="BF331" i="4"/>
  <c r="T331" i="4"/>
  <c r="R331" i="4"/>
  <c r="P331" i="4"/>
  <c r="BK331" i="4"/>
  <c r="J331" i="4"/>
  <c r="BE331" i="4"/>
  <c r="BI326" i="4"/>
  <c r="BH326" i="4"/>
  <c r="BG326" i="4"/>
  <c r="BF326" i="4"/>
  <c r="T326" i="4"/>
  <c r="R326" i="4"/>
  <c r="P326" i="4"/>
  <c r="BK326" i="4"/>
  <c r="J326" i="4"/>
  <c r="BE326" i="4" s="1"/>
  <c r="BI324" i="4"/>
  <c r="BH324" i="4"/>
  <c r="BG324" i="4"/>
  <c r="BF324" i="4"/>
  <c r="T324" i="4"/>
  <c r="R324" i="4"/>
  <c r="P324" i="4"/>
  <c r="BK324" i="4"/>
  <c r="J324" i="4"/>
  <c r="BE324" i="4"/>
  <c r="BI318" i="4"/>
  <c r="BH318" i="4"/>
  <c r="BG318" i="4"/>
  <c r="BF318" i="4"/>
  <c r="T318" i="4"/>
  <c r="R318" i="4"/>
  <c r="P318" i="4"/>
  <c r="BK318" i="4"/>
  <c r="J318" i="4"/>
  <c r="BE318" i="4"/>
  <c r="BI315" i="4"/>
  <c r="BH315" i="4"/>
  <c r="BG315" i="4"/>
  <c r="BF315" i="4"/>
  <c r="T315" i="4"/>
  <c r="R315" i="4"/>
  <c r="P315" i="4"/>
  <c r="BK315" i="4"/>
  <c r="BK298" i="4" s="1"/>
  <c r="J298" i="4" s="1"/>
  <c r="J60" i="4" s="1"/>
  <c r="J315" i="4"/>
  <c r="BE315" i="4" s="1"/>
  <c r="BI307" i="4"/>
  <c r="BH307" i="4"/>
  <c r="BG307" i="4"/>
  <c r="BF307" i="4"/>
  <c r="T307" i="4"/>
  <c r="T298" i="4" s="1"/>
  <c r="R307" i="4"/>
  <c r="P307" i="4"/>
  <c r="BK307" i="4"/>
  <c r="J307" i="4"/>
  <c r="BE307" i="4"/>
  <c r="BI304" i="4"/>
  <c r="BH304" i="4"/>
  <c r="BG304" i="4"/>
  <c r="BF304" i="4"/>
  <c r="T304" i="4"/>
  <c r="R304" i="4"/>
  <c r="R298" i="4" s="1"/>
  <c r="P304" i="4"/>
  <c r="BK304" i="4"/>
  <c r="J304" i="4"/>
  <c r="BE304" i="4"/>
  <c r="BI299" i="4"/>
  <c r="BH299" i="4"/>
  <c r="BG299" i="4"/>
  <c r="BF299" i="4"/>
  <c r="T299" i="4"/>
  <c r="R299" i="4"/>
  <c r="P299" i="4"/>
  <c r="BK299" i="4"/>
  <c r="J299" i="4"/>
  <c r="BE299" i="4"/>
  <c r="BI288" i="4"/>
  <c r="BH288" i="4"/>
  <c r="BG288" i="4"/>
  <c r="BF288" i="4"/>
  <c r="T288" i="4"/>
  <c r="R288" i="4"/>
  <c r="P288" i="4"/>
  <c r="BK288" i="4"/>
  <c r="J288" i="4"/>
  <c r="BE288" i="4"/>
  <c r="BI279" i="4"/>
  <c r="BH279" i="4"/>
  <c r="BG279" i="4"/>
  <c r="BF279" i="4"/>
  <c r="T279" i="4"/>
  <c r="R279" i="4"/>
  <c r="P279" i="4"/>
  <c r="BK279" i="4"/>
  <c r="J279" i="4"/>
  <c r="BE279" i="4"/>
  <c r="BI269" i="4"/>
  <c r="BH269" i="4"/>
  <c r="BG269" i="4"/>
  <c r="BF269" i="4"/>
  <c r="T269" i="4"/>
  <c r="R269" i="4"/>
  <c r="P269" i="4"/>
  <c r="BK269" i="4"/>
  <c r="BK236" i="4" s="1"/>
  <c r="J236" i="4" s="1"/>
  <c r="J59" i="4" s="1"/>
  <c r="J269" i="4"/>
  <c r="BE269" i="4" s="1"/>
  <c r="BI253" i="4"/>
  <c r="BH253" i="4"/>
  <c r="BG253" i="4"/>
  <c r="BF253" i="4"/>
  <c r="T253" i="4"/>
  <c r="T236" i="4" s="1"/>
  <c r="R253" i="4"/>
  <c r="P253" i="4"/>
  <c r="BK253" i="4"/>
  <c r="J253" i="4"/>
  <c r="BE253" i="4"/>
  <c r="BI245" i="4"/>
  <c r="BH245" i="4"/>
  <c r="BG245" i="4"/>
  <c r="BF245" i="4"/>
  <c r="T245" i="4"/>
  <c r="R245" i="4"/>
  <c r="R236" i="4" s="1"/>
  <c r="P245" i="4"/>
  <c r="BK245" i="4"/>
  <c r="J245" i="4"/>
  <c r="BE245" i="4"/>
  <c r="BI237" i="4"/>
  <c r="BH237" i="4"/>
  <c r="BG237" i="4"/>
  <c r="BF237" i="4"/>
  <c r="T237" i="4"/>
  <c r="R237" i="4"/>
  <c r="P237" i="4"/>
  <c r="BK237" i="4"/>
  <c r="J237" i="4"/>
  <c r="BE237" i="4"/>
  <c r="BI233" i="4"/>
  <c r="BH233" i="4"/>
  <c r="BG233" i="4"/>
  <c r="BF233" i="4"/>
  <c r="T233" i="4"/>
  <c r="R233" i="4"/>
  <c r="P233" i="4"/>
  <c r="BK233" i="4"/>
  <c r="J233" i="4"/>
  <c r="BE233" i="4"/>
  <c r="BI217" i="4"/>
  <c r="BH217" i="4"/>
  <c r="BG217" i="4"/>
  <c r="BF217" i="4"/>
  <c r="T217" i="4"/>
  <c r="R217" i="4"/>
  <c r="P217" i="4"/>
  <c r="BK217" i="4"/>
  <c r="J217" i="4"/>
  <c r="BE217" i="4"/>
  <c r="BI202" i="4"/>
  <c r="BH202" i="4"/>
  <c r="BG202" i="4"/>
  <c r="BF202" i="4"/>
  <c r="T202" i="4"/>
  <c r="R202" i="4"/>
  <c r="P202" i="4"/>
  <c r="BK202" i="4"/>
  <c r="J202" i="4"/>
  <c r="BE202" i="4" s="1"/>
  <c r="BI199" i="4"/>
  <c r="BH199" i="4"/>
  <c r="BG199" i="4"/>
  <c r="BF199" i="4"/>
  <c r="T199" i="4"/>
  <c r="R199" i="4"/>
  <c r="P199" i="4"/>
  <c r="BK199" i="4"/>
  <c r="J199" i="4"/>
  <c r="BE199" i="4"/>
  <c r="BI167" i="4"/>
  <c r="BH167" i="4"/>
  <c r="BG167" i="4"/>
  <c r="BF167" i="4"/>
  <c r="T167" i="4"/>
  <c r="R167" i="4"/>
  <c r="P167" i="4"/>
  <c r="BK167" i="4"/>
  <c r="J167" i="4"/>
  <c r="BE167" i="4"/>
  <c r="BI162" i="4"/>
  <c r="BH162" i="4"/>
  <c r="BG162" i="4"/>
  <c r="BF162" i="4"/>
  <c r="T162" i="4"/>
  <c r="R162" i="4"/>
  <c r="P162" i="4"/>
  <c r="BK162" i="4"/>
  <c r="J162" i="4"/>
  <c r="BE162" i="4" s="1"/>
  <c r="BI157" i="4"/>
  <c r="BH157" i="4"/>
  <c r="BG157" i="4"/>
  <c r="BF157" i="4"/>
  <c r="T157" i="4"/>
  <c r="R157" i="4"/>
  <c r="P157" i="4"/>
  <c r="BK157" i="4"/>
  <c r="J157" i="4"/>
  <c r="BE157" i="4"/>
  <c r="BI147" i="4"/>
  <c r="BH147" i="4"/>
  <c r="BG147" i="4"/>
  <c r="BF147" i="4"/>
  <c r="T147" i="4"/>
  <c r="R147" i="4"/>
  <c r="P147" i="4"/>
  <c r="BK147" i="4"/>
  <c r="J147" i="4"/>
  <c r="BE147" i="4"/>
  <c r="BI136" i="4"/>
  <c r="BH136" i="4"/>
  <c r="BG136" i="4"/>
  <c r="BF136" i="4"/>
  <c r="T136" i="4"/>
  <c r="R136" i="4"/>
  <c r="P136" i="4"/>
  <c r="BK136" i="4"/>
  <c r="J136" i="4"/>
  <c r="BE136" i="4" s="1"/>
  <c r="BI124" i="4"/>
  <c r="BH124" i="4"/>
  <c r="BG124" i="4"/>
  <c r="BF124" i="4"/>
  <c r="T124" i="4"/>
  <c r="R124" i="4"/>
  <c r="P124" i="4"/>
  <c r="BK124" i="4"/>
  <c r="J124" i="4"/>
  <c r="BE124" i="4"/>
  <c r="BI120" i="4"/>
  <c r="BH120" i="4"/>
  <c r="BG120" i="4"/>
  <c r="BF120" i="4"/>
  <c r="T120" i="4"/>
  <c r="R120" i="4"/>
  <c r="P120" i="4"/>
  <c r="BK120" i="4"/>
  <c r="J120" i="4"/>
  <c r="BE120" i="4"/>
  <c r="BI100" i="4"/>
  <c r="BH100" i="4"/>
  <c r="BG100" i="4"/>
  <c r="BF100" i="4"/>
  <c r="T100" i="4"/>
  <c r="R100" i="4"/>
  <c r="P100" i="4"/>
  <c r="BK100" i="4"/>
  <c r="J100" i="4"/>
  <c r="BE100" i="4" s="1"/>
  <c r="BI85" i="4"/>
  <c r="BH85" i="4"/>
  <c r="F33" i="4" s="1"/>
  <c r="BC54" i="1" s="1"/>
  <c r="BG85" i="4"/>
  <c r="BF85" i="4"/>
  <c r="J31" i="4" s="1"/>
  <c r="AW54" i="1" s="1"/>
  <c r="T85" i="4"/>
  <c r="T84" i="4"/>
  <c r="T83" i="4" s="1"/>
  <c r="T82" i="4" s="1"/>
  <c r="R85" i="4"/>
  <c r="P85" i="4"/>
  <c r="BK85" i="4"/>
  <c r="BK84" i="4"/>
  <c r="J85" i="4"/>
  <c r="BE85" i="4" s="1"/>
  <c r="J30" i="4" s="1"/>
  <c r="AV54" i="1" s="1"/>
  <c r="AT54" i="1" s="1"/>
  <c r="J78" i="4"/>
  <c r="F78" i="4"/>
  <c r="F76" i="4"/>
  <c r="E74" i="4"/>
  <c r="J51" i="4"/>
  <c r="F51" i="4"/>
  <c r="F49" i="4"/>
  <c r="E47" i="4"/>
  <c r="J18" i="4"/>
  <c r="E18" i="4"/>
  <c r="F79" i="4" s="1"/>
  <c r="F52" i="4"/>
  <c r="J17" i="4"/>
  <c r="J12" i="4"/>
  <c r="J76" i="4" s="1"/>
  <c r="J49" i="4"/>
  <c r="E7" i="4"/>
  <c r="E72" i="4"/>
  <c r="E45" i="4"/>
  <c r="AY53" i="1"/>
  <c r="AX53" i="1"/>
  <c r="BI154" i="3"/>
  <c r="BH154" i="3"/>
  <c r="BG154" i="3"/>
  <c r="BF154" i="3"/>
  <c r="T154" i="3"/>
  <c r="T153" i="3" s="1"/>
  <c r="R154" i="3"/>
  <c r="R153" i="3" s="1"/>
  <c r="P154" i="3"/>
  <c r="P153" i="3"/>
  <c r="BK154" i="3"/>
  <c r="BK153" i="3" s="1"/>
  <c r="J153" i="3" s="1"/>
  <c r="J154" i="3"/>
  <c r="BE154" i="3"/>
  <c r="J62" i="3"/>
  <c r="BI148" i="3"/>
  <c r="BH148" i="3"/>
  <c r="BG148" i="3"/>
  <c r="BF148" i="3"/>
  <c r="T148" i="3"/>
  <c r="T147" i="3"/>
  <c r="R148" i="3"/>
  <c r="R147" i="3" s="1"/>
  <c r="P148" i="3"/>
  <c r="P147" i="3" s="1"/>
  <c r="BK148" i="3"/>
  <c r="BK147" i="3" s="1"/>
  <c r="J147" i="3" s="1"/>
  <c r="J61" i="3" s="1"/>
  <c r="J148" i="3"/>
  <c r="BE148" i="3"/>
  <c r="BI143" i="3"/>
  <c r="BH143" i="3"/>
  <c r="BG143" i="3"/>
  <c r="BF143" i="3"/>
  <c r="T143" i="3"/>
  <c r="R143" i="3"/>
  <c r="P143" i="3"/>
  <c r="BK143" i="3"/>
  <c r="J143" i="3"/>
  <c r="BE143" i="3" s="1"/>
  <c r="BI138" i="3"/>
  <c r="BH138" i="3"/>
  <c r="BG138" i="3"/>
  <c r="BF138" i="3"/>
  <c r="T138" i="3"/>
  <c r="R138" i="3"/>
  <c r="P138" i="3"/>
  <c r="BK138" i="3"/>
  <c r="J138" i="3"/>
  <c r="BE138" i="3" s="1"/>
  <c r="BI133" i="3"/>
  <c r="BH133" i="3"/>
  <c r="BG133" i="3"/>
  <c r="BF133" i="3"/>
  <c r="T133" i="3"/>
  <c r="R133" i="3"/>
  <c r="P133" i="3"/>
  <c r="BK133" i="3"/>
  <c r="J133" i="3"/>
  <c r="BE133" i="3" s="1"/>
  <c r="BI130" i="3"/>
  <c r="BH130" i="3"/>
  <c r="F33" i="3" s="1"/>
  <c r="BC53" i="1" s="1"/>
  <c r="BG130" i="3"/>
  <c r="BF130" i="3"/>
  <c r="T130" i="3"/>
  <c r="R130" i="3"/>
  <c r="P130" i="3"/>
  <c r="BK130" i="3"/>
  <c r="J130" i="3"/>
  <c r="BE130" i="3" s="1"/>
  <c r="BI125" i="3"/>
  <c r="BH125" i="3"/>
  <c r="BG125" i="3"/>
  <c r="BF125" i="3"/>
  <c r="T125" i="3"/>
  <c r="T124" i="3" s="1"/>
  <c r="R125" i="3"/>
  <c r="R124" i="3" s="1"/>
  <c r="P125" i="3"/>
  <c r="P124" i="3"/>
  <c r="BK125" i="3"/>
  <c r="J125" i="3"/>
  <c r="BE125" i="3"/>
  <c r="BI118" i="3"/>
  <c r="BH118" i="3"/>
  <c r="BG118" i="3"/>
  <c r="BF118" i="3"/>
  <c r="T118" i="3"/>
  <c r="T117" i="3"/>
  <c r="R118" i="3"/>
  <c r="R117" i="3" s="1"/>
  <c r="P118" i="3"/>
  <c r="P117" i="3" s="1"/>
  <c r="BK118" i="3"/>
  <c r="BK117" i="3"/>
  <c r="J117" i="3" s="1"/>
  <c r="J59" i="3" s="1"/>
  <c r="J118" i="3"/>
  <c r="BE118" i="3"/>
  <c r="BI114" i="3"/>
  <c r="BH114" i="3"/>
  <c r="BG114" i="3"/>
  <c r="BF114" i="3"/>
  <c r="T114" i="3"/>
  <c r="R114" i="3"/>
  <c r="P114" i="3"/>
  <c r="BK114" i="3"/>
  <c r="J114" i="3"/>
  <c r="BE114" i="3" s="1"/>
  <c r="BI109" i="3"/>
  <c r="BH109" i="3"/>
  <c r="BG109" i="3"/>
  <c r="BF109" i="3"/>
  <c r="F31" i="3" s="1"/>
  <c r="BA53" i="1" s="1"/>
  <c r="T109" i="3"/>
  <c r="R109" i="3"/>
  <c r="P109" i="3"/>
  <c r="BK109" i="3"/>
  <c r="J109" i="3"/>
  <c r="BE109" i="3"/>
  <c r="BI105" i="3"/>
  <c r="BH105" i="3"/>
  <c r="BG105" i="3"/>
  <c r="BF105" i="3"/>
  <c r="T105" i="3"/>
  <c r="R105" i="3"/>
  <c r="P105" i="3"/>
  <c r="BK105" i="3"/>
  <c r="J105" i="3"/>
  <c r="BE105" i="3" s="1"/>
  <c r="BI100" i="3"/>
  <c r="BH100" i="3"/>
  <c r="BG100" i="3"/>
  <c r="BF100" i="3"/>
  <c r="T100" i="3"/>
  <c r="R100" i="3"/>
  <c r="P100" i="3"/>
  <c r="BK100" i="3"/>
  <c r="J100" i="3"/>
  <c r="BE100" i="3" s="1"/>
  <c r="BI95" i="3"/>
  <c r="BH95" i="3"/>
  <c r="BG95" i="3"/>
  <c r="BF95" i="3"/>
  <c r="T95" i="3"/>
  <c r="R95" i="3"/>
  <c r="P95" i="3"/>
  <c r="BK95" i="3"/>
  <c r="J95" i="3"/>
  <c r="BE95" i="3" s="1"/>
  <c r="BI90" i="3"/>
  <c r="BH90" i="3"/>
  <c r="BG90" i="3"/>
  <c r="BF90" i="3"/>
  <c r="T90" i="3"/>
  <c r="R90" i="3"/>
  <c r="P90" i="3"/>
  <c r="BK90" i="3"/>
  <c r="J90" i="3"/>
  <c r="BE90" i="3" s="1"/>
  <c r="BI85" i="3"/>
  <c r="F34" i="3"/>
  <c r="BD53" i="1" s="1"/>
  <c r="BH85" i="3"/>
  <c r="BG85" i="3"/>
  <c r="F32" i="3" s="1"/>
  <c r="BB53" i="1" s="1"/>
  <c r="BF85" i="3"/>
  <c r="J31" i="3"/>
  <c r="AW53" i="1" s="1"/>
  <c r="T85" i="3"/>
  <c r="R85" i="3"/>
  <c r="R84" i="3"/>
  <c r="R83" i="3" s="1"/>
  <c r="R82" i="3" s="1"/>
  <c r="P85" i="3"/>
  <c r="BK85" i="3"/>
  <c r="BK84" i="3"/>
  <c r="J84" i="3" s="1"/>
  <c r="J58" i="3" s="1"/>
  <c r="J85" i="3"/>
  <c r="BE85" i="3" s="1"/>
  <c r="J78" i="3"/>
  <c r="F78" i="3"/>
  <c r="F76" i="3"/>
  <c r="E74" i="3"/>
  <c r="J51" i="3"/>
  <c r="F51" i="3"/>
  <c r="F49" i="3"/>
  <c r="E47" i="3"/>
  <c r="J18" i="3"/>
  <c r="E18" i="3"/>
  <c r="J17" i="3"/>
  <c r="J12" i="3"/>
  <c r="J76" i="3"/>
  <c r="J49" i="3"/>
  <c r="E7" i="3"/>
  <c r="E72" i="3" s="1"/>
  <c r="E45" i="3"/>
  <c r="AY52" i="1"/>
  <c r="AX52" i="1"/>
  <c r="BI302" i="2"/>
  <c r="BH302" i="2"/>
  <c r="BG302" i="2"/>
  <c r="BF302" i="2"/>
  <c r="T302" i="2"/>
  <c r="T301" i="2"/>
  <c r="T300" i="2"/>
  <c r="R302" i="2"/>
  <c r="R301" i="2" s="1"/>
  <c r="R300" i="2" s="1"/>
  <c r="P302" i="2"/>
  <c r="P301" i="2"/>
  <c r="P300" i="2" s="1"/>
  <c r="BK302" i="2"/>
  <c r="BK301" i="2" s="1"/>
  <c r="BK300" i="2" s="1"/>
  <c r="J300" i="2" s="1"/>
  <c r="J68" i="2" s="1"/>
  <c r="J301" i="2"/>
  <c r="J69" i="2" s="1"/>
  <c r="J302" i="2"/>
  <c r="BE302" i="2" s="1"/>
  <c r="BI297" i="2"/>
  <c r="BH297" i="2"/>
  <c r="BG297" i="2"/>
  <c r="BF297" i="2"/>
  <c r="T297" i="2"/>
  <c r="R297" i="2"/>
  <c r="R288" i="2" s="1"/>
  <c r="P297" i="2"/>
  <c r="BK297" i="2"/>
  <c r="J297" i="2"/>
  <c r="BE297" i="2" s="1"/>
  <c r="BI295" i="2"/>
  <c r="BH295" i="2"/>
  <c r="BG295" i="2"/>
  <c r="BF295" i="2"/>
  <c r="T295" i="2"/>
  <c r="R295" i="2"/>
  <c r="P295" i="2"/>
  <c r="BK295" i="2"/>
  <c r="J295" i="2"/>
  <c r="BE295" i="2"/>
  <c r="BI293" i="2"/>
  <c r="BH293" i="2"/>
  <c r="BG293" i="2"/>
  <c r="BF293" i="2"/>
  <c r="T293" i="2"/>
  <c r="R293" i="2"/>
  <c r="P293" i="2"/>
  <c r="BK293" i="2"/>
  <c r="J293" i="2"/>
  <c r="BE293" i="2"/>
  <c r="BI291" i="2"/>
  <c r="BH291" i="2"/>
  <c r="BG291" i="2"/>
  <c r="BF291" i="2"/>
  <c r="T291" i="2"/>
  <c r="R291" i="2"/>
  <c r="P291" i="2"/>
  <c r="BK291" i="2"/>
  <c r="J291" i="2"/>
  <c r="BE291" i="2" s="1"/>
  <c r="BI289" i="2"/>
  <c r="BH289" i="2"/>
  <c r="BG289" i="2"/>
  <c r="BF289" i="2"/>
  <c r="T289" i="2"/>
  <c r="R289" i="2"/>
  <c r="P289" i="2"/>
  <c r="P288" i="2"/>
  <c r="BK289" i="2"/>
  <c r="BK288" i="2" s="1"/>
  <c r="J288" i="2" s="1"/>
  <c r="J67" i="2" s="1"/>
  <c r="J289" i="2"/>
  <c r="BE289" i="2" s="1"/>
  <c r="BI285" i="2"/>
  <c r="BH285" i="2"/>
  <c r="BG285" i="2"/>
  <c r="BF285" i="2"/>
  <c r="T285" i="2"/>
  <c r="R285" i="2"/>
  <c r="P285" i="2"/>
  <c r="P261" i="2" s="1"/>
  <c r="P260" i="2" s="1"/>
  <c r="BK285" i="2"/>
  <c r="J285" i="2"/>
  <c r="BE285" i="2"/>
  <c r="BI282" i="2"/>
  <c r="BH282" i="2"/>
  <c r="BG282" i="2"/>
  <c r="BF282" i="2"/>
  <c r="T282" i="2"/>
  <c r="R282" i="2"/>
  <c r="P282" i="2"/>
  <c r="BK282" i="2"/>
  <c r="J282" i="2"/>
  <c r="BE282" i="2" s="1"/>
  <c r="BI277" i="2"/>
  <c r="BH277" i="2"/>
  <c r="BG277" i="2"/>
  <c r="BF277" i="2"/>
  <c r="T277" i="2"/>
  <c r="R277" i="2"/>
  <c r="P277" i="2"/>
  <c r="BK277" i="2"/>
  <c r="J277" i="2"/>
  <c r="BE277" i="2"/>
  <c r="BI274" i="2"/>
  <c r="BH274" i="2"/>
  <c r="BG274" i="2"/>
  <c r="BF274" i="2"/>
  <c r="T274" i="2"/>
  <c r="R274" i="2"/>
  <c r="P274" i="2"/>
  <c r="BK274" i="2"/>
  <c r="J274" i="2"/>
  <c r="BE274" i="2"/>
  <c r="BI269" i="2"/>
  <c r="BH269" i="2"/>
  <c r="BG269" i="2"/>
  <c r="BF269" i="2"/>
  <c r="T269" i="2"/>
  <c r="R269" i="2"/>
  <c r="P269" i="2"/>
  <c r="BK269" i="2"/>
  <c r="J269" i="2"/>
  <c r="BE269" i="2" s="1"/>
  <c r="BI266" i="2"/>
  <c r="BH266" i="2"/>
  <c r="BG266" i="2"/>
  <c r="BF266" i="2"/>
  <c r="T266" i="2"/>
  <c r="R266" i="2"/>
  <c r="P266" i="2"/>
  <c r="BK266" i="2"/>
  <c r="J266" i="2"/>
  <c r="BE266" i="2"/>
  <c r="BI262" i="2"/>
  <c r="BH262" i="2"/>
  <c r="BG262" i="2"/>
  <c r="BF262" i="2"/>
  <c r="T262" i="2"/>
  <c r="T261" i="2"/>
  <c r="R262" i="2"/>
  <c r="P262" i="2"/>
  <c r="BK262" i="2"/>
  <c r="J262" i="2"/>
  <c r="BE262" i="2" s="1"/>
  <c r="BI257" i="2"/>
  <c r="BH257" i="2"/>
  <c r="BG257" i="2"/>
  <c r="BF257" i="2"/>
  <c r="T257" i="2"/>
  <c r="T256" i="2"/>
  <c r="R257" i="2"/>
  <c r="R256" i="2"/>
  <c r="P257" i="2"/>
  <c r="P256" i="2" s="1"/>
  <c r="BK257" i="2"/>
  <c r="BK256" i="2"/>
  <c r="J256" i="2" s="1"/>
  <c r="J64" i="2" s="1"/>
  <c r="J257" i="2"/>
  <c r="BE257" i="2"/>
  <c r="BI251" i="2"/>
  <c r="BH251" i="2"/>
  <c r="BG251" i="2"/>
  <c r="BF251" i="2"/>
  <c r="T251" i="2"/>
  <c r="T248" i="2" s="1"/>
  <c r="R251" i="2"/>
  <c r="P251" i="2"/>
  <c r="BK251" i="2"/>
  <c r="J251" i="2"/>
  <c r="BE251" i="2"/>
  <c r="BI249" i="2"/>
  <c r="BH249" i="2"/>
  <c r="BG249" i="2"/>
  <c r="BF249" i="2"/>
  <c r="T249" i="2"/>
  <c r="R249" i="2"/>
  <c r="R248" i="2" s="1"/>
  <c r="P249" i="2"/>
  <c r="P248" i="2"/>
  <c r="BK249" i="2"/>
  <c r="BK248" i="2"/>
  <c r="J248" i="2" s="1"/>
  <c r="J63" i="2" s="1"/>
  <c r="J249" i="2"/>
  <c r="BE249" i="2" s="1"/>
  <c r="BI245" i="2"/>
  <c r="BH245" i="2"/>
  <c r="BG245" i="2"/>
  <c r="BF245" i="2"/>
  <c r="T245" i="2"/>
  <c r="R245" i="2"/>
  <c r="R239" i="2" s="1"/>
  <c r="P245" i="2"/>
  <c r="BK245" i="2"/>
  <c r="J245" i="2"/>
  <c r="BE245" i="2" s="1"/>
  <c r="BI240" i="2"/>
  <c r="BH240" i="2"/>
  <c r="BG240" i="2"/>
  <c r="BF240" i="2"/>
  <c r="T240" i="2"/>
  <c r="T239" i="2" s="1"/>
  <c r="R240" i="2"/>
  <c r="P240" i="2"/>
  <c r="P239" i="2"/>
  <c r="BK240" i="2"/>
  <c r="J240" i="2"/>
  <c r="BE240" i="2" s="1"/>
  <c r="BI234" i="2"/>
  <c r="BH234" i="2"/>
  <c r="BG234" i="2"/>
  <c r="BF234" i="2"/>
  <c r="T234" i="2"/>
  <c r="R234" i="2"/>
  <c r="P234" i="2"/>
  <c r="BK234" i="2"/>
  <c r="J234" i="2"/>
  <c r="BE234" i="2"/>
  <c r="BI229" i="2"/>
  <c r="BH229" i="2"/>
  <c r="BG229" i="2"/>
  <c r="BF229" i="2"/>
  <c r="T229" i="2"/>
  <c r="R229" i="2"/>
  <c r="P229" i="2"/>
  <c r="BK229" i="2"/>
  <c r="J229" i="2"/>
  <c r="BE229" i="2" s="1"/>
  <c r="BI223" i="2"/>
  <c r="BH223" i="2"/>
  <c r="BG223" i="2"/>
  <c r="BF223" i="2"/>
  <c r="T223" i="2"/>
  <c r="T217" i="2" s="1"/>
  <c r="R223" i="2"/>
  <c r="P223" i="2"/>
  <c r="BK223" i="2"/>
  <c r="BK217" i="2" s="1"/>
  <c r="J217" i="2" s="1"/>
  <c r="J61" i="2" s="1"/>
  <c r="J223" i="2"/>
  <c r="BE223" i="2"/>
  <c r="BI218" i="2"/>
  <c r="BH218" i="2"/>
  <c r="BG218" i="2"/>
  <c r="BF218" i="2"/>
  <c r="T218" i="2"/>
  <c r="R218" i="2"/>
  <c r="R217" i="2" s="1"/>
  <c r="P218" i="2"/>
  <c r="P217" i="2"/>
  <c r="BK218" i="2"/>
  <c r="J218" i="2"/>
  <c r="BE218" i="2" s="1"/>
  <c r="BI211" i="2"/>
  <c r="BH211" i="2"/>
  <c r="BG211" i="2"/>
  <c r="BF211" i="2"/>
  <c r="T211" i="2"/>
  <c r="R211" i="2"/>
  <c r="P211" i="2"/>
  <c r="BK211" i="2"/>
  <c r="J211" i="2"/>
  <c r="BE211" i="2" s="1"/>
  <c r="BI208" i="2"/>
  <c r="BH208" i="2"/>
  <c r="BG208" i="2"/>
  <c r="BF208" i="2"/>
  <c r="T208" i="2"/>
  <c r="T192" i="2" s="1"/>
  <c r="R208" i="2"/>
  <c r="P208" i="2"/>
  <c r="BK208" i="2"/>
  <c r="BK192" i="2" s="1"/>
  <c r="J192" i="2" s="1"/>
  <c r="J60" i="2" s="1"/>
  <c r="J208" i="2"/>
  <c r="BE208" i="2"/>
  <c r="BI201" i="2"/>
  <c r="BH201" i="2"/>
  <c r="BG201" i="2"/>
  <c r="BF201" i="2"/>
  <c r="T201" i="2"/>
  <c r="R201" i="2"/>
  <c r="P201" i="2"/>
  <c r="BK201" i="2"/>
  <c r="J201" i="2"/>
  <c r="BE201" i="2"/>
  <c r="BI193" i="2"/>
  <c r="BH193" i="2"/>
  <c r="BG193" i="2"/>
  <c r="BF193" i="2"/>
  <c r="T193" i="2"/>
  <c r="R193" i="2"/>
  <c r="R192" i="2"/>
  <c r="P193" i="2"/>
  <c r="P192" i="2" s="1"/>
  <c r="BK193" i="2"/>
  <c r="J193" i="2"/>
  <c r="BE193" i="2" s="1"/>
  <c r="BI186" i="2"/>
  <c r="BH186" i="2"/>
  <c r="BG186" i="2"/>
  <c r="BF186" i="2"/>
  <c r="T186" i="2"/>
  <c r="R186" i="2"/>
  <c r="P186" i="2"/>
  <c r="BK186" i="2"/>
  <c r="BK174" i="2" s="1"/>
  <c r="J174" i="2" s="1"/>
  <c r="J59" i="2" s="1"/>
  <c r="J186" i="2"/>
  <c r="BE186" i="2"/>
  <c r="BI180" i="2"/>
  <c r="BH180" i="2"/>
  <c r="BG180" i="2"/>
  <c r="BF180" i="2"/>
  <c r="T180" i="2"/>
  <c r="R180" i="2"/>
  <c r="P180" i="2"/>
  <c r="BK180" i="2"/>
  <c r="J180" i="2"/>
  <c r="BE180" i="2"/>
  <c r="BI175" i="2"/>
  <c r="BH175" i="2"/>
  <c r="BG175" i="2"/>
  <c r="BF175" i="2"/>
  <c r="T175" i="2"/>
  <c r="T174" i="2"/>
  <c r="R175" i="2"/>
  <c r="R174" i="2"/>
  <c r="P175" i="2"/>
  <c r="P174" i="2" s="1"/>
  <c r="BK175" i="2"/>
  <c r="J175" i="2"/>
  <c r="BE175" i="2" s="1"/>
  <c r="BI169" i="2"/>
  <c r="BH169" i="2"/>
  <c r="BG169" i="2"/>
  <c r="BF169" i="2"/>
  <c r="T169" i="2"/>
  <c r="R169" i="2"/>
  <c r="P169" i="2"/>
  <c r="BK169" i="2"/>
  <c r="J169" i="2"/>
  <c r="BE169" i="2"/>
  <c r="BI164" i="2"/>
  <c r="BH164" i="2"/>
  <c r="BG164" i="2"/>
  <c r="BF164" i="2"/>
  <c r="T164" i="2"/>
  <c r="R164" i="2"/>
  <c r="P164" i="2"/>
  <c r="BK164" i="2"/>
  <c r="J164" i="2"/>
  <c r="BE164" i="2"/>
  <c r="BI161" i="2"/>
  <c r="BH161" i="2"/>
  <c r="BG161" i="2"/>
  <c r="BF161" i="2"/>
  <c r="T161" i="2"/>
  <c r="R161" i="2"/>
  <c r="P161" i="2"/>
  <c r="BK161" i="2"/>
  <c r="J161" i="2"/>
  <c r="BE161" i="2" s="1"/>
  <c r="BI156" i="2"/>
  <c r="BH156" i="2"/>
  <c r="BG156" i="2"/>
  <c r="BF156" i="2"/>
  <c r="T156" i="2"/>
  <c r="R156" i="2"/>
  <c r="P156" i="2"/>
  <c r="BK156" i="2"/>
  <c r="J156" i="2"/>
  <c r="BE156" i="2"/>
  <c r="BI152" i="2"/>
  <c r="BH152" i="2"/>
  <c r="BG152" i="2"/>
  <c r="BF152" i="2"/>
  <c r="T152" i="2"/>
  <c r="R152" i="2"/>
  <c r="P152" i="2"/>
  <c r="BK152" i="2"/>
  <c r="J152" i="2"/>
  <c r="BE152" i="2"/>
  <c r="BI148" i="2"/>
  <c r="BH148" i="2"/>
  <c r="BG148" i="2"/>
  <c r="BF148" i="2"/>
  <c r="T148" i="2"/>
  <c r="R148" i="2"/>
  <c r="P148" i="2"/>
  <c r="BK148" i="2"/>
  <c r="J148" i="2"/>
  <c r="BE148" i="2" s="1"/>
  <c r="BI143" i="2"/>
  <c r="BH143" i="2"/>
  <c r="BG143" i="2"/>
  <c r="BF143" i="2"/>
  <c r="T143" i="2"/>
  <c r="R143" i="2"/>
  <c r="P143" i="2"/>
  <c r="BK143" i="2"/>
  <c r="J143" i="2"/>
  <c r="BE143" i="2"/>
  <c r="BI138" i="2"/>
  <c r="BH138" i="2"/>
  <c r="BG138" i="2"/>
  <c r="BF138" i="2"/>
  <c r="T138" i="2"/>
  <c r="R138" i="2"/>
  <c r="P138" i="2"/>
  <c r="BK138" i="2"/>
  <c r="J138" i="2"/>
  <c r="BE138" i="2"/>
  <c r="BI132" i="2"/>
  <c r="BH132" i="2"/>
  <c r="BG132" i="2"/>
  <c r="BF132" i="2"/>
  <c r="T132" i="2"/>
  <c r="R132" i="2"/>
  <c r="P132" i="2"/>
  <c r="BK132" i="2"/>
  <c r="J132" i="2"/>
  <c r="BE132" i="2" s="1"/>
  <c r="BI129" i="2"/>
  <c r="BH129" i="2"/>
  <c r="BG129" i="2"/>
  <c r="BF129" i="2"/>
  <c r="T129" i="2"/>
  <c r="R129" i="2"/>
  <c r="P129" i="2"/>
  <c r="BK129" i="2"/>
  <c r="J129" i="2"/>
  <c r="BE129" i="2"/>
  <c r="BI126" i="2"/>
  <c r="BH126" i="2"/>
  <c r="BG126" i="2"/>
  <c r="BF126" i="2"/>
  <c r="T126" i="2"/>
  <c r="R126" i="2"/>
  <c r="P126" i="2"/>
  <c r="BK126" i="2"/>
  <c r="J126" i="2"/>
  <c r="BE126" i="2"/>
  <c r="BI121" i="2"/>
  <c r="BH121" i="2"/>
  <c r="BG121" i="2"/>
  <c r="F32" i="2" s="1"/>
  <c r="BB52" i="1" s="1"/>
  <c r="BF121" i="2"/>
  <c r="T121" i="2"/>
  <c r="R121" i="2"/>
  <c r="P121" i="2"/>
  <c r="BK121" i="2"/>
  <c r="J121" i="2"/>
  <c r="BE121" i="2" s="1"/>
  <c r="BI116" i="2"/>
  <c r="BH116" i="2"/>
  <c r="BG116" i="2"/>
  <c r="BF116" i="2"/>
  <c r="T116" i="2"/>
  <c r="R116" i="2"/>
  <c r="P116" i="2"/>
  <c r="BK116" i="2"/>
  <c r="J116" i="2"/>
  <c r="BE116" i="2"/>
  <c r="BI112" i="2"/>
  <c r="BH112" i="2"/>
  <c r="BG112" i="2"/>
  <c r="BF112" i="2"/>
  <c r="T112" i="2"/>
  <c r="R112" i="2"/>
  <c r="P112" i="2"/>
  <c r="P91" i="2" s="1"/>
  <c r="P90" i="2" s="1"/>
  <c r="P89" i="2" s="1"/>
  <c r="AU52" i="1" s="1"/>
  <c r="BK112" i="2"/>
  <c r="J112" i="2"/>
  <c r="BE112" i="2"/>
  <c r="BI106" i="2"/>
  <c r="BH106" i="2"/>
  <c r="BG106" i="2"/>
  <c r="BF106" i="2"/>
  <c r="T106" i="2"/>
  <c r="R106" i="2"/>
  <c r="P106" i="2"/>
  <c r="BK106" i="2"/>
  <c r="J106" i="2"/>
  <c r="BE106" i="2" s="1"/>
  <c r="BI102" i="2"/>
  <c r="BH102" i="2"/>
  <c r="BG102" i="2"/>
  <c r="BF102" i="2"/>
  <c r="T102" i="2"/>
  <c r="R102" i="2"/>
  <c r="P102" i="2"/>
  <c r="BK102" i="2"/>
  <c r="J102" i="2"/>
  <c r="BE102" i="2"/>
  <c r="BI97" i="2"/>
  <c r="BH97" i="2"/>
  <c r="BG97" i="2"/>
  <c r="BF97" i="2"/>
  <c r="T97" i="2"/>
  <c r="R97" i="2"/>
  <c r="R91" i="2" s="1"/>
  <c r="R90" i="2" s="1"/>
  <c r="P97" i="2"/>
  <c r="BK97" i="2"/>
  <c r="J97" i="2"/>
  <c r="BE97" i="2"/>
  <c r="BI92" i="2"/>
  <c r="F34" i="2"/>
  <c r="BD52" i="1" s="1"/>
  <c r="BH92" i="2"/>
  <c r="BG92" i="2"/>
  <c r="BF92" i="2"/>
  <c r="T92" i="2"/>
  <c r="R92" i="2"/>
  <c r="P92" i="2"/>
  <c r="BK92" i="2"/>
  <c r="J92" i="2"/>
  <c r="BE92" i="2" s="1"/>
  <c r="J85" i="2"/>
  <c r="F85" i="2"/>
  <c r="F83" i="2"/>
  <c r="E81" i="2"/>
  <c r="J51" i="2"/>
  <c r="F51" i="2"/>
  <c r="F49" i="2"/>
  <c r="E47" i="2"/>
  <c r="J18" i="2"/>
  <c r="E18" i="2"/>
  <c r="F52" i="2" s="1"/>
  <c r="J17" i="2"/>
  <c r="J12" i="2"/>
  <c r="J83" i="2" s="1"/>
  <c r="E7" i="2"/>
  <c r="AS51" i="1"/>
  <c r="L47" i="1"/>
  <c r="AM46" i="1"/>
  <c r="L46" i="1"/>
  <c r="AM44" i="1"/>
  <c r="L44" i="1"/>
  <c r="L42" i="1"/>
  <c r="L41" i="1"/>
  <c r="F30" i="5" l="1"/>
  <c r="AZ55" i="1" s="1"/>
  <c r="J30" i="5"/>
  <c r="AV55" i="1" s="1"/>
  <c r="J30" i="2"/>
  <c r="AV52" i="1" s="1"/>
  <c r="F30" i="2"/>
  <c r="AZ52" i="1" s="1"/>
  <c r="BD51" i="1"/>
  <c r="W30" i="1" s="1"/>
  <c r="J84" i="4"/>
  <c r="J58" i="4" s="1"/>
  <c r="BK83" i="4"/>
  <c r="J80" i="5"/>
  <c r="J58" i="5" s="1"/>
  <c r="BK79" i="5"/>
  <c r="J31" i="5"/>
  <c r="AW55" i="1" s="1"/>
  <c r="F31" i="5"/>
  <c r="BA55" i="1" s="1"/>
  <c r="F79" i="3"/>
  <c r="F52" i="3"/>
  <c r="P236" i="4"/>
  <c r="P298" i="4"/>
  <c r="F86" i="2"/>
  <c r="T91" i="2"/>
  <c r="T90" i="2" s="1"/>
  <c r="J30" i="3"/>
  <c r="AV53" i="1" s="1"/>
  <c r="AT53" i="1" s="1"/>
  <c r="F30" i="3"/>
  <c r="AZ53" i="1" s="1"/>
  <c r="BK124" i="3"/>
  <c r="P84" i="4"/>
  <c r="P83" i="4" s="1"/>
  <c r="P82" i="4" s="1"/>
  <c r="AU54" i="1" s="1"/>
  <c r="F32" i="4"/>
  <c r="BB54" i="1" s="1"/>
  <c r="BB51" i="1" s="1"/>
  <c r="F34" i="4"/>
  <c r="BD54" i="1" s="1"/>
  <c r="T84" i="3"/>
  <c r="T83" i="3" s="1"/>
  <c r="T82" i="3" s="1"/>
  <c r="F30" i="4"/>
  <c r="AZ54" i="1" s="1"/>
  <c r="F31" i="4"/>
  <c r="BA54" i="1" s="1"/>
  <c r="R84" i="4"/>
  <c r="R83" i="4" s="1"/>
  <c r="R82" i="4" s="1"/>
  <c r="E79" i="2"/>
  <c r="E45" i="2"/>
  <c r="F33" i="2"/>
  <c r="BC52" i="1" s="1"/>
  <c r="BC51" i="1" s="1"/>
  <c r="R261" i="2"/>
  <c r="R260" i="2" s="1"/>
  <c r="R89" i="2" s="1"/>
  <c r="J49" i="2"/>
  <c r="BK91" i="2"/>
  <c r="J31" i="2"/>
  <c r="AW52" i="1" s="1"/>
  <c r="BK239" i="2"/>
  <c r="J239" i="2" s="1"/>
  <c r="J62" i="2" s="1"/>
  <c r="BK261" i="2"/>
  <c r="T288" i="2"/>
  <c r="T260" i="2" s="1"/>
  <c r="P84" i="3"/>
  <c r="P83" i="3" s="1"/>
  <c r="P82" i="3" s="1"/>
  <c r="AU53" i="1" s="1"/>
  <c r="AU51" i="1" s="1"/>
  <c r="F31" i="2"/>
  <c r="BA52" i="1" s="1"/>
  <c r="AT55" i="1" l="1"/>
  <c r="BA51" i="1"/>
  <c r="W28" i="1"/>
  <c r="AX51" i="1"/>
  <c r="AZ51" i="1"/>
  <c r="BK260" i="2"/>
  <c r="J260" i="2" s="1"/>
  <c r="J65" i="2" s="1"/>
  <c r="J261" i="2"/>
  <c r="J66" i="2" s="1"/>
  <c r="W27" i="1"/>
  <c r="AW51" i="1"/>
  <c r="AK27" i="1" s="1"/>
  <c r="BK90" i="2"/>
  <c r="J91" i="2"/>
  <c r="J58" i="2" s="1"/>
  <c r="J79" i="5"/>
  <c r="J57" i="5" s="1"/>
  <c r="BK78" i="5"/>
  <c r="J78" i="5" s="1"/>
  <c r="J124" i="3"/>
  <c r="J60" i="3" s="1"/>
  <c r="BK83" i="3"/>
  <c r="J83" i="4"/>
  <c r="J57" i="4" s="1"/>
  <c r="BK82" i="4"/>
  <c r="J82" i="4" s="1"/>
  <c r="AY51" i="1"/>
  <c r="W29" i="1"/>
  <c r="AT52" i="1"/>
  <c r="T89" i="2"/>
  <c r="J56" i="5" l="1"/>
  <c r="J27" i="5"/>
  <c r="W26" i="1"/>
  <c r="AV51" i="1"/>
  <c r="J27" i="4"/>
  <c r="J56" i="4"/>
  <c r="J90" i="2"/>
  <c r="J57" i="2" s="1"/>
  <c r="BK89" i="2"/>
  <c r="J89" i="2" s="1"/>
  <c r="BK82" i="3"/>
  <c r="J82" i="3" s="1"/>
  <c r="J83" i="3"/>
  <c r="J57" i="3" s="1"/>
  <c r="AT51" i="1" l="1"/>
  <c r="AK26" i="1"/>
  <c r="J36" i="4"/>
  <c r="AG54" i="1"/>
  <c r="AN54" i="1" s="1"/>
  <c r="J27" i="3"/>
  <c r="J56" i="3"/>
  <c r="J56" i="2"/>
  <c r="J27" i="2"/>
  <c r="J36" i="5"/>
  <c r="AG55" i="1"/>
  <c r="AN55" i="1" s="1"/>
  <c r="J36" i="3" l="1"/>
  <c r="AG53" i="1"/>
  <c r="AN53" i="1" s="1"/>
  <c r="AG52" i="1"/>
  <c r="J36" i="2"/>
  <c r="AN52" i="1" l="1"/>
  <c r="AG51" i="1"/>
  <c r="AN51" i="1" l="1"/>
  <c r="AK23" i="1"/>
  <c r="AK32" i="1" s="1"/>
</calcChain>
</file>

<file path=xl/sharedStrings.xml><?xml version="1.0" encoding="utf-8"?>
<sst xmlns="http://schemas.openxmlformats.org/spreadsheetml/2006/main" count="6685" uniqueCount="944">
  <si>
    <t>Export VZ</t>
  </si>
  <si>
    <t>List obsahuje:</t>
  </si>
  <si>
    <t>1) Rekapitulace stavby</t>
  </si>
  <si>
    <t>2) Rekapitulace objektů stavby a soupisů prací</t>
  </si>
  <si>
    <t>3.0</t>
  </si>
  <si>
    <t>ZAMOK</t>
  </si>
  <si>
    <t>False</t>
  </si>
  <si>
    <t>{3d439141-4e63-4c4c-9e17-b621771df552}</t>
  </si>
  <si>
    <t>0,01</t>
  </si>
  <si>
    <t>21</t>
  </si>
  <si>
    <t>15</t>
  </si>
  <si>
    <t>REKAPITULACE STAVBY</t>
  </si>
  <si>
    <t>v ---  níže se nacházejí doplnkové a pomocné údaje k sestavám  --- v</t>
  </si>
  <si>
    <t>Návod na vyplnění</t>
  </si>
  <si>
    <t>0,001</t>
  </si>
  <si>
    <t>Kód:</t>
  </si>
  <si>
    <t>20180601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</si>
  <si>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</si>
  <si>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</si>
  <si>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Odvodnění ulice U Třešňovky v Chomutově</t>
  </si>
  <si>
    <t>KSO:</t>
  </si>
  <si>
    <t>814</t>
  </si>
  <si>
    <t>CC-CZ:</t>
  </si>
  <si>
    <t/>
  </si>
  <si>
    <t>Místo:</t>
  </si>
  <si>
    <t>Chomutov</t>
  </si>
  <si>
    <t>Datum:</t>
  </si>
  <si>
    <t>18. 7. 2018</t>
  </si>
  <si>
    <t>Zadavatel:</t>
  </si>
  <si>
    <t>IČ:</t>
  </si>
  <si>
    <t xml:space="preserve">Statutární město Chomutov </t>
  </si>
  <si>
    <t>DIČ:</t>
  </si>
  <si>
    <t>Uchazeč:</t>
  </si>
  <si>
    <t>Vyplň údaj</t>
  </si>
  <si>
    <t>Projektant:</t>
  </si>
  <si>
    <t>POVOING, Ing. Miloslav Čáp, Ph.D</t>
  </si>
  <si>
    <t>True</t>
  </si>
  <si>
    <t>Poznámka:</t>
  </si>
  <si>
    <t>"Soupis prací je sestaven za využití položek Cenové soustavy ÚRS. Cenové a technické podmínky položek cenové soustavy ÚRS, které nejsou uvedeny v soupisu prací ( tzv. úvodní části katalogů), jsou neomezeně dálkově k dispozici na www.cs-urs.cz. Položky soupisu prací, které nemají ve sloupci "" Cenová soustava""uveden žádný údaj, nepochází z Cenové soustavy ÚRS, ale způsob tvorby cen vychází z cenových a technických podmínek ÚRS. Pokud je v projektové dokumentaci předepsaná konkrétní značka produktu či výrobku jedná se pouze o doporučení.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</si>
  <si>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</si>
  <si>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</si>
  <si>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</si>
  <si>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</si>
  <si>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</si>
  <si>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</si>
  <si>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</si>
  <si>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</si>
  <si>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</si>
  <si>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</si>
  <si>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</si>
  <si>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</si>
  <si>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</si>
  <si>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</si>
  <si>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</si>
  <si>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</si>
  <si>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</si>
  <si>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</si>
  <si>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</si>
  <si>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</si>
  <si>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</si>
  <si>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</si>
  <si>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</si>
  <si>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</si>
  <si>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</si>
  <si>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</si>
  <si>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</si>
  <si>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</si>
  <si>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</si>
  <si>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</si>
  <si>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</si>
  <si>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</si>
  <si>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</si>
  <si>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</si>
  <si>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</si>
  <si>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</si>
  <si>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</si>
  <si>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</si>
  <si>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</si>
  <si>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01</t>
  </si>
  <si>
    <t xml:space="preserve">Retenční nádrž </t>
  </si>
  <si>
    <t>STA</t>
  </si>
  <si>
    <t>1</t>
  </si>
  <si>
    <t>{a92c3f22-312b-4e5c-8266-863284989ec2}</t>
  </si>
  <si>
    <t>2</t>
  </si>
  <si>
    <t>SO 02</t>
  </si>
  <si>
    <t xml:space="preserve">Odvodňovací žlab </t>
  </si>
  <si>
    <t>{f0837cec-c735-4e91-ad34-9d857f12ef14}</t>
  </si>
  <si>
    <t>SO 03</t>
  </si>
  <si>
    <t xml:space="preserve">Potrubí </t>
  </si>
  <si>
    <t>{782c2f4a-b6aa-4b50-83eb-f1d6d74ce498}</t>
  </si>
  <si>
    <t>VON</t>
  </si>
  <si>
    <t xml:space="preserve">Vedlejší a ostatní náklady </t>
  </si>
  <si>
    <t>{5a1b2d56-277e-40bb-9d7a-6c36e94544a1}</t>
  </si>
  <si>
    <t>1) Krycí list soupisu</t>
  </si>
  <si>
    <t>2) Rekapitulace</t>
  </si>
  <si>
    <t>3) Soupis prací</t>
  </si>
  <si>
    <t>Zpět na list:</t>
  </si>
  <si>
    <t>Rekapitulace stavby</t>
  </si>
  <si>
    <t>KRYCÍ LIST SOUPISU</t>
  </si>
  <si>
    <t>Objekt:</t>
  </si>
  <si>
    <t xml:space="preserve">SO 01 - Retenční nádrž </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</si>
  <si>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</si>
  <si>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</si>
  <si>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</si>
  <si>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</si>
  <si>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</si>
  <si>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</si>
  <si>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</si>
  <si>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</si>
  <si>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</si>
  <si>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</si>
  <si>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</si>
  <si>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997 - Přesun sutě</t>
  </si>
  <si>
    <t xml:space="preserve">    998 - Přesun hmot</t>
  </si>
  <si>
    <t>PSV - Práce a dodávky PSV</t>
  </si>
  <si>
    <t xml:space="preserve">    711 - Izolace proti vodě, vlhkosti a plynům</t>
  </si>
  <si>
    <t xml:space="preserve">    767 - Konstrukce zámečnické</t>
  </si>
  <si>
    <t>M - Práce a dodávky M</t>
  </si>
  <si>
    <t xml:space="preserve">    23-M - Montáže potrubí</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</si>
  <si>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</si>
  <si>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</si>
  <si>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</si>
  <si>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</si>
  <si>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</si>
  <si>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</si>
  <si>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</si>
  <si>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</si>
  <si>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</si>
  <si>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</si>
  <si>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</si>
  <si>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</si>
  <si>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</si>
  <si>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</si>
  <si>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</si>
  <si>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</si>
  <si>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</si>
  <si>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</si>
  <si>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</si>
  <si>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112201101</t>
  </si>
  <si>
    <t>Odstranění pařezů D do 300 mm</t>
  </si>
  <si>
    <t>kus</t>
  </si>
  <si>
    <t>CS ÚRS 2018 02</t>
  </si>
  <si>
    <t>4</t>
  </si>
  <si>
    <t>223128725</t>
  </si>
  <si>
    <t>PP</t>
  </si>
  <si>
    <t>Odstranění pařezů  s jejich vykopáním, vytrháním nebo odstřelením, s přesekáním kořenů průměru přes 100 do 300 mm</t>
  </si>
  <si>
    <t>PSC</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</si>
  <si>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</si>
  <si>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VV</t>
  </si>
  <si>
    <t>19+22</t>
  </si>
  <si>
    <t>Součet</t>
  </si>
  <si>
    <t>112201102</t>
  </si>
  <si>
    <t>Odstranění pařezů D do 500 mm</t>
  </si>
  <si>
    <t>-884031422</t>
  </si>
  <si>
    <t>Odstranění pařezů  s jejich vykopáním, vytrháním nebo odstřelením, s přesekáním kořenů průměru přes 300 do 500 mm</t>
  </si>
  <si>
    <t>24+11</t>
  </si>
  <si>
    <t>3</t>
  </si>
  <si>
    <t>1211012</t>
  </si>
  <si>
    <t xml:space="preserve">Odstranění zemin schopných zúrodnění (humusu) </t>
  </si>
  <si>
    <t>m2</t>
  </si>
  <si>
    <t>778819560</t>
  </si>
  <si>
    <t xml:space="preserve">Odstranění zemin schopných zúrodnění (humusu) pro jakoukoliv tl. vrstvy s přemístěním a uložením pro zpětné použití </t>
  </si>
  <si>
    <t>472</t>
  </si>
  <si>
    <t>131301102</t>
  </si>
  <si>
    <t>Hloubení jam nezapažených v hornině tř. 4 objemu do 1000 m3</t>
  </si>
  <si>
    <t>m3</t>
  </si>
  <si>
    <t>1058254261</t>
  </si>
  <si>
    <t>Hloubení nezapažených jam a zářezů s urovnáním dna do předepsaného profilu a spádu v hornině tř. 4 přes 100 do 1 000 m3</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</si>
  <si>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</si>
  <si>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hlavní výkop - výkop rýh (žeber)</t>
  </si>
  <si>
    <t>150,0-5,108</t>
  </si>
  <si>
    <t>5</t>
  </si>
  <si>
    <t>131301109</t>
  </si>
  <si>
    <t>Příplatek za lepivost u hloubení jam nezapažených v hornině tř. 4</t>
  </si>
  <si>
    <t>1782792272</t>
  </si>
  <si>
    <t>Hloubení nezapažených jam a zářezů s urovnáním dna do předepsaného profilu a spádu Příplatek k cenám za lepivost horniny tř. 4</t>
  </si>
  <si>
    <t>144,892/3</t>
  </si>
  <si>
    <t>6</t>
  </si>
  <si>
    <t>132301101</t>
  </si>
  <si>
    <t>Hloubení rýh š do 600 mm v hornině tř. 4 objemu do 100 m3</t>
  </si>
  <si>
    <t>-753025881</t>
  </si>
  <si>
    <t>Hloubení zapažených i nezapažených rýh šířky do 600 mm  s urovnáním dna do předepsaného profilu a spádu v hornině tř. 4 do 100 m3</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</si>
  <si>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</si>
  <si>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(7,715+12,715)*2*0,5*0,25</t>
  </si>
  <si>
    <t>7</t>
  </si>
  <si>
    <t>132301109</t>
  </si>
  <si>
    <t>Příplatek za lepivost k hloubení rýh š do 600 mm v hornině tř. 4</t>
  </si>
  <si>
    <t>879901363</t>
  </si>
  <si>
    <t>Hloubení zapažených i nezapažených rýh šířky do 600 mm  s urovnáním dna do předepsaného profilu a spádu v hornině tř. 4 Příplatek k cenám za lepivost horniny tř. 4</t>
  </si>
  <si>
    <t>5,108/3</t>
  </si>
  <si>
    <t>8</t>
  </si>
  <si>
    <t>162301421</t>
  </si>
  <si>
    <t>Vodorovné přemístění pařezů do 5 km D do 300 mm</t>
  </si>
  <si>
    <t>1861018515</t>
  </si>
  <si>
    <t>Vodorovné přemístění větví, kmenů nebo pařezů  s naložením, složením a dopravou do 5000 m pařezů kmenů, průměru přes 100 do 300 mm</t>
  </si>
  <si>
    <t xml:space="preserve">Poznámka k souboru cen:_x000D_
1. Průměr kmene i pařezu se měří v místě řezu. 2. Měrná jednotka je 1 strom. </t>
  </si>
  <si>
    <t>9</t>
  </si>
  <si>
    <t>162301422</t>
  </si>
  <si>
    <t>Vodorovné přemístění pařezů do 5 km D do 500 mm</t>
  </si>
  <si>
    <t>422783262</t>
  </si>
  <si>
    <t>Vodorovné přemístění větví, kmenů nebo pařezů  s naložením, složením a dopravou do 5000 m pařezů kmenů, průměru přes 300 do 500 mm</t>
  </si>
  <si>
    <t>10</t>
  </si>
  <si>
    <t>162701103</t>
  </si>
  <si>
    <t>Vodorovné přemístění do 8000 m výkopku/sypaniny z horniny tř. 1 až 4</t>
  </si>
  <si>
    <t>1812214178</t>
  </si>
  <si>
    <t>Vodorovné přemístění výkopku nebo sypaniny po suchu  na obvyklém dopravním prostředku, bez naložení výkopku, avšak se složením bez rozhrnutí z horniny tř. 1 až 4 na vzdálenost přes 7 000 do 8 000 m</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</si>
  <si>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</si>
  <si>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 xml:space="preserve">30% z výkopku zpětně využito do násypu, přebytek odvoz na skládku </t>
  </si>
  <si>
    <t>144,892+5,108-71,4</t>
  </si>
  <si>
    <t>11</t>
  </si>
  <si>
    <t>171101103</t>
  </si>
  <si>
    <t>Uložení sypaniny z hornin soudržných do násypů zhutněných do 100 % PS</t>
  </si>
  <si>
    <t>1068032497</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</si>
  <si>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</si>
  <si>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</si>
  <si>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239,4</t>
  </si>
  <si>
    <t>12</t>
  </si>
  <si>
    <t>M</t>
  </si>
  <si>
    <t>100101</t>
  </si>
  <si>
    <t xml:space="preserve">Vhodná zemina do násypů - nákup + doprava </t>
  </si>
  <si>
    <t>t</t>
  </si>
  <si>
    <t>-1347600837</t>
  </si>
  <si>
    <t>nákup vhodné zeminy (uvažováno 70%)</t>
  </si>
  <si>
    <t>168,0*1,8</t>
  </si>
  <si>
    <t>13</t>
  </si>
  <si>
    <t>171151101</t>
  </si>
  <si>
    <t>Hutnění boků násypů pro jakýkoliv sklon a míru zhutnění svahu</t>
  </si>
  <si>
    <t>-1712585661</t>
  </si>
  <si>
    <t>Hutnění boků násypů z hornin soudržných a sypkých  pro jakýkoliv sklon, délku a míru zhutnění svahu</t>
  </si>
  <si>
    <t>400,0</t>
  </si>
  <si>
    <t>14</t>
  </si>
  <si>
    <t>181006112</t>
  </si>
  <si>
    <t>Rozprostření zemint l vrstvy do 0,15 m schopných zúrodnění v rovině a sklonu do 1:5</t>
  </si>
  <si>
    <t>1605240939</t>
  </si>
  <si>
    <t>Rozprostření zemin schopných zúrodnění  v rovině a ve sklonu do 1:5, tloušťka vrstvy přes 0,10 do 0,15 m</t>
  </si>
  <si>
    <t>800</t>
  </si>
  <si>
    <t>181411121</t>
  </si>
  <si>
    <t>Založení lučního trávníku výsevem plochy do 1000 m2 v rovině a ve svahu do 1:5</t>
  </si>
  <si>
    <t>38405543</t>
  </si>
  <si>
    <t>Založení trávníku na půdě předem připravené plochy do 1000 m2 výsevem včetně utažení lučního v rovině nebo na svahu do 1:5</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</si>
  <si>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</si>
  <si>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16</t>
  </si>
  <si>
    <t>00572100</t>
  </si>
  <si>
    <t>osivo jetelotráva intenzivní víceletá</t>
  </si>
  <si>
    <t>kg</t>
  </si>
  <si>
    <t>-435467143</t>
  </si>
  <si>
    <t>800*0,015 'Přepočtené koeficientem množství</t>
  </si>
  <si>
    <t>17</t>
  </si>
  <si>
    <t>181951102</t>
  </si>
  <si>
    <t>Úprava pláně v hornině tř. 1 až 4 se zhutněním</t>
  </si>
  <si>
    <t>264463322</t>
  </si>
  <si>
    <t>Úprava pláně vyrovnáním výškových rozdílů  v hornině tř. 1 až 4 se zhutněním</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</si>
  <si>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</si>
  <si>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100,0</t>
  </si>
  <si>
    <t>18</t>
  </si>
  <si>
    <t>182201101</t>
  </si>
  <si>
    <t>Svahování násypů</t>
  </si>
  <si>
    <t>1074346634</t>
  </si>
  <si>
    <t>Svahování trvalých svahů do projektovaných profilů  s potřebným přemístěním výkopku při svahování násypů v jakékoliv hornině</t>
  </si>
  <si>
    <t xml:space="preserve">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</si>
  <si>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400</t>
  </si>
  <si>
    <t>Zakládání</t>
  </si>
  <si>
    <t>19</t>
  </si>
  <si>
    <t>273321311a</t>
  </si>
  <si>
    <t>Podkladní desky ze ŽB bez zvýšených nároků na prostředí tř. C 16/20</t>
  </si>
  <si>
    <t>549165769</t>
  </si>
  <si>
    <t>Základy z betonu železového (bez výztuže) desky z betonu bez zvýšených nároků na prostředí tř. C 16/20</t>
  </si>
  <si>
    <t>P</t>
  </si>
  <si>
    <t>Poznámka k položce:
C 16/20 X0</t>
  </si>
  <si>
    <t>34,8</t>
  </si>
  <si>
    <t>20</t>
  </si>
  <si>
    <t>273362021</t>
  </si>
  <si>
    <t>Výztuž základových desek svařovanými sítěmi Kari</t>
  </si>
  <si>
    <t>1735603246</t>
  </si>
  <si>
    <t>Výztuž základů desek ze svařovaných sítí z drátů typu KARI</t>
  </si>
  <si>
    <t xml:space="preserve">Poznámka k souboru cen:_x000D_
1. Ceny platí pro desky rovné, s náběhy, hřibové nebo upnuté do žeber včetně výztuže těchto žeber. </t>
  </si>
  <si>
    <t xml:space="preserve">Poznámka k položce:
sítě BST 150/6
</t>
  </si>
  <si>
    <t>1,25</t>
  </si>
  <si>
    <t>274313611</t>
  </si>
  <si>
    <t>Základové pásy z betonu tř. C 16/20</t>
  </si>
  <si>
    <t>1196663067</t>
  </si>
  <si>
    <t>Základy z betonu prostého pasy betonu kamenem neprokládaného tř. C 16/20</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</si>
  <si>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</si>
  <si>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5,108</t>
  </si>
  <si>
    <t>Svislé a kompletní konstrukce</t>
  </si>
  <si>
    <t>22</t>
  </si>
  <si>
    <t>321321116</t>
  </si>
  <si>
    <t>Konstrukce vodních staveb ze ŽB mrazuvzdorného tř. C 30/37</t>
  </si>
  <si>
    <t>2113740037</t>
  </si>
  <si>
    <t>Konstrukce z betonu vodních staveb  přehrad, jezů a plavebních komor, spodní stavby vodních elektráren, jader přehrad, odběrných věží a výpustných zařízení, opěrných zdí, šachet, šachtic a ostatních konstrukcí železového pro prostředí s mrazovými cykly tř. C 30/37</t>
  </si>
  <si>
    <t xml:space="preserve">Poznámka k souboru cen:_x000D_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</si>
  <si>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Poznámka k položce:
C 30/37 XC4</t>
  </si>
  <si>
    <t xml:space="preserve">sdružený objekt </t>
  </si>
  <si>
    <t>1,6*3,4*0,2</t>
  </si>
  <si>
    <t>(3,0+0,8)*2*0,2*2,0</t>
  </si>
  <si>
    <t>23</t>
  </si>
  <si>
    <t>321351010</t>
  </si>
  <si>
    <t>Bednění konstrukcí vodních staveb rovinné - zřízení</t>
  </si>
  <si>
    <t>-528392623</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</si>
  <si>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</si>
  <si>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cen:_x000D_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</si>
  <si>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(1,6+3,4)*2*0,2</t>
  </si>
  <si>
    <t>(1,2+3,0)*2*2,0+(0,8+2,6)*2*2,0</t>
  </si>
  <si>
    <t>24</t>
  </si>
  <si>
    <t>321352010</t>
  </si>
  <si>
    <t>Bednění konstrukcí vodních staveb rovinné - odstranění</t>
  </si>
  <si>
    <t>661967904</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</si>
  <si>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</si>
  <si>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25</t>
  </si>
  <si>
    <t>321366111</t>
  </si>
  <si>
    <t>Výztuž železobetonových konstrukcí vodních staveb z oceli 10 505 D do 12 mm</t>
  </si>
  <si>
    <t>964545081</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</si>
  <si>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</si>
  <si>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cen:_x000D_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</si>
  <si>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0,132+0,348</t>
  </si>
  <si>
    <t>Vodorovné konstrukce</t>
  </si>
  <si>
    <t>26</t>
  </si>
  <si>
    <t>45131151</t>
  </si>
  <si>
    <t>Podklad pro dlažbu z betonu prostého mrazuvzdorného tř. C 16/20 vrstva tl do 100 mm</t>
  </si>
  <si>
    <t>795891323</t>
  </si>
  <si>
    <t>Podklad z prostého betonu pod dlažbu pro prostředí s mrazovými cykly, ve vrstvě tl. do 100 mm</t>
  </si>
  <si>
    <t>Poznámka k položce:
tř. 16/20 X0</t>
  </si>
  <si>
    <t>348,0</t>
  </si>
  <si>
    <t>27</t>
  </si>
  <si>
    <t>452311141</t>
  </si>
  <si>
    <t>Podkladní desky z betonu prostého tř. C 16/20 otevřený výkop</t>
  </si>
  <si>
    <t>-1096903085</t>
  </si>
  <si>
    <t>Podkladní a zajišťovací konstrukce z betonu prostého v otevřeném výkopu desky pod potrubí, stoky a drobné objekty z betonu tř. C 16/20</t>
  </si>
  <si>
    <t xml:space="preserve">Poznámka k souboru cen:_x000D_
1. Ceny -1121 až -1191 a -1192 lze použít i pro ochrannou vrstvu pod železobetonové konstrukce. 2. Ceny -2121 až -2191 a -2192 jsou určeny pro jakékoliv úkosy sedel. </t>
  </si>
  <si>
    <t xml:space="preserve">podkladní beton sdruženého objektu </t>
  </si>
  <si>
    <t>2,0*3,8*0,1</t>
  </si>
  <si>
    <t>28</t>
  </si>
  <si>
    <t>452351101</t>
  </si>
  <si>
    <t>Bednění podkladních desek nebo bloků nebo sedlového lože otevřený výkop</t>
  </si>
  <si>
    <t>1775674143</t>
  </si>
  <si>
    <t>Bednění podkladních a zajišťovacích konstrukcí v otevřeném výkopu desek nebo sedlových loží pod potrubí, stoky a drobné objekty</t>
  </si>
  <si>
    <t xml:space="preserve">Poznámka k položce:
zřízení a odstranění </t>
  </si>
  <si>
    <t>(2,0+3,8)*2*0,2</t>
  </si>
  <si>
    <t>29</t>
  </si>
  <si>
    <t>465513127</t>
  </si>
  <si>
    <t>Dlažba z lomového kamene na cementovou maltu s vyspárováním tl 200 mm</t>
  </si>
  <si>
    <t>1892441071</t>
  </si>
  <si>
    <t>Dlažba z lomového kamene lomařsky upraveného  na cementovou maltu, s vyspárováním cementovou maltou, tl. kamene 200 mm</t>
  </si>
  <si>
    <t xml:space="preserve">Poznámka k souboru cen:_x000D_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</si>
  <si>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348</t>
  </si>
  <si>
    <t>Trubní vedení</t>
  </si>
  <si>
    <t>30</t>
  </si>
  <si>
    <t>899623151</t>
  </si>
  <si>
    <t>Obetonování potrubí nebo zdiva stok betonem prostým tř. C 16/20 otevřený výkop</t>
  </si>
  <si>
    <t>1119716423</t>
  </si>
  <si>
    <t>Obetonování potrubí nebo zdiva stok betonem prostým v otevřeném výkopu, beton tř. C 16/20</t>
  </si>
  <si>
    <t xml:space="preserve">Poznámka k souboru cen:_x000D_
1. Obetonování zdiva stok ve štole se oceňuje cenami souboru cen 359 31-02 Výplň za rubem cihelného zdiva stok části A 03 tohoto katalogu. </t>
  </si>
  <si>
    <t>3,0*0,3*0,5</t>
  </si>
  <si>
    <t>31</t>
  </si>
  <si>
    <t>89991411</t>
  </si>
  <si>
    <t xml:space="preserve">Dodávka a montáž chráničky pro potrubí </t>
  </si>
  <si>
    <t>kpl</t>
  </si>
  <si>
    <t>-1233133257</t>
  </si>
  <si>
    <t xml:space="preserve">Dodávka a montáž chráničky prpo potrubí 
</t>
  </si>
  <si>
    <t xml:space="preserve">Poznámka k položce:
1 x chránička pro prostup plastového potrubí DN 300 ŽB stěnou tl. 200mm 
2x chránička pro prostup nerezového potrubí DN 50 ŽB stěnou tl. 200mm  </t>
  </si>
  <si>
    <t>997</t>
  </si>
  <si>
    <t>Přesun sutě</t>
  </si>
  <si>
    <t>32</t>
  </si>
  <si>
    <t>9970138</t>
  </si>
  <si>
    <t xml:space="preserve">Poplatek za uložení na skládce (skládkovné) odpadu dřevěného </t>
  </si>
  <si>
    <t>-1023577070</t>
  </si>
  <si>
    <t xml:space="preserve">Poplatek za uložení stavebního odpadu na skládce (skládkovné) dřevěného </t>
  </si>
  <si>
    <t>33</t>
  </si>
  <si>
    <t>997223855</t>
  </si>
  <si>
    <t>Poplatek za uložení na skládce (skládkovné) zeminy a kameniva kód odpadu 170 504</t>
  </si>
  <si>
    <t>542060708</t>
  </si>
  <si>
    <t>Poplatek za uložení stavebního odpadu na skládce (skládkovné) zeminy a kameniva zatříděného do Katalogu odpadů pod kódem 170 504</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</si>
  <si>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</si>
  <si>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78,6*1,7</t>
  </si>
  <si>
    <t>998</t>
  </si>
  <si>
    <t>Přesun hmot</t>
  </si>
  <si>
    <t>34</t>
  </si>
  <si>
    <t>998331011</t>
  </si>
  <si>
    <t>Přesun hmot pro nádrže</t>
  </si>
  <si>
    <t>489089307</t>
  </si>
  <si>
    <t>Přesun hmot pro nádrže  dopravní vzdálenost do 500 m</t>
  </si>
  <si>
    <t xml:space="preserve">Poznámka k souboru cen:_x000D_
1. Ceny jsou určeny pro jakoukoliv konstrukčně-materiálovou charakteristiku. </t>
  </si>
  <si>
    <t>PSV</t>
  </si>
  <si>
    <t>Práce a dodávky PSV</t>
  </si>
  <si>
    <t>711</t>
  </si>
  <si>
    <t>Izolace proti vodě, vlhkosti a plynům</t>
  </si>
  <si>
    <t>35</t>
  </si>
  <si>
    <t>71146110</t>
  </si>
  <si>
    <t xml:space="preserve">Provedení izolace proti tlakové vodě vodorovné fólií svařovanou </t>
  </si>
  <si>
    <t>1562489352</t>
  </si>
  <si>
    <t>Provedení izolace proti povrchové a podpovrchové tlakové vodě fóliemi  na ploše vodorovné V svařovanou</t>
  </si>
  <si>
    <t>370,0</t>
  </si>
  <si>
    <t>36</t>
  </si>
  <si>
    <t>28323102</t>
  </si>
  <si>
    <t>fólie PE hydroizolační (ojemová hmotnost 750 kg/m3), š. 1,4 m, tl. 1,5 mm</t>
  </si>
  <si>
    <t>-1391670529</t>
  </si>
  <si>
    <t>370*1,15 'Přepočtené koeficientem množství</t>
  </si>
  <si>
    <t>37</t>
  </si>
  <si>
    <t>711491171</t>
  </si>
  <si>
    <t>Provedení izolace proti tlakové vodě vodorovné z textilií vrstva podkladní</t>
  </si>
  <si>
    <t>-1659409191</t>
  </si>
  <si>
    <t>Provedení izolace proti povrchové a podpovrchové tlakové vodě ostatní  na ploše vodorovné V z textilií, vrstva podkladní</t>
  </si>
  <si>
    <t xml:space="preserve">Poznámka k souboru cen:_x000D_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</si>
  <si>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38</t>
  </si>
  <si>
    <t>69311082</t>
  </si>
  <si>
    <t>geotextilie netkaná PP 500g/m2</t>
  </si>
  <si>
    <t>-919709275</t>
  </si>
  <si>
    <t>370*1,05 'Přepočtené koeficientem množství</t>
  </si>
  <si>
    <t>39</t>
  </si>
  <si>
    <t>711491172</t>
  </si>
  <si>
    <t>Provedení izolace proti tlakové vodě vodorovné z textilií vrstva ochranná</t>
  </si>
  <si>
    <t>-1499662670</t>
  </si>
  <si>
    <t>Provedení izolace proti povrchové a podpovrchové tlakové vodě ostatní  na ploše vodorovné V z textilií, vrstva ochranná</t>
  </si>
  <si>
    <t>40</t>
  </si>
  <si>
    <t>650614131</t>
  </si>
  <si>
    <t>41</t>
  </si>
  <si>
    <t>998711101</t>
  </si>
  <si>
    <t>Přesun hmot tonážní pro izolace proti vodě, vlhkosti a plynům v objektech výšky do 6 m</t>
  </si>
  <si>
    <t>1101989614</t>
  </si>
  <si>
    <t>Přesun hmot pro izolace proti vodě, vlhkosti a plynům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</si>
  <si>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</si>
  <si>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</si>
  <si>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Konstrukce zámečnické</t>
  </si>
  <si>
    <t>42</t>
  </si>
  <si>
    <t>7671611</t>
  </si>
  <si>
    <t>Montáž, dodávka, výroba  zábradlí rovného z trubek ocelových S 355 J2 vč. povrchové úpravy žárovým zinkováním 120 mí</t>
  </si>
  <si>
    <t>m</t>
  </si>
  <si>
    <t>-212330497</t>
  </si>
  <si>
    <t>43</t>
  </si>
  <si>
    <t>7671612</t>
  </si>
  <si>
    <t xml:space="preserve">Montáž, dodávka, výroba poklopu z lemovacích L 30/4 S355 J2 žárově zinkovaný 120 mi + 3x podlahový rošt 1000/1000 SP 330-34/38 pozink </t>
  </si>
  <si>
    <t>-2047854616</t>
  </si>
  <si>
    <t>44</t>
  </si>
  <si>
    <t>7671613</t>
  </si>
  <si>
    <t>Montáž, dodávka, výroba vodočetné latě</t>
  </si>
  <si>
    <t>-1700504404</t>
  </si>
  <si>
    <t>45</t>
  </si>
  <si>
    <t>7671615</t>
  </si>
  <si>
    <t>Montáž, dodávka - cedule "zákaz vstupu" vč. sloupků</t>
  </si>
  <si>
    <t>ks</t>
  </si>
  <si>
    <t>1203866837</t>
  </si>
  <si>
    <t>46</t>
  </si>
  <si>
    <t>998767201</t>
  </si>
  <si>
    <t>Přesun hmot procentní pro zámečnické konstrukce v objektech v do 6 m</t>
  </si>
  <si>
    <t>%</t>
  </si>
  <si>
    <t>47831525</t>
  </si>
  <si>
    <t>Přesun hmot pro zámečnické konstrukce  stanovený procentní sazbou (%) z ceny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</si>
  <si>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</si>
  <si>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Práce a dodávky M</t>
  </si>
  <si>
    <t>23-M</t>
  </si>
  <si>
    <t>Montáže potrubí</t>
  </si>
  <si>
    <t>47</t>
  </si>
  <si>
    <t>2301400</t>
  </si>
  <si>
    <t>Montáž a dodávka trubek z nerezavějící oceli D 50 mm</t>
  </si>
  <si>
    <t>64</t>
  </si>
  <si>
    <t>-1581088762</t>
  </si>
  <si>
    <t xml:space="preserve">Montáž a dodávka trubek z nerezavějící oceli D 50 mm
</t>
  </si>
  <si>
    <t>2*3,0</t>
  </si>
  <si>
    <t xml:space="preserve">SO 02 - Odvodňovací žlab </t>
  </si>
  <si>
    <t xml:space="preserve">    9 - Ostatní konstrukce a práce, bourání</t>
  </si>
  <si>
    <t>132301202</t>
  </si>
  <si>
    <t>Hloubení rýh š do 2000 mm v hornině tř. 4 objemu do 1000 m3</t>
  </si>
  <si>
    <t>-1381127522</t>
  </si>
  <si>
    <t>Hloubení zapažených i nezapažených rýh šířky přes 600 do 2 000 mm  s urovnáním dna do předepsaného profilu a spádu v hornině tř. 4 přes 100 do 1 000 m3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</si>
  <si>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</si>
  <si>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0,7*0,45*60,0</t>
  </si>
  <si>
    <t>132301209</t>
  </si>
  <si>
    <t>Příplatek za lepivost k hloubení rýh š do 2000 mm v hornině tř. 4</t>
  </si>
  <si>
    <t>649315105</t>
  </si>
  <si>
    <t>Hloubení zapažených i nezapažených rýh šířky přes 600 do 2 000 mm  s urovnáním dna do předepsaného profilu a spádu v hornině tř. 4 Příplatek k cenám za lepivost horniny tř. 4</t>
  </si>
  <si>
    <t>18,9/3</t>
  </si>
  <si>
    <t>391729674</t>
  </si>
  <si>
    <t>19,8</t>
  </si>
  <si>
    <t>181301101</t>
  </si>
  <si>
    <t>Rozprostření ornice tl vrstvy do 100 mm pl do 500 m2 v rovině nebo ve svahu do 1:5</t>
  </si>
  <si>
    <t>-207513496</t>
  </si>
  <si>
    <t>Rozprostření a urovnání ornice v rovině nebo ve svahu sklonu do 1:5 při souvislé ploše do 500 m2, tl. vrstvy do 100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</si>
  <si>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</si>
  <si>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60,0*0,2</t>
  </si>
  <si>
    <t>103641010</t>
  </si>
  <si>
    <t>zemina pro terénní úpravy -  ornice</t>
  </si>
  <si>
    <t>900904310</t>
  </si>
  <si>
    <t>12,0*0,1*1,7</t>
  </si>
  <si>
    <t>-129457827</t>
  </si>
  <si>
    <t>12,0</t>
  </si>
  <si>
    <t>-1594041462</t>
  </si>
  <si>
    <t>12*0,015 'Přepočtené koeficientem množství</t>
  </si>
  <si>
    <t>-2118841250</t>
  </si>
  <si>
    <t>-(0,4*0,3*60,0)</t>
  </si>
  <si>
    <t>Ostatní konstrukce a práce, bourání</t>
  </si>
  <si>
    <t>916131213</t>
  </si>
  <si>
    <t>Osazení silničního obrubníku betonového stojatého s boční opěrou do lože z betonu prostého</t>
  </si>
  <si>
    <t>1353086631</t>
  </si>
  <si>
    <t>Osazení silničního obrubníku betonového se zřízením lože, s vyplněním a zatřením spár cementovou maltou stojatého s boční opěrou z betonu prostého, do lože z betonu prostého</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</si>
  <si>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</si>
  <si>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60,0</t>
  </si>
  <si>
    <t>59217031</t>
  </si>
  <si>
    <t>obrubník betonový silniční 100 x 15 x 25 cm</t>
  </si>
  <si>
    <t>817432541</t>
  </si>
  <si>
    <t>60*1,02 'Přepočtené koeficientem množství</t>
  </si>
  <si>
    <t>919121211</t>
  </si>
  <si>
    <t>Těsnění spár zálivkou za studena pro komůrky š 10 mm hl 15 mm bez těsnicího profilu</t>
  </si>
  <si>
    <t>45593415</t>
  </si>
  <si>
    <t>Utěsnění dilatačních spár zálivkou za studena  v cementobetonovém nebo živičném krytu včetně adhezního nátěru bez těsnicího profilu pod zálivkou, pro komůrky šířky 10 mm, hloubky 15 mm</t>
  </si>
  <si>
    <t xml:space="preserve">Poznámka k souboru cen:_x000D_
1. V cenách jsou započteny i náklady na vyčištění spár před těsněním a zalitím a náklady na impregnaci, těsnění a zalití spár včetně dodání hmot. </t>
  </si>
  <si>
    <t>919735113</t>
  </si>
  <si>
    <t>Řezání stávajícího živičného krytu hl do 150 mm</t>
  </si>
  <si>
    <t>-1288979081</t>
  </si>
  <si>
    <t>Řezání stávajícího živičného krytu nebo podkladu  hloubky přes 100 do 150 mm</t>
  </si>
  <si>
    <t xml:space="preserve">Poznámka k souboru cen:_x000D_
1. V cenách jsou započteny i náklady na spotřebu vody. </t>
  </si>
  <si>
    <t>9351141</t>
  </si>
  <si>
    <t xml:space="preserve">Betonový odvodňovací žlab s pozinkovanou ocelovou mříží , zatížitelnost D400 - montáž + dodávka vč. příslušenství a tvarovek </t>
  </si>
  <si>
    <t>950698920</t>
  </si>
  <si>
    <t>9972238</t>
  </si>
  <si>
    <t>1509212986</t>
  </si>
  <si>
    <t>19,8*1,7</t>
  </si>
  <si>
    <t>-891289069</t>
  </si>
  <si>
    <t xml:space="preserve">SO 03 - Potrubí </t>
  </si>
  <si>
    <t>292425508</t>
  </si>
  <si>
    <t xml:space="preserve">stoka A </t>
  </si>
  <si>
    <t>30,0*1,25</t>
  </si>
  <si>
    <t xml:space="preserve">stoka BC </t>
  </si>
  <si>
    <t>5,5*1,25</t>
  </si>
  <si>
    <t xml:space="preserve">stoka B </t>
  </si>
  <si>
    <t>31,5*1,25</t>
  </si>
  <si>
    <t xml:space="preserve">stoka D </t>
  </si>
  <si>
    <t>15,5*1,25</t>
  </si>
  <si>
    <t>stoka C</t>
  </si>
  <si>
    <t>17,0*1,25</t>
  </si>
  <si>
    <t>stoka E</t>
  </si>
  <si>
    <t>279581801</t>
  </si>
  <si>
    <t>stoka A - potrubí</t>
  </si>
  <si>
    <t>30,0*1,25*0,65</t>
  </si>
  <si>
    <t>stoka A - silníční příkop</t>
  </si>
  <si>
    <t>26,0*0,4</t>
  </si>
  <si>
    <t>stoka BC</t>
  </si>
  <si>
    <t>5,5*1,25*1,425</t>
  </si>
  <si>
    <t>31,5*1,25*(0,55+1,45)/2</t>
  </si>
  <si>
    <t>15,5*1,25*(0,55+1,05)/2</t>
  </si>
  <si>
    <t>17,0*1,25*(0,8+1,45)/2</t>
  </si>
  <si>
    <t xml:space="preserve">stoka E </t>
  </si>
  <si>
    <t>5,5*1,25*(0,55+0,8)/2</t>
  </si>
  <si>
    <t xml:space="preserve">stoka E - silniční příkop </t>
  </si>
  <si>
    <t>14,0*0,4</t>
  </si>
  <si>
    <t>-1065938593</t>
  </si>
  <si>
    <t>133,594/3</t>
  </si>
  <si>
    <t>151101101</t>
  </si>
  <si>
    <t>Zřízení příložného pažení a rozepření stěn rýh hl do 2 m</t>
  </si>
  <si>
    <t>1703312707</t>
  </si>
  <si>
    <t>Zřízení pažení a rozepření stěn rýh pro podzemní vedení pro všechny šířky rýhy  příložné pro jakoukoliv mezerovitost, hloubky do 2 m</t>
  </si>
  <si>
    <t xml:space="preserve">Poznámka k souboru cen:_x000D_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</si>
  <si>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5,5*1,8*2</t>
  </si>
  <si>
    <t>5,0*1,3*2</t>
  </si>
  <si>
    <t>1,0*1,3*2</t>
  </si>
  <si>
    <t>8,0*1,3*2</t>
  </si>
  <si>
    <t>151101111</t>
  </si>
  <si>
    <t>Odstranění příložného pažení a rozepření stěn rýh hl do 2 m</t>
  </si>
  <si>
    <t>-1618133032</t>
  </si>
  <si>
    <t>Odstranění pažení a rozepření stěn rýh pro podzemní vedení  s uložením materiálu na vzdálenost do 3 m od kraje výkopu příložné, hloubky do 2 m</t>
  </si>
  <si>
    <t>stoka B</t>
  </si>
  <si>
    <t>stoka D</t>
  </si>
  <si>
    <t>161101101</t>
  </si>
  <si>
    <t>Svislé přemístění výkopku z horniny tř. 1 až 4 hl výkopu do 2,5 m</t>
  </si>
  <si>
    <t>1745176435</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</si>
  <si>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</si>
  <si>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9,797</t>
  </si>
  <si>
    <t>39,375</t>
  </si>
  <si>
    <t xml:space="preserve">stoka C </t>
  </si>
  <si>
    <t>23,906</t>
  </si>
  <si>
    <t>-823213081</t>
  </si>
  <si>
    <t>71,448</t>
  </si>
  <si>
    <t>174101101</t>
  </si>
  <si>
    <t>Zásyp jam, šachet rýh nebo kolem objektů sypaninou se zhutněním</t>
  </si>
  <si>
    <t>365608655</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</si>
  <si>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</si>
  <si>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133,594-51,761-19,687</t>
  </si>
  <si>
    <t>175151101</t>
  </si>
  <si>
    <t>Obsypání potrubí strojně sypaninou bez prohození, uloženou do 3 m</t>
  </si>
  <si>
    <t>-479329553</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</si>
  <si>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</si>
  <si>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30,0*1,25*0,5</t>
  </si>
  <si>
    <t>odpočet objemu vytlačených hornin potrubím</t>
  </si>
  <si>
    <t>-(0,0781*30,0)</t>
  </si>
  <si>
    <t>odpočet obetonování</t>
  </si>
  <si>
    <t>-(0,4+1,0)</t>
  </si>
  <si>
    <t>5,5*1,25*0,5</t>
  </si>
  <si>
    <t>-(0,0781*5,5)</t>
  </si>
  <si>
    <t>odpočet potrubí</t>
  </si>
  <si>
    <t>-(0,7+1,4)</t>
  </si>
  <si>
    <t>31,5*1,25*0,4</t>
  </si>
  <si>
    <t xml:space="preserve">odpočet objemu vytlačeých hornin potrubím </t>
  </si>
  <si>
    <t>-(0,0346*31,5)</t>
  </si>
  <si>
    <t>15,5*1,25*0,4</t>
  </si>
  <si>
    <t xml:space="preserve">odpočet objemu vytlačených hornin potrubím </t>
  </si>
  <si>
    <t>-(0,0346*15,5)</t>
  </si>
  <si>
    <t>17,0*1,25*0,4</t>
  </si>
  <si>
    <t>-(0,0346*17,0)</t>
  </si>
  <si>
    <t>5,5*1,25*0,4</t>
  </si>
  <si>
    <t>odpočet objemu vytlačených hornin potrubí</t>
  </si>
  <si>
    <t>-(0,0346*5,5)</t>
  </si>
  <si>
    <t>58331289</t>
  </si>
  <si>
    <t>kamenivo těžené drobné frakce 0-2</t>
  </si>
  <si>
    <t>-966052281</t>
  </si>
  <si>
    <t>51,761*1,8</t>
  </si>
  <si>
    <t>181006114</t>
  </si>
  <si>
    <t>Rozprostření zemin tl vrstvy do 0,3 m schopných zúrodnění v rovině a sklonu do 1:5</t>
  </si>
  <si>
    <t>-132545639</t>
  </si>
  <si>
    <t>Rozprostření zemin schopných zúrodnění  v rovině a ve sklonu do 1:5, tloušťka vrstvy přes 0,20 do 0,30 m</t>
  </si>
  <si>
    <t>832468896</t>
  </si>
  <si>
    <t>1438364829</t>
  </si>
  <si>
    <t>131,25*0,015 'Přepočtené koeficientem množství</t>
  </si>
  <si>
    <t>451311531a</t>
  </si>
  <si>
    <t>Podklad pro dlažbu z betonu prostého mrazuvzdorného tř. C 16/20 vrstva tl nad 150 do 200 mm</t>
  </si>
  <si>
    <t>1319908330</t>
  </si>
  <si>
    <t>Podklad z prostého betonu pod dlažbu pro prostředí s mrazovými cykly, ve vrstvě tl. přes 150 do 200 mm</t>
  </si>
  <si>
    <t xml:space="preserve">Poznámka k souboru cen:_x000D_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</si>
  <si>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stoka A</t>
  </si>
  <si>
    <t>26,0</t>
  </si>
  <si>
    <t>14,0</t>
  </si>
  <si>
    <t>451571111</t>
  </si>
  <si>
    <t>Lože pod dlažby ze štěrkopísku vrstva tl do 100 mm</t>
  </si>
  <si>
    <t>-1460749051</t>
  </si>
  <si>
    <t>Lože pod dlažby  ze štěrkopísků, tl. vrstvy do 100 mm</t>
  </si>
  <si>
    <t xml:space="preserve">Poznámka k souboru cen:_x000D_
1. Ceny lze použít i pro zřízení podkladního lože pod patky a konstrukce z prefabrikátů. 2. V cenách jsou započteny i náklady na urovnání líce vrstvy. 3. Plocha se stanoví v m2 dlažby, pod kterou je lože určeno. </t>
  </si>
  <si>
    <t>451573111</t>
  </si>
  <si>
    <t>Lože pod potrubí a drobné objekty otevřený výkop ze štěrkopísku</t>
  </si>
  <si>
    <t>-459745115</t>
  </si>
  <si>
    <t xml:space="preserve">Poznámka k souboru cen:_x000D_
1. Ceny -1111 a -1192 lze použít i pro zřízení sběrných vrstev nad drenážními trubkami. 2. V cenách -5111 a -1192 jsou započteny i náklady na prohození výkopku získaného při zemních pracích. </t>
  </si>
  <si>
    <t>30,0*1,25*0,15</t>
  </si>
  <si>
    <t>5,5*1,25*0,15</t>
  </si>
  <si>
    <t>31,5*1,25*0,15</t>
  </si>
  <si>
    <t>15,5*1,25*0,15</t>
  </si>
  <si>
    <t>17,0*1,25*0,15</t>
  </si>
  <si>
    <t>-953308819</t>
  </si>
  <si>
    <t>1,0*1,0*0,15</t>
  </si>
  <si>
    <t>1783651370</t>
  </si>
  <si>
    <t>1,0*4*0,2</t>
  </si>
  <si>
    <t>-472664071</t>
  </si>
  <si>
    <t>Poznámka k položce:
na MC20</t>
  </si>
  <si>
    <t>úprava ve stávajícím odvodňovacím příkopu</t>
  </si>
  <si>
    <t>831352121</t>
  </si>
  <si>
    <t>Montáž potrubí z trub kameninových hrdlových s integrovaným těsněním výkop sklon do 20 % DN 200</t>
  </si>
  <si>
    <t>-560046901</t>
  </si>
  <si>
    <t>Montáž potrubí z trub kameninových  hrdlových s integrovaným těsněním v otevřeném výkopu ve sklonu do 20 % DN 200</t>
  </si>
  <si>
    <t xml:space="preserve">Poznámka k souboru cen:_x000D_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</si>
  <si>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1,0</t>
  </si>
  <si>
    <t>59710704</t>
  </si>
  <si>
    <t>trouba kameninová glazovaná pouze uvnitř DN 200mm L2,50m spojovací systém C Třída 240</t>
  </si>
  <si>
    <t>-1015938000</t>
  </si>
  <si>
    <t>1*1,015 'Přepočtené koeficientem množství</t>
  </si>
  <si>
    <t>831372121</t>
  </si>
  <si>
    <t>Montáž potrubí z trub kameninových hrdlových s integrovaným těsněním výkop sklon do 20 % DN 300</t>
  </si>
  <si>
    <t>-173637005</t>
  </si>
  <si>
    <t>Montáž potrubí z trub kameninových  hrdlových s integrovaným těsněním v otevřeném výkopu ve sklonu do 20 % DN 300</t>
  </si>
  <si>
    <t>2,0</t>
  </si>
  <si>
    <t>1,5</t>
  </si>
  <si>
    <t>59710707</t>
  </si>
  <si>
    <t>trouba kameninová glazovaná DN 300mm L2,50m spojovací systém C Třída 240</t>
  </si>
  <si>
    <t>1400941669</t>
  </si>
  <si>
    <t>3,5*1,015 'Přepočtené koeficientem množství</t>
  </si>
  <si>
    <t>837352221</t>
  </si>
  <si>
    <t>Montáž kameninových tvarovek jednoosých s integrovaným těsněním otevřený výkop DN 200</t>
  </si>
  <si>
    <t>-1273352224</t>
  </si>
  <si>
    <t>Montáž kameninových tvarovek na potrubí z trub kameninových  v otevřeném výkopu s integrovaným těsněním jednoosých DN 200</t>
  </si>
  <si>
    <t xml:space="preserve">Poznámka k souboru cen:_x000D_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</si>
  <si>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59712517</t>
  </si>
  <si>
    <t xml:space="preserve">tvarovka přechodová kamenina/PVC DN 200/200 </t>
  </si>
  <si>
    <t>441327195</t>
  </si>
  <si>
    <t xml:space="preserve">tvarovka přechodová kamenina/PVC DN 300/300 </t>
  </si>
  <si>
    <t>837372221</t>
  </si>
  <si>
    <t>Montáž kameninových tvarovek jednoosých s integrovaným těsněním otevřený výkop DN 300</t>
  </si>
  <si>
    <t>-840279523</t>
  </si>
  <si>
    <t>Montáž kameninových tvarovek na potrubí z trub kameninových  v otevřeném výkopu s integrovaným těsněním jednoosých DN 300</t>
  </si>
  <si>
    <t>59712518</t>
  </si>
  <si>
    <t>CS ÚRS 2018 01</t>
  </si>
  <si>
    <t>2075868057</t>
  </si>
  <si>
    <t>871350410</t>
  </si>
  <si>
    <t>Montáž kanalizačního potrubí korugovaného SN 10 z polypropylenu DN 200</t>
  </si>
  <si>
    <t>386242937</t>
  </si>
  <si>
    <t>Montáž kanalizačního potrubí z plastů z polypropylenu PP korugovaného SN 10 DN 200</t>
  </si>
  <si>
    <t xml:space="preserve">Poznámka k souboru cen:_x000D_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</si>
  <si>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31,5</t>
  </si>
  <si>
    <t>15,5</t>
  </si>
  <si>
    <t>17,0</t>
  </si>
  <si>
    <t>5,5</t>
  </si>
  <si>
    <t>28617044</t>
  </si>
  <si>
    <t>trubka kanalizační PP korugovaná DN 200x6000 mm SN 10</t>
  </si>
  <si>
    <t>957949345</t>
  </si>
  <si>
    <t>871350410a</t>
  </si>
  <si>
    <t xml:space="preserve">Montáž a dodávka plastového skluzu DN 200 SN 8 ze žlabu </t>
  </si>
  <si>
    <t>-744314903</t>
  </si>
  <si>
    <t>871370410</t>
  </si>
  <si>
    <t>Montáž kanalizačního potrubí korugovaného SN 10 z polypropylenu DN 300</t>
  </si>
  <si>
    <t>-803493365</t>
  </si>
  <si>
    <t>Montáž kanalizačního potrubí z plastů z polypropylenu PP korugovaného SN 10 DN 300</t>
  </si>
  <si>
    <t>30,0</t>
  </si>
  <si>
    <t>28617046</t>
  </si>
  <si>
    <t>trubka kanalizační PP korugovaná DN 300x6000 mm SN 10</t>
  </si>
  <si>
    <t>1253623837</t>
  </si>
  <si>
    <t>891212122</t>
  </si>
  <si>
    <t>Montáž kanalizačních šoupátek otevřený výkop DN 50</t>
  </si>
  <si>
    <t>1595856461</t>
  </si>
  <si>
    <t>Montáž kanalizačních armatur na potrubí šoupátek v otevřeném výkopu nebo v šachtách s osazením zemní soupravy (bez poklopů) DN 50</t>
  </si>
  <si>
    <t xml:space="preserve">Poznámka k souboru cen:_x000D_
1. V cenách jsou započteny i náklady na: a) u šoupátek ceny -2122 na vytvoření otvorů ve stropech šachet pro prostup zemních souprav šoupátek, b) u stavítek ceny -2322 chemické kotvy s vyvrtáním otvoru a chemickou patronou, osazení rámů a vodícího zařízení. 2. V cenách nejsou započteny náklady na: a) dodání šoupátek, zemních souprav, šoupátkových koleček, šoupátkových klíčů, stavítek a vodícího zařízení; tyto náklady se oceňují ve specifikaci, b) osazení šoupátkových poklopů; osazení poklopů se oceňuje příslušnými cenami souboru cen 899 40-11 Osazení poklopů litinových části A 01 tohoto katalogu. c)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katalogu. </t>
  </si>
  <si>
    <t>42224050</t>
  </si>
  <si>
    <t>šoupátko přírubové ze ŠL třmenové PN 16 těsnící sedlo nerez/nerez DN 50</t>
  </si>
  <si>
    <t>256</t>
  </si>
  <si>
    <t>175573501</t>
  </si>
  <si>
    <t>8948122</t>
  </si>
  <si>
    <t xml:space="preserve">Revizní a čistící šachta z PP typ DN 400 vč. poklopu </t>
  </si>
  <si>
    <t>-2145741642</t>
  </si>
  <si>
    <t>8948124</t>
  </si>
  <si>
    <t>Revizní a čistící šachta z PP typ DN 800 vč. poklopu</t>
  </si>
  <si>
    <t>242070927</t>
  </si>
  <si>
    <t>stoka BC - výška 1,65m</t>
  </si>
  <si>
    <t>895000021</t>
  </si>
  <si>
    <t xml:space="preserve">Úprava kameninového potrubí DN 300 na výtoku do příkopu </t>
  </si>
  <si>
    <t>-567261837</t>
  </si>
  <si>
    <t>Úprava kameninového potrubí DN 300 na výtoku do příkopu</t>
  </si>
  <si>
    <t>895000022</t>
  </si>
  <si>
    <t>Zatěsnění prostupů potrubí v sdruženém objektu (1x plastové potrubí DN300, 2x ocelové potrubí DN50)</t>
  </si>
  <si>
    <t>1996627061</t>
  </si>
  <si>
    <t>895000023</t>
  </si>
  <si>
    <t xml:space="preserve">Propojení stávajícího potrubí do nové šachty </t>
  </si>
  <si>
    <t>-95299557</t>
  </si>
  <si>
    <t xml:space="preserve">Propojení stávajícího potrubí DN 200 do nové šachty </t>
  </si>
  <si>
    <t xml:space="preserve">Poznámka k položce:
stoka B </t>
  </si>
  <si>
    <t>stoka B - DN 200</t>
  </si>
  <si>
    <t>stoka D - DN 150</t>
  </si>
  <si>
    <t>899620131</t>
  </si>
  <si>
    <t>Obetonování plastové šachty z polypropylenu betonem prostým tř. C 16/20 otevřený výkop</t>
  </si>
  <si>
    <t>-253967270</t>
  </si>
  <si>
    <t>Obetonování plastových šachet z polypropylenu betonem prostým v otevřeném výkopu, beton tř. C 16/20</t>
  </si>
  <si>
    <t>0,5</t>
  </si>
  <si>
    <t>0,1</t>
  </si>
  <si>
    <t>-1809985424</t>
  </si>
  <si>
    <t>Poznámka k položce:
X0</t>
  </si>
  <si>
    <t xml:space="preserve">stoka C - obetonování skluzu </t>
  </si>
  <si>
    <t>0,4</t>
  </si>
  <si>
    <t xml:space="preserve">stoka E - obetonování skluzu </t>
  </si>
  <si>
    <t>0,4+1,0</t>
  </si>
  <si>
    <t>0,7+1,4</t>
  </si>
  <si>
    <t>899640112</t>
  </si>
  <si>
    <t>Bednění pro obetonování plastových šachet  kruhových otevřený výkop</t>
  </si>
  <si>
    <t>1476825671</t>
  </si>
  <si>
    <t>Bednění pro obetonování plastových šachet v otevřeném výkopu kruhových</t>
  </si>
  <si>
    <t>Poznámka k položce:
zřízení a odstranění</t>
  </si>
  <si>
    <t>5,0</t>
  </si>
  <si>
    <t>3,0</t>
  </si>
  <si>
    <t>971537193</t>
  </si>
  <si>
    <t>71,448*1,7</t>
  </si>
  <si>
    <t>-1315005111</t>
  </si>
  <si>
    <t xml:space="preserve">VON - Vedlejší a ostatní náklady </t>
  </si>
  <si>
    <t>VRN - Vedlejší rozpočtové náklady</t>
  </si>
  <si>
    <t xml:space="preserve">    VRN9 - Ostatní náklady</t>
  </si>
  <si>
    <t>VRN</t>
  </si>
  <si>
    <t>Vedlejší rozpočtové náklady</t>
  </si>
  <si>
    <t>VRN9</t>
  </si>
  <si>
    <t>Ostatní náklady</t>
  </si>
  <si>
    <t>0900010</t>
  </si>
  <si>
    <t>1024</t>
  </si>
  <si>
    <t>1722298921</t>
  </si>
  <si>
    <t xml:space="preserve">Velejší a ostatní náklady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</si>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</sst>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sz val="7"/>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5" fillId="0" borderId="0" applyNumberFormat="0" applyFill="0" applyBorder="0" applyAlignment="0" applyProtection="0"/>
  </cellStyleXfs>
  <cellXfs count="38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xf>
    <xf numFmtId="0" fontId="12" fillId="2" borderId="0" xfId="0" applyFont="1" applyFill="1" applyAlignment="1" applyProtection="1">
      <alignment vertical="center"/>
    </xf>
    <xf numFmtId="0" fontId="13" fillId="2" borderId="0" xfId="0" applyFont="1" applyFill="1" applyAlignment="1" applyProtection="1">
      <alignment horizontal="left" vertical="center"/>
    </xf>
    <xf numFmtId="0" fontId="14" fillId="2" borderId="0" xfId="1" applyFont="1" applyFill="1" applyAlignment="1" applyProtection="1">
      <alignment vertical="center"/>
    </xf>
    <xf numFmtId="0" fontId="45" fillId="2" borderId="0" xfId="1"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5" borderId="10" xfId="0" applyFont="1" applyFill="1" applyBorder="1" applyAlignment="1" applyProtection="1">
      <alignment vertical="center"/>
    </xf>
    <xf numFmtId="0" fontId="2" fillId="5"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18"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9" xfId="0" applyNumberFormat="1" applyFont="1" applyBorder="1" applyAlignment="1" applyProtection="1">
      <alignment vertical="center"/>
    </xf>
    <xf numFmtId="0" fontId="4" fillId="0" borderId="0" xfId="0" applyFont="1" applyAlignment="1">
      <alignment horizontal="lef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1" applyFont="1" applyFill="1" applyAlignment="1">
      <alignment vertical="center"/>
    </xf>
    <xf numFmtId="0" fontId="12"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1"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2" fillId="0" borderId="16" xfId="0" applyNumberFormat="1" applyFont="1" applyBorder="1" applyAlignment="1" applyProtection="1"/>
    <xf numFmtId="166" fontId="32" fillId="0" borderId="17" xfId="0" applyNumberFormat="1" applyFont="1" applyBorder="1" applyAlignment="1" applyProtection="1"/>
    <xf numFmtId="4" fontId="33"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horizontal="left" vertical="center" wrapText="1"/>
    </xf>
    <xf numFmtId="0" fontId="0" fillId="0" borderId="18" xfId="0" applyFont="1" applyBorder="1" applyAlignment="1" applyProtection="1">
      <alignment vertical="center"/>
    </xf>
    <xf numFmtId="0" fontId="36" fillId="0" borderId="0" xfId="0" applyFont="1" applyAlignment="1" applyProtection="1">
      <alignment vertical="center" wrapText="1"/>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3"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3"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167" fontId="0" fillId="3" borderId="28" xfId="0" applyNumberFormat="1" applyFont="1" applyFill="1" applyBorder="1" applyAlignment="1" applyProtection="1">
      <alignment vertical="center"/>
      <protection locked="0"/>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pplyProtection="1">
      <alignment vertical="top"/>
      <protection locked="0"/>
    </xf>
    <xf numFmtId="0" fontId="38" fillId="0" borderId="29" xfId="0" applyFont="1" applyBorder="1" applyAlignment="1" applyProtection="1">
      <alignment vertical="center" wrapText="1"/>
      <protection locked="0"/>
    </xf>
    <xf numFmtId="0" fontId="38" fillId="0" borderId="30" xfId="0" applyFont="1" applyBorder="1" applyAlignment="1" applyProtection="1">
      <alignment vertical="center" wrapText="1"/>
      <protection locked="0"/>
    </xf>
    <xf numFmtId="0" fontId="38" fillId="0" borderId="31" xfId="0" applyFont="1" applyBorder="1" applyAlignment="1" applyProtection="1">
      <alignment vertical="center" wrapText="1"/>
      <protection locked="0"/>
    </xf>
    <xf numFmtId="0" fontId="38" fillId="0" borderId="32" xfId="0" applyFont="1" applyBorder="1" applyAlignment="1" applyProtection="1">
      <alignment horizontal="center" vertical="center" wrapText="1"/>
      <protection locked="0"/>
    </xf>
    <xf numFmtId="0" fontId="38" fillId="0" borderId="33" xfId="0" applyFont="1" applyBorder="1" applyAlignment="1" applyProtection="1">
      <alignment horizontal="center" vertical="center" wrapText="1"/>
      <protection locked="0"/>
    </xf>
    <xf numFmtId="0" fontId="38" fillId="0" borderId="32" xfId="0" applyFont="1" applyBorder="1" applyAlignment="1" applyProtection="1">
      <alignment vertical="center" wrapText="1"/>
      <protection locked="0"/>
    </xf>
    <xf numFmtId="0" fontId="38" fillId="0" borderId="33" xfId="0" applyFont="1" applyBorder="1" applyAlignment="1" applyProtection="1">
      <alignment vertical="center" wrapText="1"/>
      <protection locked="0"/>
    </xf>
    <xf numFmtId="0" fontId="40" fillId="0" borderId="1"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32" xfId="0" applyFont="1" applyBorder="1" applyAlignment="1" applyProtection="1">
      <alignment vertical="center" wrapText="1"/>
      <protection locked="0"/>
    </xf>
    <xf numFmtId="0" fontId="41" fillId="0" borderId="1" xfId="0" applyFont="1" applyBorder="1" applyAlignment="1" applyProtection="1">
      <alignment vertical="center" wrapText="1"/>
      <protection locked="0"/>
    </xf>
    <xf numFmtId="0" fontId="41" fillId="0" borderId="1" xfId="0" applyFont="1" applyBorder="1" applyAlignment="1" applyProtection="1">
      <alignment vertical="center"/>
      <protection locked="0"/>
    </xf>
    <xf numFmtId="0" fontId="41" fillId="0" borderId="1" xfId="0" applyFont="1" applyBorder="1" applyAlignment="1" applyProtection="1">
      <alignment horizontal="left" vertical="center"/>
      <protection locked="0"/>
    </xf>
    <xf numFmtId="49" fontId="41" fillId="0" borderId="1" xfId="0" applyNumberFormat="1" applyFont="1" applyBorder="1" applyAlignment="1" applyProtection="1">
      <alignment vertical="center" wrapText="1"/>
      <protection locked="0"/>
    </xf>
    <xf numFmtId="0" fontId="38" fillId="0" borderId="35" xfId="0" applyFont="1" applyBorder="1" applyAlignment="1" applyProtection="1">
      <alignment vertical="center" wrapText="1"/>
      <protection locked="0"/>
    </xf>
    <xf numFmtId="0" fontId="42" fillId="0" borderId="34" xfId="0" applyFont="1" applyBorder="1" applyAlignment="1" applyProtection="1">
      <alignment vertical="center" wrapText="1"/>
      <protection locked="0"/>
    </xf>
    <xf numFmtId="0" fontId="38" fillId="0" borderId="36" xfId="0" applyFont="1" applyBorder="1" applyAlignment="1" applyProtection="1">
      <alignment vertical="center" wrapText="1"/>
      <protection locked="0"/>
    </xf>
    <xf numFmtId="0" fontId="38" fillId="0" borderId="1" xfId="0" applyFont="1" applyBorder="1" applyAlignment="1" applyProtection="1">
      <alignment vertical="top"/>
      <protection locked="0"/>
    </xf>
    <xf numFmtId="0" fontId="38" fillId="0" borderId="0" xfId="0" applyFont="1" applyAlignment="1" applyProtection="1">
      <alignment vertical="top"/>
      <protection locked="0"/>
    </xf>
    <xf numFmtId="0" fontId="38" fillId="0" borderId="29" xfId="0" applyFont="1" applyBorder="1" applyAlignment="1" applyProtection="1">
      <alignment horizontal="left" vertical="center"/>
      <protection locked="0"/>
    </xf>
    <xf numFmtId="0" fontId="38" fillId="0" borderId="30" xfId="0" applyFont="1" applyBorder="1" applyAlignment="1" applyProtection="1">
      <alignment horizontal="left" vertical="center"/>
      <protection locked="0"/>
    </xf>
    <xf numFmtId="0" fontId="38" fillId="0" borderId="31" xfId="0" applyFont="1" applyBorder="1" applyAlignment="1" applyProtection="1">
      <alignment horizontal="left" vertical="center"/>
      <protection locked="0"/>
    </xf>
    <xf numFmtId="0" fontId="38" fillId="0" borderId="32" xfId="0" applyFont="1" applyBorder="1" applyAlignment="1" applyProtection="1">
      <alignment horizontal="left" vertical="center"/>
      <protection locked="0"/>
    </xf>
    <xf numFmtId="0" fontId="38" fillId="0" borderId="33"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40" fillId="0" borderId="34" xfId="0" applyFont="1" applyBorder="1" applyAlignment="1" applyProtection="1">
      <alignment horizontal="center" vertical="center"/>
      <protection locked="0"/>
    </xf>
    <xf numFmtId="0" fontId="43" fillId="0" borderId="34"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 xfId="0" applyFont="1" applyBorder="1" applyAlignment="1" applyProtection="1">
      <alignment horizontal="center" vertical="center"/>
      <protection locked="0"/>
    </xf>
    <xf numFmtId="0" fontId="41" fillId="0" borderId="32" xfId="0" applyFont="1" applyBorder="1" applyAlignment="1" applyProtection="1">
      <alignment horizontal="left" vertical="center"/>
      <protection locked="0"/>
    </xf>
    <xf numFmtId="0" fontId="41" fillId="0" borderId="1" xfId="0" applyFont="1" applyFill="1" applyBorder="1" applyAlignment="1" applyProtection="1">
      <alignment horizontal="left" vertical="center"/>
      <protection locked="0"/>
    </xf>
    <xf numFmtId="0" fontId="41" fillId="0" borderId="1" xfId="0" applyFont="1" applyFill="1" applyBorder="1" applyAlignment="1" applyProtection="1">
      <alignment horizontal="center" vertical="center"/>
      <protection locked="0"/>
    </xf>
    <xf numFmtId="0" fontId="38" fillId="0" borderId="35"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8" fillId="0" borderId="1" xfId="0" applyFont="1" applyBorder="1" applyAlignment="1" applyProtection="1">
      <alignment horizontal="left" vertical="center" wrapText="1"/>
      <protection locked="0"/>
    </xf>
    <xf numFmtId="0" fontId="41" fillId="0" borderId="1" xfId="0" applyFont="1" applyBorder="1" applyAlignment="1" applyProtection="1">
      <alignment horizontal="center" vertical="center" wrapText="1"/>
      <protection locked="0"/>
    </xf>
    <xf numFmtId="0" fontId="38" fillId="0" borderId="29"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38" fillId="0" borderId="31"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protection locked="0"/>
    </xf>
    <xf numFmtId="0" fontId="41" fillId="0" borderId="35"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41" fillId="0" borderId="1" xfId="0" applyFont="1" applyBorder="1" applyAlignment="1" applyProtection="1">
      <alignment horizontal="left" vertical="top"/>
      <protection locked="0"/>
    </xf>
    <xf numFmtId="0" fontId="41" fillId="0" borderId="1" xfId="0" applyFont="1" applyBorder="1" applyAlignment="1" applyProtection="1">
      <alignment horizontal="center" vertical="top"/>
      <protection locked="0"/>
    </xf>
    <xf numFmtId="0" fontId="41" fillId="0" borderId="35"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3" fillId="0" borderId="0" xfId="0" applyFont="1" applyAlignment="1" applyProtection="1">
      <alignment vertical="center"/>
      <protection locked="0"/>
    </xf>
    <xf numFmtId="0" fontId="40" fillId="0" borderId="1"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1"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0" fillId="0" borderId="34" xfId="0" applyFont="1" applyBorder="1" applyAlignment="1" applyProtection="1">
      <alignment horizontal="left"/>
      <protection locked="0"/>
    </xf>
    <xf numFmtId="0" fontId="43" fillId="0" borderId="34" xfId="0" applyFont="1" applyBorder="1" applyAlignment="1" applyProtection="1">
      <protection locked="0"/>
    </xf>
    <xf numFmtId="0" fontId="38" fillId="0" borderId="32" xfId="0" applyFont="1" applyBorder="1" applyAlignment="1" applyProtection="1">
      <alignment vertical="top"/>
      <protection locked="0"/>
    </xf>
    <xf numFmtId="0" fontId="38" fillId="0" borderId="33" xfId="0" applyFont="1" applyBorder="1" applyAlignment="1" applyProtection="1">
      <alignment vertical="top"/>
      <protection locked="0"/>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horizontal="left" vertical="top"/>
      <protection locked="0"/>
    </xf>
    <xf numFmtId="0" fontId="38" fillId="0" borderId="35" xfId="0" applyFont="1" applyBorder="1" applyAlignment="1" applyProtection="1">
      <alignment vertical="top"/>
      <protection locked="0"/>
    </xf>
    <xf numFmtId="0" fontId="38" fillId="0" borderId="34" xfId="0" applyFont="1" applyBorder="1" applyAlignment="1" applyProtection="1">
      <alignment vertical="top"/>
      <protection locked="0"/>
    </xf>
    <xf numFmtId="0" fontId="38" fillId="0" borderId="36" xfId="0" applyFont="1" applyBorder="1" applyAlignment="1" applyProtection="1">
      <alignment vertical="top"/>
      <protection locked="0"/>
    </xf>
    <xf numFmtId="0" fontId="26" fillId="0" borderId="0" xfId="0" applyFont="1" applyAlignment="1" applyProtection="1">
      <alignment horizontal="left" vertical="center" wrapText="1"/>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0" borderId="0" xfId="0" applyFont="1" applyBorder="1" applyAlignment="1" applyProtection="1">
      <alignment horizontal="left" vertical="top" wrapText="1"/>
    </xf>
    <xf numFmtId="0" fontId="0" fillId="0" borderId="0" xfId="0" applyBorder="1" applyProtection="1"/>
    <xf numFmtId="4" fontId="27" fillId="0" borderId="0" xfId="0" applyNumberFormat="1" applyFont="1" applyAlignment="1" applyProtection="1">
      <alignment vertical="center"/>
    </xf>
    <xf numFmtId="0" fontId="27"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0" borderId="0" xfId="0" applyFont="1" applyAlignment="1" applyProtection="1">
      <alignment vertical="center"/>
    </xf>
    <xf numFmtId="0" fontId="19" fillId="0" borderId="0" xfId="0" applyFont="1" applyAlignment="1">
      <alignment horizontal="left" vertical="top" wrapText="1"/>
    </xf>
    <xf numFmtId="0" fontId="19" fillId="0" borderId="0" xfId="0" applyFont="1" applyAlignment="1">
      <alignment horizontal="left" vertical="center"/>
    </xf>
    <xf numFmtId="0" fontId="3" fillId="4" borderId="10" xfId="0" applyFont="1" applyFill="1" applyBorder="1" applyAlignment="1" applyProtection="1">
      <alignment horizontal="left" vertical="center"/>
    </xf>
    <xf numFmtId="0" fontId="0" fillId="4" borderId="10" xfId="0" applyFont="1" applyFill="1" applyBorder="1" applyAlignment="1" applyProtection="1">
      <alignmen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0" borderId="0" xfId="0"/>
    <xf numFmtId="0" fontId="2" fillId="0" borderId="0" xfId="0" applyFont="1" applyBorder="1" applyAlignment="1" applyProtection="1">
      <alignment horizontal="left" vertical="center"/>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0"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0" fontId="0" fillId="0" borderId="0" xfId="0" applyFont="1" applyBorder="1" applyAlignment="1" applyProtection="1">
      <alignment horizontal="left" vertic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0" fillId="0" borderId="0" xfId="0" applyFont="1" applyAlignment="1" applyProtection="1">
      <alignment vertical="center"/>
    </xf>
    <xf numFmtId="0" fontId="30" fillId="2" borderId="0" xfId="1" applyFont="1" applyFill="1" applyAlignment="1">
      <alignment vertical="center"/>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41" fillId="0" borderId="1" xfId="0" applyFont="1" applyBorder="1" applyAlignment="1" applyProtection="1">
      <alignment horizontal="left" vertical="center" wrapText="1"/>
      <protection locked="0"/>
    </xf>
    <xf numFmtId="0" fontId="39" fillId="0" borderId="1" xfId="0" applyFont="1" applyBorder="1" applyAlignment="1" applyProtection="1">
      <alignment horizontal="center" vertical="center" wrapText="1"/>
      <protection locked="0"/>
    </xf>
    <xf numFmtId="0" fontId="40" fillId="0" borderId="34" xfId="0" applyFont="1" applyBorder="1" applyAlignment="1" applyProtection="1">
      <alignment horizontal="left" wrapText="1"/>
      <protection locked="0"/>
    </xf>
    <xf numFmtId="49" fontId="41" fillId="0" borderId="1" xfId="0" applyNumberFormat="1" applyFont="1" applyBorder="1" applyAlignment="1" applyProtection="1">
      <alignment horizontal="left" vertical="center" wrapText="1"/>
      <protection locked="0"/>
    </xf>
    <xf numFmtId="0" fontId="39" fillId="0" borderId="1" xfId="0" applyFont="1" applyBorder="1" applyAlignment="1" applyProtection="1">
      <alignment horizontal="center" vertical="center"/>
      <protection locked="0"/>
    </xf>
    <xf numFmtId="0" fontId="40" fillId="0" borderId="34" xfId="0" applyFont="1" applyBorder="1" applyAlignment="1" applyProtection="1">
      <alignment horizontal="left"/>
      <protection locked="0"/>
    </xf>
    <xf numFmtId="0" fontId="41"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top"/>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pane ySplit="1" topLeftCell="A49" activePane="bottomLeft" state="frozen"/>
      <selection pane="bottomLeft"/>
    </sheetView>
  </sheetViews>
  <sheetFormatPr defaultRowHeight="13.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64"/>
      <c r="AS2" s="364"/>
      <c r="AT2" s="364"/>
      <c r="AU2" s="364"/>
      <c r="AV2" s="364"/>
      <c r="AW2" s="364"/>
      <c r="AX2" s="364"/>
      <c r="AY2" s="364"/>
      <c r="AZ2" s="364"/>
      <c r="BA2" s="364"/>
      <c r="BB2" s="364"/>
      <c r="BC2" s="364"/>
      <c r="BD2" s="364"/>
      <c r="BE2" s="364"/>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1:74" ht="14.45" customHeight="1">
      <c r="B5" s="27"/>
      <c r="C5" s="28"/>
      <c r="D5" s="33" t="s">
        <v>15</v>
      </c>
      <c r="E5" s="28"/>
      <c r="F5" s="28"/>
      <c r="G5" s="28"/>
      <c r="H5" s="28"/>
      <c r="I5" s="28"/>
      <c r="J5" s="28"/>
      <c r="K5" s="365" t="s">
        <v>16</v>
      </c>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28"/>
      <c r="AQ5" s="30"/>
      <c r="BE5" s="358" t="s">
        <v>17</v>
      </c>
      <c r="BS5" s="23" t="s">
        <v>8</v>
      </c>
    </row>
    <row r="6" spans="1:74" ht="36.950000000000003" customHeight="1">
      <c r="B6" s="27"/>
      <c r="C6" s="28"/>
      <c r="D6" s="35" t="s">
        <v>18</v>
      </c>
      <c r="E6" s="28"/>
      <c r="F6" s="28"/>
      <c r="G6" s="28"/>
      <c r="H6" s="28"/>
      <c r="I6" s="28"/>
      <c r="J6" s="28"/>
      <c r="K6" s="345" t="s">
        <v>19</v>
      </c>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28"/>
      <c r="AQ6" s="30"/>
      <c r="BE6" s="359"/>
      <c r="BS6" s="23" t="s">
        <v>8</v>
      </c>
    </row>
    <row r="7" spans="1:74"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23</v>
      </c>
      <c r="AO7" s="28"/>
      <c r="AP7" s="28"/>
      <c r="AQ7" s="30"/>
      <c r="BE7" s="359"/>
      <c r="BS7" s="23" t="s">
        <v>8</v>
      </c>
    </row>
    <row r="8" spans="1:74" ht="14.45" customHeight="1">
      <c r="B8" s="27"/>
      <c r="C8" s="28"/>
      <c r="D8" s="36"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26</v>
      </c>
      <c r="AL8" s="28"/>
      <c r="AM8" s="28"/>
      <c r="AN8" s="37" t="s">
        <v>27</v>
      </c>
      <c r="AO8" s="28"/>
      <c r="AP8" s="28"/>
      <c r="AQ8" s="30"/>
      <c r="BE8" s="359"/>
      <c r="BS8" s="23" t="s">
        <v>8</v>
      </c>
    </row>
    <row r="9" spans="1:74"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59"/>
      <c r="BS9" s="23" t="s">
        <v>8</v>
      </c>
    </row>
    <row r="10" spans="1:74" ht="14.45" customHeight="1">
      <c r="B10" s="27"/>
      <c r="C10" s="28"/>
      <c r="D10" s="36" t="s">
        <v>28</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29</v>
      </c>
      <c r="AL10" s="28"/>
      <c r="AM10" s="28"/>
      <c r="AN10" s="34" t="s">
        <v>23</v>
      </c>
      <c r="AO10" s="28"/>
      <c r="AP10" s="28"/>
      <c r="AQ10" s="30"/>
      <c r="BE10" s="359"/>
      <c r="BS10" s="23" t="s">
        <v>8</v>
      </c>
    </row>
    <row r="11" spans="1:74" ht="18.399999999999999" customHeight="1">
      <c r="B11" s="27"/>
      <c r="C11" s="28"/>
      <c r="D11" s="28"/>
      <c r="E11" s="34" t="s">
        <v>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31</v>
      </c>
      <c r="AL11" s="28"/>
      <c r="AM11" s="28"/>
      <c r="AN11" s="34" t="s">
        <v>23</v>
      </c>
      <c r="AO11" s="28"/>
      <c r="AP11" s="28"/>
      <c r="AQ11" s="30"/>
      <c r="BE11" s="359"/>
      <c r="BS11" s="23" t="s">
        <v>8</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59"/>
      <c r="BS12" s="23" t="s">
        <v>8</v>
      </c>
    </row>
    <row r="13" spans="1:74" ht="14.45" customHeight="1">
      <c r="B13" s="27"/>
      <c r="C13" s="28"/>
      <c r="D13" s="36" t="s">
        <v>32</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29</v>
      </c>
      <c r="AL13" s="28"/>
      <c r="AM13" s="28"/>
      <c r="AN13" s="38" t="s">
        <v>33</v>
      </c>
      <c r="AO13" s="28"/>
      <c r="AP13" s="28"/>
      <c r="AQ13" s="30"/>
      <c r="BE13" s="359"/>
      <c r="BS13" s="23" t="s">
        <v>8</v>
      </c>
    </row>
    <row r="14" spans="1:74" ht="15">
      <c r="B14" s="27"/>
      <c r="C14" s="28"/>
      <c r="D14" s="28"/>
      <c r="E14" s="366" t="s">
        <v>33</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 t="s">
        <v>31</v>
      </c>
      <c r="AL14" s="28"/>
      <c r="AM14" s="28"/>
      <c r="AN14" s="38" t="s">
        <v>33</v>
      </c>
      <c r="AO14" s="28"/>
      <c r="AP14" s="28"/>
      <c r="AQ14" s="30"/>
      <c r="BE14" s="359"/>
      <c r="BS14" s="23" t="s">
        <v>8</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59"/>
      <c r="BS15" s="23" t="s">
        <v>6</v>
      </c>
    </row>
    <row r="16" spans="1:74" ht="14.45" customHeight="1">
      <c r="B16" s="27"/>
      <c r="C16" s="28"/>
      <c r="D16" s="36" t="s">
        <v>34</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29</v>
      </c>
      <c r="AL16" s="28"/>
      <c r="AM16" s="28"/>
      <c r="AN16" s="34" t="s">
        <v>23</v>
      </c>
      <c r="AO16" s="28"/>
      <c r="AP16" s="28"/>
      <c r="AQ16" s="30"/>
      <c r="BE16" s="359"/>
      <c r="BS16" s="23" t="s">
        <v>6</v>
      </c>
    </row>
    <row r="17" spans="2:71" ht="18.399999999999999" customHeight="1">
      <c r="B17" s="27"/>
      <c r="C17" s="28"/>
      <c r="D17" s="28"/>
      <c r="E17" s="34" t="s">
        <v>35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31</v>
      </c>
      <c r="AL17" s="28"/>
      <c r="AM17" s="28"/>
      <c r="AN17" s="34" t="s">
        <v>23</v>
      </c>
      <c r="AO17" s="28"/>
      <c r="AP17" s="28"/>
      <c r="AQ17" s="30"/>
      <c r="BE17" s="359"/>
      <c r="BS17" s="23" t="s">
        <v>36</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59"/>
      <c r="BS18" s="23" t="s">
        <v>8</v>
      </c>
    </row>
    <row r="19" spans="2:71" ht="14.45" customHeight="1">
      <c r="B19" s="27"/>
      <c r="C19" s="28"/>
      <c r="D19" s="36" t="s">
        <v>37</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59"/>
      <c r="BS19" s="23" t="s">
        <v>8</v>
      </c>
    </row>
    <row r="20" spans="2:71" ht="71.25" customHeight="1">
      <c r="B20" s="27"/>
      <c r="C20" s="28"/>
      <c r="D20" s="28"/>
      <c r="E20" s="368" t="s">
        <v>38</v>
      </c>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28"/>
      <c r="AP20" s="28"/>
      <c r="AQ20" s="30"/>
      <c r="BE20" s="359"/>
      <c r="BS20" s="23" t="s">
        <v>6</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59"/>
    </row>
    <row r="22" spans="2:71"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59"/>
    </row>
    <row r="23" spans="2:71" s="1" customFormat="1" ht="25.9" customHeight="1">
      <c r="B23" s="40"/>
      <c r="C23" s="41"/>
      <c r="D23" s="42"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69">
        <f>ROUND(AG51,2)</f>
        <v>180000</v>
      </c>
      <c r="AL23" s="370"/>
      <c r="AM23" s="370"/>
      <c r="AN23" s="370"/>
      <c r="AO23" s="370"/>
      <c r="AP23" s="41"/>
      <c r="AQ23" s="44"/>
      <c r="BE23" s="359"/>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59"/>
    </row>
    <row r="25" spans="2:71" s="1" customFormat="1">
      <c r="B25" s="40"/>
      <c r="C25" s="41"/>
      <c r="D25" s="41"/>
      <c r="E25" s="41"/>
      <c r="F25" s="41"/>
      <c r="G25" s="41"/>
      <c r="H25" s="41"/>
      <c r="I25" s="41"/>
      <c r="J25" s="41"/>
      <c r="K25" s="41"/>
      <c r="L25" s="371" t="s">
        <v>40</v>
      </c>
      <c r="M25" s="371"/>
      <c r="N25" s="371"/>
      <c r="O25" s="371"/>
      <c r="P25" s="41"/>
      <c r="Q25" s="41"/>
      <c r="R25" s="41"/>
      <c r="S25" s="41"/>
      <c r="T25" s="41"/>
      <c r="U25" s="41"/>
      <c r="V25" s="41"/>
      <c r="W25" s="371" t="s">
        <v>41</v>
      </c>
      <c r="X25" s="371"/>
      <c r="Y25" s="371"/>
      <c r="Z25" s="371"/>
      <c r="AA25" s="371"/>
      <c r="AB25" s="371"/>
      <c r="AC25" s="371"/>
      <c r="AD25" s="371"/>
      <c r="AE25" s="371"/>
      <c r="AF25" s="41"/>
      <c r="AG25" s="41"/>
      <c r="AH25" s="41"/>
      <c r="AI25" s="41"/>
      <c r="AJ25" s="41"/>
      <c r="AK25" s="371" t="s">
        <v>42</v>
      </c>
      <c r="AL25" s="371"/>
      <c r="AM25" s="371"/>
      <c r="AN25" s="371"/>
      <c r="AO25" s="371"/>
      <c r="AP25" s="41"/>
      <c r="AQ25" s="44"/>
      <c r="BE25" s="359"/>
    </row>
    <row r="26" spans="2:71" s="2" customFormat="1" ht="14.45" customHeight="1">
      <c r="B26" s="46"/>
      <c r="C26" s="47"/>
      <c r="D26" s="48" t="s">
        <v>43</v>
      </c>
      <c r="E26" s="47"/>
      <c r="F26" s="48" t="s">
        <v>44</v>
      </c>
      <c r="G26" s="47"/>
      <c r="H26" s="47"/>
      <c r="I26" s="47"/>
      <c r="J26" s="47"/>
      <c r="K26" s="47"/>
      <c r="L26" s="342">
        <v>0.21</v>
      </c>
      <c r="M26" s="343"/>
      <c r="N26" s="343"/>
      <c r="O26" s="343"/>
      <c r="P26" s="47"/>
      <c r="Q26" s="47"/>
      <c r="R26" s="47"/>
      <c r="S26" s="47"/>
      <c r="T26" s="47"/>
      <c r="U26" s="47"/>
      <c r="V26" s="47"/>
      <c r="W26" s="344">
        <f>ROUND(AZ51,2)</f>
        <v>180000</v>
      </c>
      <c r="X26" s="343"/>
      <c r="Y26" s="343"/>
      <c r="Z26" s="343"/>
      <c r="AA26" s="343"/>
      <c r="AB26" s="343"/>
      <c r="AC26" s="343"/>
      <c r="AD26" s="343"/>
      <c r="AE26" s="343"/>
      <c r="AF26" s="47"/>
      <c r="AG26" s="47"/>
      <c r="AH26" s="47"/>
      <c r="AI26" s="47"/>
      <c r="AJ26" s="47"/>
      <c r="AK26" s="344">
        <f>ROUND(AV51,2)</f>
        <v>37800</v>
      </c>
      <c r="AL26" s="343"/>
      <c r="AM26" s="343"/>
      <c r="AN26" s="343"/>
      <c r="AO26" s="343"/>
      <c r="AP26" s="47"/>
      <c r="AQ26" s="49"/>
      <c r="BE26" s="359"/>
    </row>
    <row r="27" spans="2:71" s="2" customFormat="1" ht="14.45" customHeight="1">
      <c r="B27" s="46"/>
      <c r="C27" s="47"/>
      <c r="D27" s="47"/>
      <c r="E27" s="47"/>
      <c r="F27" s="48" t="s">
        <v>45</v>
      </c>
      <c r="G27" s="47"/>
      <c r="H27" s="47"/>
      <c r="I27" s="47"/>
      <c r="J27" s="47"/>
      <c r="K27" s="47"/>
      <c r="L27" s="342">
        <v>0.15</v>
      </c>
      <c r="M27" s="343"/>
      <c r="N27" s="343"/>
      <c r="O27" s="343"/>
      <c r="P27" s="47"/>
      <c r="Q27" s="47"/>
      <c r="R27" s="47"/>
      <c r="S27" s="47"/>
      <c r="T27" s="47"/>
      <c r="U27" s="47"/>
      <c r="V27" s="47"/>
      <c r="W27" s="344">
        <f>ROUND(BA51,2)</f>
        <v>0</v>
      </c>
      <c r="X27" s="343"/>
      <c r="Y27" s="343"/>
      <c r="Z27" s="343"/>
      <c r="AA27" s="343"/>
      <c r="AB27" s="343"/>
      <c r="AC27" s="343"/>
      <c r="AD27" s="343"/>
      <c r="AE27" s="343"/>
      <c r="AF27" s="47"/>
      <c r="AG27" s="47"/>
      <c r="AH27" s="47"/>
      <c r="AI27" s="47"/>
      <c r="AJ27" s="47"/>
      <c r="AK27" s="344">
        <f>ROUND(AW51,2)</f>
        <v>0</v>
      </c>
      <c r="AL27" s="343"/>
      <c r="AM27" s="343"/>
      <c r="AN27" s="343"/>
      <c r="AO27" s="343"/>
      <c r="AP27" s="47"/>
      <c r="AQ27" s="49"/>
      <c r="BE27" s="359"/>
    </row>
    <row r="28" spans="2:71" s="2" customFormat="1" ht="14.45" hidden="1" customHeight="1">
      <c r="B28" s="46"/>
      <c r="C28" s="47"/>
      <c r="D28" s="47"/>
      <c r="E28" s="47"/>
      <c r="F28" s="48" t="s">
        <v>46</v>
      </c>
      <c r="G28" s="47"/>
      <c r="H28" s="47"/>
      <c r="I28" s="47"/>
      <c r="J28" s="47"/>
      <c r="K28" s="47"/>
      <c r="L28" s="342">
        <v>0.21</v>
      </c>
      <c r="M28" s="343"/>
      <c r="N28" s="343"/>
      <c r="O28" s="343"/>
      <c r="P28" s="47"/>
      <c r="Q28" s="47"/>
      <c r="R28" s="47"/>
      <c r="S28" s="47"/>
      <c r="T28" s="47"/>
      <c r="U28" s="47"/>
      <c r="V28" s="47"/>
      <c r="W28" s="344">
        <f>ROUND(BB51,2)</f>
        <v>0</v>
      </c>
      <c r="X28" s="343"/>
      <c r="Y28" s="343"/>
      <c r="Z28" s="343"/>
      <c r="AA28" s="343"/>
      <c r="AB28" s="343"/>
      <c r="AC28" s="343"/>
      <c r="AD28" s="343"/>
      <c r="AE28" s="343"/>
      <c r="AF28" s="47"/>
      <c r="AG28" s="47"/>
      <c r="AH28" s="47"/>
      <c r="AI28" s="47"/>
      <c r="AJ28" s="47"/>
      <c r="AK28" s="344">
        <v>0</v>
      </c>
      <c r="AL28" s="343"/>
      <c r="AM28" s="343"/>
      <c r="AN28" s="343"/>
      <c r="AO28" s="343"/>
      <c r="AP28" s="47"/>
      <c r="AQ28" s="49"/>
      <c r="BE28" s="359"/>
    </row>
    <row r="29" spans="2:71" s="2" customFormat="1" ht="14.45" hidden="1" customHeight="1">
      <c r="B29" s="46"/>
      <c r="C29" s="47"/>
      <c r="D29" s="47"/>
      <c r="E29" s="47"/>
      <c r="F29" s="48" t="s">
        <v>47</v>
      </c>
      <c r="G29" s="47"/>
      <c r="H29" s="47"/>
      <c r="I29" s="47"/>
      <c r="J29" s="47"/>
      <c r="K29" s="47"/>
      <c r="L29" s="342">
        <v>0.15</v>
      </c>
      <c r="M29" s="343"/>
      <c r="N29" s="343"/>
      <c r="O29" s="343"/>
      <c r="P29" s="47"/>
      <c r="Q29" s="47"/>
      <c r="R29" s="47"/>
      <c r="S29" s="47"/>
      <c r="T29" s="47"/>
      <c r="U29" s="47"/>
      <c r="V29" s="47"/>
      <c r="W29" s="344">
        <f>ROUND(BC51,2)</f>
        <v>0</v>
      </c>
      <c r="X29" s="343"/>
      <c r="Y29" s="343"/>
      <c r="Z29" s="343"/>
      <c r="AA29" s="343"/>
      <c r="AB29" s="343"/>
      <c r="AC29" s="343"/>
      <c r="AD29" s="343"/>
      <c r="AE29" s="343"/>
      <c r="AF29" s="47"/>
      <c r="AG29" s="47"/>
      <c r="AH29" s="47"/>
      <c r="AI29" s="47"/>
      <c r="AJ29" s="47"/>
      <c r="AK29" s="344">
        <v>0</v>
      </c>
      <c r="AL29" s="343"/>
      <c r="AM29" s="343"/>
      <c r="AN29" s="343"/>
      <c r="AO29" s="343"/>
      <c r="AP29" s="47"/>
      <c r="AQ29" s="49"/>
      <c r="BE29" s="359"/>
    </row>
    <row r="30" spans="2:71" s="2" customFormat="1" ht="14.45" hidden="1" customHeight="1">
      <c r="B30" s="46"/>
      <c r="C30" s="47"/>
      <c r="D30" s="47"/>
      <c r="E30" s="47"/>
      <c r="F30" s="48" t="s">
        <v>48</v>
      </c>
      <c r="G30" s="47"/>
      <c r="H30" s="47"/>
      <c r="I30" s="47"/>
      <c r="J30" s="47"/>
      <c r="K30" s="47"/>
      <c r="L30" s="342">
        <v>0</v>
      </c>
      <c r="M30" s="343"/>
      <c r="N30" s="343"/>
      <c r="O30" s="343"/>
      <c r="P30" s="47"/>
      <c r="Q30" s="47"/>
      <c r="R30" s="47"/>
      <c r="S30" s="47"/>
      <c r="T30" s="47"/>
      <c r="U30" s="47"/>
      <c r="V30" s="47"/>
      <c r="W30" s="344">
        <f>ROUND(BD51,2)</f>
        <v>0</v>
      </c>
      <c r="X30" s="343"/>
      <c r="Y30" s="343"/>
      <c r="Z30" s="343"/>
      <c r="AA30" s="343"/>
      <c r="AB30" s="343"/>
      <c r="AC30" s="343"/>
      <c r="AD30" s="343"/>
      <c r="AE30" s="343"/>
      <c r="AF30" s="47"/>
      <c r="AG30" s="47"/>
      <c r="AH30" s="47"/>
      <c r="AI30" s="47"/>
      <c r="AJ30" s="47"/>
      <c r="AK30" s="344">
        <v>0</v>
      </c>
      <c r="AL30" s="343"/>
      <c r="AM30" s="343"/>
      <c r="AN30" s="343"/>
      <c r="AO30" s="343"/>
      <c r="AP30" s="47"/>
      <c r="AQ30" s="49"/>
      <c r="BE30" s="359"/>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59"/>
    </row>
    <row r="32" spans="2:71" s="1" customFormat="1" ht="25.9" customHeight="1">
      <c r="B32" s="40"/>
      <c r="C32" s="50"/>
      <c r="D32" s="51" t="s">
        <v>49</v>
      </c>
      <c r="E32" s="52"/>
      <c r="F32" s="52"/>
      <c r="G32" s="52"/>
      <c r="H32" s="52"/>
      <c r="I32" s="52"/>
      <c r="J32" s="52"/>
      <c r="K32" s="52"/>
      <c r="L32" s="52"/>
      <c r="M32" s="52"/>
      <c r="N32" s="52"/>
      <c r="O32" s="52"/>
      <c r="P32" s="52"/>
      <c r="Q32" s="52"/>
      <c r="R32" s="52"/>
      <c r="S32" s="52"/>
      <c r="T32" s="53" t="s">
        <v>50</v>
      </c>
      <c r="U32" s="52"/>
      <c r="V32" s="52"/>
      <c r="W32" s="52"/>
      <c r="X32" s="360" t="s">
        <v>51</v>
      </c>
      <c r="Y32" s="361"/>
      <c r="Z32" s="361"/>
      <c r="AA32" s="361"/>
      <c r="AB32" s="361"/>
      <c r="AC32" s="52"/>
      <c r="AD32" s="52"/>
      <c r="AE32" s="52"/>
      <c r="AF32" s="52"/>
      <c r="AG32" s="52"/>
      <c r="AH32" s="52"/>
      <c r="AI32" s="52"/>
      <c r="AJ32" s="52"/>
      <c r="AK32" s="362">
        <f>SUM(AK23:AK30)</f>
        <v>217800</v>
      </c>
      <c r="AL32" s="361"/>
      <c r="AM32" s="361"/>
      <c r="AN32" s="361"/>
      <c r="AO32" s="363"/>
      <c r="AP32" s="50"/>
      <c r="AQ32" s="54"/>
      <c r="BE32" s="359"/>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52</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20180601</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37" t="str">
        <f>K6</f>
        <v>Odvodnění ulice U Třešňovky v Chomutově</v>
      </c>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ht="15">
      <c r="B44" s="40"/>
      <c r="C44" s="64" t="s">
        <v>24</v>
      </c>
      <c r="D44" s="62"/>
      <c r="E44" s="62"/>
      <c r="F44" s="62"/>
      <c r="G44" s="62"/>
      <c r="H44" s="62"/>
      <c r="I44" s="62"/>
      <c r="J44" s="62"/>
      <c r="K44" s="62"/>
      <c r="L44" s="71" t="str">
        <f>IF(K8="","",K8)</f>
        <v>Chomutov</v>
      </c>
      <c r="M44" s="62"/>
      <c r="N44" s="62"/>
      <c r="O44" s="62"/>
      <c r="P44" s="62"/>
      <c r="Q44" s="62"/>
      <c r="R44" s="62"/>
      <c r="S44" s="62"/>
      <c r="T44" s="62"/>
      <c r="U44" s="62"/>
      <c r="V44" s="62"/>
      <c r="W44" s="62"/>
      <c r="X44" s="62"/>
      <c r="Y44" s="62"/>
      <c r="Z44" s="62"/>
      <c r="AA44" s="62"/>
      <c r="AB44" s="62"/>
      <c r="AC44" s="62"/>
      <c r="AD44" s="62"/>
      <c r="AE44" s="62"/>
      <c r="AF44" s="62"/>
      <c r="AG44" s="62"/>
      <c r="AH44" s="62"/>
      <c r="AI44" s="64" t="s">
        <v>26</v>
      </c>
      <c r="AJ44" s="62"/>
      <c r="AK44" s="62"/>
      <c r="AL44" s="62"/>
      <c r="AM44" s="339" t="str">
        <f>IF(AN8= "","",AN8)</f>
        <v>18. 7. 2018</v>
      </c>
      <c r="AN44" s="339"/>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28</v>
      </c>
      <c r="D46" s="62"/>
      <c r="E46" s="62"/>
      <c r="F46" s="62"/>
      <c r="G46" s="62"/>
      <c r="H46" s="62"/>
      <c r="I46" s="62"/>
      <c r="J46" s="62"/>
      <c r="K46" s="62"/>
      <c r="L46" s="65" t="str">
        <f>IF(E11= "","",E11)</f>
        <v xml:space="preserve">Statutární město Chomutov </v>
      </c>
      <c r="M46" s="62"/>
      <c r="N46" s="62"/>
      <c r="O46" s="62"/>
      <c r="P46" s="62"/>
      <c r="Q46" s="62"/>
      <c r="R46" s="62"/>
      <c r="S46" s="62"/>
      <c r="T46" s="62"/>
      <c r="U46" s="62"/>
      <c r="V46" s="62"/>
      <c r="W46" s="62"/>
      <c r="X46" s="62"/>
      <c r="Y46" s="62"/>
      <c r="Z46" s="62"/>
      <c r="AA46" s="62"/>
      <c r="AB46" s="62"/>
      <c r="AC46" s="62"/>
      <c r="AD46" s="62"/>
      <c r="AE46" s="62"/>
      <c r="AF46" s="62"/>
      <c r="AG46" s="62"/>
      <c r="AH46" s="62"/>
      <c r="AI46" s="64" t="s">
        <v>34</v>
      </c>
      <c r="AJ46" s="62"/>
      <c r="AK46" s="62"/>
      <c r="AL46" s="62"/>
      <c r="AM46" s="357" t="str">
        <f>IF(E17="","",E17)</f>
        <v>POVOING, Ing. Miloslav Čáp, Ph.D</v>
      </c>
      <c r="AN46" s="357"/>
      <c r="AO46" s="357"/>
      <c r="AP46" s="357"/>
      <c r="AQ46" s="62"/>
      <c r="AR46" s="60"/>
      <c r="AS46" s="351" t="s">
        <v>53</v>
      </c>
      <c r="AT46" s="352"/>
      <c r="AU46" s="73"/>
      <c r="AV46" s="73"/>
      <c r="AW46" s="73"/>
      <c r="AX46" s="73"/>
      <c r="AY46" s="73"/>
      <c r="AZ46" s="73"/>
      <c r="BA46" s="73"/>
      <c r="BB46" s="73"/>
      <c r="BC46" s="73"/>
      <c r="BD46" s="74"/>
    </row>
    <row r="47" spans="2:56" s="1" customFormat="1" ht="15">
      <c r="B47" s="40"/>
      <c r="C47" s="64" t="s">
        <v>32</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3"/>
      <c r="AT47" s="354"/>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5"/>
      <c r="AT48" s="356"/>
      <c r="AU48" s="41"/>
      <c r="AV48" s="41"/>
      <c r="AW48" s="41"/>
      <c r="AX48" s="41"/>
      <c r="AY48" s="41"/>
      <c r="AZ48" s="41"/>
      <c r="BA48" s="41"/>
      <c r="BB48" s="41"/>
      <c r="BC48" s="41"/>
      <c r="BD48" s="77"/>
    </row>
    <row r="49" spans="1:91" s="1" customFormat="1" ht="29.25" customHeight="1">
      <c r="B49" s="40"/>
      <c r="C49" s="335" t="s">
        <v>54</v>
      </c>
      <c r="D49" s="336"/>
      <c r="E49" s="336"/>
      <c r="F49" s="336"/>
      <c r="G49" s="336"/>
      <c r="H49" s="78"/>
      <c r="I49" s="340" t="s">
        <v>55</v>
      </c>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41" t="s">
        <v>56</v>
      </c>
      <c r="AH49" s="336"/>
      <c r="AI49" s="336"/>
      <c r="AJ49" s="336"/>
      <c r="AK49" s="336"/>
      <c r="AL49" s="336"/>
      <c r="AM49" s="336"/>
      <c r="AN49" s="340" t="s">
        <v>57</v>
      </c>
      <c r="AO49" s="336"/>
      <c r="AP49" s="336"/>
      <c r="AQ49" s="79" t="s">
        <v>58</v>
      </c>
      <c r="AR49" s="60"/>
      <c r="AS49" s="80" t="s">
        <v>59</v>
      </c>
      <c r="AT49" s="81" t="s">
        <v>60</v>
      </c>
      <c r="AU49" s="81" t="s">
        <v>61</v>
      </c>
      <c r="AV49" s="81" t="s">
        <v>62</v>
      </c>
      <c r="AW49" s="81" t="s">
        <v>63</v>
      </c>
      <c r="AX49" s="81" t="s">
        <v>64</v>
      </c>
      <c r="AY49" s="81" t="s">
        <v>65</v>
      </c>
      <c r="AZ49" s="81" t="s">
        <v>66</v>
      </c>
      <c r="BA49" s="81" t="s">
        <v>67</v>
      </c>
      <c r="BB49" s="81" t="s">
        <v>68</v>
      </c>
      <c r="BC49" s="81" t="s">
        <v>69</v>
      </c>
      <c r="BD49" s="82" t="s">
        <v>70</v>
      </c>
    </row>
    <row r="50" spans="1:91"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1" s="4" customFormat="1" ht="32.450000000000003" customHeight="1">
      <c r="B51" s="67"/>
      <c r="C51" s="86" t="s">
        <v>71</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49">
        <f>ROUND(SUM(AG52:AG55),2)</f>
        <v>180000</v>
      </c>
      <c r="AH51" s="349"/>
      <c r="AI51" s="349"/>
      <c r="AJ51" s="349"/>
      <c r="AK51" s="349"/>
      <c r="AL51" s="349"/>
      <c r="AM51" s="349"/>
      <c r="AN51" s="350">
        <f>SUM(AG51,AT51)</f>
        <v>217800</v>
      </c>
      <c r="AO51" s="350"/>
      <c r="AP51" s="350"/>
      <c r="AQ51" s="88" t="s">
        <v>23</v>
      </c>
      <c r="AR51" s="70"/>
      <c r="AS51" s="89">
        <f>ROUND(SUM(AS52:AS55),2)</f>
        <v>0</v>
      </c>
      <c r="AT51" s="90">
        <f>ROUND(SUM(AV51:AW51),2)</f>
        <v>37800</v>
      </c>
      <c r="AU51" s="91">
        <f>ROUND(SUM(AU52:AU55),5)</f>
        <v>0</v>
      </c>
      <c r="AV51" s="90">
        <f>ROUND(AZ51*L26,2)</f>
        <v>37800</v>
      </c>
      <c r="AW51" s="90">
        <f>ROUND(BA51*L27,2)</f>
        <v>0</v>
      </c>
      <c r="AX51" s="90">
        <f>ROUND(BB51*L26,2)</f>
        <v>0</v>
      </c>
      <c r="AY51" s="90">
        <f>ROUND(BC51*L27,2)</f>
        <v>0</v>
      </c>
      <c r="AZ51" s="90">
        <f>ROUND(SUM(AZ52:AZ55),2)</f>
        <v>180000</v>
      </c>
      <c r="BA51" s="90">
        <f>ROUND(SUM(BA52:BA55),2)</f>
        <v>0</v>
      </c>
      <c r="BB51" s="90">
        <f>ROUND(SUM(BB52:BB55),2)</f>
        <v>0</v>
      </c>
      <c r="BC51" s="90">
        <f>ROUND(SUM(BC52:BC55),2)</f>
        <v>0</v>
      </c>
      <c r="BD51" s="92">
        <f>ROUND(SUM(BD52:BD55),2)</f>
        <v>0</v>
      </c>
      <c r="BS51" s="93" t="s">
        <v>72</v>
      </c>
      <c r="BT51" s="93" t="s">
        <v>73</v>
      </c>
      <c r="BU51" s="94" t="s">
        <v>74</v>
      </c>
      <c r="BV51" s="93" t="s">
        <v>75</v>
      </c>
      <c r="BW51" s="93" t="s">
        <v>7</v>
      </c>
      <c r="BX51" s="93" t="s">
        <v>76</v>
      </c>
      <c r="CL51" s="93" t="s">
        <v>21</v>
      </c>
    </row>
    <row r="52" spans="1:91" s="5" customFormat="1" ht="16.5" customHeight="1">
      <c r="A52" s="95" t="s">
        <v>77</v>
      </c>
      <c r="B52" s="96"/>
      <c r="C52" s="97"/>
      <c r="D52" s="334" t="s">
        <v>78</v>
      </c>
      <c r="E52" s="334"/>
      <c r="F52" s="334"/>
      <c r="G52" s="334"/>
      <c r="H52" s="334"/>
      <c r="I52" s="98"/>
      <c r="J52" s="334" t="s">
        <v>79</v>
      </c>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47">
        <f>'SO 01 - Retenční nádrž '!J27</f>
        <v>0</v>
      </c>
      <c r="AH52" s="348"/>
      <c r="AI52" s="348"/>
      <c r="AJ52" s="348"/>
      <c r="AK52" s="348"/>
      <c r="AL52" s="348"/>
      <c r="AM52" s="348"/>
      <c r="AN52" s="347">
        <f>SUM(AG52,AT52)</f>
        <v>0</v>
      </c>
      <c r="AO52" s="348"/>
      <c r="AP52" s="348"/>
      <c r="AQ52" s="99" t="s">
        <v>80</v>
      </c>
      <c r="AR52" s="100"/>
      <c r="AS52" s="101">
        <v>0</v>
      </c>
      <c r="AT52" s="102">
        <f>ROUND(SUM(AV52:AW52),2)</f>
        <v>0</v>
      </c>
      <c r="AU52" s="103">
        <f>'SO 01 - Retenční nádrž '!P89</f>
        <v>0</v>
      </c>
      <c r="AV52" s="102">
        <f>'SO 01 - Retenční nádrž '!J30</f>
        <v>0</v>
      </c>
      <c r="AW52" s="102">
        <f>'SO 01 - Retenční nádrž '!J31</f>
        <v>0</v>
      </c>
      <c r="AX52" s="102">
        <f>'SO 01 - Retenční nádrž '!J32</f>
        <v>0</v>
      </c>
      <c r="AY52" s="102">
        <f>'SO 01 - Retenční nádrž '!J33</f>
        <v>0</v>
      </c>
      <c r="AZ52" s="102">
        <f>'SO 01 - Retenční nádrž '!F30</f>
        <v>0</v>
      </c>
      <c r="BA52" s="102">
        <f>'SO 01 - Retenční nádrž '!F31</f>
        <v>0</v>
      </c>
      <c r="BB52" s="102">
        <f>'SO 01 - Retenční nádrž '!F32</f>
        <v>0</v>
      </c>
      <c r="BC52" s="102">
        <f>'SO 01 - Retenční nádrž '!F33</f>
        <v>0</v>
      </c>
      <c r="BD52" s="104">
        <f>'SO 01 - Retenční nádrž '!F34</f>
        <v>0</v>
      </c>
      <c r="BT52" s="105" t="s">
        <v>81</v>
      </c>
      <c r="BV52" s="105" t="s">
        <v>75</v>
      </c>
      <c r="BW52" s="105" t="s">
        <v>82</v>
      </c>
      <c r="BX52" s="105" t="s">
        <v>7</v>
      </c>
      <c r="CL52" s="105" t="s">
        <v>21</v>
      </c>
      <c r="CM52" s="105" t="s">
        <v>83</v>
      </c>
    </row>
    <row r="53" spans="1:91" s="5" customFormat="1" ht="16.5" customHeight="1">
      <c r="A53" s="95" t="s">
        <v>77</v>
      </c>
      <c r="B53" s="96"/>
      <c r="C53" s="97"/>
      <c r="D53" s="334" t="s">
        <v>84</v>
      </c>
      <c r="E53" s="334"/>
      <c r="F53" s="334"/>
      <c r="G53" s="334"/>
      <c r="H53" s="334"/>
      <c r="I53" s="98"/>
      <c r="J53" s="334" t="s">
        <v>85</v>
      </c>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47">
        <f>'SO 02 - Odvodňovací žlab '!J27</f>
        <v>0</v>
      </c>
      <c r="AH53" s="348"/>
      <c r="AI53" s="348"/>
      <c r="AJ53" s="348"/>
      <c r="AK53" s="348"/>
      <c r="AL53" s="348"/>
      <c r="AM53" s="348"/>
      <c r="AN53" s="347">
        <f>SUM(AG53,AT53)</f>
        <v>0</v>
      </c>
      <c r="AO53" s="348"/>
      <c r="AP53" s="348"/>
      <c r="AQ53" s="99" t="s">
        <v>80</v>
      </c>
      <c r="AR53" s="100"/>
      <c r="AS53" s="101">
        <v>0</v>
      </c>
      <c r="AT53" s="102">
        <f>ROUND(SUM(AV53:AW53),2)</f>
        <v>0</v>
      </c>
      <c r="AU53" s="103">
        <f>'SO 02 - Odvodňovací žlab '!P82</f>
        <v>0</v>
      </c>
      <c r="AV53" s="102">
        <f>'SO 02 - Odvodňovací žlab '!J30</f>
        <v>0</v>
      </c>
      <c r="AW53" s="102">
        <f>'SO 02 - Odvodňovací žlab '!J31</f>
        <v>0</v>
      </c>
      <c r="AX53" s="102">
        <f>'SO 02 - Odvodňovací žlab '!J32</f>
        <v>0</v>
      </c>
      <c r="AY53" s="102">
        <f>'SO 02 - Odvodňovací žlab '!J33</f>
        <v>0</v>
      </c>
      <c r="AZ53" s="102">
        <f>'SO 02 - Odvodňovací žlab '!F30</f>
        <v>0</v>
      </c>
      <c r="BA53" s="102">
        <f>'SO 02 - Odvodňovací žlab '!F31</f>
        <v>0</v>
      </c>
      <c r="BB53" s="102">
        <f>'SO 02 - Odvodňovací žlab '!F32</f>
        <v>0</v>
      </c>
      <c r="BC53" s="102">
        <f>'SO 02 - Odvodňovací žlab '!F33</f>
        <v>0</v>
      </c>
      <c r="BD53" s="104">
        <f>'SO 02 - Odvodňovací žlab '!F34</f>
        <v>0</v>
      </c>
      <c r="BT53" s="105" t="s">
        <v>81</v>
      </c>
      <c r="BV53" s="105" t="s">
        <v>75</v>
      </c>
      <c r="BW53" s="105" t="s">
        <v>86</v>
      </c>
      <c r="BX53" s="105" t="s">
        <v>7</v>
      </c>
      <c r="CL53" s="105" t="s">
        <v>21</v>
      </c>
      <c r="CM53" s="105" t="s">
        <v>83</v>
      </c>
    </row>
    <row r="54" spans="1:91" s="5" customFormat="1" ht="16.5" customHeight="1">
      <c r="A54" s="95" t="s">
        <v>77</v>
      </c>
      <c r="B54" s="96"/>
      <c r="C54" s="97"/>
      <c r="D54" s="334" t="s">
        <v>87</v>
      </c>
      <c r="E54" s="334"/>
      <c r="F54" s="334"/>
      <c r="G54" s="334"/>
      <c r="H54" s="334"/>
      <c r="I54" s="98"/>
      <c r="J54" s="334" t="s">
        <v>88</v>
      </c>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47">
        <f>'SO 03 - Potrubí '!J27</f>
        <v>0</v>
      </c>
      <c r="AH54" s="348"/>
      <c r="AI54" s="348"/>
      <c r="AJ54" s="348"/>
      <c r="AK54" s="348"/>
      <c r="AL54" s="348"/>
      <c r="AM54" s="348"/>
      <c r="AN54" s="347">
        <f>SUM(AG54,AT54)</f>
        <v>0</v>
      </c>
      <c r="AO54" s="348"/>
      <c r="AP54" s="348"/>
      <c r="AQ54" s="99" t="s">
        <v>80</v>
      </c>
      <c r="AR54" s="100"/>
      <c r="AS54" s="101">
        <v>0</v>
      </c>
      <c r="AT54" s="102">
        <f>ROUND(SUM(AV54:AW54),2)</f>
        <v>0</v>
      </c>
      <c r="AU54" s="103">
        <f>'SO 03 - Potrubí '!P82</f>
        <v>0</v>
      </c>
      <c r="AV54" s="102">
        <f>'SO 03 - Potrubí '!J30</f>
        <v>0</v>
      </c>
      <c r="AW54" s="102">
        <f>'SO 03 - Potrubí '!J31</f>
        <v>0</v>
      </c>
      <c r="AX54" s="102">
        <f>'SO 03 - Potrubí '!J32</f>
        <v>0</v>
      </c>
      <c r="AY54" s="102">
        <f>'SO 03 - Potrubí '!J33</f>
        <v>0</v>
      </c>
      <c r="AZ54" s="102">
        <f>'SO 03 - Potrubí '!F30</f>
        <v>0</v>
      </c>
      <c r="BA54" s="102">
        <f>'SO 03 - Potrubí '!F31</f>
        <v>0</v>
      </c>
      <c r="BB54" s="102">
        <f>'SO 03 - Potrubí '!F32</f>
        <v>0</v>
      </c>
      <c r="BC54" s="102">
        <f>'SO 03 - Potrubí '!F33</f>
        <v>0</v>
      </c>
      <c r="BD54" s="104">
        <f>'SO 03 - Potrubí '!F34</f>
        <v>0</v>
      </c>
      <c r="BT54" s="105" t="s">
        <v>81</v>
      </c>
      <c r="BV54" s="105" t="s">
        <v>75</v>
      </c>
      <c r="BW54" s="105" t="s">
        <v>89</v>
      </c>
      <c r="BX54" s="105" t="s">
        <v>7</v>
      </c>
      <c r="CL54" s="105" t="s">
        <v>21</v>
      </c>
      <c r="CM54" s="105" t="s">
        <v>83</v>
      </c>
    </row>
    <row r="55" spans="1:91" s="5" customFormat="1" ht="16.5" customHeight="1">
      <c r="A55" s="95" t="s">
        <v>77</v>
      </c>
      <c r="B55" s="96"/>
      <c r="C55" s="97"/>
      <c r="D55" s="334" t="s">
        <v>90</v>
      </c>
      <c r="E55" s="334"/>
      <c r="F55" s="334"/>
      <c r="G55" s="334"/>
      <c r="H55" s="334"/>
      <c r="I55" s="98"/>
      <c r="J55" s="334" t="s">
        <v>91</v>
      </c>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47">
        <f>'VON - Vedlejší a ostatní ...'!J27</f>
        <v>180000</v>
      </c>
      <c r="AH55" s="348"/>
      <c r="AI55" s="348"/>
      <c r="AJ55" s="348"/>
      <c r="AK55" s="348"/>
      <c r="AL55" s="348"/>
      <c r="AM55" s="348"/>
      <c r="AN55" s="347">
        <f>SUM(AG55,AT55)</f>
        <v>217800</v>
      </c>
      <c r="AO55" s="348"/>
      <c r="AP55" s="348"/>
      <c r="AQ55" s="99" t="s">
        <v>80</v>
      </c>
      <c r="AR55" s="100"/>
      <c r="AS55" s="106">
        <v>0</v>
      </c>
      <c r="AT55" s="107">
        <f>ROUND(SUM(AV55:AW55),2)</f>
        <v>37800</v>
      </c>
      <c r="AU55" s="108">
        <f>'VON - Vedlejší a ostatní ...'!P78</f>
        <v>0</v>
      </c>
      <c r="AV55" s="107">
        <f>'VON - Vedlejší a ostatní ...'!J30</f>
        <v>37800</v>
      </c>
      <c r="AW55" s="107">
        <f>'VON - Vedlejší a ostatní ...'!J31</f>
        <v>0</v>
      </c>
      <c r="AX55" s="107">
        <f>'VON - Vedlejší a ostatní ...'!J32</f>
        <v>0</v>
      </c>
      <c r="AY55" s="107">
        <f>'VON - Vedlejší a ostatní ...'!J33</f>
        <v>0</v>
      </c>
      <c r="AZ55" s="107">
        <f>'VON - Vedlejší a ostatní ...'!F30</f>
        <v>180000</v>
      </c>
      <c r="BA55" s="107">
        <f>'VON - Vedlejší a ostatní ...'!F31</f>
        <v>0</v>
      </c>
      <c r="BB55" s="107">
        <f>'VON - Vedlejší a ostatní ...'!F32</f>
        <v>0</v>
      </c>
      <c r="BC55" s="107">
        <f>'VON - Vedlejší a ostatní ...'!F33</f>
        <v>0</v>
      </c>
      <c r="BD55" s="109">
        <f>'VON - Vedlejší a ostatní ...'!F34</f>
        <v>0</v>
      </c>
      <c r="BT55" s="105" t="s">
        <v>81</v>
      </c>
      <c r="BV55" s="105" t="s">
        <v>75</v>
      </c>
      <c r="BW55" s="105" t="s">
        <v>92</v>
      </c>
      <c r="BX55" s="105" t="s">
        <v>7</v>
      </c>
      <c r="CL55" s="105" t="s">
        <v>21</v>
      </c>
      <c r="CM55" s="105" t="s">
        <v>83</v>
      </c>
    </row>
    <row r="56" spans="1:91" s="1" customFormat="1" ht="30" customHeight="1">
      <c r="B56" s="40"/>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0"/>
    </row>
    <row r="57" spans="1:91" s="1" customFormat="1" ht="6.95" customHeight="1">
      <c r="B57" s="55"/>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60"/>
    </row>
  </sheetData>
  <sheetProtection algorithmName="SHA-512" hashValue="EbXWmebL3WTumcEYEQktqKmpencV/cs3miVruoxCdwLwMR1DUMRJYfwoKbwuDM/4Rxt8BhDZkX02eK5SGfNNig==" saltValue="Hf6A8dVurRef5bqWsxSP+pCoeZasy0nZ4sZHS+QlzRYLTb22oR6MwikjKofQlvy1Pa5uj96Fi2mczR/OTPUMqQ==" spinCount="100000" sheet="1" objects="1" scenarios="1" formatColumns="0" formatRows="0"/>
  <mergeCells count="53">
    <mergeCell ref="BE5:BE32"/>
    <mergeCell ref="W30:AE30"/>
    <mergeCell ref="X32:AB32"/>
    <mergeCell ref="AK32:AO32"/>
    <mergeCell ref="AR2:BE2"/>
    <mergeCell ref="K5:AO5"/>
    <mergeCell ref="W28:AE28"/>
    <mergeCell ref="AK28:AO28"/>
    <mergeCell ref="L29:O29"/>
    <mergeCell ref="L28:O28"/>
    <mergeCell ref="E14:AJ14"/>
    <mergeCell ref="E20:AN20"/>
    <mergeCell ref="AK23:AO23"/>
    <mergeCell ref="L25:O25"/>
    <mergeCell ref="W25:AE25"/>
    <mergeCell ref="AK25:AO25"/>
    <mergeCell ref="AS46:AT48"/>
    <mergeCell ref="AN53:AP53"/>
    <mergeCell ref="AN52:AP52"/>
    <mergeCell ref="AM46:AP46"/>
    <mergeCell ref="AN49:AP49"/>
    <mergeCell ref="AG52:AM52"/>
    <mergeCell ref="AG53:AM53"/>
    <mergeCell ref="AN54:AP54"/>
    <mergeCell ref="AG54:AM54"/>
    <mergeCell ref="AN55:AP55"/>
    <mergeCell ref="AG55:AM55"/>
    <mergeCell ref="AG51:AM51"/>
    <mergeCell ref="AN51:AP51"/>
    <mergeCell ref="L30:O30"/>
    <mergeCell ref="AK30:AO30"/>
    <mergeCell ref="K6:AO6"/>
    <mergeCell ref="J52:AF52"/>
    <mergeCell ref="W29:AE29"/>
    <mergeCell ref="AK29:AO29"/>
    <mergeCell ref="L26:O26"/>
    <mergeCell ref="W26:AE26"/>
    <mergeCell ref="AK26:AO26"/>
    <mergeCell ref="L27:O27"/>
    <mergeCell ref="W27:AE27"/>
    <mergeCell ref="AK27:AO27"/>
    <mergeCell ref="C49:G49"/>
    <mergeCell ref="L42:AO42"/>
    <mergeCell ref="AM44:AN44"/>
    <mergeCell ref="I49:AF49"/>
    <mergeCell ref="AG49:AM49"/>
    <mergeCell ref="D55:H55"/>
    <mergeCell ref="J55:AF55"/>
    <mergeCell ref="D52:H52"/>
    <mergeCell ref="D53:H53"/>
    <mergeCell ref="J53:AF53"/>
    <mergeCell ref="D54:H54"/>
    <mergeCell ref="J54:AF54"/>
  </mergeCells>
  <hyperlinks>
    <hyperlink ref="K1:S1" location="C2" display="1) Rekapitulace stavby"/>
    <hyperlink ref="W1:AI1" location="C51" display="2) Rekapitulace objektů stavby a soupisů prací"/>
    <hyperlink ref="A52" location="'SO 01 - Retenční nádrž '!C2" display="/"/>
    <hyperlink ref="A53" location="'SO 02 - Odvodňovací žlab '!C2" display="/"/>
    <hyperlink ref="A54" location="'SO 03 - Potrubí '!C2" display="/"/>
    <hyperlink ref="A55" location="'VON - Vedlejší a ostatní ...'!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6"/>
  <sheetViews>
    <sheetView showGridLines="0" workbookViewId="0">
      <pane ySplit="1" topLeftCell="A14"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93</v>
      </c>
      <c r="G1" s="376" t="s">
        <v>94</v>
      </c>
      <c r="H1" s="376"/>
      <c r="I1" s="114"/>
      <c r="J1" s="113" t="s">
        <v>95</v>
      </c>
      <c r="K1" s="112" t="s">
        <v>96</v>
      </c>
      <c r="L1" s="113" t="s">
        <v>97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4"/>
      <c r="M2" s="364"/>
      <c r="N2" s="364"/>
      <c r="O2" s="364"/>
      <c r="P2" s="364"/>
      <c r="Q2" s="364"/>
      <c r="R2" s="364"/>
      <c r="S2" s="364"/>
      <c r="T2" s="364"/>
      <c r="U2" s="364"/>
      <c r="V2" s="364"/>
      <c r="AT2" s="23" t="s">
        <v>82</v>
      </c>
    </row>
    <row r="3" spans="1:70" ht="6.95" customHeight="1">
      <c r="B3" s="24"/>
      <c r="C3" s="25"/>
      <c r="D3" s="25"/>
      <c r="E3" s="25"/>
      <c r="F3" s="25"/>
      <c r="G3" s="25"/>
      <c r="H3" s="25"/>
      <c r="I3" s="115"/>
      <c r="J3" s="25"/>
      <c r="K3" s="26"/>
      <c r="AT3" s="23" t="s">
        <v>83</v>
      </c>
    </row>
    <row r="4" spans="1:70" ht="36.950000000000003" customHeight="1">
      <c r="B4" s="27"/>
      <c r="C4" s="28"/>
      <c r="D4" s="29" t="s">
        <v>98</v>
      </c>
      <c r="E4" s="28"/>
      <c r="F4" s="28"/>
      <c r="G4" s="28"/>
      <c r="H4" s="28"/>
      <c r="I4" s="116"/>
      <c r="J4" s="28"/>
      <c r="K4" s="30"/>
      <c r="M4" s="31" t="s">
        <v>12</v>
      </c>
      <c r="AT4" s="23" t="s">
        <v>6</v>
      </c>
    </row>
    <row r="5" spans="1:70" ht="6.95" customHeight="1">
      <c r="B5" s="27"/>
      <c r="C5" s="28"/>
      <c r="D5" s="28"/>
      <c r="E5" s="28"/>
      <c r="F5" s="28"/>
      <c r="G5" s="28"/>
      <c r="H5" s="28"/>
      <c r="I5" s="116"/>
      <c r="J5" s="28"/>
      <c r="K5" s="30"/>
    </row>
    <row r="6" spans="1:70" ht="15">
      <c r="B6" s="27"/>
      <c r="C6" s="28"/>
      <c r="D6" s="36" t="s">
        <v>18</v>
      </c>
      <c r="E6" s="28"/>
      <c r="F6" s="28"/>
      <c r="G6" s="28"/>
      <c r="H6" s="28"/>
      <c r="I6" s="116"/>
      <c r="J6" s="28"/>
      <c r="K6" s="30"/>
    </row>
    <row r="7" spans="1:70" ht="16.5" customHeight="1">
      <c r="B7" s="27"/>
      <c r="C7" s="28"/>
      <c r="D7" s="28"/>
      <c r="E7" s="377" t="str">
        <f>'Rekapitulace stavby'!K6</f>
        <v>Odvodnění ulice U Třešňovky v Chomutově</v>
      </c>
      <c r="F7" s="378"/>
      <c r="G7" s="378"/>
      <c r="H7" s="378"/>
      <c r="I7" s="116"/>
      <c r="J7" s="28"/>
      <c r="K7" s="30"/>
    </row>
    <row r="8" spans="1:70" s="1" customFormat="1" ht="15">
      <c r="B8" s="40"/>
      <c r="C8" s="41"/>
      <c r="D8" s="36" t="s">
        <v>99</v>
      </c>
      <c r="E8" s="41"/>
      <c r="F8" s="41"/>
      <c r="G8" s="41"/>
      <c r="H8" s="41"/>
      <c r="I8" s="117"/>
      <c r="J8" s="41"/>
      <c r="K8" s="44"/>
    </row>
    <row r="9" spans="1:70" s="1" customFormat="1" ht="36.950000000000003" customHeight="1">
      <c r="B9" s="40"/>
      <c r="C9" s="41"/>
      <c r="D9" s="41"/>
      <c r="E9" s="379" t="s">
        <v>100</v>
      </c>
      <c r="F9" s="380"/>
      <c r="G9" s="380"/>
      <c r="H9" s="380"/>
      <c r="I9" s="117"/>
      <c r="J9" s="41"/>
      <c r="K9" s="44"/>
    </row>
    <row r="10" spans="1:70" s="1" customFormat="1">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23</v>
      </c>
      <c r="K11" s="44"/>
    </row>
    <row r="12" spans="1:70" s="1" customFormat="1" ht="14.45" customHeight="1">
      <c r="B12" s="40"/>
      <c r="C12" s="41"/>
      <c r="D12" s="36" t="s">
        <v>24</v>
      </c>
      <c r="E12" s="41"/>
      <c r="F12" s="34" t="s">
        <v>25</v>
      </c>
      <c r="G12" s="41"/>
      <c r="H12" s="41"/>
      <c r="I12" s="118" t="s">
        <v>26</v>
      </c>
      <c r="J12" s="119" t="str">
        <f>'Rekapitulace stavby'!AN8</f>
        <v>18. 7. 2018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28</v>
      </c>
      <c r="E14" s="41"/>
      <c r="F14" s="41"/>
      <c r="G14" s="41"/>
      <c r="H14" s="41"/>
      <c r="I14" s="118" t="s">
        <v>29</v>
      </c>
      <c r="J14" s="34" t="s">
        <v>23</v>
      </c>
      <c r="K14" s="44"/>
    </row>
    <row r="15" spans="1:70" s="1" customFormat="1" ht="18" customHeight="1">
      <c r="B15" s="40"/>
      <c r="C15" s="41"/>
      <c r="D15" s="41"/>
      <c r="E15" s="34" t="s">
        <v>30</v>
      </c>
      <c r="F15" s="41"/>
      <c r="G15" s="41"/>
      <c r="H15" s="41"/>
      <c r="I15" s="118" t="s">
        <v>31</v>
      </c>
      <c r="J15" s="34" t="s">
        <v>23</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32</v>
      </c>
      <c r="E17" s="41"/>
      <c r="F17" s="41"/>
      <c r="G17" s="41"/>
      <c r="H17" s="41"/>
      <c r="I17" s="118"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31</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34</v>
      </c>
      <c r="E20" s="41"/>
      <c r="F20" s="41"/>
      <c r="G20" s="41"/>
      <c r="H20" s="41"/>
      <c r="I20" s="118" t="s">
        <v>29</v>
      </c>
      <c r="J20" s="34" t="s">
        <v>23</v>
      </c>
      <c r="K20" s="44"/>
    </row>
    <row r="21" spans="2:11" s="1" customFormat="1" ht="18" customHeight="1">
      <c r="B21" s="40"/>
      <c r="C21" s="41"/>
      <c r="D21" s="41"/>
      <c r="E21" s="34" t="s">
        <v>35</v>
      </c>
      <c r="F21" s="41"/>
      <c r="G21" s="41"/>
      <c r="H21" s="41"/>
      <c r="I21" s="118" t="s">
        <v>31</v>
      </c>
      <c r="J21" s="34" t="s">
        <v>23</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37</v>
      </c>
      <c r="E23" s="41"/>
      <c r="F23" s="41"/>
      <c r="G23" s="41"/>
      <c r="H23" s="41"/>
      <c r="I23" s="117"/>
      <c r="J23" s="41"/>
      <c r="K23" s="44"/>
    </row>
    <row r="24" spans="2:11" s="6" customFormat="1" ht="16.5" customHeight="1">
      <c r="B24" s="120"/>
      <c r="C24" s="121"/>
      <c r="D24" s="121"/>
      <c r="E24" s="368" t="s">
        <v>23</v>
      </c>
      <c r="F24" s="368"/>
      <c r="G24" s="368"/>
      <c r="H24" s="36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39</v>
      </c>
      <c r="E27" s="41"/>
      <c r="F27" s="41"/>
      <c r="G27" s="41"/>
      <c r="H27" s="41"/>
      <c r="I27" s="117"/>
      <c r="J27" s="127">
        <f>ROUND(J89,2)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41</v>
      </c>
      <c r="G29" s="41"/>
      <c r="H29" s="41"/>
      <c r="I29" s="128" t="s">
        <v>40</v>
      </c>
      <c r="J29" s="45" t="s">
        <v>42</v>
      </c>
      <c r="K29" s="44"/>
    </row>
    <row r="30" spans="2:11" s="1" customFormat="1" ht="14.45" customHeight="1">
      <c r="B30" s="40"/>
      <c r="C30" s="41"/>
      <c r="D30" s="48" t="s">
        <v>43</v>
      </c>
      <c r="E30" s="48" t="s">
        <v>44</v>
      </c>
      <c r="F30" s="129">
        <f>ROUND(SUM(BE89:BE305), 2)</f>
        <v>0</v>
      </c>
      <c r="G30" s="41"/>
      <c r="H30" s="41"/>
      <c r="I30" s="130">
        <v>0.21</v>
      </c>
      <c r="J30" s="129">
        <f>ROUND(ROUND((SUM(BE89:BE305)), 2)*I30, 2)</f>
        <v>0</v>
      </c>
      <c r="K30" s="44"/>
    </row>
    <row r="31" spans="2:11" s="1" customFormat="1" ht="14.45" customHeight="1">
      <c r="B31" s="40"/>
      <c r="C31" s="41"/>
      <c r="D31" s="41"/>
      <c r="E31" s="48" t="s">
        <v>45</v>
      </c>
      <c r="F31" s="129">
        <f>ROUND(SUM(BF89:BF305), 2)</f>
        <v>0</v>
      </c>
      <c r="G31" s="41"/>
      <c r="H31" s="41"/>
      <c r="I31" s="130">
        <v>0.15</v>
      </c>
      <c r="J31" s="129">
        <f>ROUND(ROUND((SUM(BF89:BF305)), 2)*I31, 2)</f>
        <v>0</v>
      </c>
      <c r="K31" s="44"/>
    </row>
    <row r="32" spans="2:11" s="1" customFormat="1" ht="14.45" hidden="1" customHeight="1">
      <c r="B32" s="40"/>
      <c r="C32" s="41"/>
      <c r="D32" s="41"/>
      <c r="E32" s="48" t="s">
        <v>46</v>
      </c>
      <c r="F32" s="129">
        <f>ROUND(SUM(BG89:BG305), 2)</f>
        <v>0</v>
      </c>
      <c r="G32" s="41"/>
      <c r="H32" s="41"/>
      <c r="I32" s="130">
        <v>0.21</v>
      </c>
      <c r="J32" s="129">
        <v>0</v>
      </c>
      <c r="K32" s="44"/>
    </row>
    <row r="33" spans="2:11" s="1" customFormat="1" ht="14.45" hidden="1" customHeight="1">
      <c r="B33" s="40"/>
      <c r="C33" s="41"/>
      <c r="D33" s="41"/>
      <c r="E33" s="48" t="s">
        <v>47</v>
      </c>
      <c r="F33" s="129">
        <f>ROUND(SUM(BH89:BH305), 2)</f>
        <v>0</v>
      </c>
      <c r="G33" s="41"/>
      <c r="H33" s="41"/>
      <c r="I33" s="130">
        <v>0.15</v>
      </c>
      <c r="J33" s="129">
        <v>0</v>
      </c>
      <c r="K33" s="44"/>
    </row>
    <row r="34" spans="2:11" s="1" customFormat="1" ht="14.45" hidden="1" customHeight="1">
      <c r="B34" s="40"/>
      <c r="C34" s="41"/>
      <c r="D34" s="41"/>
      <c r="E34" s="48" t="s">
        <v>48</v>
      </c>
      <c r="F34" s="129">
        <f>ROUND(SUM(BI89:BI305),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49</v>
      </c>
      <c r="E36" s="78"/>
      <c r="F36" s="78"/>
      <c r="G36" s="133" t="s">
        <v>50</v>
      </c>
      <c r="H36" s="134" t="s">
        <v>51</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101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7" t="str">
        <f>E7</f>
        <v>Odvodnění ulice U Třešňovky v Chomutově</v>
      </c>
      <c r="F45" s="378"/>
      <c r="G45" s="378"/>
      <c r="H45" s="378"/>
      <c r="I45" s="117"/>
      <c r="J45" s="41"/>
      <c r="K45" s="44"/>
    </row>
    <row r="46" spans="2:11" s="1" customFormat="1" ht="14.45" customHeight="1">
      <c r="B46" s="40"/>
      <c r="C46" s="36" t="s">
        <v>99</v>
      </c>
      <c r="D46" s="41"/>
      <c r="E46" s="41"/>
      <c r="F46" s="41"/>
      <c r="G46" s="41"/>
      <c r="H46" s="41"/>
      <c r="I46" s="117"/>
      <c r="J46" s="41"/>
      <c r="K46" s="44"/>
    </row>
    <row r="47" spans="2:11" s="1" customFormat="1" ht="17.25" customHeight="1">
      <c r="B47" s="40"/>
      <c r="C47" s="41"/>
      <c r="D47" s="41"/>
      <c r="E47" s="379" t="str">
        <f>E9</f>
        <v xml:space="preserve">SO 01 - Retenční nádrž </v>
      </c>
      <c r="F47" s="380"/>
      <c r="G47" s="380"/>
      <c r="H47" s="380"/>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24</v>
      </c>
      <c r="D49" s="41"/>
      <c r="E49" s="41"/>
      <c r="F49" s="34" t="str">
        <f>F12</f>
        <v>Chomutov</v>
      </c>
      <c r="G49" s="41"/>
      <c r="H49" s="41"/>
      <c r="I49" s="118" t="s">
        <v>26</v>
      </c>
      <c r="J49" s="119" t="str">
        <f>IF(J12="","",J12)</f>
        <v>18. 7. 2018</v>
      </c>
      <c r="K49" s="44"/>
    </row>
    <row r="50" spans="2:47" s="1" customFormat="1" ht="6.95" customHeight="1">
      <c r="B50" s="40"/>
      <c r="C50" s="41"/>
      <c r="D50" s="41"/>
      <c r="E50" s="41"/>
      <c r="F50" s="41"/>
      <c r="G50" s="41"/>
      <c r="H50" s="41"/>
      <c r="I50" s="117"/>
      <c r="J50" s="41"/>
      <c r="K50" s="44"/>
    </row>
    <row r="51" spans="2:47" s="1" customFormat="1" ht="15">
      <c r="B51" s="40"/>
      <c r="C51" s="36" t="s">
        <v>28</v>
      </c>
      <c r="D51" s="41"/>
      <c r="E51" s="41"/>
      <c r="F51" s="34" t="str">
        <f>E15</f>
        <v xml:space="preserve">Statutární město Chomutov </v>
      </c>
      <c r="G51" s="41"/>
      <c r="H51" s="41"/>
      <c r="I51" s="118" t="s">
        <v>34</v>
      </c>
      <c r="J51" s="368" t="str">
        <f>E21</f>
        <v>POVOING, Ing. Miloslav Čáp, Ph.D</v>
      </c>
      <c r="K51" s="44"/>
    </row>
    <row r="52" spans="2:47" s="1" customFormat="1" ht="14.45" customHeight="1">
      <c r="B52" s="40"/>
      <c r="C52" s="36" t="s">
        <v>32</v>
      </c>
      <c r="D52" s="41"/>
      <c r="E52" s="41"/>
      <c r="F52" s="34" t="str">
        <f>IF(E18="","",E18)</f>
        <v/>
      </c>
      <c r="G52" s="41"/>
      <c r="H52" s="41"/>
      <c r="I52" s="117"/>
      <c r="J52" s="372"/>
      <c r="K52" s="44"/>
    </row>
    <row r="53" spans="2:47" s="1" customFormat="1" ht="10.35" customHeight="1">
      <c r="B53" s="40"/>
      <c r="C53" s="41"/>
      <c r="D53" s="41"/>
      <c r="E53" s="41"/>
      <c r="F53" s="41"/>
      <c r="G53" s="41"/>
      <c r="H53" s="41"/>
      <c r="I53" s="117"/>
      <c r="J53" s="41"/>
      <c r="K53" s="44"/>
    </row>
    <row r="54" spans="2:47" s="1" customFormat="1" ht="29.25" customHeight="1">
      <c r="B54" s="40"/>
      <c r="C54" s="143" t="s">
        <v>102</v>
      </c>
      <c r="D54" s="131"/>
      <c r="E54" s="131"/>
      <c r="F54" s="131"/>
      <c r="G54" s="131"/>
      <c r="H54" s="131"/>
      <c r="I54" s="144"/>
      <c r="J54" s="145" t="s">
        <v>103</v>
      </c>
      <c r="K54" s="146"/>
    </row>
    <row r="55" spans="2:47" s="1" customFormat="1" ht="10.35" customHeight="1">
      <c r="B55" s="40"/>
      <c r="C55" s="41"/>
      <c r="D55" s="41"/>
      <c r="E55" s="41"/>
      <c r="F55" s="41"/>
      <c r="G55" s="41"/>
      <c r="H55" s="41"/>
      <c r="I55" s="117"/>
      <c r="J55" s="41"/>
      <c r="K55" s="44"/>
    </row>
    <row r="56" spans="2:47" s="1" customFormat="1" ht="29.25" customHeight="1">
      <c r="B56" s="40"/>
      <c r="C56" s="147" t="s">
        <v>104</v>
      </c>
      <c r="D56" s="41"/>
      <c r="E56" s="41"/>
      <c r="F56" s="41"/>
      <c r="G56" s="41"/>
      <c r="H56" s="41"/>
      <c r="I56" s="117"/>
      <c r="J56" s="127">
        <f>J89</f>
        <v>0</v>
      </c>
      <c r="K56" s="44"/>
      <c r="AU56" s="23" t="s">
        <v>105</v>
      </c>
    </row>
    <row r="57" spans="2:47" s="7" customFormat="1" ht="24.95" customHeight="1">
      <c r="B57" s="148"/>
      <c r="C57" s="149"/>
      <c r="D57" s="150" t="s">
        <v>106</v>
      </c>
      <c r="E57" s="151"/>
      <c r="F57" s="151"/>
      <c r="G57" s="151"/>
      <c r="H57" s="151"/>
      <c r="I57" s="152"/>
      <c r="J57" s="153">
        <f>J90</f>
        <v>0</v>
      </c>
      <c r="K57" s="154"/>
    </row>
    <row r="58" spans="2:47" s="8" customFormat="1" ht="19.899999999999999" customHeight="1">
      <c r="B58" s="155"/>
      <c r="C58" s="156"/>
      <c r="D58" s="157" t="s">
        <v>107</v>
      </c>
      <c r="E58" s="158"/>
      <c r="F58" s="158"/>
      <c r="G58" s="158"/>
      <c r="H58" s="158"/>
      <c r="I58" s="159"/>
      <c r="J58" s="160">
        <f>J91</f>
        <v>0</v>
      </c>
      <c r="K58" s="161"/>
    </row>
    <row r="59" spans="2:47" s="8" customFormat="1" ht="19.899999999999999" customHeight="1">
      <c r="B59" s="155"/>
      <c r="C59" s="156"/>
      <c r="D59" s="157" t="s">
        <v>108</v>
      </c>
      <c r="E59" s="158"/>
      <c r="F59" s="158"/>
      <c r="G59" s="158"/>
      <c r="H59" s="158"/>
      <c r="I59" s="159"/>
      <c r="J59" s="160">
        <f>J174</f>
        <v>0</v>
      </c>
      <c r="K59" s="161"/>
    </row>
    <row r="60" spans="2:47" s="8" customFormat="1" ht="19.899999999999999" customHeight="1">
      <c r="B60" s="155"/>
      <c r="C60" s="156"/>
      <c r="D60" s="157" t="s">
        <v>109</v>
      </c>
      <c r="E60" s="158"/>
      <c r="F60" s="158"/>
      <c r="G60" s="158"/>
      <c r="H60" s="158"/>
      <c r="I60" s="159"/>
      <c r="J60" s="160">
        <f>J192</f>
        <v>0</v>
      </c>
      <c r="K60" s="161"/>
    </row>
    <row r="61" spans="2:47" s="8" customFormat="1" ht="19.899999999999999" customHeight="1">
      <c r="B61" s="155"/>
      <c r="C61" s="156"/>
      <c r="D61" s="157" t="s">
        <v>110</v>
      </c>
      <c r="E61" s="158"/>
      <c r="F61" s="158"/>
      <c r="G61" s="158"/>
      <c r="H61" s="158"/>
      <c r="I61" s="159"/>
      <c r="J61" s="160">
        <f>J217</f>
        <v>0</v>
      </c>
      <c r="K61" s="161"/>
    </row>
    <row r="62" spans="2:47" s="8" customFormat="1" ht="19.899999999999999" customHeight="1">
      <c r="B62" s="155"/>
      <c r="C62" s="156"/>
      <c r="D62" s="157" t="s">
        <v>111</v>
      </c>
      <c r="E62" s="158"/>
      <c r="F62" s="158"/>
      <c r="G62" s="158"/>
      <c r="H62" s="158"/>
      <c r="I62" s="159"/>
      <c r="J62" s="160">
        <f>J239</f>
        <v>0</v>
      </c>
      <c r="K62" s="161"/>
    </row>
    <row r="63" spans="2:47" s="8" customFormat="1" ht="19.899999999999999" customHeight="1">
      <c r="B63" s="155"/>
      <c r="C63" s="156"/>
      <c r="D63" s="157" t="s">
        <v>112</v>
      </c>
      <c r="E63" s="158"/>
      <c r="F63" s="158"/>
      <c r="G63" s="158"/>
      <c r="H63" s="158"/>
      <c r="I63" s="159"/>
      <c r="J63" s="160">
        <f>J248</f>
        <v>0</v>
      </c>
      <c r="K63" s="161"/>
    </row>
    <row r="64" spans="2:47" s="8" customFormat="1" ht="19.899999999999999" customHeight="1">
      <c r="B64" s="155"/>
      <c r="C64" s="156"/>
      <c r="D64" s="157" t="s">
        <v>113</v>
      </c>
      <c r="E64" s="158"/>
      <c r="F64" s="158"/>
      <c r="G64" s="158"/>
      <c r="H64" s="158"/>
      <c r="I64" s="159"/>
      <c r="J64" s="160">
        <f>J256</f>
        <v>0</v>
      </c>
      <c r="K64" s="161"/>
    </row>
    <row r="65" spans="2:12" s="7" customFormat="1" ht="24.95" customHeight="1">
      <c r="B65" s="148"/>
      <c r="C65" s="149"/>
      <c r="D65" s="150" t="s">
        <v>114</v>
      </c>
      <c r="E65" s="151"/>
      <c r="F65" s="151"/>
      <c r="G65" s="151"/>
      <c r="H65" s="151"/>
      <c r="I65" s="152"/>
      <c r="J65" s="153">
        <f>J260</f>
        <v>0</v>
      </c>
      <c r="K65" s="154"/>
    </row>
    <row r="66" spans="2:12" s="8" customFormat="1" ht="19.899999999999999" customHeight="1">
      <c r="B66" s="155"/>
      <c r="C66" s="156"/>
      <c r="D66" s="157" t="s">
        <v>115</v>
      </c>
      <c r="E66" s="158"/>
      <c r="F66" s="158"/>
      <c r="G66" s="158"/>
      <c r="H66" s="158"/>
      <c r="I66" s="159"/>
      <c r="J66" s="160">
        <f>J261</f>
        <v>0</v>
      </c>
      <c r="K66" s="161"/>
    </row>
    <row r="67" spans="2:12" s="8" customFormat="1" ht="19.899999999999999" customHeight="1">
      <c r="B67" s="155"/>
      <c r="C67" s="156"/>
      <c r="D67" s="157" t="s">
        <v>116</v>
      </c>
      <c r="E67" s="158"/>
      <c r="F67" s="158"/>
      <c r="G67" s="158"/>
      <c r="H67" s="158"/>
      <c r="I67" s="159"/>
      <c r="J67" s="160">
        <f>J288</f>
        <v>0</v>
      </c>
      <c r="K67" s="161"/>
    </row>
    <row r="68" spans="2:12" s="7" customFormat="1" ht="24.95" customHeight="1">
      <c r="B68" s="148"/>
      <c r="C68" s="149"/>
      <c r="D68" s="150" t="s">
        <v>117</v>
      </c>
      <c r="E68" s="151"/>
      <c r="F68" s="151"/>
      <c r="G68" s="151"/>
      <c r="H68" s="151"/>
      <c r="I68" s="152"/>
      <c r="J68" s="153">
        <f>J300</f>
        <v>0</v>
      </c>
      <c r="K68" s="154"/>
    </row>
    <row r="69" spans="2:12" s="8" customFormat="1" ht="19.899999999999999" customHeight="1">
      <c r="B69" s="155"/>
      <c r="C69" s="156"/>
      <c r="D69" s="157" t="s">
        <v>118</v>
      </c>
      <c r="E69" s="158"/>
      <c r="F69" s="158"/>
      <c r="G69" s="158"/>
      <c r="H69" s="158"/>
      <c r="I69" s="159"/>
      <c r="J69" s="160">
        <f>J301</f>
        <v>0</v>
      </c>
      <c r="K69" s="161"/>
    </row>
    <row r="70" spans="2:12" s="1" customFormat="1" ht="21.75" customHeight="1">
      <c r="B70" s="40"/>
      <c r="C70" s="41"/>
      <c r="D70" s="41"/>
      <c r="E70" s="41"/>
      <c r="F70" s="41"/>
      <c r="G70" s="41"/>
      <c r="H70" s="41"/>
      <c r="I70" s="117"/>
      <c r="J70" s="41"/>
      <c r="K70" s="44"/>
    </row>
    <row r="71" spans="2:12" s="1" customFormat="1" ht="6.95" customHeight="1">
      <c r="B71" s="55"/>
      <c r="C71" s="56"/>
      <c r="D71" s="56"/>
      <c r="E71" s="56"/>
      <c r="F71" s="56"/>
      <c r="G71" s="56"/>
      <c r="H71" s="56"/>
      <c r="I71" s="138"/>
      <c r="J71" s="56"/>
      <c r="K71" s="57"/>
    </row>
    <row r="75" spans="2:12" s="1" customFormat="1" ht="6.95" customHeight="1">
      <c r="B75" s="58"/>
      <c r="C75" s="59"/>
      <c r="D75" s="59"/>
      <c r="E75" s="59"/>
      <c r="F75" s="59"/>
      <c r="G75" s="59"/>
      <c r="H75" s="59"/>
      <c r="I75" s="141"/>
      <c r="J75" s="59"/>
      <c r="K75" s="59"/>
      <c r="L75" s="60"/>
    </row>
    <row r="76" spans="2:12" s="1" customFormat="1" ht="36.950000000000003" customHeight="1">
      <c r="B76" s="40"/>
      <c r="C76" s="61" t="s">
        <v>119</v>
      </c>
      <c r="D76" s="62"/>
      <c r="E76" s="62"/>
      <c r="F76" s="62"/>
      <c r="G76" s="62"/>
      <c r="H76" s="62"/>
      <c r="I76" s="162"/>
      <c r="J76" s="62"/>
      <c r="K76" s="62"/>
      <c r="L76" s="60"/>
    </row>
    <row r="77" spans="2:12" s="1" customFormat="1" ht="6.95" customHeight="1">
      <c r="B77" s="40"/>
      <c r="C77" s="62"/>
      <c r="D77" s="62"/>
      <c r="E77" s="62"/>
      <c r="F77" s="62"/>
      <c r="G77" s="62"/>
      <c r="H77" s="62"/>
      <c r="I77" s="162"/>
      <c r="J77" s="62"/>
      <c r="K77" s="62"/>
      <c r="L77" s="60"/>
    </row>
    <row r="78" spans="2:12" s="1" customFormat="1" ht="14.45" customHeight="1">
      <c r="B78" s="40"/>
      <c r="C78" s="64" t="s">
        <v>18</v>
      </c>
      <c r="D78" s="62"/>
      <c r="E78" s="62"/>
      <c r="F78" s="62"/>
      <c r="G78" s="62"/>
      <c r="H78" s="62"/>
      <c r="I78" s="162"/>
      <c r="J78" s="62"/>
      <c r="K78" s="62"/>
      <c r="L78" s="60"/>
    </row>
    <row r="79" spans="2:12" s="1" customFormat="1" ht="16.5" customHeight="1">
      <c r="B79" s="40"/>
      <c r="C79" s="62"/>
      <c r="D79" s="62"/>
      <c r="E79" s="373" t="str">
        <f>E7</f>
        <v>Odvodnění ulice U Třešňovky v Chomutově</v>
      </c>
      <c r="F79" s="374"/>
      <c r="G79" s="374"/>
      <c r="H79" s="374"/>
      <c r="I79" s="162"/>
      <c r="J79" s="62"/>
      <c r="K79" s="62"/>
      <c r="L79" s="60"/>
    </row>
    <row r="80" spans="2:12" s="1" customFormat="1" ht="14.45" customHeight="1">
      <c r="B80" s="40"/>
      <c r="C80" s="64" t="s">
        <v>99</v>
      </c>
      <c r="D80" s="62"/>
      <c r="E80" s="62"/>
      <c r="F80" s="62"/>
      <c r="G80" s="62"/>
      <c r="H80" s="62"/>
      <c r="I80" s="162"/>
      <c r="J80" s="62"/>
      <c r="K80" s="62"/>
      <c r="L80" s="60"/>
    </row>
    <row r="81" spans="2:65" s="1" customFormat="1" ht="17.25" customHeight="1">
      <c r="B81" s="40"/>
      <c r="C81" s="62"/>
      <c r="D81" s="62"/>
      <c r="E81" s="337" t="str">
        <f>E9</f>
        <v xml:space="preserve">SO 01 - Retenční nádrž </v>
      </c>
      <c r="F81" s="375"/>
      <c r="G81" s="375"/>
      <c r="H81" s="375"/>
      <c r="I81" s="162"/>
      <c r="J81" s="62"/>
      <c r="K81" s="62"/>
      <c r="L81" s="60"/>
    </row>
    <row r="82" spans="2:65" s="1" customFormat="1" ht="6.95" customHeight="1">
      <c r="B82" s="40"/>
      <c r="C82" s="62"/>
      <c r="D82" s="62"/>
      <c r="E82" s="62"/>
      <c r="F82" s="62"/>
      <c r="G82" s="62"/>
      <c r="H82" s="62"/>
      <c r="I82" s="162"/>
      <c r="J82" s="62"/>
      <c r="K82" s="62"/>
      <c r="L82" s="60"/>
    </row>
    <row r="83" spans="2:65" s="1" customFormat="1" ht="18" customHeight="1">
      <c r="B83" s="40"/>
      <c r="C83" s="64" t="s">
        <v>24</v>
      </c>
      <c r="D83" s="62"/>
      <c r="E83" s="62"/>
      <c r="F83" s="163" t="str">
        <f>F12</f>
        <v>Chomutov</v>
      </c>
      <c r="G83" s="62"/>
      <c r="H83" s="62"/>
      <c r="I83" s="164" t="s">
        <v>26</v>
      </c>
      <c r="J83" s="72" t="str">
        <f>IF(J12="","",J12)</f>
        <v>18. 7. 2018</v>
      </c>
      <c r="K83" s="62"/>
      <c r="L83" s="60"/>
    </row>
    <row r="84" spans="2:65" s="1" customFormat="1" ht="6.95" customHeight="1">
      <c r="B84" s="40"/>
      <c r="C84" s="62"/>
      <c r="D84" s="62"/>
      <c r="E84" s="62"/>
      <c r="F84" s="62"/>
      <c r="G84" s="62"/>
      <c r="H84" s="62"/>
      <c r="I84" s="162"/>
      <c r="J84" s="62"/>
      <c r="K84" s="62"/>
      <c r="L84" s="60"/>
    </row>
    <row r="85" spans="2:65" s="1" customFormat="1" ht="15">
      <c r="B85" s="40"/>
      <c r="C85" s="64" t="s">
        <v>28</v>
      </c>
      <c r="D85" s="62"/>
      <c r="E85" s="62"/>
      <c r="F85" s="163" t="str">
        <f>E15</f>
        <v xml:space="preserve">Statutární město Chomutov </v>
      </c>
      <c r="G85" s="62"/>
      <c r="H85" s="62"/>
      <c r="I85" s="164" t="s">
        <v>34</v>
      </c>
      <c r="J85" s="163" t="str">
        <f>E21</f>
        <v>POVOING, Ing. Miloslav Čáp, Ph.D</v>
      </c>
      <c r="K85" s="62"/>
      <c r="L85" s="60"/>
    </row>
    <row r="86" spans="2:65" s="1" customFormat="1" ht="14.45" customHeight="1">
      <c r="B86" s="40"/>
      <c r="C86" s="64" t="s">
        <v>32</v>
      </c>
      <c r="D86" s="62"/>
      <c r="E86" s="62"/>
      <c r="F86" s="163" t="str">
        <f>IF(E18="","",E18)</f>
        <v/>
      </c>
      <c r="G86" s="62"/>
      <c r="H86" s="62"/>
      <c r="I86" s="162"/>
      <c r="J86" s="62"/>
      <c r="K86" s="62"/>
      <c r="L86" s="60"/>
    </row>
    <row r="87" spans="2:65" s="1" customFormat="1" ht="10.35" customHeight="1">
      <c r="B87" s="40"/>
      <c r="C87" s="62"/>
      <c r="D87" s="62"/>
      <c r="E87" s="62"/>
      <c r="F87" s="62"/>
      <c r="G87" s="62"/>
      <c r="H87" s="62"/>
      <c r="I87" s="162"/>
      <c r="J87" s="62"/>
      <c r="K87" s="62"/>
      <c r="L87" s="60"/>
    </row>
    <row r="88" spans="2:65" s="9" customFormat="1" ht="29.25" customHeight="1">
      <c r="B88" s="165"/>
      <c r="C88" s="166" t="s">
        <v>120</v>
      </c>
      <c r="D88" s="167" t="s">
        <v>58</v>
      </c>
      <c r="E88" s="167" t="s">
        <v>54</v>
      </c>
      <c r="F88" s="167" t="s">
        <v>121</v>
      </c>
      <c r="G88" s="167" t="s">
        <v>122</v>
      </c>
      <c r="H88" s="167" t="s">
        <v>123</v>
      </c>
      <c r="I88" s="168" t="s">
        <v>124</v>
      </c>
      <c r="J88" s="167" t="s">
        <v>103</v>
      </c>
      <c r="K88" s="169" t="s">
        <v>125</v>
      </c>
      <c r="L88" s="170"/>
      <c r="M88" s="80" t="s">
        <v>126</v>
      </c>
      <c r="N88" s="81" t="s">
        <v>43</v>
      </c>
      <c r="O88" s="81" t="s">
        <v>127</v>
      </c>
      <c r="P88" s="81" t="s">
        <v>128</v>
      </c>
      <c r="Q88" s="81" t="s">
        <v>129</v>
      </c>
      <c r="R88" s="81" t="s">
        <v>130</v>
      </c>
      <c r="S88" s="81" t="s">
        <v>131</v>
      </c>
      <c r="T88" s="82" t="s">
        <v>132</v>
      </c>
    </row>
    <row r="89" spans="2:65" s="1" customFormat="1" ht="29.25" customHeight="1">
      <c r="B89" s="40"/>
      <c r="C89" s="86" t="s">
        <v>104</v>
      </c>
      <c r="D89" s="62"/>
      <c r="E89" s="62"/>
      <c r="F89" s="62"/>
      <c r="G89" s="62"/>
      <c r="H89" s="62"/>
      <c r="I89" s="162"/>
      <c r="J89" s="171">
        <f>BK89</f>
        <v>0</v>
      </c>
      <c r="K89" s="62"/>
      <c r="L89" s="60"/>
      <c r="M89" s="83"/>
      <c r="N89" s="84"/>
      <c r="O89" s="84"/>
      <c r="P89" s="172">
        <f>P90+P260+P300</f>
        <v>0</v>
      </c>
      <c r="Q89" s="84"/>
      <c r="R89" s="172">
        <f>R90+R260+R300</f>
        <v>455.06879333792102</v>
      </c>
      <c r="S89" s="84"/>
      <c r="T89" s="173">
        <f>T90+T260+T300</f>
        <v>0</v>
      </c>
      <c r="AT89" s="23" t="s">
        <v>72</v>
      </c>
      <c r="AU89" s="23" t="s">
        <v>105</v>
      </c>
      <c r="BK89" s="174">
        <f>BK90+BK260+BK300</f>
        <v>0</v>
      </c>
    </row>
    <row r="90" spans="2:65" s="10" customFormat="1" ht="37.35" customHeight="1">
      <c r="B90" s="175"/>
      <c r="C90" s="176"/>
      <c r="D90" s="177" t="s">
        <v>72</v>
      </c>
      <c r="E90" s="178" t="s">
        <v>133</v>
      </c>
      <c r="F90" s="178" t="s">
        <v>134</v>
      </c>
      <c r="G90" s="176"/>
      <c r="H90" s="176"/>
      <c r="I90" s="179"/>
      <c r="J90" s="180">
        <f>BK90</f>
        <v>0</v>
      </c>
      <c r="K90" s="176"/>
      <c r="L90" s="181"/>
      <c r="M90" s="182"/>
      <c r="N90" s="183"/>
      <c r="O90" s="183"/>
      <c r="P90" s="184">
        <f>P91+P174+P192+P217+P239+P248+P256</f>
        <v>0</v>
      </c>
      <c r="Q90" s="183"/>
      <c r="R90" s="184">
        <f>R91+R174+R192+R217+R239+R248+R256</f>
        <v>453.91862333792102</v>
      </c>
      <c r="S90" s="183"/>
      <c r="T90" s="185">
        <f>T91+T174+T192+T217+T239+T248+T256</f>
        <v>0</v>
      </c>
      <c r="AR90" s="186" t="s">
        <v>81</v>
      </c>
      <c r="AT90" s="187" t="s">
        <v>72</v>
      </c>
      <c r="AU90" s="187" t="s">
        <v>73</v>
      </c>
      <c r="AY90" s="186" t="s">
        <v>135</v>
      </c>
      <c r="BK90" s="188">
        <f>BK91+BK174+BK192+BK217+BK239+BK248+BK256</f>
        <v>0</v>
      </c>
    </row>
    <row r="91" spans="2:65" s="10" customFormat="1" ht="19.899999999999999" customHeight="1">
      <c r="B91" s="175"/>
      <c r="C91" s="176"/>
      <c r="D91" s="177" t="s">
        <v>72</v>
      </c>
      <c r="E91" s="189" t="s">
        <v>81</v>
      </c>
      <c r="F91" s="189" t="s">
        <v>136</v>
      </c>
      <c r="G91" s="176"/>
      <c r="H91" s="176"/>
      <c r="I91" s="179"/>
      <c r="J91" s="190">
        <f>BK91</f>
        <v>0</v>
      </c>
      <c r="K91" s="176"/>
      <c r="L91" s="181"/>
      <c r="M91" s="182"/>
      <c r="N91" s="183"/>
      <c r="O91" s="183"/>
      <c r="P91" s="184">
        <f>SUM(P92:P173)</f>
        <v>0</v>
      </c>
      <c r="Q91" s="183"/>
      <c r="R91" s="184">
        <f>SUM(R92:R173)</f>
        <v>1.5525944E-2</v>
      </c>
      <c r="S91" s="183"/>
      <c r="T91" s="185">
        <f>SUM(T92:T173)</f>
        <v>0</v>
      </c>
      <c r="AR91" s="186" t="s">
        <v>81</v>
      </c>
      <c r="AT91" s="187" t="s">
        <v>72</v>
      </c>
      <c r="AU91" s="187" t="s">
        <v>81</v>
      </c>
      <c r="AY91" s="186" t="s">
        <v>135</v>
      </c>
      <c r="BK91" s="188">
        <f>SUM(BK92:BK173)</f>
        <v>0</v>
      </c>
    </row>
    <row r="92" spans="2:65" s="1" customFormat="1" ht="16.5" customHeight="1">
      <c r="B92" s="40"/>
      <c r="C92" s="191" t="s">
        <v>81</v>
      </c>
      <c r="D92" s="191" t="s">
        <v>137</v>
      </c>
      <c r="E92" s="192" t="s">
        <v>138</v>
      </c>
      <c r="F92" s="193" t="s">
        <v>139</v>
      </c>
      <c r="G92" s="194" t="s">
        <v>140</v>
      </c>
      <c r="H92" s="195">
        <v>41</v>
      </c>
      <c r="I92" s="196"/>
      <c r="J92" s="197">
        <f>ROUND(I92*H92,2)</f>
        <v>0</v>
      </c>
      <c r="K92" s="193" t="s">
        <v>141</v>
      </c>
      <c r="L92" s="60"/>
      <c r="M92" s="198" t="s">
        <v>23</v>
      </c>
      <c r="N92" s="199" t="s">
        <v>44</v>
      </c>
      <c r="O92" s="41"/>
      <c r="P92" s="200">
        <f>O92*H92</f>
        <v>0</v>
      </c>
      <c r="Q92" s="200">
        <v>4.6394000000000003E-5</v>
      </c>
      <c r="R92" s="200">
        <f>Q92*H92</f>
        <v>1.9021540000000001E-3</v>
      </c>
      <c r="S92" s="200">
        <v>0</v>
      </c>
      <c r="T92" s="201">
        <f>S92*H92</f>
        <v>0</v>
      </c>
      <c r="AR92" s="23" t="s">
        <v>142</v>
      </c>
      <c r="AT92" s="23" t="s">
        <v>137</v>
      </c>
      <c r="AU92" s="23" t="s">
        <v>83</v>
      </c>
      <c r="AY92" s="23" t="s">
        <v>135</v>
      </c>
      <c r="BE92" s="202">
        <f>IF(N92="základní",J92,0)</f>
        <v>0</v>
      </c>
      <c r="BF92" s="202">
        <f>IF(N92="snížená",J92,0)</f>
        <v>0</v>
      </c>
      <c r="BG92" s="202">
        <f>IF(N92="zákl. přenesená",J92,0)</f>
        <v>0</v>
      </c>
      <c r="BH92" s="202">
        <f>IF(N92="sníž. přenesená",J92,0)</f>
        <v>0</v>
      </c>
      <c r="BI92" s="202">
        <f>IF(N92="nulová",J92,0)</f>
        <v>0</v>
      </c>
      <c r="BJ92" s="23" t="s">
        <v>81</v>
      </c>
      <c r="BK92" s="202">
        <f>ROUND(I92*H92,2)</f>
        <v>0</v>
      </c>
      <c r="BL92" s="23" t="s">
        <v>142</v>
      </c>
      <c r="BM92" s="23" t="s">
        <v>143</v>
      </c>
    </row>
    <row r="93" spans="2:65" s="1" customFormat="1" ht="27">
      <c r="B93" s="40"/>
      <c r="C93" s="62"/>
      <c r="D93" s="203" t="s">
        <v>144</v>
      </c>
      <c r="E93" s="62"/>
      <c r="F93" s="204" t="s">
        <v>145</v>
      </c>
      <c r="G93" s="62"/>
      <c r="H93" s="62"/>
      <c r="I93" s="162"/>
      <c r="J93" s="62"/>
      <c r="K93" s="62"/>
      <c r="L93" s="60"/>
      <c r="M93" s="205"/>
      <c r="N93" s="41"/>
      <c r="O93" s="41"/>
      <c r="P93" s="41"/>
      <c r="Q93" s="41"/>
      <c r="R93" s="41"/>
      <c r="S93" s="41"/>
      <c r="T93" s="77"/>
      <c r="AT93" s="23" t="s">
        <v>144</v>
      </c>
      <c r="AU93" s="23" t="s">
        <v>83</v>
      </c>
    </row>
    <row r="94" spans="2:65" s="1" customFormat="1" ht="108">
      <c r="B94" s="40"/>
      <c r="C94" s="62"/>
      <c r="D94" s="203" t="s">
        <v>146</v>
      </c>
      <c r="E94" s="62"/>
      <c r="F94" s="206" t="s">
        <v>147</v>
      </c>
      <c r="G94" s="62"/>
      <c r="H94" s="62"/>
      <c r="I94" s="162"/>
      <c r="J94" s="62"/>
      <c r="K94" s="62"/>
      <c r="L94" s="60"/>
      <c r="M94" s="205"/>
      <c r="N94" s="41"/>
      <c r="O94" s="41"/>
      <c r="P94" s="41"/>
      <c r="Q94" s="41"/>
      <c r="R94" s="41"/>
      <c r="S94" s="41"/>
      <c r="T94" s="77"/>
      <c r="AT94" s="23" t="s">
        <v>146</v>
      </c>
      <c r="AU94" s="23" t="s">
        <v>83</v>
      </c>
    </row>
    <row r="95" spans="2:65" s="11" customFormat="1">
      <c r="B95" s="207"/>
      <c r="C95" s="208"/>
      <c r="D95" s="203" t="s">
        <v>148</v>
      </c>
      <c r="E95" s="209" t="s">
        <v>23</v>
      </c>
      <c r="F95" s="210" t="s">
        <v>149</v>
      </c>
      <c r="G95" s="208"/>
      <c r="H95" s="211">
        <v>41</v>
      </c>
      <c r="I95" s="212"/>
      <c r="J95" s="208"/>
      <c r="K95" s="208"/>
      <c r="L95" s="213"/>
      <c r="M95" s="214"/>
      <c r="N95" s="215"/>
      <c r="O95" s="215"/>
      <c r="P95" s="215"/>
      <c r="Q95" s="215"/>
      <c r="R95" s="215"/>
      <c r="S95" s="215"/>
      <c r="T95" s="216"/>
      <c r="AT95" s="217" t="s">
        <v>148</v>
      </c>
      <c r="AU95" s="217" t="s">
        <v>83</v>
      </c>
      <c r="AV95" s="11" t="s">
        <v>83</v>
      </c>
      <c r="AW95" s="11" t="s">
        <v>36</v>
      </c>
      <c r="AX95" s="11" t="s">
        <v>73</v>
      </c>
      <c r="AY95" s="217" t="s">
        <v>135</v>
      </c>
    </row>
    <row r="96" spans="2:65" s="12" customFormat="1">
      <c r="B96" s="218"/>
      <c r="C96" s="219"/>
      <c r="D96" s="203" t="s">
        <v>148</v>
      </c>
      <c r="E96" s="220" t="s">
        <v>23</v>
      </c>
      <c r="F96" s="221" t="s">
        <v>150</v>
      </c>
      <c r="G96" s="219"/>
      <c r="H96" s="222">
        <v>41</v>
      </c>
      <c r="I96" s="223"/>
      <c r="J96" s="219"/>
      <c r="K96" s="219"/>
      <c r="L96" s="224"/>
      <c r="M96" s="225"/>
      <c r="N96" s="226"/>
      <c r="O96" s="226"/>
      <c r="P96" s="226"/>
      <c r="Q96" s="226"/>
      <c r="R96" s="226"/>
      <c r="S96" s="226"/>
      <c r="T96" s="227"/>
      <c r="AT96" s="228" t="s">
        <v>148</v>
      </c>
      <c r="AU96" s="228" t="s">
        <v>83</v>
      </c>
      <c r="AV96" s="12" t="s">
        <v>142</v>
      </c>
      <c r="AW96" s="12" t="s">
        <v>36</v>
      </c>
      <c r="AX96" s="12" t="s">
        <v>81</v>
      </c>
      <c r="AY96" s="228" t="s">
        <v>135</v>
      </c>
    </row>
    <row r="97" spans="2:65" s="1" customFormat="1" ht="16.5" customHeight="1">
      <c r="B97" s="40"/>
      <c r="C97" s="191" t="s">
        <v>83</v>
      </c>
      <c r="D97" s="191" t="s">
        <v>137</v>
      </c>
      <c r="E97" s="192" t="s">
        <v>151</v>
      </c>
      <c r="F97" s="193" t="s">
        <v>152</v>
      </c>
      <c r="G97" s="194" t="s">
        <v>140</v>
      </c>
      <c r="H97" s="195">
        <v>35</v>
      </c>
      <c r="I97" s="196"/>
      <c r="J97" s="197">
        <f>ROUND(I97*H97,2)</f>
        <v>0</v>
      </c>
      <c r="K97" s="193" t="s">
        <v>141</v>
      </c>
      <c r="L97" s="60"/>
      <c r="M97" s="198" t="s">
        <v>23</v>
      </c>
      <c r="N97" s="199" t="s">
        <v>44</v>
      </c>
      <c r="O97" s="41"/>
      <c r="P97" s="200">
        <f>O97*H97</f>
        <v>0</v>
      </c>
      <c r="Q97" s="200">
        <v>4.6394000000000003E-5</v>
      </c>
      <c r="R97" s="200">
        <f>Q97*H97</f>
        <v>1.6237900000000002E-3</v>
      </c>
      <c r="S97" s="200">
        <v>0</v>
      </c>
      <c r="T97" s="201">
        <f>S97*H97</f>
        <v>0</v>
      </c>
      <c r="AR97" s="23" t="s">
        <v>142</v>
      </c>
      <c r="AT97" s="23" t="s">
        <v>137</v>
      </c>
      <c r="AU97" s="23" t="s">
        <v>83</v>
      </c>
      <c r="AY97" s="23" t="s">
        <v>135</v>
      </c>
      <c r="BE97" s="202">
        <f>IF(N97="základní",J97,0)</f>
        <v>0</v>
      </c>
      <c r="BF97" s="202">
        <f>IF(N97="snížená",J97,0)</f>
        <v>0</v>
      </c>
      <c r="BG97" s="202">
        <f>IF(N97="zákl. přenesená",J97,0)</f>
        <v>0</v>
      </c>
      <c r="BH97" s="202">
        <f>IF(N97="sníž. přenesená",J97,0)</f>
        <v>0</v>
      </c>
      <c r="BI97" s="202">
        <f>IF(N97="nulová",J97,0)</f>
        <v>0</v>
      </c>
      <c r="BJ97" s="23" t="s">
        <v>81</v>
      </c>
      <c r="BK97" s="202">
        <f>ROUND(I97*H97,2)</f>
        <v>0</v>
      </c>
      <c r="BL97" s="23" t="s">
        <v>142</v>
      </c>
      <c r="BM97" s="23" t="s">
        <v>153</v>
      </c>
    </row>
    <row r="98" spans="2:65" s="1" customFormat="1" ht="27">
      <c r="B98" s="40"/>
      <c r="C98" s="62"/>
      <c r="D98" s="203" t="s">
        <v>144</v>
      </c>
      <c r="E98" s="62"/>
      <c r="F98" s="204" t="s">
        <v>154</v>
      </c>
      <c r="G98" s="62"/>
      <c r="H98" s="62"/>
      <c r="I98" s="162"/>
      <c r="J98" s="62"/>
      <c r="K98" s="62"/>
      <c r="L98" s="60"/>
      <c r="M98" s="205"/>
      <c r="N98" s="41"/>
      <c r="O98" s="41"/>
      <c r="P98" s="41"/>
      <c r="Q98" s="41"/>
      <c r="R98" s="41"/>
      <c r="S98" s="41"/>
      <c r="T98" s="77"/>
      <c r="AT98" s="23" t="s">
        <v>144</v>
      </c>
      <c r="AU98" s="23" t="s">
        <v>83</v>
      </c>
    </row>
    <row r="99" spans="2:65" s="1" customFormat="1" ht="108">
      <c r="B99" s="40"/>
      <c r="C99" s="62"/>
      <c r="D99" s="203" t="s">
        <v>146</v>
      </c>
      <c r="E99" s="62"/>
      <c r="F99" s="206" t="s">
        <v>147</v>
      </c>
      <c r="G99" s="62"/>
      <c r="H99" s="62"/>
      <c r="I99" s="162"/>
      <c r="J99" s="62"/>
      <c r="K99" s="62"/>
      <c r="L99" s="60"/>
      <c r="M99" s="205"/>
      <c r="N99" s="41"/>
      <c r="O99" s="41"/>
      <c r="P99" s="41"/>
      <c r="Q99" s="41"/>
      <c r="R99" s="41"/>
      <c r="S99" s="41"/>
      <c r="T99" s="77"/>
      <c r="AT99" s="23" t="s">
        <v>146</v>
      </c>
      <c r="AU99" s="23" t="s">
        <v>83</v>
      </c>
    </row>
    <row r="100" spans="2:65" s="11" customFormat="1">
      <c r="B100" s="207"/>
      <c r="C100" s="208"/>
      <c r="D100" s="203" t="s">
        <v>148</v>
      </c>
      <c r="E100" s="209" t="s">
        <v>23</v>
      </c>
      <c r="F100" s="210" t="s">
        <v>155</v>
      </c>
      <c r="G100" s="208"/>
      <c r="H100" s="211">
        <v>35</v>
      </c>
      <c r="I100" s="212"/>
      <c r="J100" s="208"/>
      <c r="K100" s="208"/>
      <c r="L100" s="213"/>
      <c r="M100" s="214"/>
      <c r="N100" s="215"/>
      <c r="O100" s="215"/>
      <c r="P100" s="215"/>
      <c r="Q100" s="215"/>
      <c r="R100" s="215"/>
      <c r="S100" s="215"/>
      <c r="T100" s="216"/>
      <c r="AT100" s="217" t="s">
        <v>148</v>
      </c>
      <c r="AU100" s="217" t="s">
        <v>83</v>
      </c>
      <c r="AV100" s="11" t="s">
        <v>83</v>
      </c>
      <c r="AW100" s="11" t="s">
        <v>36</v>
      </c>
      <c r="AX100" s="11" t="s">
        <v>73</v>
      </c>
      <c r="AY100" s="217" t="s">
        <v>135</v>
      </c>
    </row>
    <row r="101" spans="2:65" s="12" customFormat="1">
      <c r="B101" s="218"/>
      <c r="C101" s="219"/>
      <c r="D101" s="203" t="s">
        <v>148</v>
      </c>
      <c r="E101" s="220" t="s">
        <v>23</v>
      </c>
      <c r="F101" s="221" t="s">
        <v>150</v>
      </c>
      <c r="G101" s="219"/>
      <c r="H101" s="222">
        <v>35</v>
      </c>
      <c r="I101" s="223"/>
      <c r="J101" s="219"/>
      <c r="K101" s="219"/>
      <c r="L101" s="224"/>
      <c r="M101" s="225"/>
      <c r="N101" s="226"/>
      <c r="O101" s="226"/>
      <c r="P101" s="226"/>
      <c r="Q101" s="226"/>
      <c r="R101" s="226"/>
      <c r="S101" s="226"/>
      <c r="T101" s="227"/>
      <c r="AT101" s="228" t="s">
        <v>148</v>
      </c>
      <c r="AU101" s="228" t="s">
        <v>83</v>
      </c>
      <c r="AV101" s="12" t="s">
        <v>142</v>
      </c>
      <c r="AW101" s="12" t="s">
        <v>36</v>
      </c>
      <c r="AX101" s="12" t="s">
        <v>81</v>
      </c>
      <c r="AY101" s="228" t="s">
        <v>135</v>
      </c>
    </row>
    <row r="102" spans="2:65" s="1" customFormat="1" ht="16.5" customHeight="1">
      <c r="B102" s="40"/>
      <c r="C102" s="191" t="s">
        <v>156</v>
      </c>
      <c r="D102" s="191" t="s">
        <v>137</v>
      </c>
      <c r="E102" s="192" t="s">
        <v>157</v>
      </c>
      <c r="F102" s="193" t="s">
        <v>158</v>
      </c>
      <c r="G102" s="194" t="s">
        <v>159</v>
      </c>
      <c r="H102" s="195">
        <v>472</v>
      </c>
      <c r="I102" s="196"/>
      <c r="J102" s="197">
        <f>ROUND(I102*H102,2)</f>
        <v>0</v>
      </c>
      <c r="K102" s="193" t="s">
        <v>23</v>
      </c>
      <c r="L102" s="60"/>
      <c r="M102" s="198" t="s">
        <v>23</v>
      </c>
      <c r="N102" s="199" t="s">
        <v>44</v>
      </c>
      <c r="O102" s="41"/>
      <c r="P102" s="200">
        <f>O102*H102</f>
        <v>0</v>
      </c>
      <c r="Q102" s="200">
        <v>0</v>
      </c>
      <c r="R102" s="200">
        <f>Q102*H102</f>
        <v>0</v>
      </c>
      <c r="S102" s="200">
        <v>0</v>
      </c>
      <c r="T102" s="201">
        <f>S102*H102</f>
        <v>0</v>
      </c>
      <c r="AR102" s="23" t="s">
        <v>142</v>
      </c>
      <c r="AT102" s="23" t="s">
        <v>137</v>
      </c>
      <c r="AU102" s="23" t="s">
        <v>83</v>
      </c>
      <c r="AY102" s="23" t="s">
        <v>135</v>
      </c>
      <c r="BE102" s="202">
        <f>IF(N102="základní",J102,0)</f>
        <v>0</v>
      </c>
      <c r="BF102" s="202">
        <f>IF(N102="snížená",J102,0)</f>
        <v>0</v>
      </c>
      <c r="BG102" s="202">
        <f>IF(N102="zákl. přenesená",J102,0)</f>
        <v>0</v>
      </c>
      <c r="BH102" s="202">
        <f>IF(N102="sníž. přenesená",J102,0)</f>
        <v>0</v>
      </c>
      <c r="BI102" s="202">
        <f>IF(N102="nulová",J102,0)</f>
        <v>0</v>
      </c>
      <c r="BJ102" s="23" t="s">
        <v>81</v>
      </c>
      <c r="BK102" s="202">
        <f>ROUND(I102*H102,2)</f>
        <v>0</v>
      </c>
      <c r="BL102" s="23" t="s">
        <v>142</v>
      </c>
      <c r="BM102" s="23" t="s">
        <v>160</v>
      </c>
    </row>
    <row r="103" spans="2:65" s="1" customFormat="1" ht="27">
      <c r="B103" s="40"/>
      <c r="C103" s="62"/>
      <c r="D103" s="203" t="s">
        <v>144</v>
      </c>
      <c r="E103" s="62"/>
      <c r="F103" s="204" t="s">
        <v>161</v>
      </c>
      <c r="G103" s="62"/>
      <c r="H103" s="62"/>
      <c r="I103" s="162"/>
      <c r="J103" s="62"/>
      <c r="K103" s="62"/>
      <c r="L103" s="60"/>
      <c r="M103" s="205"/>
      <c r="N103" s="41"/>
      <c r="O103" s="41"/>
      <c r="P103" s="41"/>
      <c r="Q103" s="41"/>
      <c r="R103" s="41"/>
      <c r="S103" s="41"/>
      <c r="T103" s="77"/>
      <c r="AT103" s="23" t="s">
        <v>144</v>
      </c>
      <c r="AU103" s="23" t="s">
        <v>83</v>
      </c>
    </row>
    <row r="104" spans="2:65" s="11" customFormat="1">
      <c r="B104" s="207"/>
      <c r="C104" s="208"/>
      <c r="D104" s="203" t="s">
        <v>148</v>
      </c>
      <c r="E104" s="209" t="s">
        <v>23</v>
      </c>
      <c r="F104" s="210" t="s">
        <v>162</v>
      </c>
      <c r="G104" s="208"/>
      <c r="H104" s="211">
        <v>472</v>
      </c>
      <c r="I104" s="212"/>
      <c r="J104" s="208"/>
      <c r="K104" s="208"/>
      <c r="L104" s="213"/>
      <c r="M104" s="214"/>
      <c r="N104" s="215"/>
      <c r="O104" s="215"/>
      <c r="P104" s="215"/>
      <c r="Q104" s="215"/>
      <c r="R104" s="215"/>
      <c r="S104" s="215"/>
      <c r="T104" s="216"/>
      <c r="AT104" s="217" t="s">
        <v>148</v>
      </c>
      <c r="AU104" s="217" t="s">
        <v>83</v>
      </c>
      <c r="AV104" s="11" t="s">
        <v>83</v>
      </c>
      <c r="AW104" s="11" t="s">
        <v>36</v>
      </c>
      <c r="AX104" s="11" t="s">
        <v>73</v>
      </c>
      <c r="AY104" s="217" t="s">
        <v>135</v>
      </c>
    </row>
    <row r="105" spans="2:65" s="12" customFormat="1">
      <c r="B105" s="218"/>
      <c r="C105" s="219"/>
      <c r="D105" s="203" t="s">
        <v>148</v>
      </c>
      <c r="E105" s="220" t="s">
        <v>23</v>
      </c>
      <c r="F105" s="221" t="s">
        <v>150</v>
      </c>
      <c r="G105" s="219"/>
      <c r="H105" s="222">
        <v>472</v>
      </c>
      <c r="I105" s="223"/>
      <c r="J105" s="219"/>
      <c r="K105" s="219"/>
      <c r="L105" s="224"/>
      <c r="M105" s="225"/>
      <c r="N105" s="226"/>
      <c r="O105" s="226"/>
      <c r="P105" s="226"/>
      <c r="Q105" s="226"/>
      <c r="R105" s="226"/>
      <c r="S105" s="226"/>
      <c r="T105" s="227"/>
      <c r="AT105" s="228" t="s">
        <v>148</v>
      </c>
      <c r="AU105" s="228" t="s">
        <v>83</v>
      </c>
      <c r="AV105" s="12" t="s">
        <v>142</v>
      </c>
      <c r="AW105" s="12" t="s">
        <v>36</v>
      </c>
      <c r="AX105" s="12" t="s">
        <v>81</v>
      </c>
      <c r="AY105" s="228" t="s">
        <v>135</v>
      </c>
    </row>
    <row r="106" spans="2:65" s="1" customFormat="1" ht="16.5" customHeight="1">
      <c r="B106" s="40"/>
      <c r="C106" s="191" t="s">
        <v>142</v>
      </c>
      <c r="D106" s="191" t="s">
        <v>137</v>
      </c>
      <c r="E106" s="192" t="s">
        <v>163</v>
      </c>
      <c r="F106" s="193" t="s">
        <v>164</v>
      </c>
      <c r="G106" s="194" t="s">
        <v>165</v>
      </c>
      <c r="H106" s="195">
        <v>144.892</v>
      </c>
      <c r="I106" s="196"/>
      <c r="J106" s="197">
        <f>ROUND(I106*H106,2)</f>
        <v>0</v>
      </c>
      <c r="K106" s="193" t="s">
        <v>141</v>
      </c>
      <c r="L106" s="60"/>
      <c r="M106" s="198" t="s">
        <v>23</v>
      </c>
      <c r="N106" s="199" t="s">
        <v>44</v>
      </c>
      <c r="O106" s="41"/>
      <c r="P106" s="200">
        <f>O106*H106</f>
        <v>0</v>
      </c>
      <c r="Q106" s="200">
        <v>0</v>
      </c>
      <c r="R106" s="200">
        <f>Q106*H106</f>
        <v>0</v>
      </c>
      <c r="S106" s="200">
        <v>0</v>
      </c>
      <c r="T106" s="201">
        <f>S106*H106</f>
        <v>0</v>
      </c>
      <c r="AR106" s="23" t="s">
        <v>142</v>
      </c>
      <c r="AT106" s="23" t="s">
        <v>137</v>
      </c>
      <c r="AU106" s="23" t="s">
        <v>83</v>
      </c>
      <c r="AY106" s="23" t="s">
        <v>135</v>
      </c>
      <c r="BE106" s="202">
        <f>IF(N106="základní",J106,0)</f>
        <v>0</v>
      </c>
      <c r="BF106" s="202">
        <f>IF(N106="snížená",J106,0)</f>
        <v>0</v>
      </c>
      <c r="BG106" s="202">
        <f>IF(N106="zákl. přenesená",J106,0)</f>
        <v>0</v>
      </c>
      <c r="BH106" s="202">
        <f>IF(N106="sníž. přenesená",J106,0)</f>
        <v>0</v>
      </c>
      <c r="BI106" s="202">
        <f>IF(N106="nulová",J106,0)</f>
        <v>0</v>
      </c>
      <c r="BJ106" s="23" t="s">
        <v>81</v>
      </c>
      <c r="BK106" s="202">
        <f>ROUND(I106*H106,2)</f>
        <v>0</v>
      </c>
      <c r="BL106" s="23" t="s">
        <v>142</v>
      </c>
      <c r="BM106" s="23" t="s">
        <v>166</v>
      </c>
    </row>
    <row r="107" spans="2:65" s="1" customFormat="1" ht="27">
      <c r="B107" s="40"/>
      <c r="C107" s="62"/>
      <c r="D107" s="203" t="s">
        <v>144</v>
      </c>
      <c r="E107" s="62"/>
      <c r="F107" s="204" t="s">
        <v>167</v>
      </c>
      <c r="G107" s="62"/>
      <c r="H107" s="62"/>
      <c r="I107" s="162"/>
      <c r="J107" s="62"/>
      <c r="K107" s="62"/>
      <c r="L107" s="60"/>
      <c r="M107" s="205"/>
      <c r="N107" s="41"/>
      <c r="O107" s="41"/>
      <c r="P107" s="41"/>
      <c r="Q107" s="41"/>
      <c r="R107" s="41"/>
      <c r="S107" s="41"/>
      <c r="T107" s="77"/>
      <c r="AT107" s="23" t="s">
        <v>144</v>
      </c>
      <c r="AU107" s="23" t="s">
        <v>83</v>
      </c>
    </row>
    <row r="108" spans="2:65" s="1" customFormat="1" ht="202.5">
      <c r="B108" s="40"/>
      <c r="C108" s="62"/>
      <c r="D108" s="203" t="s">
        <v>146</v>
      </c>
      <c r="E108" s="62"/>
      <c r="F108" s="206" t="s">
        <v>168</v>
      </c>
      <c r="G108" s="62"/>
      <c r="H108" s="62"/>
      <c r="I108" s="162"/>
      <c r="J108" s="62"/>
      <c r="K108" s="62"/>
      <c r="L108" s="60"/>
      <c r="M108" s="205"/>
      <c r="N108" s="41"/>
      <c r="O108" s="41"/>
      <c r="P108" s="41"/>
      <c r="Q108" s="41"/>
      <c r="R108" s="41"/>
      <c r="S108" s="41"/>
      <c r="T108" s="77"/>
      <c r="AT108" s="23" t="s">
        <v>146</v>
      </c>
      <c r="AU108" s="23" t="s">
        <v>83</v>
      </c>
    </row>
    <row r="109" spans="2:65" s="13" customFormat="1">
      <c r="B109" s="229"/>
      <c r="C109" s="230"/>
      <c r="D109" s="203" t="s">
        <v>148</v>
      </c>
      <c r="E109" s="231" t="s">
        <v>23</v>
      </c>
      <c r="F109" s="232" t="s">
        <v>169</v>
      </c>
      <c r="G109" s="230"/>
      <c r="H109" s="231" t="s">
        <v>23</v>
      </c>
      <c r="I109" s="233"/>
      <c r="J109" s="230"/>
      <c r="K109" s="230"/>
      <c r="L109" s="234"/>
      <c r="M109" s="235"/>
      <c r="N109" s="236"/>
      <c r="O109" s="236"/>
      <c r="P109" s="236"/>
      <c r="Q109" s="236"/>
      <c r="R109" s="236"/>
      <c r="S109" s="236"/>
      <c r="T109" s="237"/>
      <c r="AT109" s="238" t="s">
        <v>148</v>
      </c>
      <c r="AU109" s="238" t="s">
        <v>83</v>
      </c>
      <c r="AV109" s="13" t="s">
        <v>81</v>
      </c>
      <c r="AW109" s="13" t="s">
        <v>36</v>
      </c>
      <c r="AX109" s="13" t="s">
        <v>73</v>
      </c>
      <c r="AY109" s="238" t="s">
        <v>135</v>
      </c>
    </row>
    <row r="110" spans="2:65" s="11" customFormat="1">
      <c r="B110" s="207"/>
      <c r="C110" s="208"/>
      <c r="D110" s="203" t="s">
        <v>148</v>
      </c>
      <c r="E110" s="209" t="s">
        <v>23</v>
      </c>
      <c r="F110" s="210" t="s">
        <v>170</v>
      </c>
      <c r="G110" s="208"/>
      <c r="H110" s="211">
        <v>144.892</v>
      </c>
      <c r="I110" s="212"/>
      <c r="J110" s="208"/>
      <c r="K110" s="208"/>
      <c r="L110" s="213"/>
      <c r="M110" s="214"/>
      <c r="N110" s="215"/>
      <c r="O110" s="215"/>
      <c r="P110" s="215"/>
      <c r="Q110" s="215"/>
      <c r="R110" s="215"/>
      <c r="S110" s="215"/>
      <c r="T110" s="216"/>
      <c r="AT110" s="217" t="s">
        <v>148</v>
      </c>
      <c r="AU110" s="217" t="s">
        <v>83</v>
      </c>
      <c r="AV110" s="11" t="s">
        <v>83</v>
      </c>
      <c r="AW110" s="11" t="s">
        <v>36</v>
      </c>
      <c r="AX110" s="11" t="s">
        <v>73</v>
      </c>
      <c r="AY110" s="217" t="s">
        <v>135</v>
      </c>
    </row>
    <row r="111" spans="2:65" s="12" customFormat="1">
      <c r="B111" s="218"/>
      <c r="C111" s="219"/>
      <c r="D111" s="203" t="s">
        <v>148</v>
      </c>
      <c r="E111" s="220" t="s">
        <v>23</v>
      </c>
      <c r="F111" s="221" t="s">
        <v>150</v>
      </c>
      <c r="G111" s="219"/>
      <c r="H111" s="222">
        <v>144.892</v>
      </c>
      <c r="I111" s="223"/>
      <c r="J111" s="219"/>
      <c r="K111" s="219"/>
      <c r="L111" s="224"/>
      <c r="M111" s="225"/>
      <c r="N111" s="226"/>
      <c r="O111" s="226"/>
      <c r="P111" s="226"/>
      <c r="Q111" s="226"/>
      <c r="R111" s="226"/>
      <c r="S111" s="226"/>
      <c r="T111" s="227"/>
      <c r="AT111" s="228" t="s">
        <v>148</v>
      </c>
      <c r="AU111" s="228" t="s">
        <v>83</v>
      </c>
      <c r="AV111" s="12" t="s">
        <v>142</v>
      </c>
      <c r="AW111" s="12" t="s">
        <v>36</v>
      </c>
      <c r="AX111" s="12" t="s">
        <v>81</v>
      </c>
      <c r="AY111" s="228" t="s">
        <v>135</v>
      </c>
    </row>
    <row r="112" spans="2:65" s="1" customFormat="1" ht="16.5" customHeight="1">
      <c r="B112" s="40"/>
      <c r="C112" s="191" t="s">
        <v>171</v>
      </c>
      <c r="D112" s="191" t="s">
        <v>137</v>
      </c>
      <c r="E112" s="192" t="s">
        <v>172</v>
      </c>
      <c r="F112" s="193" t="s">
        <v>173</v>
      </c>
      <c r="G112" s="194" t="s">
        <v>165</v>
      </c>
      <c r="H112" s="195">
        <v>48.296999999999997</v>
      </c>
      <c r="I112" s="196"/>
      <c r="J112" s="197">
        <f>ROUND(I112*H112,2)</f>
        <v>0</v>
      </c>
      <c r="K112" s="193" t="s">
        <v>141</v>
      </c>
      <c r="L112" s="60"/>
      <c r="M112" s="198" t="s">
        <v>23</v>
      </c>
      <c r="N112" s="199" t="s">
        <v>44</v>
      </c>
      <c r="O112" s="41"/>
      <c r="P112" s="200">
        <f>O112*H112</f>
        <v>0</v>
      </c>
      <c r="Q112" s="200">
        <v>0</v>
      </c>
      <c r="R112" s="200">
        <f>Q112*H112</f>
        <v>0</v>
      </c>
      <c r="S112" s="200">
        <v>0</v>
      </c>
      <c r="T112" s="201">
        <f>S112*H112</f>
        <v>0</v>
      </c>
      <c r="AR112" s="23" t="s">
        <v>142</v>
      </c>
      <c r="AT112" s="23" t="s">
        <v>137</v>
      </c>
      <c r="AU112" s="23" t="s">
        <v>83</v>
      </c>
      <c r="AY112" s="23" t="s">
        <v>135</v>
      </c>
      <c r="BE112" s="202">
        <f>IF(N112="základní",J112,0)</f>
        <v>0</v>
      </c>
      <c r="BF112" s="202">
        <f>IF(N112="snížená",J112,0)</f>
        <v>0</v>
      </c>
      <c r="BG112" s="202">
        <f>IF(N112="zákl. přenesená",J112,0)</f>
        <v>0</v>
      </c>
      <c r="BH112" s="202">
        <f>IF(N112="sníž. přenesená",J112,0)</f>
        <v>0</v>
      </c>
      <c r="BI112" s="202">
        <f>IF(N112="nulová",J112,0)</f>
        <v>0</v>
      </c>
      <c r="BJ112" s="23" t="s">
        <v>81</v>
      </c>
      <c r="BK112" s="202">
        <f>ROUND(I112*H112,2)</f>
        <v>0</v>
      </c>
      <c r="BL112" s="23" t="s">
        <v>142</v>
      </c>
      <c r="BM112" s="23" t="s">
        <v>174</v>
      </c>
    </row>
    <row r="113" spans="2:65" s="1" customFormat="1" ht="27">
      <c r="B113" s="40"/>
      <c r="C113" s="62"/>
      <c r="D113" s="203" t="s">
        <v>144</v>
      </c>
      <c r="E113" s="62"/>
      <c r="F113" s="204" t="s">
        <v>175</v>
      </c>
      <c r="G113" s="62"/>
      <c r="H113" s="62"/>
      <c r="I113" s="162"/>
      <c r="J113" s="62"/>
      <c r="K113" s="62"/>
      <c r="L113" s="60"/>
      <c r="M113" s="205"/>
      <c r="N113" s="41"/>
      <c r="O113" s="41"/>
      <c r="P113" s="41"/>
      <c r="Q113" s="41"/>
      <c r="R113" s="41"/>
      <c r="S113" s="41"/>
      <c r="T113" s="77"/>
      <c r="AT113" s="23" t="s">
        <v>144</v>
      </c>
      <c r="AU113" s="23" t="s">
        <v>83</v>
      </c>
    </row>
    <row r="114" spans="2:65" s="1" customFormat="1" ht="202.5">
      <c r="B114" s="40"/>
      <c r="C114" s="62"/>
      <c r="D114" s="203" t="s">
        <v>146</v>
      </c>
      <c r="E114" s="62"/>
      <c r="F114" s="206" t="s">
        <v>168</v>
      </c>
      <c r="G114" s="62"/>
      <c r="H114" s="62"/>
      <c r="I114" s="162"/>
      <c r="J114" s="62"/>
      <c r="K114" s="62"/>
      <c r="L114" s="60"/>
      <c r="M114" s="205"/>
      <c r="N114" s="41"/>
      <c r="O114" s="41"/>
      <c r="P114" s="41"/>
      <c r="Q114" s="41"/>
      <c r="R114" s="41"/>
      <c r="S114" s="41"/>
      <c r="T114" s="77"/>
      <c r="AT114" s="23" t="s">
        <v>146</v>
      </c>
      <c r="AU114" s="23" t="s">
        <v>83</v>
      </c>
    </row>
    <row r="115" spans="2:65" s="11" customFormat="1">
      <c r="B115" s="207"/>
      <c r="C115" s="208"/>
      <c r="D115" s="203" t="s">
        <v>148</v>
      </c>
      <c r="E115" s="209" t="s">
        <v>23</v>
      </c>
      <c r="F115" s="210" t="s">
        <v>176</v>
      </c>
      <c r="G115" s="208"/>
      <c r="H115" s="211">
        <v>48.296999999999997</v>
      </c>
      <c r="I115" s="212"/>
      <c r="J115" s="208"/>
      <c r="K115" s="208"/>
      <c r="L115" s="213"/>
      <c r="M115" s="214"/>
      <c r="N115" s="215"/>
      <c r="O115" s="215"/>
      <c r="P115" s="215"/>
      <c r="Q115" s="215"/>
      <c r="R115" s="215"/>
      <c r="S115" s="215"/>
      <c r="T115" s="216"/>
      <c r="AT115" s="217" t="s">
        <v>148</v>
      </c>
      <c r="AU115" s="217" t="s">
        <v>83</v>
      </c>
      <c r="AV115" s="11" t="s">
        <v>83</v>
      </c>
      <c r="AW115" s="11" t="s">
        <v>36</v>
      </c>
      <c r="AX115" s="11" t="s">
        <v>81</v>
      </c>
      <c r="AY115" s="217" t="s">
        <v>135</v>
      </c>
    </row>
    <row r="116" spans="2:65" s="1" customFormat="1" ht="16.5" customHeight="1">
      <c r="B116" s="40"/>
      <c r="C116" s="191" t="s">
        <v>177</v>
      </c>
      <c r="D116" s="191" t="s">
        <v>137</v>
      </c>
      <c r="E116" s="192" t="s">
        <v>178</v>
      </c>
      <c r="F116" s="193" t="s">
        <v>179</v>
      </c>
      <c r="G116" s="194" t="s">
        <v>165</v>
      </c>
      <c r="H116" s="195">
        <v>5.1079999999999997</v>
      </c>
      <c r="I116" s="196"/>
      <c r="J116" s="197">
        <f>ROUND(I116*H116,2)</f>
        <v>0</v>
      </c>
      <c r="K116" s="193" t="s">
        <v>141</v>
      </c>
      <c r="L116" s="60"/>
      <c r="M116" s="198" t="s">
        <v>23</v>
      </c>
      <c r="N116" s="199" t="s">
        <v>44</v>
      </c>
      <c r="O116" s="41"/>
      <c r="P116" s="200">
        <f>O116*H116</f>
        <v>0</v>
      </c>
      <c r="Q116" s="200">
        <v>0</v>
      </c>
      <c r="R116" s="200">
        <f>Q116*H116</f>
        <v>0</v>
      </c>
      <c r="S116" s="200">
        <v>0</v>
      </c>
      <c r="T116" s="201">
        <f>S116*H116</f>
        <v>0</v>
      </c>
      <c r="AR116" s="23" t="s">
        <v>142</v>
      </c>
      <c r="AT116" s="23" t="s">
        <v>137</v>
      </c>
      <c r="AU116" s="23" t="s">
        <v>83</v>
      </c>
      <c r="AY116" s="23" t="s">
        <v>135</v>
      </c>
      <c r="BE116" s="202">
        <f>IF(N116="základní",J116,0)</f>
        <v>0</v>
      </c>
      <c r="BF116" s="202">
        <f>IF(N116="snížená",J116,0)</f>
        <v>0</v>
      </c>
      <c r="BG116" s="202">
        <f>IF(N116="zákl. přenesená",J116,0)</f>
        <v>0</v>
      </c>
      <c r="BH116" s="202">
        <f>IF(N116="sníž. přenesená",J116,0)</f>
        <v>0</v>
      </c>
      <c r="BI116" s="202">
        <f>IF(N116="nulová",J116,0)</f>
        <v>0</v>
      </c>
      <c r="BJ116" s="23" t="s">
        <v>81</v>
      </c>
      <c r="BK116" s="202">
        <f>ROUND(I116*H116,2)</f>
        <v>0</v>
      </c>
      <c r="BL116" s="23" t="s">
        <v>142</v>
      </c>
      <c r="BM116" s="23" t="s">
        <v>180</v>
      </c>
    </row>
    <row r="117" spans="2:65" s="1" customFormat="1" ht="27">
      <c r="B117" s="40"/>
      <c r="C117" s="62"/>
      <c r="D117" s="203" t="s">
        <v>144</v>
      </c>
      <c r="E117" s="62"/>
      <c r="F117" s="204" t="s">
        <v>181</v>
      </c>
      <c r="G117" s="62"/>
      <c r="H117" s="62"/>
      <c r="I117" s="162"/>
      <c r="J117" s="62"/>
      <c r="K117" s="62"/>
      <c r="L117" s="60"/>
      <c r="M117" s="205"/>
      <c r="N117" s="41"/>
      <c r="O117" s="41"/>
      <c r="P117" s="41"/>
      <c r="Q117" s="41"/>
      <c r="R117" s="41"/>
      <c r="S117" s="41"/>
      <c r="T117" s="77"/>
      <c r="AT117" s="23" t="s">
        <v>144</v>
      </c>
      <c r="AU117" s="23" t="s">
        <v>83</v>
      </c>
    </row>
    <row r="118" spans="2:65" s="1" customFormat="1" ht="94.5">
      <c r="B118" s="40"/>
      <c r="C118" s="62"/>
      <c r="D118" s="203" t="s">
        <v>146</v>
      </c>
      <c r="E118" s="62"/>
      <c r="F118" s="206" t="s">
        <v>182</v>
      </c>
      <c r="G118" s="62"/>
      <c r="H118" s="62"/>
      <c r="I118" s="162"/>
      <c r="J118" s="62"/>
      <c r="K118" s="62"/>
      <c r="L118" s="60"/>
      <c r="M118" s="205"/>
      <c r="N118" s="41"/>
      <c r="O118" s="41"/>
      <c r="P118" s="41"/>
      <c r="Q118" s="41"/>
      <c r="R118" s="41"/>
      <c r="S118" s="41"/>
      <c r="T118" s="77"/>
      <c r="AT118" s="23" t="s">
        <v>146</v>
      </c>
      <c r="AU118" s="23" t="s">
        <v>83</v>
      </c>
    </row>
    <row r="119" spans="2:65" s="11" customFormat="1">
      <c r="B119" s="207"/>
      <c r="C119" s="208"/>
      <c r="D119" s="203" t="s">
        <v>148</v>
      </c>
      <c r="E119" s="209" t="s">
        <v>23</v>
      </c>
      <c r="F119" s="210" t="s">
        <v>183</v>
      </c>
      <c r="G119" s="208"/>
      <c r="H119" s="211">
        <v>5.1079999999999997</v>
      </c>
      <c r="I119" s="212"/>
      <c r="J119" s="208"/>
      <c r="K119" s="208"/>
      <c r="L119" s="213"/>
      <c r="M119" s="214"/>
      <c r="N119" s="215"/>
      <c r="O119" s="215"/>
      <c r="P119" s="215"/>
      <c r="Q119" s="215"/>
      <c r="R119" s="215"/>
      <c r="S119" s="215"/>
      <c r="T119" s="216"/>
      <c r="AT119" s="217" t="s">
        <v>148</v>
      </c>
      <c r="AU119" s="217" t="s">
        <v>83</v>
      </c>
      <c r="AV119" s="11" t="s">
        <v>83</v>
      </c>
      <c r="AW119" s="11" t="s">
        <v>36</v>
      </c>
      <c r="AX119" s="11" t="s">
        <v>73</v>
      </c>
      <c r="AY119" s="217" t="s">
        <v>135</v>
      </c>
    </row>
    <row r="120" spans="2:65" s="12" customFormat="1">
      <c r="B120" s="218"/>
      <c r="C120" s="219"/>
      <c r="D120" s="203" t="s">
        <v>148</v>
      </c>
      <c r="E120" s="220" t="s">
        <v>23</v>
      </c>
      <c r="F120" s="221" t="s">
        <v>150</v>
      </c>
      <c r="G120" s="219"/>
      <c r="H120" s="222">
        <v>5.1079999999999997</v>
      </c>
      <c r="I120" s="223"/>
      <c r="J120" s="219"/>
      <c r="K120" s="219"/>
      <c r="L120" s="224"/>
      <c r="M120" s="225"/>
      <c r="N120" s="226"/>
      <c r="O120" s="226"/>
      <c r="P120" s="226"/>
      <c r="Q120" s="226"/>
      <c r="R120" s="226"/>
      <c r="S120" s="226"/>
      <c r="T120" s="227"/>
      <c r="AT120" s="228" t="s">
        <v>148</v>
      </c>
      <c r="AU120" s="228" t="s">
        <v>83</v>
      </c>
      <c r="AV120" s="12" t="s">
        <v>142</v>
      </c>
      <c r="AW120" s="12" t="s">
        <v>36</v>
      </c>
      <c r="AX120" s="12" t="s">
        <v>81</v>
      </c>
      <c r="AY120" s="228" t="s">
        <v>135</v>
      </c>
    </row>
    <row r="121" spans="2:65" s="1" customFormat="1" ht="16.5" customHeight="1">
      <c r="B121" s="40"/>
      <c r="C121" s="191" t="s">
        <v>184</v>
      </c>
      <c r="D121" s="191" t="s">
        <v>137</v>
      </c>
      <c r="E121" s="192" t="s">
        <v>185</v>
      </c>
      <c r="F121" s="193" t="s">
        <v>186</v>
      </c>
      <c r="G121" s="194" t="s">
        <v>165</v>
      </c>
      <c r="H121" s="195">
        <v>1.7030000000000001</v>
      </c>
      <c r="I121" s="196"/>
      <c r="J121" s="197">
        <f>ROUND(I121*H121,2)</f>
        <v>0</v>
      </c>
      <c r="K121" s="193" t="s">
        <v>141</v>
      </c>
      <c r="L121" s="60"/>
      <c r="M121" s="198" t="s">
        <v>23</v>
      </c>
      <c r="N121" s="199" t="s">
        <v>44</v>
      </c>
      <c r="O121" s="41"/>
      <c r="P121" s="200">
        <f>O121*H121</f>
        <v>0</v>
      </c>
      <c r="Q121" s="200">
        <v>0</v>
      </c>
      <c r="R121" s="200">
        <f>Q121*H121</f>
        <v>0</v>
      </c>
      <c r="S121" s="200">
        <v>0</v>
      </c>
      <c r="T121" s="201">
        <f>S121*H121</f>
        <v>0</v>
      </c>
      <c r="AR121" s="23" t="s">
        <v>142</v>
      </c>
      <c r="AT121" s="23" t="s">
        <v>137</v>
      </c>
      <c r="AU121" s="23" t="s">
        <v>83</v>
      </c>
      <c r="AY121" s="23" t="s">
        <v>135</v>
      </c>
      <c r="BE121" s="202">
        <f>IF(N121="základní",J121,0)</f>
        <v>0</v>
      </c>
      <c r="BF121" s="202">
        <f>IF(N121="snížená",J121,0)</f>
        <v>0</v>
      </c>
      <c r="BG121" s="202">
        <f>IF(N121="zákl. přenesená",J121,0)</f>
        <v>0</v>
      </c>
      <c r="BH121" s="202">
        <f>IF(N121="sníž. přenesená",J121,0)</f>
        <v>0</v>
      </c>
      <c r="BI121" s="202">
        <f>IF(N121="nulová",J121,0)</f>
        <v>0</v>
      </c>
      <c r="BJ121" s="23" t="s">
        <v>81</v>
      </c>
      <c r="BK121" s="202">
        <f>ROUND(I121*H121,2)</f>
        <v>0</v>
      </c>
      <c r="BL121" s="23" t="s">
        <v>142</v>
      </c>
      <c r="BM121" s="23" t="s">
        <v>187</v>
      </c>
    </row>
    <row r="122" spans="2:65" s="1" customFormat="1" ht="27">
      <c r="B122" s="40"/>
      <c r="C122" s="62"/>
      <c r="D122" s="203" t="s">
        <v>144</v>
      </c>
      <c r="E122" s="62"/>
      <c r="F122" s="204" t="s">
        <v>188</v>
      </c>
      <c r="G122" s="62"/>
      <c r="H122" s="62"/>
      <c r="I122" s="162"/>
      <c r="J122" s="62"/>
      <c r="K122" s="62"/>
      <c r="L122" s="60"/>
      <c r="M122" s="205"/>
      <c r="N122" s="41"/>
      <c r="O122" s="41"/>
      <c r="P122" s="41"/>
      <c r="Q122" s="41"/>
      <c r="R122" s="41"/>
      <c r="S122" s="41"/>
      <c r="T122" s="77"/>
      <c r="AT122" s="23" t="s">
        <v>144</v>
      </c>
      <c r="AU122" s="23" t="s">
        <v>83</v>
      </c>
    </row>
    <row r="123" spans="2:65" s="1" customFormat="1" ht="94.5">
      <c r="B123" s="40"/>
      <c r="C123" s="62"/>
      <c r="D123" s="203" t="s">
        <v>146</v>
      </c>
      <c r="E123" s="62"/>
      <c r="F123" s="206" t="s">
        <v>182</v>
      </c>
      <c r="G123" s="62"/>
      <c r="H123" s="62"/>
      <c r="I123" s="162"/>
      <c r="J123" s="62"/>
      <c r="K123" s="62"/>
      <c r="L123" s="60"/>
      <c r="M123" s="205"/>
      <c r="N123" s="41"/>
      <c r="O123" s="41"/>
      <c r="P123" s="41"/>
      <c r="Q123" s="41"/>
      <c r="R123" s="41"/>
      <c r="S123" s="41"/>
      <c r="T123" s="77"/>
      <c r="AT123" s="23" t="s">
        <v>146</v>
      </c>
      <c r="AU123" s="23" t="s">
        <v>83</v>
      </c>
    </row>
    <row r="124" spans="2:65" s="11" customFormat="1">
      <c r="B124" s="207"/>
      <c r="C124" s="208"/>
      <c r="D124" s="203" t="s">
        <v>148</v>
      </c>
      <c r="E124" s="209" t="s">
        <v>23</v>
      </c>
      <c r="F124" s="210" t="s">
        <v>189</v>
      </c>
      <c r="G124" s="208"/>
      <c r="H124" s="211">
        <v>1.7030000000000001</v>
      </c>
      <c r="I124" s="212"/>
      <c r="J124" s="208"/>
      <c r="K124" s="208"/>
      <c r="L124" s="213"/>
      <c r="M124" s="214"/>
      <c r="N124" s="215"/>
      <c r="O124" s="215"/>
      <c r="P124" s="215"/>
      <c r="Q124" s="215"/>
      <c r="R124" s="215"/>
      <c r="S124" s="215"/>
      <c r="T124" s="216"/>
      <c r="AT124" s="217" t="s">
        <v>148</v>
      </c>
      <c r="AU124" s="217" t="s">
        <v>83</v>
      </c>
      <c r="AV124" s="11" t="s">
        <v>83</v>
      </c>
      <c r="AW124" s="11" t="s">
        <v>36</v>
      </c>
      <c r="AX124" s="11" t="s">
        <v>73</v>
      </c>
      <c r="AY124" s="217" t="s">
        <v>135</v>
      </c>
    </row>
    <row r="125" spans="2:65" s="12" customFormat="1">
      <c r="B125" s="218"/>
      <c r="C125" s="219"/>
      <c r="D125" s="203" t="s">
        <v>148</v>
      </c>
      <c r="E125" s="220" t="s">
        <v>23</v>
      </c>
      <c r="F125" s="221" t="s">
        <v>150</v>
      </c>
      <c r="G125" s="219"/>
      <c r="H125" s="222">
        <v>1.7030000000000001</v>
      </c>
      <c r="I125" s="223"/>
      <c r="J125" s="219"/>
      <c r="K125" s="219"/>
      <c r="L125" s="224"/>
      <c r="M125" s="225"/>
      <c r="N125" s="226"/>
      <c r="O125" s="226"/>
      <c r="P125" s="226"/>
      <c r="Q125" s="226"/>
      <c r="R125" s="226"/>
      <c r="S125" s="226"/>
      <c r="T125" s="227"/>
      <c r="AT125" s="228" t="s">
        <v>148</v>
      </c>
      <c r="AU125" s="228" t="s">
        <v>83</v>
      </c>
      <c r="AV125" s="12" t="s">
        <v>142</v>
      </c>
      <c r="AW125" s="12" t="s">
        <v>36</v>
      </c>
      <c r="AX125" s="12" t="s">
        <v>81</v>
      </c>
      <c r="AY125" s="228" t="s">
        <v>135</v>
      </c>
    </row>
    <row r="126" spans="2:65" s="1" customFormat="1" ht="16.5" customHeight="1">
      <c r="B126" s="40"/>
      <c r="C126" s="191" t="s">
        <v>190</v>
      </c>
      <c r="D126" s="191" t="s">
        <v>137</v>
      </c>
      <c r="E126" s="192" t="s">
        <v>191</v>
      </c>
      <c r="F126" s="193" t="s">
        <v>192</v>
      </c>
      <c r="G126" s="194" t="s">
        <v>140</v>
      </c>
      <c r="H126" s="195">
        <v>41</v>
      </c>
      <c r="I126" s="196"/>
      <c r="J126" s="197">
        <f>ROUND(I126*H126,2)</f>
        <v>0</v>
      </c>
      <c r="K126" s="193" t="s">
        <v>141</v>
      </c>
      <c r="L126" s="60"/>
      <c r="M126" s="198" t="s">
        <v>23</v>
      </c>
      <c r="N126" s="199" t="s">
        <v>44</v>
      </c>
      <c r="O126" s="41"/>
      <c r="P126" s="200">
        <f>O126*H126</f>
        <v>0</v>
      </c>
      <c r="Q126" s="200">
        <v>0</v>
      </c>
      <c r="R126" s="200">
        <f>Q126*H126</f>
        <v>0</v>
      </c>
      <c r="S126" s="200">
        <v>0</v>
      </c>
      <c r="T126" s="201">
        <f>S126*H126</f>
        <v>0</v>
      </c>
      <c r="AR126" s="23" t="s">
        <v>142</v>
      </c>
      <c r="AT126" s="23" t="s">
        <v>137</v>
      </c>
      <c r="AU126" s="23" t="s">
        <v>83</v>
      </c>
      <c r="AY126" s="23" t="s">
        <v>135</v>
      </c>
      <c r="BE126" s="202">
        <f>IF(N126="základní",J126,0)</f>
        <v>0</v>
      </c>
      <c r="BF126" s="202">
        <f>IF(N126="snížená",J126,0)</f>
        <v>0</v>
      </c>
      <c r="BG126" s="202">
        <f>IF(N126="zákl. přenesená",J126,0)</f>
        <v>0</v>
      </c>
      <c r="BH126" s="202">
        <f>IF(N126="sníž. přenesená",J126,0)</f>
        <v>0</v>
      </c>
      <c r="BI126" s="202">
        <f>IF(N126="nulová",J126,0)</f>
        <v>0</v>
      </c>
      <c r="BJ126" s="23" t="s">
        <v>81</v>
      </c>
      <c r="BK126" s="202">
        <f>ROUND(I126*H126,2)</f>
        <v>0</v>
      </c>
      <c r="BL126" s="23" t="s">
        <v>142</v>
      </c>
      <c r="BM126" s="23" t="s">
        <v>193</v>
      </c>
    </row>
    <row r="127" spans="2:65" s="1" customFormat="1" ht="27">
      <c r="B127" s="40"/>
      <c r="C127" s="62"/>
      <c r="D127" s="203" t="s">
        <v>144</v>
      </c>
      <c r="E127" s="62"/>
      <c r="F127" s="204" t="s">
        <v>194</v>
      </c>
      <c r="G127" s="62"/>
      <c r="H127" s="62"/>
      <c r="I127" s="162"/>
      <c r="J127" s="62"/>
      <c r="K127" s="62"/>
      <c r="L127" s="60"/>
      <c r="M127" s="205"/>
      <c r="N127" s="41"/>
      <c r="O127" s="41"/>
      <c r="P127" s="41"/>
      <c r="Q127" s="41"/>
      <c r="R127" s="41"/>
      <c r="S127" s="41"/>
      <c r="T127" s="77"/>
      <c r="AT127" s="23" t="s">
        <v>144</v>
      </c>
      <c r="AU127" s="23" t="s">
        <v>83</v>
      </c>
    </row>
    <row r="128" spans="2:65" s="1" customFormat="1" ht="27">
      <c r="B128" s="40"/>
      <c r="C128" s="62"/>
      <c r="D128" s="203" t="s">
        <v>146</v>
      </c>
      <c r="E128" s="62"/>
      <c r="F128" s="206" t="s">
        <v>195</v>
      </c>
      <c r="G128" s="62"/>
      <c r="H128" s="62"/>
      <c r="I128" s="162"/>
      <c r="J128" s="62"/>
      <c r="K128" s="62"/>
      <c r="L128" s="60"/>
      <c r="M128" s="205"/>
      <c r="N128" s="41"/>
      <c r="O128" s="41"/>
      <c r="P128" s="41"/>
      <c r="Q128" s="41"/>
      <c r="R128" s="41"/>
      <c r="S128" s="41"/>
      <c r="T128" s="77"/>
      <c r="AT128" s="23" t="s">
        <v>146</v>
      </c>
      <c r="AU128" s="23" t="s">
        <v>83</v>
      </c>
    </row>
    <row r="129" spans="2:65" s="1" customFormat="1" ht="16.5" customHeight="1">
      <c r="B129" s="40"/>
      <c r="C129" s="191" t="s">
        <v>196</v>
      </c>
      <c r="D129" s="191" t="s">
        <v>137</v>
      </c>
      <c r="E129" s="192" t="s">
        <v>197</v>
      </c>
      <c r="F129" s="193" t="s">
        <v>198</v>
      </c>
      <c r="G129" s="194" t="s">
        <v>140</v>
      </c>
      <c r="H129" s="195">
        <v>35</v>
      </c>
      <c r="I129" s="196"/>
      <c r="J129" s="197">
        <f>ROUND(I129*H129,2)</f>
        <v>0</v>
      </c>
      <c r="K129" s="193" t="s">
        <v>141</v>
      </c>
      <c r="L129" s="60"/>
      <c r="M129" s="198" t="s">
        <v>23</v>
      </c>
      <c r="N129" s="199" t="s">
        <v>44</v>
      </c>
      <c r="O129" s="41"/>
      <c r="P129" s="200">
        <f>O129*H129</f>
        <v>0</v>
      </c>
      <c r="Q129" s="200">
        <v>0</v>
      </c>
      <c r="R129" s="200">
        <f>Q129*H129</f>
        <v>0</v>
      </c>
      <c r="S129" s="200">
        <v>0</v>
      </c>
      <c r="T129" s="201">
        <f>S129*H129</f>
        <v>0</v>
      </c>
      <c r="AR129" s="23" t="s">
        <v>142</v>
      </c>
      <c r="AT129" s="23" t="s">
        <v>137</v>
      </c>
      <c r="AU129" s="23" t="s">
        <v>83</v>
      </c>
      <c r="AY129" s="23" t="s">
        <v>135</v>
      </c>
      <c r="BE129" s="202">
        <f>IF(N129="základní",J129,0)</f>
        <v>0</v>
      </c>
      <c r="BF129" s="202">
        <f>IF(N129="snížená",J129,0)</f>
        <v>0</v>
      </c>
      <c r="BG129" s="202">
        <f>IF(N129="zákl. přenesená",J129,0)</f>
        <v>0</v>
      </c>
      <c r="BH129" s="202">
        <f>IF(N129="sníž. přenesená",J129,0)</f>
        <v>0</v>
      </c>
      <c r="BI129" s="202">
        <f>IF(N129="nulová",J129,0)</f>
        <v>0</v>
      </c>
      <c r="BJ129" s="23" t="s">
        <v>81</v>
      </c>
      <c r="BK129" s="202">
        <f>ROUND(I129*H129,2)</f>
        <v>0</v>
      </c>
      <c r="BL129" s="23" t="s">
        <v>142</v>
      </c>
      <c r="BM129" s="23" t="s">
        <v>199</v>
      </c>
    </row>
    <row r="130" spans="2:65" s="1" customFormat="1" ht="27">
      <c r="B130" s="40"/>
      <c r="C130" s="62"/>
      <c r="D130" s="203" t="s">
        <v>144</v>
      </c>
      <c r="E130" s="62"/>
      <c r="F130" s="204" t="s">
        <v>200</v>
      </c>
      <c r="G130" s="62"/>
      <c r="H130" s="62"/>
      <c r="I130" s="162"/>
      <c r="J130" s="62"/>
      <c r="K130" s="62"/>
      <c r="L130" s="60"/>
      <c r="M130" s="205"/>
      <c r="N130" s="41"/>
      <c r="O130" s="41"/>
      <c r="P130" s="41"/>
      <c r="Q130" s="41"/>
      <c r="R130" s="41"/>
      <c r="S130" s="41"/>
      <c r="T130" s="77"/>
      <c r="AT130" s="23" t="s">
        <v>144</v>
      </c>
      <c r="AU130" s="23" t="s">
        <v>83</v>
      </c>
    </row>
    <row r="131" spans="2:65" s="1" customFormat="1" ht="27">
      <c r="B131" s="40"/>
      <c r="C131" s="62"/>
      <c r="D131" s="203" t="s">
        <v>146</v>
      </c>
      <c r="E131" s="62"/>
      <c r="F131" s="206" t="s">
        <v>195</v>
      </c>
      <c r="G131" s="62"/>
      <c r="H131" s="62"/>
      <c r="I131" s="162"/>
      <c r="J131" s="62"/>
      <c r="K131" s="62"/>
      <c r="L131" s="60"/>
      <c r="M131" s="205"/>
      <c r="N131" s="41"/>
      <c r="O131" s="41"/>
      <c r="P131" s="41"/>
      <c r="Q131" s="41"/>
      <c r="R131" s="41"/>
      <c r="S131" s="41"/>
      <c r="T131" s="77"/>
      <c r="AT131" s="23" t="s">
        <v>146</v>
      </c>
      <c r="AU131" s="23" t="s">
        <v>83</v>
      </c>
    </row>
    <row r="132" spans="2:65" s="1" customFormat="1" ht="16.5" customHeight="1">
      <c r="B132" s="40"/>
      <c r="C132" s="191" t="s">
        <v>201</v>
      </c>
      <c r="D132" s="191" t="s">
        <v>137</v>
      </c>
      <c r="E132" s="192" t="s">
        <v>202</v>
      </c>
      <c r="F132" s="193" t="s">
        <v>203</v>
      </c>
      <c r="G132" s="194" t="s">
        <v>165</v>
      </c>
      <c r="H132" s="195">
        <v>78.599999999999994</v>
      </c>
      <c r="I132" s="196"/>
      <c r="J132" s="197">
        <f>ROUND(I132*H132,2)</f>
        <v>0</v>
      </c>
      <c r="K132" s="193" t="s">
        <v>141</v>
      </c>
      <c r="L132" s="60"/>
      <c r="M132" s="198" t="s">
        <v>23</v>
      </c>
      <c r="N132" s="199" t="s">
        <v>44</v>
      </c>
      <c r="O132" s="41"/>
      <c r="P132" s="200">
        <f>O132*H132</f>
        <v>0</v>
      </c>
      <c r="Q132" s="200">
        <v>0</v>
      </c>
      <c r="R132" s="200">
        <f>Q132*H132</f>
        <v>0</v>
      </c>
      <c r="S132" s="200">
        <v>0</v>
      </c>
      <c r="T132" s="201">
        <f>S132*H132</f>
        <v>0</v>
      </c>
      <c r="AR132" s="23" t="s">
        <v>142</v>
      </c>
      <c r="AT132" s="23" t="s">
        <v>137</v>
      </c>
      <c r="AU132" s="23" t="s">
        <v>83</v>
      </c>
      <c r="AY132" s="23" t="s">
        <v>135</v>
      </c>
      <c r="BE132" s="202">
        <f>IF(N132="základní",J132,0)</f>
        <v>0</v>
      </c>
      <c r="BF132" s="202">
        <f>IF(N132="snížená",J132,0)</f>
        <v>0</v>
      </c>
      <c r="BG132" s="202">
        <f>IF(N132="zákl. přenesená",J132,0)</f>
        <v>0</v>
      </c>
      <c r="BH132" s="202">
        <f>IF(N132="sníž. přenesená",J132,0)</f>
        <v>0</v>
      </c>
      <c r="BI132" s="202">
        <f>IF(N132="nulová",J132,0)</f>
        <v>0</v>
      </c>
      <c r="BJ132" s="23" t="s">
        <v>81</v>
      </c>
      <c r="BK132" s="202">
        <f>ROUND(I132*H132,2)</f>
        <v>0</v>
      </c>
      <c r="BL132" s="23" t="s">
        <v>142</v>
      </c>
      <c r="BM132" s="23" t="s">
        <v>204</v>
      </c>
    </row>
    <row r="133" spans="2:65" s="1" customFormat="1" ht="40.5">
      <c r="B133" s="40"/>
      <c r="C133" s="62"/>
      <c r="D133" s="203" t="s">
        <v>144</v>
      </c>
      <c r="E133" s="62"/>
      <c r="F133" s="204" t="s">
        <v>205</v>
      </c>
      <c r="G133" s="62"/>
      <c r="H133" s="62"/>
      <c r="I133" s="162"/>
      <c r="J133" s="62"/>
      <c r="K133" s="62"/>
      <c r="L133" s="60"/>
      <c r="M133" s="205"/>
      <c r="N133" s="41"/>
      <c r="O133" s="41"/>
      <c r="P133" s="41"/>
      <c r="Q133" s="41"/>
      <c r="R133" s="41"/>
      <c r="S133" s="41"/>
      <c r="T133" s="77"/>
      <c r="AT133" s="23" t="s">
        <v>144</v>
      </c>
      <c r="AU133" s="23" t="s">
        <v>83</v>
      </c>
    </row>
    <row r="134" spans="2:65" s="1" customFormat="1" ht="189">
      <c r="B134" s="40"/>
      <c r="C134" s="62"/>
      <c r="D134" s="203" t="s">
        <v>146</v>
      </c>
      <c r="E134" s="62"/>
      <c r="F134" s="206" t="s">
        <v>206</v>
      </c>
      <c r="G134" s="62"/>
      <c r="H134" s="62"/>
      <c r="I134" s="162"/>
      <c r="J134" s="62"/>
      <c r="K134" s="62"/>
      <c r="L134" s="60"/>
      <c r="M134" s="205"/>
      <c r="N134" s="41"/>
      <c r="O134" s="41"/>
      <c r="P134" s="41"/>
      <c r="Q134" s="41"/>
      <c r="R134" s="41"/>
      <c r="S134" s="41"/>
      <c r="T134" s="77"/>
      <c r="AT134" s="23" t="s">
        <v>146</v>
      </c>
      <c r="AU134" s="23" t="s">
        <v>83</v>
      </c>
    </row>
    <row r="135" spans="2:65" s="13" customFormat="1">
      <c r="B135" s="229"/>
      <c r="C135" s="230"/>
      <c r="D135" s="203" t="s">
        <v>148</v>
      </c>
      <c r="E135" s="231" t="s">
        <v>23</v>
      </c>
      <c r="F135" s="232" t="s">
        <v>207</v>
      </c>
      <c r="G135" s="230"/>
      <c r="H135" s="231" t="s">
        <v>23</v>
      </c>
      <c r="I135" s="233"/>
      <c r="J135" s="230"/>
      <c r="K135" s="230"/>
      <c r="L135" s="234"/>
      <c r="M135" s="235"/>
      <c r="N135" s="236"/>
      <c r="O135" s="236"/>
      <c r="P135" s="236"/>
      <c r="Q135" s="236"/>
      <c r="R135" s="236"/>
      <c r="S135" s="236"/>
      <c r="T135" s="237"/>
      <c r="AT135" s="238" t="s">
        <v>148</v>
      </c>
      <c r="AU135" s="238" t="s">
        <v>83</v>
      </c>
      <c r="AV135" s="13" t="s">
        <v>81</v>
      </c>
      <c r="AW135" s="13" t="s">
        <v>36</v>
      </c>
      <c r="AX135" s="13" t="s">
        <v>73</v>
      </c>
      <c r="AY135" s="238" t="s">
        <v>135</v>
      </c>
    </row>
    <row r="136" spans="2:65" s="11" customFormat="1">
      <c r="B136" s="207"/>
      <c r="C136" s="208"/>
      <c r="D136" s="203" t="s">
        <v>148</v>
      </c>
      <c r="E136" s="209" t="s">
        <v>23</v>
      </c>
      <c r="F136" s="210" t="s">
        <v>208</v>
      </c>
      <c r="G136" s="208"/>
      <c r="H136" s="211">
        <v>78.599999999999994</v>
      </c>
      <c r="I136" s="212"/>
      <c r="J136" s="208"/>
      <c r="K136" s="208"/>
      <c r="L136" s="213"/>
      <c r="M136" s="214"/>
      <c r="N136" s="215"/>
      <c r="O136" s="215"/>
      <c r="P136" s="215"/>
      <c r="Q136" s="215"/>
      <c r="R136" s="215"/>
      <c r="S136" s="215"/>
      <c r="T136" s="216"/>
      <c r="AT136" s="217" t="s">
        <v>148</v>
      </c>
      <c r="AU136" s="217" t="s">
        <v>83</v>
      </c>
      <c r="AV136" s="11" t="s">
        <v>83</v>
      </c>
      <c r="AW136" s="11" t="s">
        <v>36</v>
      </c>
      <c r="AX136" s="11" t="s">
        <v>73</v>
      </c>
      <c r="AY136" s="217" t="s">
        <v>135</v>
      </c>
    </row>
    <row r="137" spans="2:65" s="12" customFormat="1">
      <c r="B137" s="218"/>
      <c r="C137" s="219"/>
      <c r="D137" s="203" t="s">
        <v>148</v>
      </c>
      <c r="E137" s="220" t="s">
        <v>23</v>
      </c>
      <c r="F137" s="221" t="s">
        <v>150</v>
      </c>
      <c r="G137" s="219"/>
      <c r="H137" s="222">
        <v>78.599999999999994</v>
      </c>
      <c r="I137" s="223"/>
      <c r="J137" s="219"/>
      <c r="K137" s="219"/>
      <c r="L137" s="224"/>
      <c r="M137" s="225"/>
      <c r="N137" s="226"/>
      <c r="O137" s="226"/>
      <c r="P137" s="226"/>
      <c r="Q137" s="226"/>
      <c r="R137" s="226"/>
      <c r="S137" s="226"/>
      <c r="T137" s="227"/>
      <c r="AT137" s="228" t="s">
        <v>148</v>
      </c>
      <c r="AU137" s="228" t="s">
        <v>83</v>
      </c>
      <c r="AV137" s="12" t="s">
        <v>142</v>
      </c>
      <c r="AW137" s="12" t="s">
        <v>36</v>
      </c>
      <c r="AX137" s="12" t="s">
        <v>81</v>
      </c>
      <c r="AY137" s="228" t="s">
        <v>135</v>
      </c>
    </row>
    <row r="138" spans="2:65" s="1" customFormat="1" ht="16.5" customHeight="1">
      <c r="B138" s="40"/>
      <c r="C138" s="191" t="s">
        <v>209</v>
      </c>
      <c r="D138" s="191" t="s">
        <v>137</v>
      </c>
      <c r="E138" s="192" t="s">
        <v>210</v>
      </c>
      <c r="F138" s="193" t="s">
        <v>211</v>
      </c>
      <c r="G138" s="194" t="s">
        <v>165</v>
      </c>
      <c r="H138" s="195">
        <v>239.4</v>
      </c>
      <c r="I138" s="196"/>
      <c r="J138" s="197">
        <f>ROUND(I138*H138,2)</f>
        <v>0</v>
      </c>
      <c r="K138" s="193" t="s">
        <v>141</v>
      </c>
      <c r="L138" s="60"/>
      <c r="M138" s="198" t="s">
        <v>23</v>
      </c>
      <c r="N138" s="199" t="s">
        <v>44</v>
      </c>
      <c r="O138" s="41"/>
      <c r="P138" s="200">
        <f>O138*H138</f>
        <v>0</v>
      </c>
      <c r="Q138" s="200">
        <v>0</v>
      </c>
      <c r="R138" s="200">
        <f>Q138*H138</f>
        <v>0</v>
      </c>
      <c r="S138" s="200">
        <v>0</v>
      </c>
      <c r="T138" s="201">
        <f>S138*H138</f>
        <v>0</v>
      </c>
      <c r="AR138" s="23" t="s">
        <v>142</v>
      </c>
      <c r="AT138" s="23" t="s">
        <v>137</v>
      </c>
      <c r="AU138" s="23" t="s">
        <v>83</v>
      </c>
      <c r="AY138" s="23" t="s">
        <v>135</v>
      </c>
      <c r="BE138" s="202">
        <f>IF(N138="základní",J138,0)</f>
        <v>0</v>
      </c>
      <c r="BF138" s="202">
        <f>IF(N138="snížená",J138,0)</f>
        <v>0</v>
      </c>
      <c r="BG138" s="202">
        <f>IF(N138="zákl. přenesená",J138,0)</f>
        <v>0</v>
      </c>
      <c r="BH138" s="202">
        <f>IF(N138="sníž. přenesená",J138,0)</f>
        <v>0</v>
      </c>
      <c r="BI138" s="202">
        <f>IF(N138="nulová",J138,0)</f>
        <v>0</v>
      </c>
      <c r="BJ138" s="23" t="s">
        <v>81</v>
      </c>
      <c r="BK138" s="202">
        <f>ROUND(I138*H138,2)</f>
        <v>0</v>
      </c>
      <c r="BL138" s="23" t="s">
        <v>142</v>
      </c>
      <c r="BM138" s="23" t="s">
        <v>212</v>
      </c>
    </row>
    <row r="139" spans="2:65" s="1" customFormat="1" ht="40.5">
      <c r="B139" s="40"/>
      <c r="C139" s="62"/>
      <c r="D139" s="203" t="s">
        <v>144</v>
      </c>
      <c r="E139" s="62"/>
      <c r="F139" s="204" t="s">
        <v>213</v>
      </c>
      <c r="G139" s="62"/>
      <c r="H139" s="62"/>
      <c r="I139" s="162"/>
      <c r="J139" s="62"/>
      <c r="K139" s="62"/>
      <c r="L139" s="60"/>
      <c r="M139" s="205"/>
      <c r="N139" s="41"/>
      <c r="O139" s="41"/>
      <c r="P139" s="41"/>
      <c r="Q139" s="41"/>
      <c r="R139" s="41"/>
      <c r="S139" s="41"/>
      <c r="T139" s="77"/>
      <c r="AT139" s="23" t="s">
        <v>144</v>
      </c>
      <c r="AU139" s="23" t="s">
        <v>83</v>
      </c>
    </row>
    <row r="140" spans="2:65" s="1" customFormat="1" ht="409.5">
      <c r="B140" s="40"/>
      <c r="C140" s="62"/>
      <c r="D140" s="203" t="s">
        <v>146</v>
      </c>
      <c r="E140" s="62"/>
      <c r="F140" s="206" t="s">
        <v>214</v>
      </c>
      <c r="G140" s="62"/>
      <c r="H140" s="62"/>
      <c r="I140" s="162"/>
      <c r="J140" s="62"/>
      <c r="K140" s="62"/>
      <c r="L140" s="60"/>
      <c r="M140" s="205"/>
      <c r="N140" s="41"/>
      <c r="O140" s="41"/>
      <c r="P140" s="41"/>
      <c r="Q140" s="41"/>
      <c r="R140" s="41"/>
      <c r="S140" s="41"/>
      <c r="T140" s="77"/>
      <c r="AT140" s="23" t="s">
        <v>146</v>
      </c>
      <c r="AU140" s="23" t="s">
        <v>83</v>
      </c>
    </row>
    <row r="141" spans="2:65" s="11" customFormat="1">
      <c r="B141" s="207"/>
      <c r="C141" s="208"/>
      <c r="D141" s="203" t="s">
        <v>148</v>
      </c>
      <c r="E141" s="209" t="s">
        <v>23</v>
      </c>
      <c r="F141" s="210" t="s">
        <v>215</v>
      </c>
      <c r="G141" s="208"/>
      <c r="H141" s="211">
        <v>239.4</v>
      </c>
      <c r="I141" s="212"/>
      <c r="J141" s="208"/>
      <c r="K141" s="208"/>
      <c r="L141" s="213"/>
      <c r="M141" s="214"/>
      <c r="N141" s="215"/>
      <c r="O141" s="215"/>
      <c r="P141" s="215"/>
      <c r="Q141" s="215"/>
      <c r="R141" s="215"/>
      <c r="S141" s="215"/>
      <c r="T141" s="216"/>
      <c r="AT141" s="217" t="s">
        <v>148</v>
      </c>
      <c r="AU141" s="217" t="s">
        <v>83</v>
      </c>
      <c r="AV141" s="11" t="s">
        <v>83</v>
      </c>
      <c r="AW141" s="11" t="s">
        <v>36</v>
      </c>
      <c r="AX141" s="11" t="s">
        <v>73</v>
      </c>
      <c r="AY141" s="217" t="s">
        <v>135</v>
      </c>
    </row>
    <row r="142" spans="2:65" s="12" customFormat="1">
      <c r="B142" s="218"/>
      <c r="C142" s="219"/>
      <c r="D142" s="203" t="s">
        <v>148</v>
      </c>
      <c r="E142" s="220" t="s">
        <v>23</v>
      </c>
      <c r="F142" s="221" t="s">
        <v>150</v>
      </c>
      <c r="G142" s="219"/>
      <c r="H142" s="222">
        <v>239.4</v>
      </c>
      <c r="I142" s="223"/>
      <c r="J142" s="219"/>
      <c r="K142" s="219"/>
      <c r="L142" s="224"/>
      <c r="M142" s="225"/>
      <c r="N142" s="226"/>
      <c r="O142" s="226"/>
      <c r="P142" s="226"/>
      <c r="Q142" s="226"/>
      <c r="R142" s="226"/>
      <c r="S142" s="226"/>
      <c r="T142" s="227"/>
      <c r="AT142" s="228" t="s">
        <v>148</v>
      </c>
      <c r="AU142" s="228" t="s">
        <v>83</v>
      </c>
      <c r="AV142" s="12" t="s">
        <v>142</v>
      </c>
      <c r="AW142" s="12" t="s">
        <v>36</v>
      </c>
      <c r="AX142" s="12" t="s">
        <v>81</v>
      </c>
      <c r="AY142" s="228" t="s">
        <v>135</v>
      </c>
    </row>
    <row r="143" spans="2:65" s="1" customFormat="1" ht="16.5" customHeight="1">
      <c r="B143" s="40"/>
      <c r="C143" s="239" t="s">
        <v>216</v>
      </c>
      <c r="D143" s="239" t="s">
        <v>217</v>
      </c>
      <c r="E143" s="240" t="s">
        <v>218</v>
      </c>
      <c r="F143" s="241" t="s">
        <v>219</v>
      </c>
      <c r="G143" s="242" t="s">
        <v>220</v>
      </c>
      <c r="H143" s="243">
        <v>302.39999999999998</v>
      </c>
      <c r="I143" s="244"/>
      <c r="J143" s="245">
        <f>ROUND(I143*H143,2)</f>
        <v>0</v>
      </c>
      <c r="K143" s="241" t="s">
        <v>23</v>
      </c>
      <c r="L143" s="246"/>
      <c r="M143" s="247" t="s">
        <v>23</v>
      </c>
      <c r="N143" s="248" t="s">
        <v>44</v>
      </c>
      <c r="O143" s="41"/>
      <c r="P143" s="200">
        <f>O143*H143</f>
        <v>0</v>
      </c>
      <c r="Q143" s="200">
        <v>0</v>
      </c>
      <c r="R143" s="200">
        <f>Q143*H143</f>
        <v>0</v>
      </c>
      <c r="S143" s="200">
        <v>0</v>
      </c>
      <c r="T143" s="201">
        <f>S143*H143</f>
        <v>0</v>
      </c>
      <c r="AR143" s="23" t="s">
        <v>190</v>
      </c>
      <c r="AT143" s="23" t="s">
        <v>217</v>
      </c>
      <c r="AU143" s="23" t="s">
        <v>83</v>
      </c>
      <c r="AY143" s="23" t="s">
        <v>135</v>
      </c>
      <c r="BE143" s="202">
        <f>IF(N143="základní",J143,0)</f>
        <v>0</v>
      </c>
      <c r="BF143" s="202">
        <f>IF(N143="snížená",J143,0)</f>
        <v>0</v>
      </c>
      <c r="BG143" s="202">
        <f>IF(N143="zákl. přenesená",J143,0)</f>
        <v>0</v>
      </c>
      <c r="BH143" s="202">
        <f>IF(N143="sníž. přenesená",J143,0)</f>
        <v>0</v>
      </c>
      <c r="BI143" s="202">
        <f>IF(N143="nulová",J143,0)</f>
        <v>0</v>
      </c>
      <c r="BJ143" s="23" t="s">
        <v>81</v>
      </c>
      <c r="BK143" s="202">
        <f>ROUND(I143*H143,2)</f>
        <v>0</v>
      </c>
      <c r="BL143" s="23" t="s">
        <v>142</v>
      </c>
      <c r="BM143" s="23" t="s">
        <v>221</v>
      </c>
    </row>
    <row r="144" spans="2:65" s="1" customFormat="1">
      <c r="B144" s="40"/>
      <c r="C144" s="62"/>
      <c r="D144" s="203" t="s">
        <v>144</v>
      </c>
      <c r="E144" s="62"/>
      <c r="F144" s="204" t="s">
        <v>219</v>
      </c>
      <c r="G144" s="62"/>
      <c r="H144" s="62"/>
      <c r="I144" s="162"/>
      <c r="J144" s="62"/>
      <c r="K144" s="62"/>
      <c r="L144" s="60"/>
      <c r="M144" s="205"/>
      <c r="N144" s="41"/>
      <c r="O144" s="41"/>
      <c r="P144" s="41"/>
      <c r="Q144" s="41"/>
      <c r="R144" s="41"/>
      <c r="S144" s="41"/>
      <c r="T144" s="77"/>
      <c r="AT144" s="23" t="s">
        <v>144</v>
      </c>
      <c r="AU144" s="23" t="s">
        <v>83</v>
      </c>
    </row>
    <row r="145" spans="2:65" s="13" customFormat="1">
      <c r="B145" s="229"/>
      <c r="C145" s="230"/>
      <c r="D145" s="203" t="s">
        <v>148</v>
      </c>
      <c r="E145" s="231" t="s">
        <v>23</v>
      </c>
      <c r="F145" s="232" t="s">
        <v>222</v>
      </c>
      <c r="G145" s="230"/>
      <c r="H145" s="231" t="s">
        <v>23</v>
      </c>
      <c r="I145" s="233"/>
      <c r="J145" s="230"/>
      <c r="K145" s="230"/>
      <c r="L145" s="234"/>
      <c r="M145" s="235"/>
      <c r="N145" s="236"/>
      <c r="O145" s="236"/>
      <c r="P145" s="236"/>
      <c r="Q145" s="236"/>
      <c r="R145" s="236"/>
      <c r="S145" s="236"/>
      <c r="T145" s="237"/>
      <c r="AT145" s="238" t="s">
        <v>148</v>
      </c>
      <c r="AU145" s="238" t="s">
        <v>83</v>
      </c>
      <c r="AV145" s="13" t="s">
        <v>81</v>
      </c>
      <c r="AW145" s="13" t="s">
        <v>36</v>
      </c>
      <c r="AX145" s="13" t="s">
        <v>73</v>
      </c>
      <c r="AY145" s="238" t="s">
        <v>135</v>
      </c>
    </row>
    <row r="146" spans="2:65" s="11" customFormat="1">
      <c r="B146" s="207"/>
      <c r="C146" s="208"/>
      <c r="D146" s="203" t="s">
        <v>148</v>
      </c>
      <c r="E146" s="209" t="s">
        <v>23</v>
      </c>
      <c r="F146" s="210" t="s">
        <v>223</v>
      </c>
      <c r="G146" s="208"/>
      <c r="H146" s="211">
        <v>302.39999999999998</v>
      </c>
      <c r="I146" s="212"/>
      <c r="J146" s="208"/>
      <c r="K146" s="208"/>
      <c r="L146" s="213"/>
      <c r="M146" s="214"/>
      <c r="N146" s="215"/>
      <c r="O146" s="215"/>
      <c r="P146" s="215"/>
      <c r="Q146" s="215"/>
      <c r="R146" s="215"/>
      <c r="S146" s="215"/>
      <c r="T146" s="216"/>
      <c r="AT146" s="217" t="s">
        <v>148</v>
      </c>
      <c r="AU146" s="217" t="s">
        <v>83</v>
      </c>
      <c r="AV146" s="11" t="s">
        <v>83</v>
      </c>
      <c r="AW146" s="11" t="s">
        <v>36</v>
      </c>
      <c r="AX146" s="11" t="s">
        <v>73</v>
      </c>
      <c r="AY146" s="217" t="s">
        <v>135</v>
      </c>
    </row>
    <row r="147" spans="2:65" s="12" customFormat="1">
      <c r="B147" s="218"/>
      <c r="C147" s="219"/>
      <c r="D147" s="203" t="s">
        <v>148</v>
      </c>
      <c r="E147" s="220" t="s">
        <v>23</v>
      </c>
      <c r="F147" s="221" t="s">
        <v>150</v>
      </c>
      <c r="G147" s="219"/>
      <c r="H147" s="222">
        <v>302.39999999999998</v>
      </c>
      <c r="I147" s="223"/>
      <c r="J147" s="219"/>
      <c r="K147" s="219"/>
      <c r="L147" s="224"/>
      <c r="M147" s="225"/>
      <c r="N147" s="226"/>
      <c r="O147" s="226"/>
      <c r="P147" s="226"/>
      <c r="Q147" s="226"/>
      <c r="R147" s="226"/>
      <c r="S147" s="226"/>
      <c r="T147" s="227"/>
      <c r="AT147" s="228" t="s">
        <v>148</v>
      </c>
      <c r="AU147" s="228" t="s">
        <v>83</v>
      </c>
      <c r="AV147" s="12" t="s">
        <v>142</v>
      </c>
      <c r="AW147" s="12" t="s">
        <v>36</v>
      </c>
      <c r="AX147" s="12" t="s">
        <v>81</v>
      </c>
      <c r="AY147" s="228" t="s">
        <v>135</v>
      </c>
    </row>
    <row r="148" spans="2:65" s="1" customFormat="1" ht="16.5" customHeight="1">
      <c r="B148" s="40"/>
      <c r="C148" s="191" t="s">
        <v>224</v>
      </c>
      <c r="D148" s="191" t="s">
        <v>137</v>
      </c>
      <c r="E148" s="192" t="s">
        <v>225</v>
      </c>
      <c r="F148" s="193" t="s">
        <v>226</v>
      </c>
      <c r="G148" s="194" t="s">
        <v>159</v>
      </c>
      <c r="H148" s="195">
        <v>400</v>
      </c>
      <c r="I148" s="196"/>
      <c r="J148" s="197">
        <f>ROUND(I148*H148,2)</f>
        <v>0</v>
      </c>
      <c r="K148" s="193" t="s">
        <v>141</v>
      </c>
      <c r="L148" s="60"/>
      <c r="M148" s="198" t="s">
        <v>23</v>
      </c>
      <c r="N148" s="199" t="s">
        <v>44</v>
      </c>
      <c r="O148" s="41"/>
      <c r="P148" s="200">
        <f>O148*H148</f>
        <v>0</v>
      </c>
      <c r="Q148" s="200">
        <v>0</v>
      </c>
      <c r="R148" s="200">
        <f>Q148*H148</f>
        <v>0</v>
      </c>
      <c r="S148" s="200">
        <v>0</v>
      </c>
      <c r="T148" s="201">
        <f>S148*H148</f>
        <v>0</v>
      </c>
      <c r="AR148" s="23" t="s">
        <v>142</v>
      </c>
      <c r="AT148" s="23" t="s">
        <v>137</v>
      </c>
      <c r="AU148" s="23" t="s">
        <v>83</v>
      </c>
      <c r="AY148" s="23" t="s">
        <v>135</v>
      </c>
      <c r="BE148" s="202">
        <f>IF(N148="základní",J148,0)</f>
        <v>0</v>
      </c>
      <c r="BF148" s="202">
        <f>IF(N148="snížená",J148,0)</f>
        <v>0</v>
      </c>
      <c r="BG148" s="202">
        <f>IF(N148="zákl. přenesená",J148,0)</f>
        <v>0</v>
      </c>
      <c r="BH148" s="202">
        <f>IF(N148="sníž. přenesená",J148,0)</f>
        <v>0</v>
      </c>
      <c r="BI148" s="202">
        <f>IF(N148="nulová",J148,0)</f>
        <v>0</v>
      </c>
      <c r="BJ148" s="23" t="s">
        <v>81</v>
      </c>
      <c r="BK148" s="202">
        <f>ROUND(I148*H148,2)</f>
        <v>0</v>
      </c>
      <c r="BL148" s="23" t="s">
        <v>142</v>
      </c>
      <c r="BM148" s="23" t="s">
        <v>227</v>
      </c>
    </row>
    <row r="149" spans="2:65" s="1" customFormat="1" ht="27">
      <c r="B149" s="40"/>
      <c r="C149" s="62"/>
      <c r="D149" s="203" t="s">
        <v>144</v>
      </c>
      <c r="E149" s="62"/>
      <c r="F149" s="204" t="s">
        <v>228</v>
      </c>
      <c r="G149" s="62"/>
      <c r="H149" s="62"/>
      <c r="I149" s="162"/>
      <c r="J149" s="62"/>
      <c r="K149" s="62"/>
      <c r="L149" s="60"/>
      <c r="M149" s="205"/>
      <c r="N149" s="41"/>
      <c r="O149" s="41"/>
      <c r="P149" s="41"/>
      <c r="Q149" s="41"/>
      <c r="R149" s="41"/>
      <c r="S149" s="41"/>
      <c r="T149" s="77"/>
      <c r="AT149" s="23" t="s">
        <v>144</v>
      </c>
      <c r="AU149" s="23" t="s">
        <v>83</v>
      </c>
    </row>
    <row r="150" spans="2:65" s="11" customFormat="1">
      <c r="B150" s="207"/>
      <c r="C150" s="208"/>
      <c r="D150" s="203" t="s">
        <v>148</v>
      </c>
      <c r="E150" s="209" t="s">
        <v>23</v>
      </c>
      <c r="F150" s="210" t="s">
        <v>229</v>
      </c>
      <c r="G150" s="208"/>
      <c r="H150" s="211">
        <v>400</v>
      </c>
      <c r="I150" s="212"/>
      <c r="J150" s="208"/>
      <c r="K150" s="208"/>
      <c r="L150" s="213"/>
      <c r="M150" s="214"/>
      <c r="N150" s="215"/>
      <c r="O150" s="215"/>
      <c r="P150" s="215"/>
      <c r="Q150" s="215"/>
      <c r="R150" s="215"/>
      <c r="S150" s="215"/>
      <c r="T150" s="216"/>
      <c r="AT150" s="217" t="s">
        <v>148</v>
      </c>
      <c r="AU150" s="217" t="s">
        <v>83</v>
      </c>
      <c r="AV150" s="11" t="s">
        <v>83</v>
      </c>
      <c r="AW150" s="11" t="s">
        <v>36</v>
      </c>
      <c r="AX150" s="11" t="s">
        <v>73</v>
      </c>
      <c r="AY150" s="217" t="s">
        <v>135</v>
      </c>
    </row>
    <row r="151" spans="2:65" s="12" customFormat="1">
      <c r="B151" s="218"/>
      <c r="C151" s="219"/>
      <c r="D151" s="203" t="s">
        <v>148</v>
      </c>
      <c r="E151" s="220" t="s">
        <v>23</v>
      </c>
      <c r="F151" s="221" t="s">
        <v>150</v>
      </c>
      <c r="G151" s="219"/>
      <c r="H151" s="222">
        <v>400</v>
      </c>
      <c r="I151" s="223"/>
      <c r="J151" s="219"/>
      <c r="K151" s="219"/>
      <c r="L151" s="224"/>
      <c r="M151" s="225"/>
      <c r="N151" s="226"/>
      <c r="O151" s="226"/>
      <c r="P151" s="226"/>
      <c r="Q151" s="226"/>
      <c r="R151" s="226"/>
      <c r="S151" s="226"/>
      <c r="T151" s="227"/>
      <c r="AT151" s="228" t="s">
        <v>148</v>
      </c>
      <c r="AU151" s="228" t="s">
        <v>83</v>
      </c>
      <c r="AV151" s="12" t="s">
        <v>142</v>
      </c>
      <c r="AW151" s="12" t="s">
        <v>36</v>
      </c>
      <c r="AX151" s="12" t="s">
        <v>81</v>
      </c>
      <c r="AY151" s="228" t="s">
        <v>135</v>
      </c>
    </row>
    <row r="152" spans="2:65" s="1" customFormat="1" ht="25.5" customHeight="1">
      <c r="B152" s="40"/>
      <c r="C152" s="191" t="s">
        <v>230</v>
      </c>
      <c r="D152" s="191" t="s">
        <v>137</v>
      </c>
      <c r="E152" s="192" t="s">
        <v>231</v>
      </c>
      <c r="F152" s="193" t="s">
        <v>232</v>
      </c>
      <c r="G152" s="194" t="s">
        <v>159</v>
      </c>
      <c r="H152" s="195">
        <v>800</v>
      </c>
      <c r="I152" s="196"/>
      <c r="J152" s="197">
        <f>ROUND(I152*H152,2)</f>
        <v>0</v>
      </c>
      <c r="K152" s="193" t="s">
        <v>141</v>
      </c>
      <c r="L152" s="60"/>
      <c r="M152" s="198" t="s">
        <v>23</v>
      </c>
      <c r="N152" s="199" t="s">
        <v>44</v>
      </c>
      <c r="O152" s="41"/>
      <c r="P152" s="200">
        <f>O152*H152</f>
        <v>0</v>
      </c>
      <c r="Q152" s="200">
        <v>0</v>
      </c>
      <c r="R152" s="200">
        <f>Q152*H152</f>
        <v>0</v>
      </c>
      <c r="S152" s="200">
        <v>0</v>
      </c>
      <c r="T152" s="201">
        <f>S152*H152</f>
        <v>0</v>
      </c>
      <c r="AR152" s="23" t="s">
        <v>142</v>
      </c>
      <c r="AT152" s="23" t="s">
        <v>137</v>
      </c>
      <c r="AU152" s="23" t="s">
        <v>83</v>
      </c>
      <c r="AY152" s="23" t="s">
        <v>135</v>
      </c>
      <c r="BE152" s="202">
        <f>IF(N152="základní",J152,0)</f>
        <v>0</v>
      </c>
      <c r="BF152" s="202">
        <f>IF(N152="snížená",J152,0)</f>
        <v>0</v>
      </c>
      <c r="BG152" s="202">
        <f>IF(N152="zákl. přenesená",J152,0)</f>
        <v>0</v>
      </c>
      <c r="BH152" s="202">
        <f>IF(N152="sníž. přenesená",J152,0)</f>
        <v>0</v>
      </c>
      <c r="BI152" s="202">
        <f>IF(N152="nulová",J152,0)</f>
        <v>0</v>
      </c>
      <c r="BJ152" s="23" t="s">
        <v>81</v>
      </c>
      <c r="BK152" s="202">
        <f>ROUND(I152*H152,2)</f>
        <v>0</v>
      </c>
      <c r="BL152" s="23" t="s">
        <v>142</v>
      </c>
      <c r="BM152" s="23" t="s">
        <v>233</v>
      </c>
    </row>
    <row r="153" spans="2:65" s="1" customFormat="1" ht="27">
      <c r="B153" s="40"/>
      <c r="C153" s="62"/>
      <c r="D153" s="203" t="s">
        <v>144</v>
      </c>
      <c r="E153" s="62"/>
      <c r="F153" s="204" t="s">
        <v>234</v>
      </c>
      <c r="G153" s="62"/>
      <c r="H153" s="62"/>
      <c r="I153" s="162"/>
      <c r="J153" s="62"/>
      <c r="K153" s="62"/>
      <c r="L153" s="60"/>
      <c r="M153" s="205"/>
      <c r="N153" s="41"/>
      <c r="O153" s="41"/>
      <c r="P153" s="41"/>
      <c r="Q153" s="41"/>
      <c r="R153" s="41"/>
      <c r="S153" s="41"/>
      <c r="T153" s="77"/>
      <c r="AT153" s="23" t="s">
        <v>144</v>
      </c>
      <c r="AU153" s="23" t="s">
        <v>83</v>
      </c>
    </row>
    <row r="154" spans="2:65" s="11" customFormat="1">
      <c r="B154" s="207"/>
      <c r="C154" s="208"/>
      <c r="D154" s="203" t="s">
        <v>148</v>
      </c>
      <c r="E154" s="209" t="s">
        <v>23</v>
      </c>
      <c r="F154" s="210" t="s">
        <v>235</v>
      </c>
      <c r="G154" s="208"/>
      <c r="H154" s="211">
        <v>800</v>
      </c>
      <c r="I154" s="212"/>
      <c r="J154" s="208"/>
      <c r="K154" s="208"/>
      <c r="L154" s="213"/>
      <c r="M154" s="214"/>
      <c r="N154" s="215"/>
      <c r="O154" s="215"/>
      <c r="P154" s="215"/>
      <c r="Q154" s="215"/>
      <c r="R154" s="215"/>
      <c r="S154" s="215"/>
      <c r="T154" s="216"/>
      <c r="AT154" s="217" t="s">
        <v>148</v>
      </c>
      <c r="AU154" s="217" t="s">
        <v>83</v>
      </c>
      <c r="AV154" s="11" t="s">
        <v>83</v>
      </c>
      <c r="AW154" s="11" t="s">
        <v>36</v>
      </c>
      <c r="AX154" s="11" t="s">
        <v>73</v>
      </c>
      <c r="AY154" s="217" t="s">
        <v>135</v>
      </c>
    </row>
    <row r="155" spans="2:65" s="12" customFormat="1">
      <c r="B155" s="218"/>
      <c r="C155" s="219"/>
      <c r="D155" s="203" t="s">
        <v>148</v>
      </c>
      <c r="E155" s="220" t="s">
        <v>23</v>
      </c>
      <c r="F155" s="221" t="s">
        <v>150</v>
      </c>
      <c r="G155" s="219"/>
      <c r="H155" s="222">
        <v>800</v>
      </c>
      <c r="I155" s="223"/>
      <c r="J155" s="219"/>
      <c r="K155" s="219"/>
      <c r="L155" s="224"/>
      <c r="M155" s="225"/>
      <c r="N155" s="226"/>
      <c r="O155" s="226"/>
      <c r="P155" s="226"/>
      <c r="Q155" s="226"/>
      <c r="R155" s="226"/>
      <c r="S155" s="226"/>
      <c r="T155" s="227"/>
      <c r="AT155" s="228" t="s">
        <v>148</v>
      </c>
      <c r="AU155" s="228" t="s">
        <v>83</v>
      </c>
      <c r="AV155" s="12" t="s">
        <v>142</v>
      </c>
      <c r="AW155" s="12" t="s">
        <v>36</v>
      </c>
      <c r="AX155" s="12" t="s">
        <v>81</v>
      </c>
      <c r="AY155" s="228" t="s">
        <v>135</v>
      </c>
    </row>
    <row r="156" spans="2:65" s="1" customFormat="1" ht="25.5" customHeight="1">
      <c r="B156" s="40"/>
      <c r="C156" s="191" t="s">
        <v>10</v>
      </c>
      <c r="D156" s="191" t="s">
        <v>137</v>
      </c>
      <c r="E156" s="192" t="s">
        <v>236</v>
      </c>
      <c r="F156" s="193" t="s">
        <v>237</v>
      </c>
      <c r="G156" s="194" t="s">
        <v>159</v>
      </c>
      <c r="H156" s="195">
        <v>800</v>
      </c>
      <c r="I156" s="196"/>
      <c r="J156" s="197">
        <f>ROUND(I156*H156,2)</f>
        <v>0</v>
      </c>
      <c r="K156" s="193" t="s">
        <v>141</v>
      </c>
      <c r="L156" s="60"/>
      <c r="M156" s="198" t="s">
        <v>23</v>
      </c>
      <c r="N156" s="199" t="s">
        <v>44</v>
      </c>
      <c r="O156" s="41"/>
      <c r="P156" s="200">
        <f>O156*H156</f>
        <v>0</v>
      </c>
      <c r="Q156" s="200">
        <v>0</v>
      </c>
      <c r="R156" s="200">
        <f>Q156*H156</f>
        <v>0</v>
      </c>
      <c r="S156" s="200">
        <v>0</v>
      </c>
      <c r="T156" s="201">
        <f>S156*H156</f>
        <v>0</v>
      </c>
      <c r="AR156" s="23" t="s">
        <v>142</v>
      </c>
      <c r="AT156" s="23" t="s">
        <v>137</v>
      </c>
      <c r="AU156" s="23" t="s">
        <v>83</v>
      </c>
      <c r="AY156" s="23" t="s">
        <v>135</v>
      </c>
      <c r="BE156" s="202">
        <f>IF(N156="základní",J156,0)</f>
        <v>0</v>
      </c>
      <c r="BF156" s="202">
        <f>IF(N156="snížená",J156,0)</f>
        <v>0</v>
      </c>
      <c r="BG156" s="202">
        <f>IF(N156="zákl. přenesená",J156,0)</f>
        <v>0</v>
      </c>
      <c r="BH156" s="202">
        <f>IF(N156="sníž. přenesená",J156,0)</f>
        <v>0</v>
      </c>
      <c r="BI156" s="202">
        <f>IF(N156="nulová",J156,0)</f>
        <v>0</v>
      </c>
      <c r="BJ156" s="23" t="s">
        <v>81</v>
      </c>
      <c r="BK156" s="202">
        <f>ROUND(I156*H156,2)</f>
        <v>0</v>
      </c>
      <c r="BL156" s="23" t="s">
        <v>142</v>
      </c>
      <c r="BM156" s="23" t="s">
        <v>238</v>
      </c>
    </row>
    <row r="157" spans="2:65" s="1" customFormat="1" ht="27">
      <c r="B157" s="40"/>
      <c r="C157" s="62"/>
      <c r="D157" s="203" t="s">
        <v>144</v>
      </c>
      <c r="E157" s="62"/>
      <c r="F157" s="204" t="s">
        <v>239</v>
      </c>
      <c r="G157" s="62"/>
      <c r="H157" s="62"/>
      <c r="I157" s="162"/>
      <c r="J157" s="62"/>
      <c r="K157" s="62"/>
      <c r="L157" s="60"/>
      <c r="M157" s="205"/>
      <c r="N157" s="41"/>
      <c r="O157" s="41"/>
      <c r="P157" s="41"/>
      <c r="Q157" s="41"/>
      <c r="R157" s="41"/>
      <c r="S157" s="41"/>
      <c r="T157" s="77"/>
      <c r="AT157" s="23" t="s">
        <v>144</v>
      </c>
      <c r="AU157" s="23" t="s">
        <v>83</v>
      </c>
    </row>
    <row r="158" spans="2:65" s="1" customFormat="1" ht="121.5">
      <c r="B158" s="40"/>
      <c r="C158" s="62"/>
      <c r="D158" s="203" t="s">
        <v>146</v>
      </c>
      <c r="E158" s="62"/>
      <c r="F158" s="206" t="s">
        <v>240</v>
      </c>
      <c r="G158" s="62"/>
      <c r="H158" s="62"/>
      <c r="I158" s="162"/>
      <c r="J158" s="62"/>
      <c r="K158" s="62"/>
      <c r="L158" s="60"/>
      <c r="M158" s="205"/>
      <c r="N158" s="41"/>
      <c r="O158" s="41"/>
      <c r="P158" s="41"/>
      <c r="Q158" s="41"/>
      <c r="R158" s="41"/>
      <c r="S158" s="41"/>
      <c r="T158" s="77"/>
      <c r="AT158" s="23" t="s">
        <v>146</v>
      </c>
      <c r="AU158" s="23" t="s">
        <v>83</v>
      </c>
    </row>
    <row r="159" spans="2:65" s="11" customFormat="1">
      <c r="B159" s="207"/>
      <c r="C159" s="208"/>
      <c r="D159" s="203" t="s">
        <v>148</v>
      </c>
      <c r="E159" s="209" t="s">
        <v>23</v>
      </c>
      <c r="F159" s="210" t="s">
        <v>235</v>
      </c>
      <c r="G159" s="208"/>
      <c r="H159" s="211">
        <v>800</v>
      </c>
      <c r="I159" s="212"/>
      <c r="J159" s="208"/>
      <c r="K159" s="208"/>
      <c r="L159" s="213"/>
      <c r="M159" s="214"/>
      <c r="N159" s="215"/>
      <c r="O159" s="215"/>
      <c r="P159" s="215"/>
      <c r="Q159" s="215"/>
      <c r="R159" s="215"/>
      <c r="S159" s="215"/>
      <c r="T159" s="216"/>
      <c r="AT159" s="217" t="s">
        <v>148</v>
      </c>
      <c r="AU159" s="217" t="s">
        <v>83</v>
      </c>
      <c r="AV159" s="11" t="s">
        <v>83</v>
      </c>
      <c r="AW159" s="11" t="s">
        <v>36</v>
      </c>
      <c r="AX159" s="11" t="s">
        <v>73</v>
      </c>
      <c r="AY159" s="217" t="s">
        <v>135</v>
      </c>
    </row>
    <row r="160" spans="2:65" s="12" customFormat="1">
      <c r="B160" s="218"/>
      <c r="C160" s="219"/>
      <c r="D160" s="203" t="s">
        <v>148</v>
      </c>
      <c r="E160" s="220" t="s">
        <v>23</v>
      </c>
      <c r="F160" s="221" t="s">
        <v>150</v>
      </c>
      <c r="G160" s="219"/>
      <c r="H160" s="222">
        <v>800</v>
      </c>
      <c r="I160" s="223"/>
      <c r="J160" s="219"/>
      <c r="K160" s="219"/>
      <c r="L160" s="224"/>
      <c r="M160" s="225"/>
      <c r="N160" s="226"/>
      <c r="O160" s="226"/>
      <c r="P160" s="226"/>
      <c r="Q160" s="226"/>
      <c r="R160" s="226"/>
      <c r="S160" s="226"/>
      <c r="T160" s="227"/>
      <c r="AT160" s="228" t="s">
        <v>148</v>
      </c>
      <c r="AU160" s="228" t="s">
        <v>83</v>
      </c>
      <c r="AV160" s="12" t="s">
        <v>142</v>
      </c>
      <c r="AW160" s="12" t="s">
        <v>36</v>
      </c>
      <c r="AX160" s="12" t="s">
        <v>81</v>
      </c>
      <c r="AY160" s="228" t="s">
        <v>135</v>
      </c>
    </row>
    <row r="161" spans="2:65" s="1" customFormat="1" ht="16.5" customHeight="1">
      <c r="B161" s="40"/>
      <c r="C161" s="239" t="s">
        <v>241</v>
      </c>
      <c r="D161" s="239" t="s">
        <v>217</v>
      </c>
      <c r="E161" s="240" t="s">
        <v>242</v>
      </c>
      <c r="F161" s="241" t="s">
        <v>243</v>
      </c>
      <c r="G161" s="242" t="s">
        <v>244</v>
      </c>
      <c r="H161" s="243">
        <v>12</v>
      </c>
      <c r="I161" s="244"/>
      <c r="J161" s="245">
        <f>ROUND(I161*H161,2)</f>
        <v>0</v>
      </c>
      <c r="K161" s="241" t="s">
        <v>141</v>
      </c>
      <c r="L161" s="246"/>
      <c r="M161" s="247" t="s">
        <v>23</v>
      </c>
      <c r="N161" s="248" t="s">
        <v>44</v>
      </c>
      <c r="O161" s="41"/>
      <c r="P161" s="200">
        <f>O161*H161</f>
        <v>0</v>
      </c>
      <c r="Q161" s="200">
        <v>1E-3</v>
      </c>
      <c r="R161" s="200">
        <f>Q161*H161</f>
        <v>1.2E-2</v>
      </c>
      <c r="S161" s="200">
        <v>0</v>
      </c>
      <c r="T161" s="201">
        <f>S161*H161</f>
        <v>0</v>
      </c>
      <c r="AR161" s="23" t="s">
        <v>190</v>
      </c>
      <c r="AT161" s="23" t="s">
        <v>217</v>
      </c>
      <c r="AU161" s="23" t="s">
        <v>83</v>
      </c>
      <c r="AY161" s="23" t="s">
        <v>135</v>
      </c>
      <c r="BE161" s="202">
        <f>IF(N161="základní",J161,0)</f>
        <v>0</v>
      </c>
      <c r="BF161" s="202">
        <f>IF(N161="snížená",J161,0)</f>
        <v>0</v>
      </c>
      <c r="BG161" s="202">
        <f>IF(N161="zákl. přenesená",J161,0)</f>
        <v>0</v>
      </c>
      <c r="BH161" s="202">
        <f>IF(N161="sníž. přenesená",J161,0)</f>
        <v>0</v>
      </c>
      <c r="BI161" s="202">
        <f>IF(N161="nulová",J161,0)</f>
        <v>0</v>
      </c>
      <c r="BJ161" s="23" t="s">
        <v>81</v>
      </c>
      <c r="BK161" s="202">
        <f>ROUND(I161*H161,2)</f>
        <v>0</v>
      </c>
      <c r="BL161" s="23" t="s">
        <v>142</v>
      </c>
      <c r="BM161" s="23" t="s">
        <v>245</v>
      </c>
    </row>
    <row r="162" spans="2:65" s="1" customFormat="1">
      <c r="B162" s="40"/>
      <c r="C162" s="62"/>
      <c r="D162" s="203" t="s">
        <v>144</v>
      </c>
      <c r="E162" s="62"/>
      <c r="F162" s="204" t="s">
        <v>243</v>
      </c>
      <c r="G162" s="62"/>
      <c r="H162" s="62"/>
      <c r="I162" s="162"/>
      <c r="J162" s="62"/>
      <c r="K162" s="62"/>
      <c r="L162" s="60"/>
      <c r="M162" s="205"/>
      <c r="N162" s="41"/>
      <c r="O162" s="41"/>
      <c r="P162" s="41"/>
      <c r="Q162" s="41"/>
      <c r="R162" s="41"/>
      <c r="S162" s="41"/>
      <c r="T162" s="77"/>
      <c r="AT162" s="23" t="s">
        <v>144</v>
      </c>
      <c r="AU162" s="23" t="s">
        <v>83</v>
      </c>
    </row>
    <row r="163" spans="2:65" s="11" customFormat="1">
      <c r="B163" s="207"/>
      <c r="C163" s="208"/>
      <c r="D163" s="203" t="s">
        <v>148</v>
      </c>
      <c r="E163" s="208"/>
      <c r="F163" s="210" t="s">
        <v>246</v>
      </c>
      <c r="G163" s="208"/>
      <c r="H163" s="211">
        <v>12</v>
      </c>
      <c r="I163" s="212"/>
      <c r="J163" s="208"/>
      <c r="K163" s="208"/>
      <c r="L163" s="213"/>
      <c r="M163" s="214"/>
      <c r="N163" s="215"/>
      <c r="O163" s="215"/>
      <c r="P163" s="215"/>
      <c r="Q163" s="215"/>
      <c r="R163" s="215"/>
      <c r="S163" s="215"/>
      <c r="T163" s="216"/>
      <c r="AT163" s="217" t="s">
        <v>148</v>
      </c>
      <c r="AU163" s="217" t="s">
        <v>83</v>
      </c>
      <c r="AV163" s="11" t="s">
        <v>83</v>
      </c>
      <c r="AW163" s="11" t="s">
        <v>6</v>
      </c>
      <c r="AX163" s="11" t="s">
        <v>81</v>
      </c>
      <c r="AY163" s="217" t="s">
        <v>135</v>
      </c>
    </row>
    <row r="164" spans="2:65" s="1" customFormat="1" ht="16.5" customHeight="1">
      <c r="B164" s="40"/>
      <c r="C164" s="191" t="s">
        <v>247</v>
      </c>
      <c r="D164" s="191" t="s">
        <v>137</v>
      </c>
      <c r="E164" s="192" t="s">
        <v>248</v>
      </c>
      <c r="F164" s="193" t="s">
        <v>249</v>
      </c>
      <c r="G164" s="194" t="s">
        <v>159</v>
      </c>
      <c r="H164" s="195">
        <v>100</v>
      </c>
      <c r="I164" s="196"/>
      <c r="J164" s="197">
        <f>ROUND(I164*H164,2)</f>
        <v>0</v>
      </c>
      <c r="K164" s="193" t="s">
        <v>141</v>
      </c>
      <c r="L164" s="60"/>
      <c r="M164" s="198" t="s">
        <v>23</v>
      </c>
      <c r="N164" s="199" t="s">
        <v>44</v>
      </c>
      <c r="O164" s="41"/>
      <c r="P164" s="200">
        <f>O164*H164</f>
        <v>0</v>
      </c>
      <c r="Q164" s="200">
        <v>0</v>
      </c>
      <c r="R164" s="200">
        <f>Q164*H164</f>
        <v>0</v>
      </c>
      <c r="S164" s="200">
        <v>0</v>
      </c>
      <c r="T164" s="201">
        <f>S164*H164</f>
        <v>0</v>
      </c>
      <c r="AR164" s="23" t="s">
        <v>142</v>
      </c>
      <c r="AT164" s="23" t="s">
        <v>137</v>
      </c>
      <c r="AU164" s="23" t="s">
        <v>83</v>
      </c>
      <c r="AY164" s="23" t="s">
        <v>135</v>
      </c>
      <c r="BE164" s="202">
        <f>IF(N164="základní",J164,0)</f>
        <v>0</v>
      </c>
      <c r="BF164" s="202">
        <f>IF(N164="snížená",J164,0)</f>
        <v>0</v>
      </c>
      <c r="BG164" s="202">
        <f>IF(N164="zákl. přenesená",J164,0)</f>
        <v>0</v>
      </c>
      <c r="BH164" s="202">
        <f>IF(N164="sníž. přenesená",J164,0)</f>
        <v>0</v>
      </c>
      <c r="BI164" s="202">
        <f>IF(N164="nulová",J164,0)</f>
        <v>0</v>
      </c>
      <c r="BJ164" s="23" t="s">
        <v>81</v>
      </c>
      <c r="BK164" s="202">
        <f>ROUND(I164*H164,2)</f>
        <v>0</v>
      </c>
      <c r="BL164" s="23" t="s">
        <v>142</v>
      </c>
      <c r="BM164" s="23" t="s">
        <v>250</v>
      </c>
    </row>
    <row r="165" spans="2:65" s="1" customFormat="1">
      <c r="B165" s="40"/>
      <c r="C165" s="62"/>
      <c r="D165" s="203" t="s">
        <v>144</v>
      </c>
      <c r="E165" s="62"/>
      <c r="F165" s="204" t="s">
        <v>251</v>
      </c>
      <c r="G165" s="62"/>
      <c r="H165" s="62"/>
      <c r="I165" s="162"/>
      <c r="J165" s="62"/>
      <c r="K165" s="62"/>
      <c r="L165" s="60"/>
      <c r="M165" s="205"/>
      <c r="N165" s="41"/>
      <c r="O165" s="41"/>
      <c r="P165" s="41"/>
      <c r="Q165" s="41"/>
      <c r="R165" s="41"/>
      <c r="S165" s="41"/>
      <c r="T165" s="77"/>
      <c r="AT165" s="23" t="s">
        <v>144</v>
      </c>
      <c r="AU165" s="23" t="s">
        <v>83</v>
      </c>
    </row>
    <row r="166" spans="2:65" s="1" customFormat="1" ht="162">
      <c r="B166" s="40"/>
      <c r="C166" s="62"/>
      <c r="D166" s="203" t="s">
        <v>146</v>
      </c>
      <c r="E166" s="62"/>
      <c r="F166" s="206" t="s">
        <v>252</v>
      </c>
      <c r="G166" s="62"/>
      <c r="H166" s="62"/>
      <c r="I166" s="162"/>
      <c r="J166" s="62"/>
      <c r="K166" s="62"/>
      <c r="L166" s="60"/>
      <c r="M166" s="205"/>
      <c r="N166" s="41"/>
      <c r="O166" s="41"/>
      <c r="P166" s="41"/>
      <c r="Q166" s="41"/>
      <c r="R166" s="41"/>
      <c r="S166" s="41"/>
      <c r="T166" s="77"/>
      <c r="AT166" s="23" t="s">
        <v>146</v>
      </c>
      <c r="AU166" s="23" t="s">
        <v>83</v>
      </c>
    </row>
    <row r="167" spans="2:65" s="11" customFormat="1">
      <c r="B167" s="207"/>
      <c r="C167" s="208"/>
      <c r="D167" s="203" t="s">
        <v>148</v>
      </c>
      <c r="E167" s="209" t="s">
        <v>23</v>
      </c>
      <c r="F167" s="210" t="s">
        <v>253</v>
      </c>
      <c r="G167" s="208"/>
      <c r="H167" s="211">
        <v>100</v>
      </c>
      <c r="I167" s="212"/>
      <c r="J167" s="208"/>
      <c r="K167" s="208"/>
      <c r="L167" s="213"/>
      <c r="M167" s="214"/>
      <c r="N167" s="215"/>
      <c r="O167" s="215"/>
      <c r="P167" s="215"/>
      <c r="Q167" s="215"/>
      <c r="R167" s="215"/>
      <c r="S167" s="215"/>
      <c r="T167" s="216"/>
      <c r="AT167" s="217" t="s">
        <v>148</v>
      </c>
      <c r="AU167" s="217" t="s">
        <v>83</v>
      </c>
      <c r="AV167" s="11" t="s">
        <v>83</v>
      </c>
      <c r="AW167" s="11" t="s">
        <v>36</v>
      </c>
      <c r="AX167" s="11" t="s">
        <v>73</v>
      </c>
      <c r="AY167" s="217" t="s">
        <v>135</v>
      </c>
    </row>
    <row r="168" spans="2:65" s="12" customFormat="1">
      <c r="B168" s="218"/>
      <c r="C168" s="219"/>
      <c r="D168" s="203" t="s">
        <v>148</v>
      </c>
      <c r="E168" s="220" t="s">
        <v>23</v>
      </c>
      <c r="F168" s="221" t="s">
        <v>150</v>
      </c>
      <c r="G168" s="219"/>
      <c r="H168" s="222">
        <v>100</v>
      </c>
      <c r="I168" s="223"/>
      <c r="J168" s="219"/>
      <c r="K168" s="219"/>
      <c r="L168" s="224"/>
      <c r="M168" s="225"/>
      <c r="N168" s="226"/>
      <c r="O168" s="226"/>
      <c r="P168" s="226"/>
      <c r="Q168" s="226"/>
      <c r="R168" s="226"/>
      <c r="S168" s="226"/>
      <c r="T168" s="227"/>
      <c r="AT168" s="228" t="s">
        <v>148</v>
      </c>
      <c r="AU168" s="228" t="s">
        <v>83</v>
      </c>
      <c r="AV168" s="12" t="s">
        <v>142</v>
      </c>
      <c r="AW168" s="12" t="s">
        <v>36</v>
      </c>
      <c r="AX168" s="12" t="s">
        <v>81</v>
      </c>
      <c r="AY168" s="228" t="s">
        <v>135</v>
      </c>
    </row>
    <row r="169" spans="2:65" s="1" customFormat="1" ht="16.5" customHeight="1">
      <c r="B169" s="40"/>
      <c r="C169" s="191" t="s">
        <v>254</v>
      </c>
      <c r="D169" s="191" t="s">
        <v>137</v>
      </c>
      <c r="E169" s="192" t="s">
        <v>255</v>
      </c>
      <c r="F169" s="193" t="s">
        <v>256</v>
      </c>
      <c r="G169" s="194" t="s">
        <v>159</v>
      </c>
      <c r="H169" s="195">
        <v>400</v>
      </c>
      <c r="I169" s="196"/>
      <c r="J169" s="197">
        <f>ROUND(I169*H169,2)</f>
        <v>0</v>
      </c>
      <c r="K169" s="193" t="s">
        <v>141</v>
      </c>
      <c r="L169" s="60"/>
      <c r="M169" s="198" t="s">
        <v>23</v>
      </c>
      <c r="N169" s="199" t="s">
        <v>44</v>
      </c>
      <c r="O169" s="41"/>
      <c r="P169" s="200">
        <f>O169*H169</f>
        <v>0</v>
      </c>
      <c r="Q169" s="200">
        <v>0</v>
      </c>
      <c r="R169" s="200">
        <f>Q169*H169</f>
        <v>0</v>
      </c>
      <c r="S169" s="200">
        <v>0</v>
      </c>
      <c r="T169" s="201">
        <f>S169*H169</f>
        <v>0</v>
      </c>
      <c r="AR169" s="23" t="s">
        <v>142</v>
      </c>
      <c r="AT169" s="23" t="s">
        <v>137</v>
      </c>
      <c r="AU169" s="23" t="s">
        <v>83</v>
      </c>
      <c r="AY169" s="23" t="s">
        <v>135</v>
      </c>
      <c r="BE169" s="202">
        <f>IF(N169="základní",J169,0)</f>
        <v>0</v>
      </c>
      <c r="BF169" s="202">
        <f>IF(N169="snížená",J169,0)</f>
        <v>0</v>
      </c>
      <c r="BG169" s="202">
        <f>IF(N169="zákl. přenesená",J169,0)</f>
        <v>0</v>
      </c>
      <c r="BH169" s="202">
        <f>IF(N169="sníž. přenesená",J169,0)</f>
        <v>0</v>
      </c>
      <c r="BI169" s="202">
        <f>IF(N169="nulová",J169,0)</f>
        <v>0</v>
      </c>
      <c r="BJ169" s="23" t="s">
        <v>81</v>
      </c>
      <c r="BK169" s="202">
        <f>ROUND(I169*H169,2)</f>
        <v>0</v>
      </c>
      <c r="BL169" s="23" t="s">
        <v>142</v>
      </c>
      <c r="BM169" s="23" t="s">
        <v>257</v>
      </c>
    </row>
    <row r="170" spans="2:65" s="1" customFormat="1" ht="27">
      <c r="B170" s="40"/>
      <c r="C170" s="62"/>
      <c r="D170" s="203" t="s">
        <v>144</v>
      </c>
      <c r="E170" s="62"/>
      <c r="F170" s="204" t="s">
        <v>258</v>
      </c>
      <c r="G170" s="62"/>
      <c r="H170" s="62"/>
      <c r="I170" s="162"/>
      <c r="J170" s="62"/>
      <c r="K170" s="62"/>
      <c r="L170" s="60"/>
      <c r="M170" s="205"/>
      <c r="N170" s="41"/>
      <c r="O170" s="41"/>
      <c r="P170" s="41"/>
      <c r="Q170" s="41"/>
      <c r="R170" s="41"/>
      <c r="S170" s="41"/>
      <c r="T170" s="77"/>
      <c r="AT170" s="23" t="s">
        <v>144</v>
      </c>
      <c r="AU170" s="23" t="s">
        <v>83</v>
      </c>
    </row>
    <row r="171" spans="2:65" s="1" customFormat="1" ht="121.5">
      <c r="B171" s="40"/>
      <c r="C171" s="62"/>
      <c r="D171" s="203" t="s">
        <v>146</v>
      </c>
      <c r="E171" s="62"/>
      <c r="F171" s="206" t="s">
        <v>259</v>
      </c>
      <c r="G171" s="62"/>
      <c r="H171" s="62"/>
      <c r="I171" s="162"/>
      <c r="J171" s="62"/>
      <c r="K171" s="62"/>
      <c r="L171" s="60"/>
      <c r="M171" s="205"/>
      <c r="N171" s="41"/>
      <c r="O171" s="41"/>
      <c r="P171" s="41"/>
      <c r="Q171" s="41"/>
      <c r="R171" s="41"/>
      <c r="S171" s="41"/>
      <c r="T171" s="77"/>
      <c r="AT171" s="23" t="s">
        <v>146</v>
      </c>
      <c r="AU171" s="23" t="s">
        <v>83</v>
      </c>
    </row>
    <row r="172" spans="2:65" s="11" customFormat="1">
      <c r="B172" s="207"/>
      <c r="C172" s="208"/>
      <c r="D172" s="203" t="s">
        <v>148</v>
      </c>
      <c r="E172" s="209" t="s">
        <v>23</v>
      </c>
      <c r="F172" s="210" t="s">
        <v>260</v>
      </c>
      <c r="G172" s="208"/>
      <c r="H172" s="211">
        <v>400</v>
      </c>
      <c r="I172" s="212"/>
      <c r="J172" s="208"/>
      <c r="K172" s="208"/>
      <c r="L172" s="213"/>
      <c r="M172" s="214"/>
      <c r="N172" s="215"/>
      <c r="O172" s="215"/>
      <c r="P172" s="215"/>
      <c r="Q172" s="215"/>
      <c r="R172" s="215"/>
      <c r="S172" s="215"/>
      <c r="T172" s="216"/>
      <c r="AT172" s="217" t="s">
        <v>148</v>
      </c>
      <c r="AU172" s="217" t="s">
        <v>83</v>
      </c>
      <c r="AV172" s="11" t="s">
        <v>83</v>
      </c>
      <c r="AW172" s="11" t="s">
        <v>36</v>
      </c>
      <c r="AX172" s="11" t="s">
        <v>73</v>
      </c>
      <c r="AY172" s="217" t="s">
        <v>135</v>
      </c>
    </row>
    <row r="173" spans="2:65" s="12" customFormat="1">
      <c r="B173" s="218"/>
      <c r="C173" s="219"/>
      <c r="D173" s="203" t="s">
        <v>148</v>
      </c>
      <c r="E173" s="220" t="s">
        <v>23</v>
      </c>
      <c r="F173" s="221" t="s">
        <v>150</v>
      </c>
      <c r="G173" s="219"/>
      <c r="H173" s="222">
        <v>400</v>
      </c>
      <c r="I173" s="223"/>
      <c r="J173" s="219"/>
      <c r="K173" s="219"/>
      <c r="L173" s="224"/>
      <c r="M173" s="225"/>
      <c r="N173" s="226"/>
      <c r="O173" s="226"/>
      <c r="P173" s="226"/>
      <c r="Q173" s="226"/>
      <c r="R173" s="226"/>
      <c r="S173" s="226"/>
      <c r="T173" s="227"/>
      <c r="AT173" s="228" t="s">
        <v>148</v>
      </c>
      <c r="AU173" s="228" t="s">
        <v>83</v>
      </c>
      <c r="AV173" s="12" t="s">
        <v>142</v>
      </c>
      <c r="AW173" s="12" t="s">
        <v>36</v>
      </c>
      <c r="AX173" s="12" t="s">
        <v>81</v>
      </c>
      <c r="AY173" s="228" t="s">
        <v>135</v>
      </c>
    </row>
    <row r="174" spans="2:65" s="10" customFormat="1" ht="29.85" customHeight="1">
      <c r="B174" s="175"/>
      <c r="C174" s="176"/>
      <c r="D174" s="177" t="s">
        <v>72</v>
      </c>
      <c r="E174" s="189" t="s">
        <v>83</v>
      </c>
      <c r="F174" s="189" t="s">
        <v>261</v>
      </c>
      <c r="G174" s="176"/>
      <c r="H174" s="176"/>
      <c r="I174" s="179"/>
      <c r="J174" s="190">
        <f>BK174</f>
        <v>0</v>
      </c>
      <c r="K174" s="176"/>
      <c r="L174" s="181"/>
      <c r="M174" s="182"/>
      <c r="N174" s="183"/>
      <c r="O174" s="183"/>
      <c r="P174" s="184">
        <f>SUM(P175:P191)</f>
        <v>0</v>
      </c>
      <c r="Q174" s="183"/>
      <c r="R174" s="184">
        <f>SUM(R175:R191)</f>
        <v>91.374493952656991</v>
      </c>
      <c r="S174" s="183"/>
      <c r="T174" s="185">
        <f>SUM(T175:T191)</f>
        <v>0</v>
      </c>
      <c r="AR174" s="186" t="s">
        <v>81</v>
      </c>
      <c r="AT174" s="187" t="s">
        <v>72</v>
      </c>
      <c r="AU174" s="187" t="s">
        <v>81</v>
      </c>
      <c r="AY174" s="186" t="s">
        <v>135</v>
      </c>
      <c r="BK174" s="188">
        <f>SUM(BK175:BK191)</f>
        <v>0</v>
      </c>
    </row>
    <row r="175" spans="2:65" s="1" customFormat="1" ht="16.5" customHeight="1">
      <c r="B175" s="40"/>
      <c r="C175" s="191" t="s">
        <v>262</v>
      </c>
      <c r="D175" s="191" t="s">
        <v>137</v>
      </c>
      <c r="E175" s="192" t="s">
        <v>263</v>
      </c>
      <c r="F175" s="193" t="s">
        <v>264</v>
      </c>
      <c r="G175" s="194" t="s">
        <v>165</v>
      </c>
      <c r="H175" s="195">
        <v>34.799999999999997</v>
      </c>
      <c r="I175" s="196"/>
      <c r="J175" s="197">
        <f>ROUND(I175*H175,2)</f>
        <v>0</v>
      </c>
      <c r="K175" s="193" t="s">
        <v>23</v>
      </c>
      <c r="L175" s="60"/>
      <c r="M175" s="198" t="s">
        <v>23</v>
      </c>
      <c r="N175" s="199" t="s">
        <v>44</v>
      </c>
      <c r="O175" s="41"/>
      <c r="P175" s="200">
        <f>O175*H175</f>
        <v>0</v>
      </c>
      <c r="Q175" s="200">
        <v>2.2563399999999998</v>
      </c>
      <c r="R175" s="200">
        <f>Q175*H175</f>
        <v>78.520631999999992</v>
      </c>
      <c r="S175" s="200">
        <v>0</v>
      </c>
      <c r="T175" s="201">
        <f>S175*H175</f>
        <v>0</v>
      </c>
      <c r="AR175" s="23" t="s">
        <v>142</v>
      </c>
      <c r="AT175" s="23" t="s">
        <v>137</v>
      </c>
      <c r="AU175" s="23" t="s">
        <v>83</v>
      </c>
      <c r="AY175" s="23" t="s">
        <v>135</v>
      </c>
      <c r="BE175" s="202">
        <f>IF(N175="základní",J175,0)</f>
        <v>0</v>
      </c>
      <c r="BF175" s="202">
        <f>IF(N175="snížená",J175,0)</f>
        <v>0</v>
      </c>
      <c r="BG175" s="202">
        <f>IF(N175="zákl. přenesená",J175,0)</f>
        <v>0</v>
      </c>
      <c r="BH175" s="202">
        <f>IF(N175="sníž. přenesená",J175,0)</f>
        <v>0</v>
      </c>
      <c r="BI175" s="202">
        <f>IF(N175="nulová",J175,0)</f>
        <v>0</v>
      </c>
      <c r="BJ175" s="23" t="s">
        <v>81</v>
      </c>
      <c r="BK175" s="202">
        <f>ROUND(I175*H175,2)</f>
        <v>0</v>
      </c>
      <c r="BL175" s="23" t="s">
        <v>142</v>
      </c>
      <c r="BM175" s="23" t="s">
        <v>265</v>
      </c>
    </row>
    <row r="176" spans="2:65" s="1" customFormat="1" ht="27">
      <c r="B176" s="40"/>
      <c r="C176" s="62"/>
      <c r="D176" s="203" t="s">
        <v>144</v>
      </c>
      <c r="E176" s="62"/>
      <c r="F176" s="204" t="s">
        <v>266</v>
      </c>
      <c r="G176" s="62"/>
      <c r="H176" s="62"/>
      <c r="I176" s="162"/>
      <c r="J176" s="62"/>
      <c r="K176" s="62"/>
      <c r="L176" s="60"/>
      <c r="M176" s="205"/>
      <c r="N176" s="41"/>
      <c r="O176" s="41"/>
      <c r="P176" s="41"/>
      <c r="Q176" s="41"/>
      <c r="R176" s="41"/>
      <c r="S176" s="41"/>
      <c r="T176" s="77"/>
      <c r="AT176" s="23" t="s">
        <v>144</v>
      </c>
      <c r="AU176" s="23" t="s">
        <v>83</v>
      </c>
    </row>
    <row r="177" spans="2:65" s="1" customFormat="1" ht="27">
      <c r="B177" s="40"/>
      <c r="C177" s="62"/>
      <c r="D177" s="203" t="s">
        <v>267</v>
      </c>
      <c r="E177" s="62"/>
      <c r="F177" s="206" t="s">
        <v>268</v>
      </c>
      <c r="G177" s="62"/>
      <c r="H177" s="62"/>
      <c r="I177" s="162"/>
      <c r="J177" s="62"/>
      <c r="K177" s="62"/>
      <c r="L177" s="60"/>
      <c r="M177" s="205"/>
      <c r="N177" s="41"/>
      <c r="O177" s="41"/>
      <c r="P177" s="41"/>
      <c r="Q177" s="41"/>
      <c r="R177" s="41"/>
      <c r="S177" s="41"/>
      <c r="T177" s="77"/>
      <c r="AT177" s="23" t="s">
        <v>267</v>
      </c>
      <c r="AU177" s="23" t="s">
        <v>83</v>
      </c>
    </row>
    <row r="178" spans="2:65" s="11" customFormat="1">
      <c r="B178" s="207"/>
      <c r="C178" s="208"/>
      <c r="D178" s="203" t="s">
        <v>148</v>
      </c>
      <c r="E178" s="209" t="s">
        <v>23</v>
      </c>
      <c r="F178" s="210" t="s">
        <v>269</v>
      </c>
      <c r="G178" s="208"/>
      <c r="H178" s="211">
        <v>34.799999999999997</v>
      </c>
      <c r="I178" s="212"/>
      <c r="J178" s="208"/>
      <c r="K178" s="208"/>
      <c r="L178" s="213"/>
      <c r="M178" s="214"/>
      <c r="N178" s="215"/>
      <c r="O178" s="215"/>
      <c r="P178" s="215"/>
      <c r="Q178" s="215"/>
      <c r="R178" s="215"/>
      <c r="S178" s="215"/>
      <c r="T178" s="216"/>
      <c r="AT178" s="217" t="s">
        <v>148</v>
      </c>
      <c r="AU178" s="217" t="s">
        <v>83</v>
      </c>
      <c r="AV178" s="11" t="s">
        <v>83</v>
      </c>
      <c r="AW178" s="11" t="s">
        <v>36</v>
      </c>
      <c r="AX178" s="11" t="s">
        <v>73</v>
      </c>
      <c r="AY178" s="217" t="s">
        <v>135</v>
      </c>
    </row>
    <row r="179" spans="2:65" s="12" customFormat="1">
      <c r="B179" s="218"/>
      <c r="C179" s="219"/>
      <c r="D179" s="203" t="s">
        <v>148</v>
      </c>
      <c r="E179" s="220" t="s">
        <v>23</v>
      </c>
      <c r="F179" s="221" t="s">
        <v>150</v>
      </c>
      <c r="G179" s="219"/>
      <c r="H179" s="222">
        <v>34.799999999999997</v>
      </c>
      <c r="I179" s="223"/>
      <c r="J179" s="219"/>
      <c r="K179" s="219"/>
      <c r="L179" s="224"/>
      <c r="M179" s="225"/>
      <c r="N179" s="226"/>
      <c r="O179" s="226"/>
      <c r="P179" s="226"/>
      <c r="Q179" s="226"/>
      <c r="R179" s="226"/>
      <c r="S179" s="226"/>
      <c r="T179" s="227"/>
      <c r="AT179" s="228" t="s">
        <v>148</v>
      </c>
      <c r="AU179" s="228" t="s">
        <v>83</v>
      </c>
      <c r="AV179" s="12" t="s">
        <v>142</v>
      </c>
      <c r="AW179" s="12" t="s">
        <v>36</v>
      </c>
      <c r="AX179" s="12" t="s">
        <v>81</v>
      </c>
      <c r="AY179" s="228" t="s">
        <v>135</v>
      </c>
    </row>
    <row r="180" spans="2:65" s="1" customFormat="1" ht="16.5" customHeight="1">
      <c r="B180" s="40"/>
      <c r="C180" s="191" t="s">
        <v>270</v>
      </c>
      <c r="D180" s="191" t="s">
        <v>137</v>
      </c>
      <c r="E180" s="192" t="s">
        <v>271</v>
      </c>
      <c r="F180" s="193" t="s">
        <v>272</v>
      </c>
      <c r="G180" s="194" t="s">
        <v>220</v>
      </c>
      <c r="H180" s="195">
        <v>1.25</v>
      </c>
      <c r="I180" s="196"/>
      <c r="J180" s="197">
        <f>ROUND(I180*H180,2)</f>
        <v>0</v>
      </c>
      <c r="K180" s="193" t="s">
        <v>141</v>
      </c>
      <c r="L180" s="60"/>
      <c r="M180" s="198" t="s">
        <v>23</v>
      </c>
      <c r="N180" s="199" t="s">
        <v>44</v>
      </c>
      <c r="O180" s="41"/>
      <c r="P180" s="200">
        <f>O180*H180</f>
        <v>0</v>
      </c>
      <c r="Q180" s="200">
        <v>1.0627727796999999</v>
      </c>
      <c r="R180" s="200">
        <f>Q180*H180</f>
        <v>1.3284659746249998</v>
      </c>
      <c r="S180" s="200">
        <v>0</v>
      </c>
      <c r="T180" s="201">
        <f>S180*H180</f>
        <v>0</v>
      </c>
      <c r="AR180" s="23" t="s">
        <v>142</v>
      </c>
      <c r="AT180" s="23" t="s">
        <v>137</v>
      </c>
      <c r="AU180" s="23" t="s">
        <v>83</v>
      </c>
      <c r="AY180" s="23" t="s">
        <v>135</v>
      </c>
      <c r="BE180" s="202">
        <f>IF(N180="základní",J180,0)</f>
        <v>0</v>
      </c>
      <c r="BF180" s="202">
        <f>IF(N180="snížená",J180,0)</f>
        <v>0</v>
      </c>
      <c r="BG180" s="202">
        <f>IF(N180="zákl. přenesená",J180,0)</f>
        <v>0</v>
      </c>
      <c r="BH180" s="202">
        <f>IF(N180="sníž. přenesená",J180,0)</f>
        <v>0</v>
      </c>
      <c r="BI180" s="202">
        <f>IF(N180="nulová",J180,0)</f>
        <v>0</v>
      </c>
      <c r="BJ180" s="23" t="s">
        <v>81</v>
      </c>
      <c r="BK180" s="202">
        <f>ROUND(I180*H180,2)</f>
        <v>0</v>
      </c>
      <c r="BL180" s="23" t="s">
        <v>142</v>
      </c>
      <c r="BM180" s="23" t="s">
        <v>273</v>
      </c>
    </row>
    <row r="181" spans="2:65" s="1" customFormat="1">
      <c r="B181" s="40"/>
      <c r="C181" s="62"/>
      <c r="D181" s="203" t="s">
        <v>144</v>
      </c>
      <c r="E181" s="62"/>
      <c r="F181" s="204" t="s">
        <v>274</v>
      </c>
      <c r="G181" s="62"/>
      <c r="H181" s="62"/>
      <c r="I181" s="162"/>
      <c r="J181" s="62"/>
      <c r="K181" s="62"/>
      <c r="L181" s="60"/>
      <c r="M181" s="205"/>
      <c r="N181" s="41"/>
      <c r="O181" s="41"/>
      <c r="P181" s="41"/>
      <c r="Q181" s="41"/>
      <c r="R181" s="41"/>
      <c r="S181" s="41"/>
      <c r="T181" s="77"/>
      <c r="AT181" s="23" t="s">
        <v>144</v>
      </c>
      <c r="AU181" s="23" t="s">
        <v>83</v>
      </c>
    </row>
    <row r="182" spans="2:65" s="1" customFormat="1" ht="27">
      <c r="B182" s="40"/>
      <c r="C182" s="62"/>
      <c r="D182" s="203" t="s">
        <v>146</v>
      </c>
      <c r="E182" s="62"/>
      <c r="F182" s="206" t="s">
        <v>275</v>
      </c>
      <c r="G182" s="62"/>
      <c r="H182" s="62"/>
      <c r="I182" s="162"/>
      <c r="J182" s="62"/>
      <c r="K182" s="62"/>
      <c r="L182" s="60"/>
      <c r="M182" s="205"/>
      <c r="N182" s="41"/>
      <c r="O182" s="41"/>
      <c r="P182" s="41"/>
      <c r="Q182" s="41"/>
      <c r="R182" s="41"/>
      <c r="S182" s="41"/>
      <c r="T182" s="77"/>
      <c r="AT182" s="23" t="s">
        <v>146</v>
      </c>
      <c r="AU182" s="23" t="s">
        <v>83</v>
      </c>
    </row>
    <row r="183" spans="2:65" s="1" customFormat="1" ht="40.5">
      <c r="B183" s="40"/>
      <c r="C183" s="62"/>
      <c r="D183" s="203" t="s">
        <v>267</v>
      </c>
      <c r="E183" s="62"/>
      <c r="F183" s="206" t="s">
        <v>276</v>
      </c>
      <c r="G183" s="62"/>
      <c r="H183" s="62"/>
      <c r="I183" s="162"/>
      <c r="J183" s="62"/>
      <c r="K183" s="62"/>
      <c r="L183" s="60"/>
      <c r="M183" s="205"/>
      <c r="N183" s="41"/>
      <c r="O183" s="41"/>
      <c r="P183" s="41"/>
      <c r="Q183" s="41"/>
      <c r="R183" s="41"/>
      <c r="S183" s="41"/>
      <c r="T183" s="77"/>
      <c r="AT183" s="23" t="s">
        <v>267</v>
      </c>
      <c r="AU183" s="23" t="s">
        <v>83</v>
      </c>
    </row>
    <row r="184" spans="2:65" s="11" customFormat="1">
      <c r="B184" s="207"/>
      <c r="C184" s="208"/>
      <c r="D184" s="203" t="s">
        <v>148</v>
      </c>
      <c r="E184" s="209" t="s">
        <v>23</v>
      </c>
      <c r="F184" s="210" t="s">
        <v>277</v>
      </c>
      <c r="G184" s="208"/>
      <c r="H184" s="211">
        <v>1.25</v>
      </c>
      <c r="I184" s="212"/>
      <c r="J184" s="208"/>
      <c r="K184" s="208"/>
      <c r="L184" s="213"/>
      <c r="M184" s="214"/>
      <c r="N184" s="215"/>
      <c r="O184" s="215"/>
      <c r="P184" s="215"/>
      <c r="Q184" s="215"/>
      <c r="R184" s="215"/>
      <c r="S184" s="215"/>
      <c r="T184" s="216"/>
      <c r="AT184" s="217" t="s">
        <v>148</v>
      </c>
      <c r="AU184" s="217" t="s">
        <v>83</v>
      </c>
      <c r="AV184" s="11" t="s">
        <v>83</v>
      </c>
      <c r="AW184" s="11" t="s">
        <v>36</v>
      </c>
      <c r="AX184" s="11" t="s">
        <v>73</v>
      </c>
      <c r="AY184" s="217" t="s">
        <v>135</v>
      </c>
    </row>
    <row r="185" spans="2:65" s="12" customFormat="1">
      <c r="B185" s="218"/>
      <c r="C185" s="219"/>
      <c r="D185" s="203" t="s">
        <v>148</v>
      </c>
      <c r="E185" s="220" t="s">
        <v>23</v>
      </c>
      <c r="F185" s="221" t="s">
        <v>150</v>
      </c>
      <c r="G185" s="219"/>
      <c r="H185" s="222">
        <v>1.25</v>
      </c>
      <c r="I185" s="223"/>
      <c r="J185" s="219"/>
      <c r="K185" s="219"/>
      <c r="L185" s="224"/>
      <c r="M185" s="225"/>
      <c r="N185" s="226"/>
      <c r="O185" s="226"/>
      <c r="P185" s="226"/>
      <c r="Q185" s="226"/>
      <c r="R185" s="226"/>
      <c r="S185" s="226"/>
      <c r="T185" s="227"/>
      <c r="AT185" s="228" t="s">
        <v>148</v>
      </c>
      <c r="AU185" s="228" t="s">
        <v>83</v>
      </c>
      <c r="AV185" s="12" t="s">
        <v>142</v>
      </c>
      <c r="AW185" s="12" t="s">
        <v>36</v>
      </c>
      <c r="AX185" s="12" t="s">
        <v>81</v>
      </c>
      <c r="AY185" s="228" t="s">
        <v>135</v>
      </c>
    </row>
    <row r="186" spans="2:65" s="1" customFormat="1" ht="16.5" customHeight="1">
      <c r="B186" s="40"/>
      <c r="C186" s="191" t="s">
        <v>9</v>
      </c>
      <c r="D186" s="191" t="s">
        <v>137</v>
      </c>
      <c r="E186" s="192" t="s">
        <v>278</v>
      </c>
      <c r="F186" s="193" t="s">
        <v>279</v>
      </c>
      <c r="G186" s="194" t="s">
        <v>165</v>
      </c>
      <c r="H186" s="195">
        <v>5.1079999999999997</v>
      </c>
      <c r="I186" s="196"/>
      <c r="J186" s="197">
        <f>ROUND(I186*H186,2)</f>
        <v>0</v>
      </c>
      <c r="K186" s="193" t="s">
        <v>141</v>
      </c>
      <c r="L186" s="60"/>
      <c r="M186" s="198" t="s">
        <v>23</v>
      </c>
      <c r="N186" s="199" t="s">
        <v>44</v>
      </c>
      <c r="O186" s="41"/>
      <c r="P186" s="200">
        <f>O186*H186</f>
        <v>0</v>
      </c>
      <c r="Q186" s="200">
        <v>2.2563422040000001</v>
      </c>
      <c r="R186" s="200">
        <f>Q186*H186</f>
        <v>11.525395978032</v>
      </c>
      <c r="S186" s="200">
        <v>0</v>
      </c>
      <c r="T186" s="201">
        <f>S186*H186</f>
        <v>0</v>
      </c>
      <c r="AR186" s="23" t="s">
        <v>142</v>
      </c>
      <c r="AT186" s="23" t="s">
        <v>137</v>
      </c>
      <c r="AU186" s="23" t="s">
        <v>83</v>
      </c>
      <c r="AY186" s="23" t="s">
        <v>135</v>
      </c>
      <c r="BE186" s="202">
        <f>IF(N186="základní",J186,0)</f>
        <v>0</v>
      </c>
      <c r="BF186" s="202">
        <f>IF(N186="snížená",J186,0)</f>
        <v>0</v>
      </c>
      <c r="BG186" s="202">
        <f>IF(N186="zákl. přenesená",J186,0)</f>
        <v>0</v>
      </c>
      <c r="BH186" s="202">
        <f>IF(N186="sníž. přenesená",J186,0)</f>
        <v>0</v>
      </c>
      <c r="BI186" s="202">
        <f>IF(N186="nulová",J186,0)</f>
        <v>0</v>
      </c>
      <c r="BJ186" s="23" t="s">
        <v>81</v>
      </c>
      <c r="BK186" s="202">
        <f>ROUND(I186*H186,2)</f>
        <v>0</v>
      </c>
      <c r="BL186" s="23" t="s">
        <v>142</v>
      </c>
      <c r="BM186" s="23" t="s">
        <v>280</v>
      </c>
    </row>
    <row r="187" spans="2:65" s="1" customFormat="1">
      <c r="B187" s="40"/>
      <c r="C187" s="62"/>
      <c r="D187" s="203" t="s">
        <v>144</v>
      </c>
      <c r="E187" s="62"/>
      <c r="F187" s="204" t="s">
        <v>281</v>
      </c>
      <c r="G187" s="62"/>
      <c r="H187" s="62"/>
      <c r="I187" s="162"/>
      <c r="J187" s="62"/>
      <c r="K187" s="62"/>
      <c r="L187" s="60"/>
      <c r="M187" s="205"/>
      <c r="N187" s="41"/>
      <c r="O187" s="41"/>
      <c r="P187" s="41"/>
      <c r="Q187" s="41"/>
      <c r="R187" s="41"/>
      <c r="S187" s="41"/>
      <c r="T187" s="77"/>
      <c r="AT187" s="23" t="s">
        <v>144</v>
      </c>
      <c r="AU187" s="23" t="s">
        <v>83</v>
      </c>
    </row>
    <row r="188" spans="2:65" s="1" customFormat="1" ht="81">
      <c r="B188" s="40"/>
      <c r="C188" s="62"/>
      <c r="D188" s="203" t="s">
        <v>146</v>
      </c>
      <c r="E188" s="62"/>
      <c r="F188" s="206" t="s">
        <v>282</v>
      </c>
      <c r="G188" s="62"/>
      <c r="H188" s="62"/>
      <c r="I188" s="162"/>
      <c r="J188" s="62"/>
      <c r="K188" s="62"/>
      <c r="L188" s="60"/>
      <c r="M188" s="205"/>
      <c r="N188" s="41"/>
      <c r="O188" s="41"/>
      <c r="P188" s="41"/>
      <c r="Q188" s="41"/>
      <c r="R188" s="41"/>
      <c r="S188" s="41"/>
      <c r="T188" s="77"/>
      <c r="AT188" s="23" t="s">
        <v>146</v>
      </c>
      <c r="AU188" s="23" t="s">
        <v>83</v>
      </c>
    </row>
    <row r="189" spans="2:65" s="1" customFormat="1" ht="27">
      <c r="B189" s="40"/>
      <c r="C189" s="62"/>
      <c r="D189" s="203" t="s">
        <v>267</v>
      </c>
      <c r="E189" s="62"/>
      <c r="F189" s="206" t="s">
        <v>268</v>
      </c>
      <c r="G189" s="62"/>
      <c r="H189" s="62"/>
      <c r="I189" s="162"/>
      <c r="J189" s="62"/>
      <c r="K189" s="62"/>
      <c r="L189" s="60"/>
      <c r="M189" s="205"/>
      <c r="N189" s="41"/>
      <c r="O189" s="41"/>
      <c r="P189" s="41"/>
      <c r="Q189" s="41"/>
      <c r="R189" s="41"/>
      <c r="S189" s="41"/>
      <c r="T189" s="77"/>
      <c r="AT189" s="23" t="s">
        <v>267</v>
      </c>
      <c r="AU189" s="23" t="s">
        <v>83</v>
      </c>
    </row>
    <row r="190" spans="2:65" s="11" customFormat="1">
      <c r="B190" s="207"/>
      <c r="C190" s="208"/>
      <c r="D190" s="203" t="s">
        <v>148</v>
      </c>
      <c r="E190" s="209" t="s">
        <v>23</v>
      </c>
      <c r="F190" s="210" t="s">
        <v>283</v>
      </c>
      <c r="G190" s="208"/>
      <c r="H190" s="211">
        <v>5.1079999999999997</v>
      </c>
      <c r="I190" s="212"/>
      <c r="J190" s="208"/>
      <c r="K190" s="208"/>
      <c r="L190" s="213"/>
      <c r="M190" s="214"/>
      <c r="N190" s="215"/>
      <c r="O190" s="215"/>
      <c r="P190" s="215"/>
      <c r="Q190" s="215"/>
      <c r="R190" s="215"/>
      <c r="S190" s="215"/>
      <c r="T190" s="216"/>
      <c r="AT190" s="217" t="s">
        <v>148</v>
      </c>
      <c r="AU190" s="217" t="s">
        <v>83</v>
      </c>
      <c r="AV190" s="11" t="s">
        <v>83</v>
      </c>
      <c r="AW190" s="11" t="s">
        <v>36</v>
      </c>
      <c r="AX190" s="11" t="s">
        <v>73</v>
      </c>
      <c r="AY190" s="217" t="s">
        <v>135</v>
      </c>
    </row>
    <row r="191" spans="2:65" s="12" customFormat="1">
      <c r="B191" s="218"/>
      <c r="C191" s="219"/>
      <c r="D191" s="203" t="s">
        <v>148</v>
      </c>
      <c r="E191" s="220" t="s">
        <v>23</v>
      </c>
      <c r="F191" s="221" t="s">
        <v>150</v>
      </c>
      <c r="G191" s="219"/>
      <c r="H191" s="222">
        <v>5.1079999999999997</v>
      </c>
      <c r="I191" s="223"/>
      <c r="J191" s="219"/>
      <c r="K191" s="219"/>
      <c r="L191" s="224"/>
      <c r="M191" s="225"/>
      <c r="N191" s="226"/>
      <c r="O191" s="226"/>
      <c r="P191" s="226"/>
      <c r="Q191" s="226"/>
      <c r="R191" s="226"/>
      <c r="S191" s="226"/>
      <c r="T191" s="227"/>
      <c r="AT191" s="228" t="s">
        <v>148</v>
      </c>
      <c r="AU191" s="228" t="s">
        <v>83</v>
      </c>
      <c r="AV191" s="12" t="s">
        <v>142</v>
      </c>
      <c r="AW191" s="12" t="s">
        <v>36</v>
      </c>
      <c r="AX191" s="12" t="s">
        <v>81</v>
      </c>
      <c r="AY191" s="228" t="s">
        <v>135</v>
      </c>
    </row>
    <row r="192" spans="2:65" s="10" customFormat="1" ht="29.85" customHeight="1">
      <c r="B192" s="175"/>
      <c r="C192" s="176"/>
      <c r="D192" s="177" t="s">
        <v>72</v>
      </c>
      <c r="E192" s="189" t="s">
        <v>156</v>
      </c>
      <c r="F192" s="189" t="s">
        <v>284</v>
      </c>
      <c r="G192" s="176"/>
      <c r="H192" s="176"/>
      <c r="I192" s="179"/>
      <c r="J192" s="190">
        <f>BK192</f>
        <v>0</v>
      </c>
      <c r="K192" s="176"/>
      <c r="L192" s="181"/>
      <c r="M192" s="182"/>
      <c r="N192" s="183"/>
      <c r="O192" s="183"/>
      <c r="P192" s="184">
        <f>SUM(P193:P216)</f>
        <v>0</v>
      </c>
      <c r="Q192" s="183"/>
      <c r="R192" s="184">
        <f>SUM(R193:R216)</f>
        <v>12.384228676464</v>
      </c>
      <c r="S192" s="183"/>
      <c r="T192" s="185">
        <f>SUM(T193:T216)</f>
        <v>0</v>
      </c>
      <c r="AR192" s="186" t="s">
        <v>81</v>
      </c>
      <c r="AT192" s="187" t="s">
        <v>72</v>
      </c>
      <c r="AU192" s="187" t="s">
        <v>81</v>
      </c>
      <c r="AY192" s="186" t="s">
        <v>135</v>
      </c>
      <c r="BK192" s="188">
        <f>SUM(BK193:BK216)</f>
        <v>0</v>
      </c>
    </row>
    <row r="193" spans="2:65" s="1" customFormat="1" ht="16.5" customHeight="1">
      <c r="B193" s="40"/>
      <c r="C193" s="191" t="s">
        <v>285</v>
      </c>
      <c r="D193" s="191" t="s">
        <v>137</v>
      </c>
      <c r="E193" s="192" t="s">
        <v>286</v>
      </c>
      <c r="F193" s="193" t="s">
        <v>287</v>
      </c>
      <c r="G193" s="194" t="s">
        <v>165</v>
      </c>
      <c r="H193" s="195">
        <v>4.1280000000000001</v>
      </c>
      <c r="I193" s="196"/>
      <c r="J193" s="197">
        <f>ROUND(I193*H193,2)</f>
        <v>0</v>
      </c>
      <c r="K193" s="193" t="s">
        <v>141</v>
      </c>
      <c r="L193" s="60"/>
      <c r="M193" s="198" t="s">
        <v>23</v>
      </c>
      <c r="N193" s="199" t="s">
        <v>44</v>
      </c>
      <c r="O193" s="41"/>
      <c r="P193" s="200">
        <f>O193*H193</f>
        <v>0</v>
      </c>
      <c r="Q193" s="200">
        <v>2.808944538</v>
      </c>
      <c r="R193" s="200">
        <f>Q193*H193</f>
        <v>11.595323052864</v>
      </c>
      <c r="S193" s="200">
        <v>0</v>
      </c>
      <c r="T193" s="201">
        <f>S193*H193</f>
        <v>0</v>
      </c>
      <c r="AR193" s="23" t="s">
        <v>142</v>
      </c>
      <c r="AT193" s="23" t="s">
        <v>137</v>
      </c>
      <c r="AU193" s="23" t="s">
        <v>83</v>
      </c>
      <c r="AY193" s="23" t="s">
        <v>135</v>
      </c>
      <c r="BE193" s="202">
        <f>IF(N193="základní",J193,0)</f>
        <v>0</v>
      </c>
      <c r="BF193" s="202">
        <f>IF(N193="snížená",J193,0)</f>
        <v>0</v>
      </c>
      <c r="BG193" s="202">
        <f>IF(N193="zákl. přenesená",J193,0)</f>
        <v>0</v>
      </c>
      <c r="BH193" s="202">
        <f>IF(N193="sníž. přenesená",J193,0)</f>
        <v>0</v>
      </c>
      <c r="BI193" s="202">
        <f>IF(N193="nulová",J193,0)</f>
        <v>0</v>
      </c>
      <c r="BJ193" s="23" t="s">
        <v>81</v>
      </c>
      <c r="BK193" s="202">
        <f>ROUND(I193*H193,2)</f>
        <v>0</v>
      </c>
      <c r="BL193" s="23" t="s">
        <v>142</v>
      </c>
      <c r="BM193" s="23" t="s">
        <v>288</v>
      </c>
    </row>
    <row r="194" spans="2:65" s="1" customFormat="1" ht="40.5">
      <c r="B194" s="40"/>
      <c r="C194" s="62"/>
      <c r="D194" s="203" t="s">
        <v>144</v>
      </c>
      <c r="E194" s="62"/>
      <c r="F194" s="204" t="s">
        <v>289</v>
      </c>
      <c r="G194" s="62"/>
      <c r="H194" s="62"/>
      <c r="I194" s="162"/>
      <c r="J194" s="62"/>
      <c r="K194" s="62"/>
      <c r="L194" s="60"/>
      <c r="M194" s="205"/>
      <c r="N194" s="41"/>
      <c r="O194" s="41"/>
      <c r="P194" s="41"/>
      <c r="Q194" s="41"/>
      <c r="R194" s="41"/>
      <c r="S194" s="41"/>
      <c r="T194" s="77"/>
      <c r="AT194" s="23" t="s">
        <v>144</v>
      </c>
      <c r="AU194" s="23" t="s">
        <v>83</v>
      </c>
    </row>
    <row r="195" spans="2:65" s="1" customFormat="1" ht="270">
      <c r="B195" s="40"/>
      <c r="C195" s="62"/>
      <c r="D195" s="203" t="s">
        <v>146</v>
      </c>
      <c r="E195" s="62"/>
      <c r="F195" s="206" t="s">
        <v>290</v>
      </c>
      <c r="G195" s="62"/>
      <c r="H195" s="62"/>
      <c r="I195" s="162"/>
      <c r="J195" s="62"/>
      <c r="K195" s="62"/>
      <c r="L195" s="60"/>
      <c r="M195" s="205"/>
      <c r="N195" s="41"/>
      <c r="O195" s="41"/>
      <c r="P195" s="41"/>
      <c r="Q195" s="41"/>
      <c r="R195" s="41"/>
      <c r="S195" s="41"/>
      <c r="T195" s="77"/>
      <c r="AT195" s="23" t="s">
        <v>146</v>
      </c>
      <c r="AU195" s="23" t="s">
        <v>83</v>
      </c>
    </row>
    <row r="196" spans="2:65" s="1" customFormat="1" ht="27">
      <c r="B196" s="40"/>
      <c r="C196" s="62"/>
      <c r="D196" s="203" t="s">
        <v>267</v>
      </c>
      <c r="E196" s="62"/>
      <c r="F196" s="206" t="s">
        <v>291</v>
      </c>
      <c r="G196" s="62"/>
      <c r="H196" s="62"/>
      <c r="I196" s="162"/>
      <c r="J196" s="62"/>
      <c r="K196" s="62"/>
      <c r="L196" s="60"/>
      <c r="M196" s="205"/>
      <c r="N196" s="41"/>
      <c r="O196" s="41"/>
      <c r="P196" s="41"/>
      <c r="Q196" s="41"/>
      <c r="R196" s="41"/>
      <c r="S196" s="41"/>
      <c r="T196" s="77"/>
      <c r="AT196" s="23" t="s">
        <v>267</v>
      </c>
      <c r="AU196" s="23" t="s">
        <v>83</v>
      </c>
    </row>
    <row r="197" spans="2:65" s="13" customFormat="1">
      <c r="B197" s="229"/>
      <c r="C197" s="230"/>
      <c r="D197" s="203" t="s">
        <v>148</v>
      </c>
      <c r="E197" s="231" t="s">
        <v>23</v>
      </c>
      <c r="F197" s="232" t="s">
        <v>292</v>
      </c>
      <c r="G197" s="230"/>
      <c r="H197" s="231" t="s">
        <v>23</v>
      </c>
      <c r="I197" s="233"/>
      <c r="J197" s="230"/>
      <c r="K197" s="230"/>
      <c r="L197" s="234"/>
      <c r="M197" s="235"/>
      <c r="N197" s="236"/>
      <c r="O197" s="236"/>
      <c r="P197" s="236"/>
      <c r="Q197" s="236"/>
      <c r="R197" s="236"/>
      <c r="S197" s="236"/>
      <c r="T197" s="237"/>
      <c r="AT197" s="238" t="s">
        <v>148</v>
      </c>
      <c r="AU197" s="238" t="s">
        <v>83</v>
      </c>
      <c r="AV197" s="13" t="s">
        <v>81</v>
      </c>
      <c r="AW197" s="13" t="s">
        <v>36</v>
      </c>
      <c r="AX197" s="13" t="s">
        <v>73</v>
      </c>
      <c r="AY197" s="238" t="s">
        <v>135</v>
      </c>
    </row>
    <row r="198" spans="2:65" s="11" customFormat="1">
      <c r="B198" s="207"/>
      <c r="C198" s="208"/>
      <c r="D198" s="203" t="s">
        <v>148</v>
      </c>
      <c r="E198" s="209" t="s">
        <v>23</v>
      </c>
      <c r="F198" s="210" t="s">
        <v>293</v>
      </c>
      <c r="G198" s="208"/>
      <c r="H198" s="211">
        <v>1.0880000000000001</v>
      </c>
      <c r="I198" s="212"/>
      <c r="J198" s="208"/>
      <c r="K198" s="208"/>
      <c r="L198" s="213"/>
      <c r="M198" s="214"/>
      <c r="N198" s="215"/>
      <c r="O198" s="215"/>
      <c r="P198" s="215"/>
      <c r="Q198" s="215"/>
      <c r="R198" s="215"/>
      <c r="S198" s="215"/>
      <c r="T198" s="216"/>
      <c r="AT198" s="217" t="s">
        <v>148</v>
      </c>
      <c r="AU198" s="217" t="s">
        <v>83</v>
      </c>
      <c r="AV198" s="11" t="s">
        <v>83</v>
      </c>
      <c r="AW198" s="11" t="s">
        <v>36</v>
      </c>
      <c r="AX198" s="11" t="s">
        <v>73</v>
      </c>
      <c r="AY198" s="217" t="s">
        <v>135</v>
      </c>
    </row>
    <row r="199" spans="2:65" s="11" customFormat="1">
      <c r="B199" s="207"/>
      <c r="C199" s="208"/>
      <c r="D199" s="203" t="s">
        <v>148</v>
      </c>
      <c r="E199" s="209" t="s">
        <v>23</v>
      </c>
      <c r="F199" s="210" t="s">
        <v>294</v>
      </c>
      <c r="G199" s="208"/>
      <c r="H199" s="211">
        <v>3.04</v>
      </c>
      <c r="I199" s="212"/>
      <c r="J199" s="208"/>
      <c r="K199" s="208"/>
      <c r="L199" s="213"/>
      <c r="M199" s="214"/>
      <c r="N199" s="215"/>
      <c r="O199" s="215"/>
      <c r="P199" s="215"/>
      <c r="Q199" s="215"/>
      <c r="R199" s="215"/>
      <c r="S199" s="215"/>
      <c r="T199" s="216"/>
      <c r="AT199" s="217" t="s">
        <v>148</v>
      </c>
      <c r="AU199" s="217" t="s">
        <v>83</v>
      </c>
      <c r="AV199" s="11" t="s">
        <v>83</v>
      </c>
      <c r="AW199" s="11" t="s">
        <v>36</v>
      </c>
      <c r="AX199" s="11" t="s">
        <v>73</v>
      </c>
      <c r="AY199" s="217" t="s">
        <v>135</v>
      </c>
    </row>
    <row r="200" spans="2:65" s="12" customFormat="1">
      <c r="B200" s="218"/>
      <c r="C200" s="219"/>
      <c r="D200" s="203" t="s">
        <v>148</v>
      </c>
      <c r="E200" s="220" t="s">
        <v>23</v>
      </c>
      <c r="F200" s="221" t="s">
        <v>150</v>
      </c>
      <c r="G200" s="219"/>
      <c r="H200" s="222">
        <v>4.1280000000000001</v>
      </c>
      <c r="I200" s="223"/>
      <c r="J200" s="219"/>
      <c r="K200" s="219"/>
      <c r="L200" s="224"/>
      <c r="M200" s="225"/>
      <c r="N200" s="226"/>
      <c r="O200" s="226"/>
      <c r="P200" s="226"/>
      <c r="Q200" s="226"/>
      <c r="R200" s="226"/>
      <c r="S200" s="226"/>
      <c r="T200" s="227"/>
      <c r="AT200" s="228" t="s">
        <v>148</v>
      </c>
      <c r="AU200" s="228" t="s">
        <v>83</v>
      </c>
      <c r="AV200" s="12" t="s">
        <v>142</v>
      </c>
      <c r="AW200" s="12" t="s">
        <v>36</v>
      </c>
      <c r="AX200" s="12" t="s">
        <v>81</v>
      </c>
      <c r="AY200" s="228" t="s">
        <v>135</v>
      </c>
    </row>
    <row r="201" spans="2:65" s="1" customFormat="1" ht="16.5" customHeight="1">
      <c r="B201" s="40"/>
      <c r="C201" s="191" t="s">
        <v>295</v>
      </c>
      <c r="D201" s="191" t="s">
        <v>137</v>
      </c>
      <c r="E201" s="192" t="s">
        <v>296</v>
      </c>
      <c r="F201" s="193" t="s">
        <v>297</v>
      </c>
      <c r="G201" s="194" t="s">
        <v>159</v>
      </c>
      <c r="H201" s="195">
        <v>32.4</v>
      </c>
      <c r="I201" s="196"/>
      <c r="J201" s="197">
        <f>ROUND(I201*H201,2)</f>
        <v>0</v>
      </c>
      <c r="K201" s="193" t="s">
        <v>141</v>
      </c>
      <c r="L201" s="60"/>
      <c r="M201" s="198" t="s">
        <v>23</v>
      </c>
      <c r="N201" s="199" t="s">
        <v>44</v>
      </c>
      <c r="O201" s="41"/>
      <c r="P201" s="200">
        <f>O201*H201</f>
        <v>0</v>
      </c>
      <c r="Q201" s="200">
        <v>7.2580040000000002E-3</v>
      </c>
      <c r="R201" s="200">
        <f>Q201*H201</f>
        <v>0.23515932959999999</v>
      </c>
      <c r="S201" s="200">
        <v>0</v>
      </c>
      <c r="T201" s="201">
        <f>S201*H201</f>
        <v>0</v>
      </c>
      <c r="AR201" s="23" t="s">
        <v>142</v>
      </c>
      <c r="AT201" s="23" t="s">
        <v>137</v>
      </c>
      <c r="AU201" s="23" t="s">
        <v>83</v>
      </c>
      <c r="AY201" s="23" t="s">
        <v>135</v>
      </c>
      <c r="BE201" s="202">
        <f>IF(N201="základní",J201,0)</f>
        <v>0</v>
      </c>
      <c r="BF201" s="202">
        <f>IF(N201="snížená",J201,0)</f>
        <v>0</v>
      </c>
      <c r="BG201" s="202">
        <f>IF(N201="zákl. přenesená",J201,0)</f>
        <v>0</v>
      </c>
      <c r="BH201" s="202">
        <f>IF(N201="sníž. přenesená",J201,0)</f>
        <v>0</v>
      </c>
      <c r="BI201" s="202">
        <f>IF(N201="nulová",J201,0)</f>
        <v>0</v>
      </c>
      <c r="BJ201" s="23" t="s">
        <v>81</v>
      </c>
      <c r="BK201" s="202">
        <f>ROUND(I201*H201,2)</f>
        <v>0</v>
      </c>
      <c r="BL201" s="23" t="s">
        <v>142</v>
      </c>
      <c r="BM201" s="23" t="s">
        <v>298</v>
      </c>
    </row>
    <row r="202" spans="2:65" s="1" customFormat="1" ht="40.5">
      <c r="B202" s="40"/>
      <c r="C202" s="62"/>
      <c r="D202" s="203" t="s">
        <v>144</v>
      </c>
      <c r="E202" s="62"/>
      <c r="F202" s="204" t="s">
        <v>299</v>
      </c>
      <c r="G202" s="62"/>
      <c r="H202" s="62"/>
      <c r="I202" s="162"/>
      <c r="J202" s="62"/>
      <c r="K202" s="62"/>
      <c r="L202" s="60"/>
      <c r="M202" s="205"/>
      <c r="N202" s="41"/>
      <c r="O202" s="41"/>
      <c r="P202" s="41"/>
      <c r="Q202" s="41"/>
      <c r="R202" s="41"/>
      <c r="S202" s="41"/>
      <c r="T202" s="77"/>
      <c r="AT202" s="23" t="s">
        <v>144</v>
      </c>
      <c r="AU202" s="23" t="s">
        <v>83</v>
      </c>
    </row>
    <row r="203" spans="2:65" s="1" customFormat="1" ht="189">
      <c r="B203" s="40"/>
      <c r="C203" s="62"/>
      <c r="D203" s="203" t="s">
        <v>146</v>
      </c>
      <c r="E203" s="62"/>
      <c r="F203" s="206" t="s">
        <v>300</v>
      </c>
      <c r="G203" s="62"/>
      <c r="H203" s="62"/>
      <c r="I203" s="162"/>
      <c r="J203" s="62"/>
      <c r="K203" s="62"/>
      <c r="L203" s="60"/>
      <c r="M203" s="205"/>
      <c r="N203" s="41"/>
      <c r="O203" s="41"/>
      <c r="P203" s="41"/>
      <c r="Q203" s="41"/>
      <c r="R203" s="41"/>
      <c r="S203" s="41"/>
      <c r="T203" s="77"/>
      <c r="AT203" s="23" t="s">
        <v>146</v>
      </c>
      <c r="AU203" s="23" t="s">
        <v>83</v>
      </c>
    </row>
    <row r="204" spans="2:65" s="13" customFormat="1">
      <c r="B204" s="229"/>
      <c r="C204" s="230"/>
      <c r="D204" s="203" t="s">
        <v>148</v>
      </c>
      <c r="E204" s="231" t="s">
        <v>23</v>
      </c>
      <c r="F204" s="232" t="s">
        <v>292</v>
      </c>
      <c r="G204" s="230"/>
      <c r="H204" s="231" t="s">
        <v>23</v>
      </c>
      <c r="I204" s="233"/>
      <c r="J204" s="230"/>
      <c r="K204" s="230"/>
      <c r="L204" s="234"/>
      <c r="M204" s="235"/>
      <c r="N204" s="236"/>
      <c r="O204" s="236"/>
      <c r="P204" s="236"/>
      <c r="Q204" s="236"/>
      <c r="R204" s="236"/>
      <c r="S204" s="236"/>
      <c r="T204" s="237"/>
      <c r="AT204" s="238" t="s">
        <v>148</v>
      </c>
      <c r="AU204" s="238" t="s">
        <v>83</v>
      </c>
      <c r="AV204" s="13" t="s">
        <v>81</v>
      </c>
      <c r="AW204" s="13" t="s">
        <v>36</v>
      </c>
      <c r="AX204" s="13" t="s">
        <v>73</v>
      </c>
      <c r="AY204" s="238" t="s">
        <v>135</v>
      </c>
    </row>
    <row r="205" spans="2:65" s="11" customFormat="1">
      <c r="B205" s="207"/>
      <c r="C205" s="208"/>
      <c r="D205" s="203" t="s">
        <v>148</v>
      </c>
      <c r="E205" s="209" t="s">
        <v>23</v>
      </c>
      <c r="F205" s="210" t="s">
        <v>301</v>
      </c>
      <c r="G205" s="208"/>
      <c r="H205" s="211">
        <v>2</v>
      </c>
      <c r="I205" s="212"/>
      <c r="J205" s="208"/>
      <c r="K205" s="208"/>
      <c r="L205" s="213"/>
      <c r="M205" s="214"/>
      <c r="N205" s="215"/>
      <c r="O205" s="215"/>
      <c r="P205" s="215"/>
      <c r="Q205" s="215"/>
      <c r="R205" s="215"/>
      <c r="S205" s="215"/>
      <c r="T205" s="216"/>
      <c r="AT205" s="217" t="s">
        <v>148</v>
      </c>
      <c r="AU205" s="217" t="s">
        <v>83</v>
      </c>
      <c r="AV205" s="11" t="s">
        <v>83</v>
      </c>
      <c r="AW205" s="11" t="s">
        <v>36</v>
      </c>
      <c r="AX205" s="11" t="s">
        <v>73</v>
      </c>
      <c r="AY205" s="217" t="s">
        <v>135</v>
      </c>
    </row>
    <row r="206" spans="2:65" s="11" customFormat="1">
      <c r="B206" s="207"/>
      <c r="C206" s="208"/>
      <c r="D206" s="203" t="s">
        <v>148</v>
      </c>
      <c r="E206" s="209" t="s">
        <v>23</v>
      </c>
      <c r="F206" s="210" t="s">
        <v>302</v>
      </c>
      <c r="G206" s="208"/>
      <c r="H206" s="211">
        <v>30.4</v>
      </c>
      <c r="I206" s="212"/>
      <c r="J206" s="208"/>
      <c r="K206" s="208"/>
      <c r="L206" s="213"/>
      <c r="M206" s="214"/>
      <c r="N206" s="215"/>
      <c r="O206" s="215"/>
      <c r="P206" s="215"/>
      <c r="Q206" s="215"/>
      <c r="R206" s="215"/>
      <c r="S206" s="215"/>
      <c r="T206" s="216"/>
      <c r="AT206" s="217" t="s">
        <v>148</v>
      </c>
      <c r="AU206" s="217" t="s">
        <v>83</v>
      </c>
      <c r="AV206" s="11" t="s">
        <v>83</v>
      </c>
      <c r="AW206" s="11" t="s">
        <v>36</v>
      </c>
      <c r="AX206" s="11" t="s">
        <v>73</v>
      </c>
      <c r="AY206" s="217" t="s">
        <v>135</v>
      </c>
    </row>
    <row r="207" spans="2:65" s="12" customFormat="1">
      <c r="B207" s="218"/>
      <c r="C207" s="219"/>
      <c r="D207" s="203" t="s">
        <v>148</v>
      </c>
      <c r="E207" s="220" t="s">
        <v>23</v>
      </c>
      <c r="F207" s="221" t="s">
        <v>150</v>
      </c>
      <c r="G207" s="219"/>
      <c r="H207" s="222">
        <v>32.4</v>
      </c>
      <c r="I207" s="223"/>
      <c r="J207" s="219"/>
      <c r="K207" s="219"/>
      <c r="L207" s="224"/>
      <c r="M207" s="225"/>
      <c r="N207" s="226"/>
      <c r="O207" s="226"/>
      <c r="P207" s="226"/>
      <c r="Q207" s="226"/>
      <c r="R207" s="226"/>
      <c r="S207" s="226"/>
      <c r="T207" s="227"/>
      <c r="AT207" s="228" t="s">
        <v>148</v>
      </c>
      <c r="AU207" s="228" t="s">
        <v>83</v>
      </c>
      <c r="AV207" s="12" t="s">
        <v>142</v>
      </c>
      <c r="AW207" s="12" t="s">
        <v>36</v>
      </c>
      <c r="AX207" s="12" t="s">
        <v>81</v>
      </c>
      <c r="AY207" s="228" t="s">
        <v>135</v>
      </c>
    </row>
    <row r="208" spans="2:65" s="1" customFormat="1" ht="16.5" customHeight="1">
      <c r="B208" s="40"/>
      <c r="C208" s="191" t="s">
        <v>303</v>
      </c>
      <c r="D208" s="191" t="s">
        <v>137</v>
      </c>
      <c r="E208" s="192" t="s">
        <v>304</v>
      </c>
      <c r="F208" s="193" t="s">
        <v>305</v>
      </c>
      <c r="G208" s="194" t="s">
        <v>159</v>
      </c>
      <c r="H208" s="195">
        <v>32.4</v>
      </c>
      <c r="I208" s="196"/>
      <c r="J208" s="197">
        <f>ROUND(I208*H208,2)</f>
        <v>0</v>
      </c>
      <c r="K208" s="193" t="s">
        <v>141</v>
      </c>
      <c r="L208" s="60"/>
      <c r="M208" s="198" t="s">
        <v>23</v>
      </c>
      <c r="N208" s="199" t="s">
        <v>44</v>
      </c>
      <c r="O208" s="41"/>
      <c r="P208" s="200">
        <f>O208*H208</f>
        <v>0</v>
      </c>
      <c r="Q208" s="200">
        <v>8.5693499999999997E-4</v>
      </c>
      <c r="R208" s="200">
        <f>Q208*H208</f>
        <v>2.7764693999999996E-2</v>
      </c>
      <c r="S208" s="200">
        <v>0</v>
      </c>
      <c r="T208" s="201">
        <f>S208*H208</f>
        <v>0</v>
      </c>
      <c r="AR208" s="23" t="s">
        <v>142</v>
      </c>
      <c r="AT208" s="23" t="s">
        <v>137</v>
      </c>
      <c r="AU208" s="23" t="s">
        <v>83</v>
      </c>
      <c r="AY208" s="23" t="s">
        <v>135</v>
      </c>
      <c r="BE208" s="202">
        <f>IF(N208="základní",J208,0)</f>
        <v>0</v>
      </c>
      <c r="BF208" s="202">
        <f>IF(N208="snížená",J208,0)</f>
        <v>0</v>
      </c>
      <c r="BG208" s="202">
        <f>IF(N208="zákl. přenesená",J208,0)</f>
        <v>0</v>
      </c>
      <c r="BH208" s="202">
        <f>IF(N208="sníž. přenesená",J208,0)</f>
        <v>0</v>
      </c>
      <c r="BI208" s="202">
        <f>IF(N208="nulová",J208,0)</f>
        <v>0</v>
      </c>
      <c r="BJ208" s="23" t="s">
        <v>81</v>
      </c>
      <c r="BK208" s="202">
        <f>ROUND(I208*H208,2)</f>
        <v>0</v>
      </c>
      <c r="BL208" s="23" t="s">
        <v>142</v>
      </c>
      <c r="BM208" s="23" t="s">
        <v>306</v>
      </c>
    </row>
    <row r="209" spans="2:65" s="1" customFormat="1" ht="40.5">
      <c r="B209" s="40"/>
      <c r="C209" s="62"/>
      <c r="D209" s="203" t="s">
        <v>144</v>
      </c>
      <c r="E209" s="62"/>
      <c r="F209" s="204" t="s">
        <v>307</v>
      </c>
      <c r="G209" s="62"/>
      <c r="H209" s="62"/>
      <c r="I209" s="162"/>
      <c r="J209" s="62"/>
      <c r="K209" s="62"/>
      <c r="L209" s="60"/>
      <c r="M209" s="205"/>
      <c r="N209" s="41"/>
      <c r="O209" s="41"/>
      <c r="P209" s="41"/>
      <c r="Q209" s="41"/>
      <c r="R209" s="41"/>
      <c r="S209" s="41"/>
      <c r="T209" s="77"/>
      <c r="AT209" s="23" t="s">
        <v>144</v>
      </c>
      <c r="AU209" s="23" t="s">
        <v>83</v>
      </c>
    </row>
    <row r="210" spans="2:65" s="1" customFormat="1" ht="189">
      <c r="B210" s="40"/>
      <c r="C210" s="62"/>
      <c r="D210" s="203" t="s">
        <v>146</v>
      </c>
      <c r="E210" s="62"/>
      <c r="F210" s="206" t="s">
        <v>300</v>
      </c>
      <c r="G210" s="62"/>
      <c r="H210" s="62"/>
      <c r="I210" s="162"/>
      <c r="J210" s="62"/>
      <c r="K210" s="62"/>
      <c r="L210" s="60"/>
      <c r="M210" s="205"/>
      <c r="N210" s="41"/>
      <c r="O210" s="41"/>
      <c r="P210" s="41"/>
      <c r="Q210" s="41"/>
      <c r="R210" s="41"/>
      <c r="S210" s="41"/>
      <c r="T210" s="77"/>
      <c r="AT210" s="23" t="s">
        <v>146</v>
      </c>
      <c r="AU210" s="23" t="s">
        <v>83</v>
      </c>
    </row>
    <row r="211" spans="2:65" s="1" customFormat="1" ht="25.5" customHeight="1">
      <c r="B211" s="40"/>
      <c r="C211" s="191" t="s">
        <v>308</v>
      </c>
      <c r="D211" s="191" t="s">
        <v>137</v>
      </c>
      <c r="E211" s="192" t="s">
        <v>309</v>
      </c>
      <c r="F211" s="193" t="s">
        <v>310</v>
      </c>
      <c r="G211" s="194" t="s">
        <v>220</v>
      </c>
      <c r="H211" s="195">
        <v>0.48</v>
      </c>
      <c r="I211" s="196"/>
      <c r="J211" s="197">
        <f>ROUND(I211*H211,2)</f>
        <v>0</v>
      </c>
      <c r="K211" s="193" t="s">
        <v>141</v>
      </c>
      <c r="L211" s="60"/>
      <c r="M211" s="198" t="s">
        <v>23</v>
      </c>
      <c r="N211" s="199" t="s">
        <v>44</v>
      </c>
      <c r="O211" s="41"/>
      <c r="P211" s="200">
        <f>O211*H211</f>
        <v>0</v>
      </c>
      <c r="Q211" s="200">
        <v>1.0957950000000001</v>
      </c>
      <c r="R211" s="200">
        <f>Q211*H211</f>
        <v>0.52598160000000005</v>
      </c>
      <c r="S211" s="200">
        <v>0</v>
      </c>
      <c r="T211" s="201">
        <f>S211*H211</f>
        <v>0</v>
      </c>
      <c r="AR211" s="23" t="s">
        <v>142</v>
      </c>
      <c r="AT211" s="23" t="s">
        <v>137</v>
      </c>
      <c r="AU211" s="23" t="s">
        <v>83</v>
      </c>
      <c r="AY211" s="23" t="s">
        <v>135</v>
      </c>
      <c r="BE211" s="202">
        <f>IF(N211="základní",J211,0)</f>
        <v>0</v>
      </c>
      <c r="BF211" s="202">
        <f>IF(N211="snížená",J211,0)</f>
        <v>0</v>
      </c>
      <c r="BG211" s="202">
        <f>IF(N211="zákl. přenesená",J211,0)</f>
        <v>0</v>
      </c>
      <c r="BH211" s="202">
        <f>IF(N211="sníž. přenesená",J211,0)</f>
        <v>0</v>
      </c>
      <c r="BI211" s="202">
        <f>IF(N211="nulová",J211,0)</f>
        <v>0</v>
      </c>
      <c r="BJ211" s="23" t="s">
        <v>81</v>
      </c>
      <c r="BK211" s="202">
        <f>ROUND(I211*H211,2)</f>
        <v>0</v>
      </c>
      <c r="BL211" s="23" t="s">
        <v>142</v>
      </c>
      <c r="BM211" s="23" t="s">
        <v>311</v>
      </c>
    </row>
    <row r="212" spans="2:65" s="1" customFormat="1" ht="54">
      <c r="B212" s="40"/>
      <c r="C212" s="62"/>
      <c r="D212" s="203" t="s">
        <v>144</v>
      </c>
      <c r="E212" s="62"/>
      <c r="F212" s="204" t="s">
        <v>312</v>
      </c>
      <c r="G212" s="62"/>
      <c r="H212" s="62"/>
      <c r="I212" s="162"/>
      <c r="J212" s="62"/>
      <c r="K212" s="62"/>
      <c r="L212" s="60"/>
      <c r="M212" s="205"/>
      <c r="N212" s="41"/>
      <c r="O212" s="41"/>
      <c r="P212" s="41"/>
      <c r="Q212" s="41"/>
      <c r="R212" s="41"/>
      <c r="S212" s="41"/>
      <c r="T212" s="77"/>
      <c r="AT212" s="23" t="s">
        <v>144</v>
      </c>
      <c r="AU212" s="23" t="s">
        <v>83</v>
      </c>
    </row>
    <row r="213" spans="2:65" s="1" customFormat="1" ht="94.5">
      <c r="B213" s="40"/>
      <c r="C213" s="62"/>
      <c r="D213" s="203" t="s">
        <v>146</v>
      </c>
      <c r="E213" s="62"/>
      <c r="F213" s="206" t="s">
        <v>313</v>
      </c>
      <c r="G213" s="62"/>
      <c r="H213" s="62"/>
      <c r="I213" s="162"/>
      <c r="J213" s="62"/>
      <c r="K213" s="62"/>
      <c r="L213" s="60"/>
      <c r="M213" s="205"/>
      <c r="N213" s="41"/>
      <c r="O213" s="41"/>
      <c r="P213" s="41"/>
      <c r="Q213" s="41"/>
      <c r="R213" s="41"/>
      <c r="S213" s="41"/>
      <c r="T213" s="77"/>
      <c r="AT213" s="23" t="s">
        <v>146</v>
      </c>
      <c r="AU213" s="23" t="s">
        <v>83</v>
      </c>
    </row>
    <row r="214" spans="2:65" s="13" customFormat="1">
      <c r="B214" s="229"/>
      <c r="C214" s="230"/>
      <c r="D214" s="203" t="s">
        <v>148</v>
      </c>
      <c r="E214" s="231" t="s">
        <v>23</v>
      </c>
      <c r="F214" s="232" t="s">
        <v>292</v>
      </c>
      <c r="G214" s="230"/>
      <c r="H214" s="231" t="s">
        <v>23</v>
      </c>
      <c r="I214" s="233"/>
      <c r="J214" s="230"/>
      <c r="K214" s="230"/>
      <c r="L214" s="234"/>
      <c r="M214" s="235"/>
      <c r="N214" s="236"/>
      <c r="O214" s="236"/>
      <c r="P214" s="236"/>
      <c r="Q214" s="236"/>
      <c r="R214" s="236"/>
      <c r="S214" s="236"/>
      <c r="T214" s="237"/>
      <c r="AT214" s="238" t="s">
        <v>148</v>
      </c>
      <c r="AU214" s="238" t="s">
        <v>83</v>
      </c>
      <c r="AV214" s="13" t="s">
        <v>81</v>
      </c>
      <c r="AW214" s="13" t="s">
        <v>36</v>
      </c>
      <c r="AX214" s="13" t="s">
        <v>73</v>
      </c>
      <c r="AY214" s="238" t="s">
        <v>135</v>
      </c>
    </row>
    <row r="215" spans="2:65" s="11" customFormat="1">
      <c r="B215" s="207"/>
      <c r="C215" s="208"/>
      <c r="D215" s="203" t="s">
        <v>148</v>
      </c>
      <c r="E215" s="209" t="s">
        <v>23</v>
      </c>
      <c r="F215" s="210" t="s">
        <v>314</v>
      </c>
      <c r="G215" s="208"/>
      <c r="H215" s="211">
        <v>0.48</v>
      </c>
      <c r="I215" s="212"/>
      <c r="J215" s="208"/>
      <c r="K215" s="208"/>
      <c r="L215" s="213"/>
      <c r="M215" s="214"/>
      <c r="N215" s="215"/>
      <c r="O215" s="215"/>
      <c r="P215" s="215"/>
      <c r="Q215" s="215"/>
      <c r="R215" s="215"/>
      <c r="S215" s="215"/>
      <c r="T215" s="216"/>
      <c r="AT215" s="217" t="s">
        <v>148</v>
      </c>
      <c r="AU215" s="217" t="s">
        <v>83</v>
      </c>
      <c r="AV215" s="11" t="s">
        <v>83</v>
      </c>
      <c r="AW215" s="11" t="s">
        <v>36</v>
      </c>
      <c r="AX215" s="11" t="s">
        <v>73</v>
      </c>
      <c r="AY215" s="217" t="s">
        <v>135</v>
      </c>
    </row>
    <row r="216" spans="2:65" s="12" customFormat="1">
      <c r="B216" s="218"/>
      <c r="C216" s="219"/>
      <c r="D216" s="203" t="s">
        <v>148</v>
      </c>
      <c r="E216" s="220" t="s">
        <v>23</v>
      </c>
      <c r="F216" s="221" t="s">
        <v>150</v>
      </c>
      <c r="G216" s="219"/>
      <c r="H216" s="222">
        <v>0.48</v>
      </c>
      <c r="I216" s="223"/>
      <c r="J216" s="219"/>
      <c r="K216" s="219"/>
      <c r="L216" s="224"/>
      <c r="M216" s="225"/>
      <c r="N216" s="226"/>
      <c r="O216" s="226"/>
      <c r="P216" s="226"/>
      <c r="Q216" s="226"/>
      <c r="R216" s="226"/>
      <c r="S216" s="226"/>
      <c r="T216" s="227"/>
      <c r="AT216" s="228" t="s">
        <v>148</v>
      </c>
      <c r="AU216" s="228" t="s">
        <v>83</v>
      </c>
      <c r="AV216" s="12" t="s">
        <v>142</v>
      </c>
      <c r="AW216" s="12" t="s">
        <v>36</v>
      </c>
      <c r="AX216" s="12" t="s">
        <v>81</v>
      </c>
      <c r="AY216" s="228" t="s">
        <v>135</v>
      </c>
    </row>
    <row r="217" spans="2:65" s="10" customFormat="1" ht="29.85" customHeight="1">
      <c r="B217" s="175"/>
      <c r="C217" s="176"/>
      <c r="D217" s="177" t="s">
        <v>72</v>
      </c>
      <c r="E217" s="189" t="s">
        <v>142</v>
      </c>
      <c r="F217" s="189" t="s">
        <v>315</v>
      </c>
      <c r="G217" s="176"/>
      <c r="H217" s="176"/>
      <c r="I217" s="179"/>
      <c r="J217" s="190">
        <f>BK217</f>
        <v>0</v>
      </c>
      <c r="K217" s="176"/>
      <c r="L217" s="181"/>
      <c r="M217" s="182"/>
      <c r="N217" s="183"/>
      <c r="O217" s="183"/>
      <c r="P217" s="184">
        <f>SUM(P218:P238)</f>
        <v>0</v>
      </c>
      <c r="Q217" s="183"/>
      <c r="R217" s="184">
        <f>SUM(R218:R238)</f>
        <v>349.12855176480002</v>
      </c>
      <c r="S217" s="183"/>
      <c r="T217" s="185">
        <f>SUM(T218:T238)</f>
        <v>0</v>
      </c>
      <c r="AR217" s="186" t="s">
        <v>81</v>
      </c>
      <c r="AT217" s="187" t="s">
        <v>72</v>
      </c>
      <c r="AU217" s="187" t="s">
        <v>81</v>
      </c>
      <c r="AY217" s="186" t="s">
        <v>135</v>
      </c>
      <c r="BK217" s="188">
        <f>SUM(BK218:BK238)</f>
        <v>0</v>
      </c>
    </row>
    <row r="218" spans="2:65" s="1" customFormat="1" ht="25.5" customHeight="1">
      <c r="B218" s="40"/>
      <c r="C218" s="191" t="s">
        <v>316</v>
      </c>
      <c r="D218" s="191" t="s">
        <v>137</v>
      </c>
      <c r="E218" s="192" t="s">
        <v>317</v>
      </c>
      <c r="F218" s="193" t="s">
        <v>318</v>
      </c>
      <c r="G218" s="194" t="s">
        <v>159</v>
      </c>
      <c r="H218" s="195">
        <v>348</v>
      </c>
      <c r="I218" s="196"/>
      <c r="J218" s="197">
        <f>ROUND(I218*H218,2)</f>
        <v>0</v>
      </c>
      <c r="K218" s="193" t="s">
        <v>23</v>
      </c>
      <c r="L218" s="60"/>
      <c r="M218" s="198" t="s">
        <v>23</v>
      </c>
      <c r="N218" s="199" t="s">
        <v>44</v>
      </c>
      <c r="O218" s="41"/>
      <c r="P218" s="200">
        <f>O218*H218</f>
        <v>0</v>
      </c>
      <c r="Q218" s="200">
        <v>0.25505</v>
      </c>
      <c r="R218" s="200">
        <f>Q218*H218</f>
        <v>88.757400000000004</v>
      </c>
      <c r="S218" s="200">
        <v>0</v>
      </c>
      <c r="T218" s="201">
        <f>S218*H218</f>
        <v>0</v>
      </c>
      <c r="AR218" s="23" t="s">
        <v>142</v>
      </c>
      <c r="AT218" s="23" t="s">
        <v>137</v>
      </c>
      <c r="AU218" s="23" t="s">
        <v>83</v>
      </c>
      <c r="AY218" s="23" t="s">
        <v>135</v>
      </c>
      <c r="BE218" s="202">
        <f>IF(N218="základní",J218,0)</f>
        <v>0</v>
      </c>
      <c r="BF218" s="202">
        <f>IF(N218="snížená",J218,0)</f>
        <v>0</v>
      </c>
      <c r="BG218" s="202">
        <f>IF(N218="zákl. přenesená",J218,0)</f>
        <v>0</v>
      </c>
      <c r="BH218" s="202">
        <f>IF(N218="sníž. přenesená",J218,0)</f>
        <v>0</v>
      </c>
      <c r="BI218" s="202">
        <f>IF(N218="nulová",J218,0)</f>
        <v>0</v>
      </c>
      <c r="BJ218" s="23" t="s">
        <v>81</v>
      </c>
      <c r="BK218" s="202">
        <f>ROUND(I218*H218,2)</f>
        <v>0</v>
      </c>
      <c r="BL218" s="23" t="s">
        <v>142</v>
      </c>
      <c r="BM218" s="23" t="s">
        <v>319</v>
      </c>
    </row>
    <row r="219" spans="2:65" s="1" customFormat="1">
      <c r="B219" s="40"/>
      <c r="C219" s="62"/>
      <c r="D219" s="203" t="s">
        <v>144</v>
      </c>
      <c r="E219" s="62"/>
      <c r="F219" s="204" t="s">
        <v>320</v>
      </c>
      <c r="G219" s="62"/>
      <c r="H219" s="62"/>
      <c r="I219" s="162"/>
      <c r="J219" s="62"/>
      <c r="K219" s="62"/>
      <c r="L219" s="60"/>
      <c r="M219" s="205"/>
      <c r="N219" s="41"/>
      <c r="O219" s="41"/>
      <c r="P219" s="41"/>
      <c r="Q219" s="41"/>
      <c r="R219" s="41"/>
      <c r="S219" s="41"/>
      <c r="T219" s="77"/>
      <c r="AT219" s="23" t="s">
        <v>144</v>
      </c>
      <c r="AU219" s="23" t="s">
        <v>83</v>
      </c>
    </row>
    <row r="220" spans="2:65" s="1" customFormat="1" ht="27">
      <c r="B220" s="40"/>
      <c r="C220" s="62"/>
      <c r="D220" s="203" t="s">
        <v>267</v>
      </c>
      <c r="E220" s="62"/>
      <c r="F220" s="206" t="s">
        <v>321</v>
      </c>
      <c r="G220" s="62"/>
      <c r="H220" s="62"/>
      <c r="I220" s="162"/>
      <c r="J220" s="62"/>
      <c r="K220" s="62"/>
      <c r="L220" s="60"/>
      <c r="M220" s="205"/>
      <c r="N220" s="41"/>
      <c r="O220" s="41"/>
      <c r="P220" s="41"/>
      <c r="Q220" s="41"/>
      <c r="R220" s="41"/>
      <c r="S220" s="41"/>
      <c r="T220" s="77"/>
      <c r="AT220" s="23" t="s">
        <v>267</v>
      </c>
      <c r="AU220" s="23" t="s">
        <v>83</v>
      </c>
    </row>
    <row r="221" spans="2:65" s="11" customFormat="1">
      <c r="B221" s="207"/>
      <c r="C221" s="208"/>
      <c r="D221" s="203" t="s">
        <v>148</v>
      </c>
      <c r="E221" s="209" t="s">
        <v>23</v>
      </c>
      <c r="F221" s="210" t="s">
        <v>322</v>
      </c>
      <c r="G221" s="208"/>
      <c r="H221" s="211">
        <v>348</v>
      </c>
      <c r="I221" s="212"/>
      <c r="J221" s="208"/>
      <c r="K221" s="208"/>
      <c r="L221" s="213"/>
      <c r="M221" s="214"/>
      <c r="N221" s="215"/>
      <c r="O221" s="215"/>
      <c r="P221" s="215"/>
      <c r="Q221" s="215"/>
      <c r="R221" s="215"/>
      <c r="S221" s="215"/>
      <c r="T221" s="216"/>
      <c r="AT221" s="217" t="s">
        <v>148</v>
      </c>
      <c r="AU221" s="217" t="s">
        <v>83</v>
      </c>
      <c r="AV221" s="11" t="s">
        <v>83</v>
      </c>
      <c r="AW221" s="11" t="s">
        <v>36</v>
      </c>
      <c r="AX221" s="11" t="s">
        <v>73</v>
      </c>
      <c r="AY221" s="217" t="s">
        <v>135</v>
      </c>
    </row>
    <row r="222" spans="2:65" s="12" customFormat="1">
      <c r="B222" s="218"/>
      <c r="C222" s="219"/>
      <c r="D222" s="203" t="s">
        <v>148</v>
      </c>
      <c r="E222" s="220" t="s">
        <v>23</v>
      </c>
      <c r="F222" s="221" t="s">
        <v>150</v>
      </c>
      <c r="G222" s="219"/>
      <c r="H222" s="222">
        <v>348</v>
      </c>
      <c r="I222" s="223"/>
      <c r="J222" s="219"/>
      <c r="K222" s="219"/>
      <c r="L222" s="224"/>
      <c r="M222" s="225"/>
      <c r="N222" s="226"/>
      <c r="O222" s="226"/>
      <c r="P222" s="226"/>
      <c r="Q222" s="226"/>
      <c r="R222" s="226"/>
      <c r="S222" s="226"/>
      <c r="T222" s="227"/>
      <c r="AT222" s="228" t="s">
        <v>148</v>
      </c>
      <c r="AU222" s="228" t="s">
        <v>83</v>
      </c>
      <c r="AV222" s="12" t="s">
        <v>142</v>
      </c>
      <c r="AW222" s="12" t="s">
        <v>36</v>
      </c>
      <c r="AX222" s="12" t="s">
        <v>81</v>
      </c>
      <c r="AY222" s="228" t="s">
        <v>135</v>
      </c>
    </row>
    <row r="223" spans="2:65" s="1" customFormat="1" ht="16.5" customHeight="1">
      <c r="B223" s="40"/>
      <c r="C223" s="191" t="s">
        <v>323</v>
      </c>
      <c r="D223" s="191" t="s">
        <v>137</v>
      </c>
      <c r="E223" s="192" t="s">
        <v>324</v>
      </c>
      <c r="F223" s="193" t="s">
        <v>325</v>
      </c>
      <c r="G223" s="194" t="s">
        <v>165</v>
      </c>
      <c r="H223" s="195">
        <v>0.76</v>
      </c>
      <c r="I223" s="196"/>
      <c r="J223" s="197">
        <f>ROUND(I223*H223,2)</f>
        <v>0</v>
      </c>
      <c r="K223" s="193" t="s">
        <v>141</v>
      </c>
      <c r="L223" s="60"/>
      <c r="M223" s="198" t="s">
        <v>23</v>
      </c>
      <c r="N223" s="199" t="s">
        <v>44</v>
      </c>
      <c r="O223" s="41"/>
      <c r="P223" s="200">
        <f>O223*H223</f>
        <v>0</v>
      </c>
      <c r="Q223" s="200">
        <v>2.234</v>
      </c>
      <c r="R223" s="200">
        <f>Q223*H223</f>
        <v>1.69784</v>
      </c>
      <c r="S223" s="200">
        <v>0</v>
      </c>
      <c r="T223" s="201">
        <f>S223*H223</f>
        <v>0</v>
      </c>
      <c r="AR223" s="23" t="s">
        <v>142</v>
      </c>
      <c r="AT223" s="23" t="s">
        <v>137</v>
      </c>
      <c r="AU223" s="23" t="s">
        <v>83</v>
      </c>
      <c r="AY223" s="23" t="s">
        <v>135</v>
      </c>
      <c r="BE223" s="202">
        <f>IF(N223="základní",J223,0)</f>
        <v>0</v>
      </c>
      <c r="BF223" s="202">
        <f>IF(N223="snížená",J223,0)</f>
        <v>0</v>
      </c>
      <c r="BG223" s="202">
        <f>IF(N223="zákl. přenesená",J223,0)</f>
        <v>0</v>
      </c>
      <c r="BH223" s="202">
        <f>IF(N223="sníž. přenesená",J223,0)</f>
        <v>0</v>
      </c>
      <c r="BI223" s="202">
        <f>IF(N223="nulová",J223,0)</f>
        <v>0</v>
      </c>
      <c r="BJ223" s="23" t="s">
        <v>81</v>
      </c>
      <c r="BK223" s="202">
        <f>ROUND(I223*H223,2)</f>
        <v>0</v>
      </c>
      <c r="BL223" s="23" t="s">
        <v>142</v>
      </c>
      <c r="BM223" s="23" t="s">
        <v>326</v>
      </c>
    </row>
    <row r="224" spans="2:65" s="1" customFormat="1" ht="27">
      <c r="B224" s="40"/>
      <c r="C224" s="62"/>
      <c r="D224" s="203" t="s">
        <v>144</v>
      </c>
      <c r="E224" s="62"/>
      <c r="F224" s="204" t="s">
        <v>327</v>
      </c>
      <c r="G224" s="62"/>
      <c r="H224" s="62"/>
      <c r="I224" s="162"/>
      <c r="J224" s="62"/>
      <c r="K224" s="62"/>
      <c r="L224" s="60"/>
      <c r="M224" s="205"/>
      <c r="N224" s="41"/>
      <c r="O224" s="41"/>
      <c r="P224" s="41"/>
      <c r="Q224" s="41"/>
      <c r="R224" s="41"/>
      <c r="S224" s="41"/>
      <c r="T224" s="77"/>
      <c r="AT224" s="23" t="s">
        <v>144</v>
      </c>
      <c r="AU224" s="23" t="s">
        <v>83</v>
      </c>
    </row>
    <row r="225" spans="2:65" s="1" customFormat="1" ht="40.5">
      <c r="B225" s="40"/>
      <c r="C225" s="62"/>
      <c r="D225" s="203" t="s">
        <v>146</v>
      </c>
      <c r="E225" s="62"/>
      <c r="F225" s="206" t="s">
        <v>328</v>
      </c>
      <c r="G225" s="62"/>
      <c r="H225" s="62"/>
      <c r="I225" s="162"/>
      <c r="J225" s="62"/>
      <c r="K225" s="62"/>
      <c r="L225" s="60"/>
      <c r="M225" s="205"/>
      <c r="N225" s="41"/>
      <c r="O225" s="41"/>
      <c r="P225" s="41"/>
      <c r="Q225" s="41"/>
      <c r="R225" s="41"/>
      <c r="S225" s="41"/>
      <c r="T225" s="77"/>
      <c r="AT225" s="23" t="s">
        <v>146</v>
      </c>
      <c r="AU225" s="23" t="s">
        <v>83</v>
      </c>
    </row>
    <row r="226" spans="2:65" s="13" customFormat="1">
      <c r="B226" s="229"/>
      <c r="C226" s="230"/>
      <c r="D226" s="203" t="s">
        <v>148</v>
      </c>
      <c r="E226" s="231" t="s">
        <v>23</v>
      </c>
      <c r="F226" s="232" t="s">
        <v>329</v>
      </c>
      <c r="G226" s="230"/>
      <c r="H226" s="231" t="s">
        <v>23</v>
      </c>
      <c r="I226" s="233"/>
      <c r="J226" s="230"/>
      <c r="K226" s="230"/>
      <c r="L226" s="234"/>
      <c r="M226" s="235"/>
      <c r="N226" s="236"/>
      <c r="O226" s="236"/>
      <c r="P226" s="236"/>
      <c r="Q226" s="236"/>
      <c r="R226" s="236"/>
      <c r="S226" s="236"/>
      <c r="T226" s="237"/>
      <c r="AT226" s="238" t="s">
        <v>148</v>
      </c>
      <c r="AU226" s="238" t="s">
        <v>83</v>
      </c>
      <c r="AV226" s="13" t="s">
        <v>81</v>
      </c>
      <c r="AW226" s="13" t="s">
        <v>36</v>
      </c>
      <c r="AX226" s="13" t="s">
        <v>73</v>
      </c>
      <c r="AY226" s="238" t="s">
        <v>135</v>
      </c>
    </row>
    <row r="227" spans="2:65" s="11" customFormat="1">
      <c r="B227" s="207"/>
      <c r="C227" s="208"/>
      <c r="D227" s="203" t="s">
        <v>148</v>
      </c>
      <c r="E227" s="209" t="s">
        <v>23</v>
      </c>
      <c r="F227" s="210" t="s">
        <v>330</v>
      </c>
      <c r="G227" s="208"/>
      <c r="H227" s="211">
        <v>0.76</v>
      </c>
      <c r="I227" s="212"/>
      <c r="J227" s="208"/>
      <c r="K227" s="208"/>
      <c r="L227" s="213"/>
      <c r="M227" s="214"/>
      <c r="N227" s="215"/>
      <c r="O227" s="215"/>
      <c r="P227" s="215"/>
      <c r="Q227" s="215"/>
      <c r="R227" s="215"/>
      <c r="S227" s="215"/>
      <c r="T227" s="216"/>
      <c r="AT227" s="217" t="s">
        <v>148</v>
      </c>
      <c r="AU227" s="217" t="s">
        <v>83</v>
      </c>
      <c r="AV227" s="11" t="s">
        <v>83</v>
      </c>
      <c r="AW227" s="11" t="s">
        <v>36</v>
      </c>
      <c r="AX227" s="11" t="s">
        <v>73</v>
      </c>
      <c r="AY227" s="217" t="s">
        <v>135</v>
      </c>
    </row>
    <row r="228" spans="2:65" s="12" customFormat="1">
      <c r="B228" s="218"/>
      <c r="C228" s="219"/>
      <c r="D228" s="203" t="s">
        <v>148</v>
      </c>
      <c r="E228" s="220" t="s">
        <v>23</v>
      </c>
      <c r="F228" s="221" t="s">
        <v>150</v>
      </c>
      <c r="G228" s="219"/>
      <c r="H228" s="222">
        <v>0.76</v>
      </c>
      <c r="I228" s="223"/>
      <c r="J228" s="219"/>
      <c r="K228" s="219"/>
      <c r="L228" s="224"/>
      <c r="M228" s="225"/>
      <c r="N228" s="226"/>
      <c r="O228" s="226"/>
      <c r="P228" s="226"/>
      <c r="Q228" s="226"/>
      <c r="R228" s="226"/>
      <c r="S228" s="226"/>
      <c r="T228" s="227"/>
      <c r="AT228" s="228" t="s">
        <v>148</v>
      </c>
      <c r="AU228" s="228" t="s">
        <v>83</v>
      </c>
      <c r="AV228" s="12" t="s">
        <v>142</v>
      </c>
      <c r="AW228" s="12" t="s">
        <v>36</v>
      </c>
      <c r="AX228" s="12" t="s">
        <v>81</v>
      </c>
      <c r="AY228" s="228" t="s">
        <v>135</v>
      </c>
    </row>
    <row r="229" spans="2:65" s="1" customFormat="1" ht="16.5" customHeight="1">
      <c r="B229" s="40"/>
      <c r="C229" s="191" t="s">
        <v>331</v>
      </c>
      <c r="D229" s="191" t="s">
        <v>137</v>
      </c>
      <c r="E229" s="192" t="s">
        <v>332</v>
      </c>
      <c r="F229" s="193" t="s">
        <v>333</v>
      </c>
      <c r="G229" s="194" t="s">
        <v>159</v>
      </c>
      <c r="H229" s="195">
        <v>2.3199999999999998</v>
      </c>
      <c r="I229" s="196"/>
      <c r="J229" s="197">
        <f>ROUND(I229*H229,2)</f>
        <v>0</v>
      </c>
      <c r="K229" s="193" t="s">
        <v>141</v>
      </c>
      <c r="L229" s="60"/>
      <c r="M229" s="198" t="s">
        <v>23</v>
      </c>
      <c r="N229" s="199" t="s">
        <v>44</v>
      </c>
      <c r="O229" s="41"/>
      <c r="P229" s="200">
        <f>O229*H229</f>
        <v>0</v>
      </c>
      <c r="Q229" s="200">
        <v>6.3171399999999997E-3</v>
      </c>
      <c r="R229" s="200">
        <f>Q229*H229</f>
        <v>1.4655764799999998E-2</v>
      </c>
      <c r="S229" s="200">
        <v>0</v>
      </c>
      <c r="T229" s="201">
        <f>S229*H229</f>
        <v>0</v>
      </c>
      <c r="AR229" s="23" t="s">
        <v>142</v>
      </c>
      <c r="AT229" s="23" t="s">
        <v>137</v>
      </c>
      <c r="AU229" s="23" t="s">
        <v>83</v>
      </c>
      <c r="AY229" s="23" t="s">
        <v>135</v>
      </c>
      <c r="BE229" s="202">
        <f>IF(N229="základní",J229,0)</f>
        <v>0</v>
      </c>
      <c r="BF229" s="202">
        <f>IF(N229="snížená",J229,0)</f>
        <v>0</v>
      </c>
      <c r="BG229" s="202">
        <f>IF(N229="zákl. přenesená",J229,0)</f>
        <v>0</v>
      </c>
      <c r="BH229" s="202">
        <f>IF(N229="sníž. přenesená",J229,0)</f>
        <v>0</v>
      </c>
      <c r="BI229" s="202">
        <f>IF(N229="nulová",J229,0)</f>
        <v>0</v>
      </c>
      <c r="BJ229" s="23" t="s">
        <v>81</v>
      </c>
      <c r="BK229" s="202">
        <f>ROUND(I229*H229,2)</f>
        <v>0</v>
      </c>
      <c r="BL229" s="23" t="s">
        <v>142</v>
      </c>
      <c r="BM229" s="23" t="s">
        <v>334</v>
      </c>
    </row>
    <row r="230" spans="2:65" s="1" customFormat="1" ht="27">
      <c r="B230" s="40"/>
      <c r="C230" s="62"/>
      <c r="D230" s="203" t="s">
        <v>144</v>
      </c>
      <c r="E230" s="62"/>
      <c r="F230" s="204" t="s">
        <v>335</v>
      </c>
      <c r="G230" s="62"/>
      <c r="H230" s="62"/>
      <c r="I230" s="162"/>
      <c r="J230" s="62"/>
      <c r="K230" s="62"/>
      <c r="L230" s="60"/>
      <c r="M230" s="205"/>
      <c r="N230" s="41"/>
      <c r="O230" s="41"/>
      <c r="P230" s="41"/>
      <c r="Q230" s="41"/>
      <c r="R230" s="41"/>
      <c r="S230" s="41"/>
      <c r="T230" s="77"/>
      <c r="AT230" s="23" t="s">
        <v>144</v>
      </c>
      <c r="AU230" s="23" t="s">
        <v>83</v>
      </c>
    </row>
    <row r="231" spans="2:65" s="1" customFormat="1" ht="27">
      <c r="B231" s="40"/>
      <c r="C231" s="62"/>
      <c r="D231" s="203" t="s">
        <v>267</v>
      </c>
      <c r="E231" s="62"/>
      <c r="F231" s="206" t="s">
        <v>336</v>
      </c>
      <c r="G231" s="62"/>
      <c r="H231" s="62"/>
      <c r="I231" s="162"/>
      <c r="J231" s="62"/>
      <c r="K231" s="62"/>
      <c r="L231" s="60"/>
      <c r="M231" s="205"/>
      <c r="N231" s="41"/>
      <c r="O231" s="41"/>
      <c r="P231" s="41"/>
      <c r="Q231" s="41"/>
      <c r="R231" s="41"/>
      <c r="S231" s="41"/>
      <c r="T231" s="77"/>
      <c r="AT231" s="23" t="s">
        <v>267</v>
      </c>
      <c r="AU231" s="23" t="s">
        <v>83</v>
      </c>
    </row>
    <row r="232" spans="2:65" s="11" customFormat="1">
      <c r="B232" s="207"/>
      <c r="C232" s="208"/>
      <c r="D232" s="203" t="s">
        <v>148</v>
      </c>
      <c r="E232" s="209" t="s">
        <v>23</v>
      </c>
      <c r="F232" s="210" t="s">
        <v>337</v>
      </c>
      <c r="G232" s="208"/>
      <c r="H232" s="211">
        <v>2.3199999999999998</v>
      </c>
      <c r="I232" s="212"/>
      <c r="J232" s="208"/>
      <c r="K232" s="208"/>
      <c r="L232" s="213"/>
      <c r="M232" s="214"/>
      <c r="N232" s="215"/>
      <c r="O232" s="215"/>
      <c r="P232" s="215"/>
      <c r="Q232" s="215"/>
      <c r="R232" s="215"/>
      <c r="S232" s="215"/>
      <c r="T232" s="216"/>
      <c r="AT232" s="217" t="s">
        <v>148</v>
      </c>
      <c r="AU232" s="217" t="s">
        <v>83</v>
      </c>
      <c r="AV232" s="11" t="s">
        <v>83</v>
      </c>
      <c r="AW232" s="11" t="s">
        <v>36</v>
      </c>
      <c r="AX232" s="11" t="s">
        <v>73</v>
      </c>
      <c r="AY232" s="217" t="s">
        <v>135</v>
      </c>
    </row>
    <row r="233" spans="2:65" s="12" customFormat="1">
      <c r="B233" s="218"/>
      <c r="C233" s="219"/>
      <c r="D233" s="203" t="s">
        <v>148</v>
      </c>
      <c r="E233" s="220" t="s">
        <v>23</v>
      </c>
      <c r="F233" s="221" t="s">
        <v>150</v>
      </c>
      <c r="G233" s="219"/>
      <c r="H233" s="222">
        <v>2.3199999999999998</v>
      </c>
      <c r="I233" s="223"/>
      <c r="J233" s="219"/>
      <c r="K233" s="219"/>
      <c r="L233" s="224"/>
      <c r="M233" s="225"/>
      <c r="N233" s="226"/>
      <c r="O233" s="226"/>
      <c r="P233" s="226"/>
      <c r="Q233" s="226"/>
      <c r="R233" s="226"/>
      <c r="S233" s="226"/>
      <c r="T233" s="227"/>
      <c r="AT233" s="228" t="s">
        <v>148</v>
      </c>
      <c r="AU233" s="228" t="s">
        <v>83</v>
      </c>
      <c r="AV233" s="12" t="s">
        <v>142</v>
      </c>
      <c r="AW233" s="12" t="s">
        <v>36</v>
      </c>
      <c r="AX233" s="12" t="s">
        <v>81</v>
      </c>
      <c r="AY233" s="228" t="s">
        <v>135</v>
      </c>
    </row>
    <row r="234" spans="2:65" s="1" customFormat="1" ht="16.5" customHeight="1">
      <c r="B234" s="40"/>
      <c r="C234" s="191" t="s">
        <v>338</v>
      </c>
      <c r="D234" s="191" t="s">
        <v>137</v>
      </c>
      <c r="E234" s="192" t="s">
        <v>339</v>
      </c>
      <c r="F234" s="193" t="s">
        <v>340</v>
      </c>
      <c r="G234" s="194" t="s">
        <v>159</v>
      </c>
      <c r="H234" s="195">
        <v>348</v>
      </c>
      <c r="I234" s="196"/>
      <c r="J234" s="197">
        <f>ROUND(I234*H234,2)</f>
        <v>0</v>
      </c>
      <c r="K234" s="193" t="s">
        <v>141</v>
      </c>
      <c r="L234" s="60"/>
      <c r="M234" s="198" t="s">
        <v>23</v>
      </c>
      <c r="N234" s="199" t="s">
        <v>44</v>
      </c>
      <c r="O234" s="41"/>
      <c r="P234" s="200">
        <f>O234*H234</f>
        <v>0</v>
      </c>
      <c r="Q234" s="200">
        <v>0.74327200000000004</v>
      </c>
      <c r="R234" s="200">
        <f>Q234*H234</f>
        <v>258.65865600000001</v>
      </c>
      <c r="S234" s="200">
        <v>0</v>
      </c>
      <c r="T234" s="201">
        <f>S234*H234</f>
        <v>0</v>
      </c>
      <c r="AR234" s="23" t="s">
        <v>142</v>
      </c>
      <c r="AT234" s="23" t="s">
        <v>137</v>
      </c>
      <c r="AU234" s="23" t="s">
        <v>83</v>
      </c>
      <c r="AY234" s="23" t="s">
        <v>135</v>
      </c>
      <c r="BE234" s="202">
        <f>IF(N234="základní",J234,0)</f>
        <v>0</v>
      </c>
      <c r="BF234" s="202">
        <f>IF(N234="snížená",J234,0)</f>
        <v>0</v>
      </c>
      <c r="BG234" s="202">
        <f>IF(N234="zákl. přenesená",J234,0)</f>
        <v>0</v>
      </c>
      <c r="BH234" s="202">
        <f>IF(N234="sníž. přenesená",J234,0)</f>
        <v>0</v>
      </c>
      <c r="BI234" s="202">
        <f>IF(N234="nulová",J234,0)</f>
        <v>0</v>
      </c>
      <c r="BJ234" s="23" t="s">
        <v>81</v>
      </c>
      <c r="BK234" s="202">
        <f>ROUND(I234*H234,2)</f>
        <v>0</v>
      </c>
      <c r="BL234" s="23" t="s">
        <v>142</v>
      </c>
      <c r="BM234" s="23" t="s">
        <v>341</v>
      </c>
    </row>
    <row r="235" spans="2:65" s="1" customFormat="1" ht="27">
      <c r="B235" s="40"/>
      <c r="C235" s="62"/>
      <c r="D235" s="203" t="s">
        <v>144</v>
      </c>
      <c r="E235" s="62"/>
      <c r="F235" s="204" t="s">
        <v>342</v>
      </c>
      <c r="G235" s="62"/>
      <c r="H235" s="62"/>
      <c r="I235" s="162"/>
      <c r="J235" s="62"/>
      <c r="K235" s="62"/>
      <c r="L235" s="60"/>
      <c r="M235" s="205"/>
      <c r="N235" s="41"/>
      <c r="O235" s="41"/>
      <c r="P235" s="41"/>
      <c r="Q235" s="41"/>
      <c r="R235" s="41"/>
      <c r="S235" s="41"/>
      <c r="T235" s="77"/>
      <c r="AT235" s="23" t="s">
        <v>144</v>
      </c>
      <c r="AU235" s="23" t="s">
        <v>83</v>
      </c>
    </row>
    <row r="236" spans="2:65" s="1" customFormat="1" ht="81">
      <c r="B236" s="40"/>
      <c r="C236" s="62"/>
      <c r="D236" s="203" t="s">
        <v>146</v>
      </c>
      <c r="E236" s="62"/>
      <c r="F236" s="206" t="s">
        <v>343</v>
      </c>
      <c r="G236" s="62"/>
      <c r="H236" s="62"/>
      <c r="I236" s="162"/>
      <c r="J236" s="62"/>
      <c r="K236" s="62"/>
      <c r="L236" s="60"/>
      <c r="M236" s="205"/>
      <c r="N236" s="41"/>
      <c r="O236" s="41"/>
      <c r="P236" s="41"/>
      <c r="Q236" s="41"/>
      <c r="R236" s="41"/>
      <c r="S236" s="41"/>
      <c r="T236" s="77"/>
      <c r="AT236" s="23" t="s">
        <v>146</v>
      </c>
      <c r="AU236" s="23" t="s">
        <v>83</v>
      </c>
    </row>
    <row r="237" spans="2:65" s="11" customFormat="1">
      <c r="B237" s="207"/>
      <c r="C237" s="208"/>
      <c r="D237" s="203" t="s">
        <v>148</v>
      </c>
      <c r="E237" s="209" t="s">
        <v>23</v>
      </c>
      <c r="F237" s="210" t="s">
        <v>344</v>
      </c>
      <c r="G237" s="208"/>
      <c r="H237" s="211">
        <v>348</v>
      </c>
      <c r="I237" s="212"/>
      <c r="J237" s="208"/>
      <c r="K237" s="208"/>
      <c r="L237" s="213"/>
      <c r="M237" s="214"/>
      <c r="N237" s="215"/>
      <c r="O237" s="215"/>
      <c r="P237" s="215"/>
      <c r="Q237" s="215"/>
      <c r="R237" s="215"/>
      <c r="S237" s="215"/>
      <c r="T237" s="216"/>
      <c r="AT237" s="217" t="s">
        <v>148</v>
      </c>
      <c r="AU237" s="217" t="s">
        <v>83</v>
      </c>
      <c r="AV237" s="11" t="s">
        <v>83</v>
      </c>
      <c r="AW237" s="11" t="s">
        <v>36</v>
      </c>
      <c r="AX237" s="11" t="s">
        <v>73</v>
      </c>
      <c r="AY237" s="217" t="s">
        <v>135</v>
      </c>
    </row>
    <row r="238" spans="2:65" s="12" customFormat="1">
      <c r="B238" s="218"/>
      <c r="C238" s="219"/>
      <c r="D238" s="203" t="s">
        <v>148</v>
      </c>
      <c r="E238" s="220" t="s">
        <v>23</v>
      </c>
      <c r="F238" s="221" t="s">
        <v>150</v>
      </c>
      <c r="G238" s="219"/>
      <c r="H238" s="222">
        <v>348</v>
      </c>
      <c r="I238" s="223"/>
      <c r="J238" s="219"/>
      <c r="K238" s="219"/>
      <c r="L238" s="224"/>
      <c r="M238" s="225"/>
      <c r="N238" s="226"/>
      <c r="O238" s="226"/>
      <c r="P238" s="226"/>
      <c r="Q238" s="226"/>
      <c r="R238" s="226"/>
      <c r="S238" s="226"/>
      <c r="T238" s="227"/>
      <c r="AT238" s="228" t="s">
        <v>148</v>
      </c>
      <c r="AU238" s="228" t="s">
        <v>83</v>
      </c>
      <c r="AV238" s="12" t="s">
        <v>142</v>
      </c>
      <c r="AW238" s="12" t="s">
        <v>36</v>
      </c>
      <c r="AX238" s="12" t="s">
        <v>81</v>
      </c>
      <c r="AY238" s="228" t="s">
        <v>135</v>
      </c>
    </row>
    <row r="239" spans="2:65" s="10" customFormat="1" ht="29.85" customHeight="1">
      <c r="B239" s="175"/>
      <c r="C239" s="176"/>
      <c r="D239" s="177" t="s">
        <v>72</v>
      </c>
      <c r="E239" s="189" t="s">
        <v>190</v>
      </c>
      <c r="F239" s="189" t="s">
        <v>345</v>
      </c>
      <c r="G239" s="176"/>
      <c r="H239" s="176"/>
      <c r="I239" s="179"/>
      <c r="J239" s="190">
        <f>BK239</f>
        <v>0</v>
      </c>
      <c r="K239" s="176"/>
      <c r="L239" s="181"/>
      <c r="M239" s="182"/>
      <c r="N239" s="183"/>
      <c r="O239" s="183"/>
      <c r="P239" s="184">
        <f>SUM(P240:P247)</f>
        <v>0</v>
      </c>
      <c r="Q239" s="183"/>
      <c r="R239" s="184">
        <f>SUM(R240:R247)</f>
        <v>1.0158229999999999</v>
      </c>
      <c r="S239" s="183"/>
      <c r="T239" s="185">
        <f>SUM(T240:T247)</f>
        <v>0</v>
      </c>
      <c r="AR239" s="186" t="s">
        <v>81</v>
      </c>
      <c r="AT239" s="187" t="s">
        <v>72</v>
      </c>
      <c r="AU239" s="187" t="s">
        <v>81</v>
      </c>
      <c r="AY239" s="186" t="s">
        <v>135</v>
      </c>
      <c r="BK239" s="188">
        <f>SUM(BK240:BK247)</f>
        <v>0</v>
      </c>
    </row>
    <row r="240" spans="2:65" s="1" customFormat="1" ht="25.5" customHeight="1">
      <c r="B240" s="40"/>
      <c r="C240" s="191" t="s">
        <v>346</v>
      </c>
      <c r="D240" s="191" t="s">
        <v>137</v>
      </c>
      <c r="E240" s="192" t="s">
        <v>347</v>
      </c>
      <c r="F240" s="193" t="s">
        <v>348</v>
      </c>
      <c r="G240" s="194" t="s">
        <v>165</v>
      </c>
      <c r="H240" s="195">
        <v>0.45</v>
      </c>
      <c r="I240" s="196"/>
      <c r="J240" s="197">
        <f>ROUND(I240*H240,2)</f>
        <v>0</v>
      </c>
      <c r="K240" s="193" t="s">
        <v>141</v>
      </c>
      <c r="L240" s="60"/>
      <c r="M240" s="198" t="s">
        <v>23</v>
      </c>
      <c r="N240" s="199" t="s">
        <v>44</v>
      </c>
      <c r="O240" s="41"/>
      <c r="P240" s="200">
        <f>O240*H240</f>
        <v>0</v>
      </c>
      <c r="Q240" s="200">
        <v>2.2563399999999998</v>
      </c>
      <c r="R240" s="200">
        <f>Q240*H240</f>
        <v>1.015353</v>
      </c>
      <c r="S240" s="200">
        <v>0</v>
      </c>
      <c r="T240" s="201">
        <f>S240*H240</f>
        <v>0</v>
      </c>
      <c r="AR240" s="23" t="s">
        <v>142</v>
      </c>
      <c r="AT240" s="23" t="s">
        <v>137</v>
      </c>
      <c r="AU240" s="23" t="s">
        <v>83</v>
      </c>
      <c r="AY240" s="23" t="s">
        <v>135</v>
      </c>
      <c r="BE240" s="202">
        <f>IF(N240="základní",J240,0)</f>
        <v>0</v>
      </c>
      <c r="BF240" s="202">
        <f>IF(N240="snížená",J240,0)</f>
        <v>0</v>
      </c>
      <c r="BG240" s="202">
        <f>IF(N240="zákl. přenesená",J240,0)</f>
        <v>0</v>
      </c>
      <c r="BH240" s="202">
        <f>IF(N240="sníž. přenesená",J240,0)</f>
        <v>0</v>
      </c>
      <c r="BI240" s="202">
        <f>IF(N240="nulová",J240,0)</f>
        <v>0</v>
      </c>
      <c r="BJ240" s="23" t="s">
        <v>81</v>
      </c>
      <c r="BK240" s="202">
        <f>ROUND(I240*H240,2)</f>
        <v>0</v>
      </c>
      <c r="BL240" s="23" t="s">
        <v>142</v>
      </c>
      <c r="BM240" s="23" t="s">
        <v>349</v>
      </c>
    </row>
    <row r="241" spans="2:65" s="1" customFormat="1">
      <c r="B241" s="40"/>
      <c r="C241" s="62"/>
      <c r="D241" s="203" t="s">
        <v>144</v>
      </c>
      <c r="E241" s="62"/>
      <c r="F241" s="204" t="s">
        <v>350</v>
      </c>
      <c r="G241" s="62"/>
      <c r="H241" s="62"/>
      <c r="I241" s="162"/>
      <c r="J241" s="62"/>
      <c r="K241" s="62"/>
      <c r="L241" s="60"/>
      <c r="M241" s="205"/>
      <c r="N241" s="41"/>
      <c r="O241" s="41"/>
      <c r="P241" s="41"/>
      <c r="Q241" s="41"/>
      <c r="R241" s="41"/>
      <c r="S241" s="41"/>
      <c r="T241" s="77"/>
      <c r="AT241" s="23" t="s">
        <v>144</v>
      </c>
      <c r="AU241" s="23" t="s">
        <v>83</v>
      </c>
    </row>
    <row r="242" spans="2:65" s="1" customFormat="1" ht="40.5">
      <c r="B242" s="40"/>
      <c r="C242" s="62"/>
      <c r="D242" s="203" t="s">
        <v>146</v>
      </c>
      <c r="E242" s="62"/>
      <c r="F242" s="206" t="s">
        <v>351</v>
      </c>
      <c r="G242" s="62"/>
      <c r="H242" s="62"/>
      <c r="I242" s="162"/>
      <c r="J242" s="62"/>
      <c r="K242" s="62"/>
      <c r="L242" s="60"/>
      <c r="M242" s="205"/>
      <c r="N242" s="41"/>
      <c r="O242" s="41"/>
      <c r="P242" s="41"/>
      <c r="Q242" s="41"/>
      <c r="R242" s="41"/>
      <c r="S242" s="41"/>
      <c r="T242" s="77"/>
      <c r="AT242" s="23" t="s">
        <v>146</v>
      </c>
      <c r="AU242" s="23" t="s">
        <v>83</v>
      </c>
    </row>
    <row r="243" spans="2:65" s="11" customFormat="1">
      <c r="B243" s="207"/>
      <c r="C243" s="208"/>
      <c r="D243" s="203" t="s">
        <v>148</v>
      </c>
      <c r="E243" s="209" t="s">
        <v>23</v>
      </c>
      <c r="F243" s="210" t="s">
        <v>352</v>
      </c>
      <c r="G243" s="208"/>
      <c r="H243" s="211">
        <v>0.45</v>
      </c>
      <c r="I243" s="212"/>
      <c r="J243" s="208"/>
      <c r="K243" s="208"/>
      <c r="L243" s="213"/>
      <c r="M243" s="214"/>
      <c r="N243" s="215"/>
      <c r="O243" s="215"/>
      <c r="P243" s="215"/>
      <c r="Q243" s="215"/>
      <c r="R243" s="215"/>
      <c r="S243" s="215"/>
      <c r="T243" s="216"/>
      <c r="AT243" s="217" t="s">
        <v>148</v>
      </c>
      <c r="AU243" s="217" t="s">
        <v>83</v>
      </c>
      <c r="AV243" s="11" t="s">
        <v>83</v>
      </c>
      <c r="AW243" s="11" t="s">
        <v>36</v>
      </c>
      <c r="AX243" s="11" t="s">
        <v>73</v>
      </c>
      <c r="AY243" s="217" t="s">
        <v>135</v>
      </c>
    </row>
    <row r="244" spans="2:65" s="12" customFormat="1">
      <c r="B244" s="218"/>
      <c r="C244" s="219"/>
      <c r="D244" s="203" t="s">
        <v>148</v>
      </c>
      <c r="E244" s="220" t="s">
        <v>23</v>
      </c>
      <c r="F244" s="221" t="s">
        <v>150</v>
      </c>
      <c r="G244" s="219"/>
      <c r="H244" s="222">
        <v>0.45</v>
      </c>
      <c r="I244" s="223"/>
      <c r="J244" s="219"/>
      <c r="K244" s="219"/>
      <c r="L244" s="224"/>
      <c r="M244" s="225"/>
      <c r="N244" s="226"/>
      <c r="O244" s="226"/>
      <c r="P244" s="226"/>
      <c r="Q244" s="226"/>
      <c r="R244" s="226"/>
      <c r="S244" s="226"/>
      <c r="T244" s="227"/>
      <c r="AT244" s="228" t="s">
        <v>148</v>
      </c>
      <c r="AU244" s="228" t="s">
        <v>83</v>
      </c>
      <c r="AV244" s="12" t="s">
        <v>142</v>
      </c>
      <c r="AW244" s="12" t="s">
        <v>36</v>
      </c>
      <c r="AX244" s="12" t="s">
        <v>81</v>
      </c>
      <c r="AY244" s="228" t="s">
        <v>135</v>
      </c>
    </row>
    <row r="245" spans="2:65" s="1" customFormat="1" ht="16.5" customHeight="1">
      <c r="B245" s="40"/>
      <c r="C245" s="191" t="s">
        <v>353</v>
      </c>
      <c r="D245" s="191" t="s">
        <v>137</v>
      </c>
      <c r="E245" s="192" t="s">
        <v>354</v>
      </c>
      <c r="F245" s="193" t="s">
        <v>355</v>
      </c>
      <c r="G245" s="194" t="s">
        <v>356</v>
      </c>
      <c r="H245" s="195">
        <v>1</v>
      </c>
      <c r="I245" s="196"/>
      <c r="J245" s="197">
        <f>ROUND(I245*H245,2)</f>
        <v>0</v>
      </c>
      <c r="K245" s="193" t="s">
        <v>23</v>
      </c>
      <c r="L245" s="60"/>
      <c r="M245" s="198" t="s">
        <v>23</v>
      </c>
      <c r="N245" s="199" t="s">
        <v>44</v>
      </c>
      <c r="O245" s="41"/>
      <c r="P245" s="200">
        <f>O245*H245</f>
        <v>0</v>
      </c>
      <c r="Q245" s="200">
        <v>4.6999999999999999E-4</v>
      </c>
      <c r="R245" s="200">
        <f>Q245*H245</f>
        <v>4.6999999999999999E-4</v>
      </c>
      <c r="S245" s="200">
        <v>0</v>
      </c>
      <c r="T245" s="201">
        <f>S245*H245</f>
        <v>0</v>
      </c>
      <c r="AR245" s="23" t="s">
        <v>142</v>
      </c>
      <c r="AT245" s="23" t="s">
        <v>137</v>
      </c>
      <c r="AU245" s="23" t="s">
        <v>83</v>
      </c>
      <c r="AY245" s="23" t="s">
        <v>135</v>
      </c>
      <c r="BE245" s="202">
        <f>IF(N245="základní",J245,0)</f>
        <v>0</v>
      </c>
      <c r="BF245" s="202">
        <f>IF(N245="snížená",J245,0)</f>
        <v>0</v>
      </c>
      <c r="BG245" s="202">
        <f>IF(N245="zákl. přenesená",J245,0)</f>
        <v>0</v>
      </c>
      <c r="BH245" s="202">
        <f>IF(N245="sníž. přenesená",J245,0)</f>
        <v>0</v>
      </c>
      <c r="BI245" s="202">
        <f>IF(N245="nulová",J245,0)</f>
        <v>0</v>
      </c>
      <c r="BJ245" s="23" t="s">
        <v>81</v>
      </c>
      <c r="BK245" s="202">
        <f>ROUND(I245*H245,2)</f>
        <v>0</v>
      </c>
      <c r="BL245" s="23" t="s">
        <v>142</v>
      </c>
      <c r="BM245" s="23" t="s">
        <v>357</v>
      </c>
    </row>
    <row r="246" spans="2:65" s="1" customFormat="1" ht="27">
      <c r="B246" s="40"/>
      <c r="C246" s="62"/>
      <c r="D246" s="203" t="s">
        <v>144</v>
      </c>
      <c r="E246" s="62"/>
      <c r="F246" s="204" t="s">
        <v>358</v>
      </c>
      <c r="G246" s="62"/>
      <c r="H246" s="62"/>
      <c r="I246" s="162"/>
      <c r="J246" s="62"/>
      <c r="K246" s="62"/>
      <c r="L246" s="60"/>
      <c r="M246" s="205"/>
      <c r="N246" s="41"/>
      <c r="O246" s="41"/>
      <c r="P246" s="41"/>
      <c r="Q246" s="41"/>
      <c r="R246" s="41"/>
      <c r="S246" s="41"/>
      <c r="T246" s="77"/>
      <c r="AT246" s="23" t="s">
        <v>144</v>
      </c>
      <c r="AU246" s="23" t="s">
        <v>83</v>
      </c>
    </row>
    <row r="247" spans="2:65" s="1" customFormat="1" ht="40.5">
      <c r="B247" s="40"/>
      <c r="C247" s="62"/>
      <c r="D247" s="203" t="s">
        <v>267</v>
      </c>
      <c r="E247" s="62"/>
      <c r="F247" s="206" t="s">
        <v>359</v>
      </c>
      <c r="G247" s="62"/>
      <c r="H247" s="62"/>
      <c r="I247" s="162"/>
      <c r="J247" s="62"/>
      <c r="K247" s="62"/>
      <c r="L247" s="60"/>
      <c r="M247" s="205"/>
      <c r="N247" s="41"/>
      <c r="O247" s="41"/>
      <c r="P247" s="41"/>
      <c r="Q247" s="41"/>
      <c r="R247" s="41"/>
      <c r="S247" s="41"/>
      <c r="T247" s="77"/>
      <c r="AT247" s="23" t="s">
        <v>267</v>
      </c>
      <c r="AU247" s="23" t="s">
        <v>83</v>
      </c>
    </row>
    <row r="248" spans="2:65" s="10" customFormat="1" ht="29.85" customHeight="1">
      <c r="B248" s="175"/>
      <c r="C248" s="176"/>
      <c r="D248" s="177" t="s">
        <v>72</v>
      </c>
      <c r="E248" s="189" t="s">
        <v>360</v>
      </c>
      <c r="F248" s="189" t="s">
        <v>361</v>
      </c>
      <c r="G248" s="176"/>
      <c r="H248" s="176"/>
      <c r="I248" s="179"/>
      <c r="J248" s="190">
        <f>BK248</f>
        <v>0</v>
      </c>
      <c r="K248" s="176"/>
      <c r="L248" s="181"/>
      <c r="M248" s="182"/>
      <c r="N248" s="183"/>
      <c r="O248" s="183"/>
      <c r="P248" s="184">
        <f>SUM(P249:P255)</f>
        <v>0</v>
      </c>
      <c r="Q248" s="183"/>
      <c r="R248" s="184">
        <f>SUM(R249:R255)</f>
        <v>0</v>
      </c>
      <c r="S248" s="183"/>
      <c r="T248" s="185">
        <f>SUM(T249:T255)</f>
        <v>0</v>
      </c>
      <c r="AR248" s="186" t="s">
        <v>81</v>
      </c>
      <c r="AT248" s="187" t="s">
        <v>72</v>
      </c>
      <c r="AU248" s="187" t="s">
        <v>81</v>
      </c>
      <c r="AY248" s="186" t="s">
        <v>135</v>
      </c>
      <c r="BK248" s="188">
        <f>SUM(BK249:BK255)</f>
        <v>0</v>
      </c>
    </row>
    <row r="249" spans="2:65" s="1" customFormat="1" ht="16.5" customHeight="1">
      <c r="B249" s="40"/>
      <c r="C249" s="191" t="s">
        <v>362</v>
      </c>
      <c r="D249" s="191" t="s">
        <v>137</v>
      </c>
      <c r="E249" s="192" t="s">
        <v>363</v>
      </c>
      <c r="F249" s="193" t="s">
        <v>364</v>
      </c>
      <c r="G249" s="194" t="s">
        <v>356</v>
      </c>
      <c r="H249" s="195">
        <v>1</v>
      </c>
      <c r="I249" s="196"/>
      <c r="J249" s="197">
        <f>ROUND(I249*H249,2)</f>
        <v>0</v>
      </c>
      <c r="K249" s="193" t="s">
        <v>23</v>
      </c>
      <c r="L249" s="60"/>
      <c r="M249" s="198" t="s">
        <v>23</v>
      </c>
      <c r="N249" s="199" t="s">
        <v>44</v>
      </c>
      <c r="O249" s="41"/>
      <c r="P249" s="200">
        <f>O249*H249</f>
        <v>0</v>
      </c>
      <c r="Q249" s="200">
        <v>0</v>
      </c>
      <c r="R249" s="200">
        <f>Q249*H249</f>
        <v>0</v>
      </c>
      <c r="S249" s="200">
        <v>0</v>
      </c>
      <c r="T249" s="201">
        <f>S249*H249</f>
        <v>0</v>
      </c>
      <c r="AR249" s="23" t="s">
        <v>142</v>
      </c>
      <c r="AT249" s="23" t="s">
        <v>137</v>
      </c>
      <c r="AU249" s="23" t="s">
        <v>83</v>
      </c>
      <c r="AY249" s="23" t="s">
        <v>135</v>
      </c>
      <c r="BE249" s="202">
        <f>IF(N249="základní",J249,0)</f>
        <v>0</v>
      </c>
      <c r="BF249" s="202">
        <f>IF(N249="snížená",J249,0)</f>
        <v>0</v>
      </c>
      <c r="BG249" s="202">
        <f>IF(N249="zákl. přenesená",J249,0)</f>
        <v>0</v>
      </c>
      <c r="BH249" s="202">
        <f>IF(N249="sníž. přenesená",J249,0)</f>
        <v>0</v>
      </c>
      <c r="BI249" s="202">
        <f>IF(N249="nulová",J249,0)</f>
        <v>0</v>
      </c>
      <c r="BJ249" s="23" t="s">
        <v>81</v>
      </c>
      <c r="BK249" s="202">
        <f>ROUND(I249*H249,2)</f>
        <v>0</v>
      </c>
      <c r="BL249" s="23" t="s">
        <v>142</v>
      </c>
      <c r="BM249" s="23" t="s">
        <v>365</v>
      </c>
    </row>
    <row r="250" spans="2:65" s="1" customFormat="1">
      <c r="B250" s="40"/>
      <c r="C250" s="62"/>
      <c r="D250" s="203" t="s">
        <v>144</v>
      </c>
      <c r="E250" s="62"/>
      <c r="F250" s="204" t="s">
        <v>366</v>
      </c>
      <c r="G250" s="62"/>
      <c r="H250" s="62"/>
      <c r="I250" s="162"/>
      <c r="J250" s="62"/>
      <c r="K250" s="62"/>
      <c r="L250" s="60"/>
      <c r="M250" s="205"/>
      <c r="N250" s="41"/>
      <c r="O250" s="41"/>
      <c r="P250" s="41"/>
      <c r="Q250" s="41"/>
      <c r="R250" s="41"/>
      <c r="S250" s="41"/>
      <c r="T250" s="77"/>
      <c r="AT250" s="23" t="s">
        <v>144</v>
      </c>
      <c r="AU250" s="23" t="s">
        <v>83</v>
      </c>
    </row>
    <row r="251" spans="2:65" s="1" customFormat="1" ht="25.5" customHeight="1">
      <c r="B251" s="40"/>
      <c r="C251" s="191" t="s">
        <v>367</v>
      </c>
      <c r="D251" s="191" t="s">
        <v>137</v>
      </c>
      <c r="E251" s="192" t="s">
        <v>368</v>
      </c>
      <c r="F251" s="193" t="s">
        <v>369</v>
      </c>
      <c r="G251" s="194" t="s">
        <v>220</v>
      </c>
      <c r="H251" s="195">
        <v>133.62</v>
      </c>
      <c r="I251" s="196"/>
      <c r="J251" s="197">
        <f>ROUND(I251*H251,2)</f>
        <v>0</v>
      </c>
      <c r="K251" s="193" t="s">
        <v>141</v>
      </c>
      <c r="L251" s="60"/>
      <c r="M251" s="198" t="s">
        <v>23</v>
      </c>
      <c r="N251" s="199" t="s">
        <v>44</v>
      </c>
      <c r="O251" s="41"/>
      <c r="P251" s="200">
        <f>O251*H251</f>
        <v>0</v>
      </c>
      <c r="Q251" s="200">
        <v>0</v>
      </c>
      <c r="R251" s="200">
        <f>Q251*H251</f>
        <v>0</v>
      </c>
      <c r="S251" s="200">
        <v>0</v>
      </c>
      <c r="T251" s="201">
        <f>S251*H251</f>
        <v>0</v>
      </c>
      <c r="AR251" s="23" t="s">
        <v>142</v>
      </c>
      <c r="AT251" s="23" t="s">
        <v>137</v>
      </c>
      <c r="AU251" s="23" t="s">
        <v>83</v>
      </c>
      <c r="AY251" s="23" t="s">
        <v>135</v>
      </c>
      <c r="BE251" s="202">
        <f>IF(N251="základní",J251,0)</f>
        <v>0</v>
      </c>
      <c r="BF251" s="202">
        <f>IF(N251="snížená",J251,0)</f>
        <v>0</v>
      </c>
      <c r="BG251" s="202">
        <f>IF(N251="zákl. přenesená",J251,0)</f>
        <v>0</v>
      </c>
      <c r="BH251" s="202">
        <f>IF(N251="sníž. přenesená",J251,0)</f>
        <v>0</v>
      </c>
      <c r="BI251" s="202">
        <f>IF(N251="nulová",J251,0)</f>
        <v>0</v>
      </c>
      <c r="BJ251" s="23" t="s">
        <v>81</v>
      </c>
      <c r="BK251" s="202">
        <f>ROUND(I251*H251,2)</f>
        <v>0</v>
      </c>
      <c r="BL251" s="23" t="s">
        <v>142</v>
      </c>
      <c r="BM251" s="23" t="s">
        <v>370</v>
      </c>
    </row>
    <row r="252" spans="2:65" s="1" customFormat="1" ht="27">
      <c r="B252" s="40"/>
      <c r="C252" s="62"/>
      <c r="D252" s="203" t="s">
        <v>144</v>
      </c>
      <c r="E252" s="62"/>
      <c r="F252" s="204" t="s">
        <v>371</v>
      </c>
      <c r="G252" s="62"/>
      <c r="H252" s="62"/>
      <c r="I252" s="162"/>
      <c r="J252" s="62"/>
      <c r="K252" s="62"/>
      <c r="L252" s="60"/>
      <c r="M252" s="205"/>
      <c r="N252" s="41"/>
      <c r="O252" s="41"/>
      <c r="P252" s="41"/>
      <c r="Q252" s="41"/>
      <c r="R252" s="41"/>
      <c r="S252" s="41"/>
      <c r="T252" s="77"/>
      <c r="AT252" s="23" t="s">
        <v>144</v>
      </c>
      <c r="AU252" s="23" t="s">
        <v>83</v>
      </c>
    </row>
    <row r="253" spans="2:65" s="1" customFormat="1" ht="81">
      <c r="B253" s="40"/>
      <c r="C253" s="62"/>
      <c r="D253" s="203" t="s">
        <v>146</v>
      </c>
      <c r="E253" s="62"/>
      <c r="F253" s="206" t="s">
        <v>372</v>
      </c>
      <c r="G253" s="62"/>
      <c r="H253" s="62"/>
      <c r="I253" s="162"/>
      <c r="J253" s="62"/>
      <c r="K253" s="62"/>
      <c r="L253" s="60"/>
      <c r="M253" s="205"/>
      <c r="N253" s="41"/>
      <c r="O253" s="41"/>
      <c r="P253" s="41"/>
      <c r="Q253" s="41"/>
      <c r="R253" s="41"/>
      <c r="S253" s="41"/>
      <c r="T253" s="77"/>
      <c r="AT253" s="23" t="s">
        <v>146</v>
      </c>
      <c r="AU253" s="23" t="s">
        <v>83</v>
      </c>
    </row>
    <row r="254" spans="2:65" s="11" customFormat="1">
      <c r="B254" s="207"/>
      <c r="C254" s="208"/>
      <c r="D254" s="203" t="s">
        <v>148</v>
      </c>
      <c r="E254" s="209" t="s">
        <v>23</v>
      </c>
      <c r="F254" s="210" t="s">
        <v>373</v>
      </c>
      <c r="G254" s="208"/>
      <c r="H254" s="211">
        <v>133.62</v>
      </c>
      <c r="I254" s="212"/>
      <c r="J254" s="208"/>
      <c r="K254" s="208"/>
      <c r="L254" s="213"/>
      <c r="M254" s="214"/>
      <c r="N254" s="215"/>
      <c r="O254" s="215"/>
      <c r="P254" s="215"/>
      <c r="Q254" s="215"/>
      <c r="R254" s="215"/>
      <c r="S254" s="215"/>
      <c r="T254" s="216"/>
      <c r="AT254" s="217" t="s">
        <v>148</v>
      </c>
      <c r="AU254" s="217" t="s">
        <v>83</v>
      </c>
      <c r="AV254" s="11" t="s">
        <v>83</v>
      </c>
      <c r="AW254" s="11" t="s">
        <v>36</v>
      </c>
      <c r="AX254" s="11" t="s">
        <v>73</v>
      </c>
      <c r="AY254" s="217" t="s">
        <v>135</v>
      </c>
    </row>
    <row r="255" spans="2:65" s="12" customFormat="1">
      <c r="B255" s="218"/>
      <c r="C255" s="219"/>
      <c r="D255" s="203" t="s">
        <v>148</v>
      </c>
      <c r="E255" s="220" t="s">
        <v>23</v>
      </c>
      <c r="F255" s="221" t="s">
        <v>150</v>
      </c>
      <c r="G255" s="219"/>
      <c r="H255" s="222">
        <v>133.62</v>
      </c>
      <c r="I255" s="223"/>
      <c r="J255" s="219"/>
      <c r="K255" s="219"/>
      <c r="L255" s="224"/>
      <c r="M255" s="225"/>
      <c r="N255" s="226"/>
      <c r="O255" s="226"/>
      <c r="P255" s="226"/>
      <c r="Q255" s="226"/>
      <c r="R255" s="226"/>
      <c r="S255" s="226"/>
      <c r="T255" s="227"/>
      <c r="AT255" s="228" t="s">
        <v>148</v>
      </c>
      <c r="AU255" s="228" t="s">
        <v>83</v>
      </c>
      <c r="AV255" s="12" t="s">
        <v>142</v>
      </c>
      <c r="AW255" s="12" t="s">
        <v>36</v>
      </c>
      <c r="AX255" s="12" t="s">
        <v>81</v>
      </c>
      <c r="AY255" s="228" t="s">
        <v>135</v>
      </c>
    </row>
    <row r="256" spans="2:65" s="10" customFormat="1" ht="29.85" customHeight="1">
      <c r="B256" s="175"/>
      <c r="C256" s="176"/>
      <c r="D256" s="177" t="s">
        <v>72</v>
      </c>
      <c r="E256" s="189" t="s">
        <v>374</v>
      </c>
      <c r="F256" s="189" t="s">
        <v>375</v>
      </c>
      <c r="G256" s="176"/>
      <c r="H256" s="176"/>
      <c r="I256" s="179"/>
      <c r="J256" s="190">
        <f>BK256</f>
        <v>0</v>
      </c>
      <c r="K256" s="176"/>
      <c r="L256" s="181"/>
      <c r="M256" s="182"/>
      <c r="N256" s="183"/>
      <c r="O256" s="183"/>
      <c r="P256" s="184">
        <f>SUM(P257:P259)</f>
        <v>0</v>
      </c>
      <c r="Q256" s="183"/>
      <c r="R256" s="184">
        <f>SUM(R257:R259)</f>
        <v>0</v>
      </c>
      <c r="S256" s="183"/>
      <c r="T256" s="185">
        <f>SUM(T257:T259)</f>
        <v>0</v>
      </c>
      <c r="AR256" s="186" t="s">
        <v>81</v>
      </c>
      <c r="AT256" s="187" t="s">
        <v>72</v>
      </c>
      <c r="AU256" s="187" t="s">
        <v>81</v>
      </c>
      <c r="AY256" s="186" t="s">
        <v>135</v>
      </c>
      <c r="BK256" s="188">
        <f>SUM(BK257:BK259)</f>
        <v>0</v>
      </c>
    </row>
    <row r="257" spans="2:65" s="1" customFormat="1" ht="16.5" customHeight="1">
      <c r="B257" s="40"/>
      <c r="C257" s="191" t="s">
        <v>376</v>
      </c>
      <c r="D257" s="191" t="s">
        <v>137</v>
      </c>
      <c r="E257" s="192" t="s">
        <v>377</v>
      </c>
      <c r="F257" s="193" t="s">
        <v>378</v>
      </c>
      <c r="G257" s="194" t="s">
        <v>220</v>
      </c>
      <c r="H257" s="195">
        <v>453.91899999999998</v>
      </c>
      <c r="I257" s="196"/>
      <c r="J257" s="197">
        <f>ROUND(I257*H257,2)</f>
        <v>0</v>
      </c>
      <c r="K257" s="193" t="s">
        <v>141</v>
      </c>
      <c r="L257" s="60"/>
      <c r="M257" s="198" t="s">
        <v>23</v>
      </c>
      <c r="N257" s="199" t="s">
        <v>44</v>
      </c>
      <c r="O257" s="41"/>
      <c r="P257" s="200">
        <f>O257*H257</f>
        <v>0</v>
      </c>
      <c r="Q257" s="200">
        <v>0</v>
      </c>
      <c r="R257" s="200">
        <f>Q257*H257</f>
        <v>0</v>
      </c>
      <c r="S257" s="200">
        <v>0</v>
      </c>
      <c r="T257" s="201">
        <f>S257*H257</f>
        <v>0</v>
      </c>
      <c r="AR257" s="23" t="s">
        <v>142</v>
      </c>
      <c r="AT257" s="23" t="s">
        <v>137</v>
      </c>
      <c r="AU257" s="23" t="s">
        <v>83</v>
      </c>
      <c r="AY257" s="23" t="s">
        <v>135</v>
      </c>
      <c r="BE257" s="202">
        <f>IF(N257="základní",J257,0)</f>
        <v>0</v>
      </c>
      <c r="BF257" s="202">
        <f>IF(N257="snížená",J257,0)</f>
        <v>0</v>
      </c>
      <c r="BG257" s="202">
        <f>IF(N257="zákl. přenesená",J257,0)</f>
        <v>0</v>
      </c>
      <c r="BH257" s="202">
        <f>IF(N257="sníž. přenesená",J257,0)</f>
        <v>0</v>
      </c>
      <c r="BI257" s="202">
        <f>IF(N257="nulová",J257,0)</f>
        <v>0</v>
      </c>
      <c r="BJ257" s="23" t="s">
        <v>81</v>
      </c>
      <c r="BK257" s="202">
        <f>ROUND(I257*H257,2)</f>
        <v>0</v>
      </c>
      <c r="BL257" s="23" t="s">
        <v>142</v>
      </c>
      <c r="BM257" s="23" t="s">
        <v>379</v>
      </c>
    </row>
    <row r="258" spans="2:65" s="1" customFormat="1">
      <c r="B258" s="40"/>
      <c r="C258" s="62"/>
      <c r="D258" s="203" t="s">
        <v>144</v>
      </c>
      <c r="E258" s="62"/>
      <c r="F258" s="204" t="s">
        <v>380</v>
      </c>
      <c r="G258" s="62"/>
      <c r="H258" s="62"/>
      <c r="I258" s="162"/>
      <c r="J258" s="62"/>
      <c r="K258" s="62"/>
      <c r="L258" s="60"/>
      <c r="M258" s="205"/>
      <c r="N258" s="41"/>
      <c r="O258" s="41"/>
      <c r="P258" s="41"/>
      <c r="Q258" s="41"/>
      <c r="R258" s="41"/>
      <c r="S258" s="41"/>
      <c r="T258" s="77"/>
      <c r="AT258" s="23" t="s">
        <v>144</v>
      </c>
      <c r="AU258" s="23" t="s">
        <v>83</v>
      </c>
    </row>
    <row r="259" spans="2:65" s="1" customFormat="1" ht="27">
      <c r="B259" s="40"/>
      <c r="C259" s="62"/>
      <c r="D259" s="203" t="s">
        <v>146</v>
      </c>
      <c r="E259" s="62"/>
      <c r="F259" s="206" t="s">
        <v>381</v>
      </c>
      <c r="G259" s="62"/>
      <c r="H259" s="62"/>
      <c r="I259" s="162"/>
      <c r="J259" s="62"/>
      <c r="K259" s="62"/>
      <c r="L259" s="60"/>
      <c r="M259" s="205"/>
      <c r="N259" s="41"/>
      <c r="O259" s="41"/>
      <c r="P259" s="41"/>
      <c r="Q259" s="41"/>
      <c r="R259" s="41"/>
      <c r="S259" s="41"/>
      <c r="T259" s="77"/>
      <c r="AT259" s="23" t="s">
        <v>146</v>
      </c>
      <c r="AU259" s="23" t="s">
        <v>83</v>
      </c>
    </row>
    <row r="260" spans="2:65" s="10" customFormat="1" ht="37.35" customHeight="1">
      <c r="B260" s="175"/>
      <c r="C260" s="176"/>
      <c r="D260" s="177" t="s">
        <v>72</v>
      </c>
      <c r="E260" s="178" t="s">
        <v>382</v>
      </c>
      <c r="F260" s="178" t="s">
        <v>383</v>
      </c>
      <c r="G260" s="176"/>
      <c r="H260" s="176"/>
      <c r="I260" s="179"/>
      <c r="J260" s="180">
        <f>BK260</f>
        <v>0</v>
      </c>
      <c r="K260" s="176"/>
      <c r="L260" s="181"/>
      <c r="M260" s="182"/>
      <c r="N260" s="183"/>
      <c r="O260" s="183"/>
      <c r="P260" s="184">
        <f>P261+P288</f>
        <v>0</v>
      </c>
      <c r="Q260" s="183"/>
      <c r="R260" s="184">
        <f>R261+R288</f>
        <v>1.1501700000000001</v>
      </c>
      <c r="S260" s="183"/>
      <c r="T260" s="185">
        <f>T261+T288</f>
        <v>0</v>
      </c>
      <c r="AR260" s="186" t="s">
        <v>83</v>
      </c>
      <c r="AT260" s="187" t="s">
        <v>72</v>
      </c>
      <c r="AU260" s="187" t="s">
        <v>73</v>
      </c>
      <c r="AY260" s="186" t="s">
        <v>135</v>
      </c>
      <c r="BK260" s="188">
        <f>BK261+BK288</f>
        <v>0</v>
      </c>
    </row>
    <row r="261" spans="2:65" s="10" customFormat="1" ht="19.899999999999999" customHeight="1">
      <c r="B261" s="175"/>
      <c r="C261" s="176"/>
      <c r="D261" s="177" t="s">
        <v>72</v>
      </c>
      <c r="E261" s="189" t="s">
        <v>384</v>
      </c>
      <c r="F261" s="189" t="s">
        <v>385</v>
      </c>
      <c r="G261" s="176"/>
      <c r="H261" s="176"/>
      <c r="I261" s="179"/>
      <c r="J261" s="190">
        <f>BK261</f>
        <v>0</v>
      </c>
      <c r="K261" s="176"/>
      <c r="L261" s="181"/>
      <c r="M261" s="182"/>
      <c r="N261" s="183"/>
      <c r="O261" s="183"/>
      <c r="P261" s="184">
        <f>SUM(P262:P287)</f>
        <v>0</v>
      </c>
      <c r="Q261" s="183"/>
      <c r="R261" s="184">
        <f>SUM(R262:R287)</f>
        <v>1.1499600000000001</v>
      </c>
      <c r="S261" s="183"/>
      <c r="T261" s="185">
        <f>SUM(T262:T287)</f>
        <v>0</v>
      </c>
      <c r="AR261" s="186" t="s">
        <v>83</v>
      </c>
      <c r="AT261" s="187" t="s">
        <v>72</v>
      </c>
      <c r="AU261" s="187" t="s">
        <v>81</v>
      </c>
      <c r="AY261" s="186" t="s">
        <v>135</v>
      </c>
      <c r="BK261" s="188">
        <f>SUM(BK262:BK287)</f>
        <v>0</v>
      </c>
    </row>
    <row r="262" spans="2:65" s="1" customFormat="1" ht="16.5" customHeight="1">
      <c r="B262" s="40"/>
      <c r="C262" s="191" t="s">
        <v>386</v>
      </c>
      <c r="D262" s="191" t="s">
        <v>137</v>
      </c>
      <c r="E262" s="192" t="s">
        <v>387</v>
      </c>
      <c r="F262" s="193" t="s">
        <v>388</v>
      </c>
      <c r="G262" s="194" t="s">
        <v>159</v>
      </c>
      <c r="H262" s="195">
        <v>370</v>
      </c>
      <c r="I262" s="196"/>
      <c r="J262" s="197">
        <f>ROUND(I262*H262,2)</f>
        <v>0</v>
      </c>
      <c r="K262" s="193" t="s">
        <v>23</v>
      </c>
      <c r="L262" s="60"/>
      <c r="M262" s="198" t="s">
        <v>23</v>
      </c>
      <c r="N262" s="199" t="s">
        <v>44</v>
      </c>
      <c r="O262" s="41"/>
      <c r="P262" s="200">
        <f>O262*H262</f>
        <v>0</v>
      </c>
      <c r="Q262" s="200">
        <v>7.6999999999999996E-4</v>
      </c>
      <c r="R262" s="200">
        <f>Q262*H262</f>
        <v>0.28489999999999999</v>
      </c>
      <c r="S262" s="200">
        <v>0</v>
      </c>
      <c r="T262" s="201">
        <f>S262*H262</f>
        <v>0</v>
      </c>
      <c r="AR262" s="23" t="s">
        <v>241</v>
      </c>
      <c r="AT262" s="23" t="s">
        <v>137</v>
      </c>
      <c r="AU262" s="23" t="s">
        <v>83</v>
      </c>
      <c r="AY262" s="23" t="s">
        <v>135</v>
      </c>
      <c r="BE262" s="202">
        <f>IF(N262="základní",J262,0)</f>
        <v>0</v>
      </c>
      <c r="BF262" s="202">
        <f>IF(N262="snížená",J262,0)</f>
        <v>0</v>
      </c>
      <c r="BG262" s="202">
        <f>IF(N262="zákl. přenesená",J262,0)</f>
        <v>0</v>
      </c>
      <c r="BH262" s="202">
        <f>IF(N262="sníž. přenesená",J262,0)</f>
        <v>0</v>
      </c>
      <c r="BI262" s="202">
        <f>IF(N262="nulová",J262,0)</f>
        <v>0</v>
      </c>
      <c r="BJ262" s="23" t="s">
        <v>81</v>
      </c>
      <c r="BK262" s="202">
        <f>ROUND(I262*H262,2)</f>
        <v>0</v>
      </c>
      <c r="BL262" s="23" t="s">
        <v>241</v>
      </c>
      <c r="BM262" s="23" t="s">
        <v>389</v>
      </c>
    </row>
    <row r="263" spans="2:65" s="1" customFormat="1" ht="27">
      <c r="B263" s="40"/>
      <c r="C263" s="62"/>
      <c r="D263" s="203" t="s">
        <v>144</v>
      </c>
      <c r="E263" s="62"/>
      <c r="F263" s="204" t="s">
        <v>390</v>
      </c>
      <c r="G263" s="62"/>
      <c r="H263" s="62"/>
      <c r="I263" s="162"/>
      <c r="J263" s="62"/>
      <c r="K263" s="62"/>
      <c r="L263" s="60"/>
      <c r="M263" s="205"/>
      <c r="N263" s="41"/>
      <c r="O263" s="41"/>
      <c r="P263" s="41"/>
      <c r="Q263" s="41"/>
      <c r="R263" s="41"/>
      <c r="S263" s="41"/>
      <c r="T263" s="77"/>
      <c r="AT263" s="23" t="s">
        <v>144</v>
      </c>
      <c r="AU263" s="23" t="s">
        <v>83</v>
      </c>
    </row>
    <row r="264" spans="2:65" s="11" customFormat="1">
      <c r="B264" s="207"/>
      <c r="C264" s="208"/>
      <c r="D264" s="203" t="s">
        <v>148</v>
      </c>
      <c r="E264" s="209" t="s">
        <v>23</v>
      </c>
      <c r="F264" s="210" t="s">
        <v>391</v>
      </c>
      <c r="G264" s="208"/>
      <c r="H264" s="211">
        <v>370</v>
      </c>
      <c r="I264" s="212"/>
      <c r="J264" s="208"/>
      <c r="K264" s="208"/>
      <c r="L264" s="213"/>
      <c r="M264" s="214"/>
      <c r="N264" s="215"/>
      <c r="O264" s="215"/>
      <c r="P264" s="215"/>
      <c r="Q264" s="215"/>
      <c r="R264" s="215"/>
      <c r="S264" s="215"/>
      <c r="T264" s="216"/>
      <c r="AT264" s="217" t="s">
        <v>148</v>
      </c>
      <c r="AU264" s="217" t="s">
        <v>83</v>
      </c>
      <c r="AV264" s="11" t="s">
        <v>83</v>
      </c>
      <c r="AW264" s="11" t="s">
        <v>36</v>
      </c>
      <c r="AX264" s="11" t="s">
        <v>73</v>
      </c>
      <c r="AY264" s="217" t="s">
        <v>135</v>
      </c>
    </row>
    <row r="265" spans="2:65" s="12" customFormat="1">
      <c r="B265" s="218"/>
      <c r="C265" s="219"/>
      <c r="D265" s="203" t="s">
        <v>148</v>
      </c>
      <c r="E265" s="220" t="s">
        <v>23</v>
      </c>
      <c r="F265" s="221" t="s">
        <v>150</v>
      </c>
      <c r="G265" s="219"/>
      <c r="H265" s="222">
        <v>370</v>
      </c>
      <c r="I265" s="223"/>
      <c r="J265" s="219"/>
      <c r="K265" s="219"/>
      <c r="L265" s="224"/>
      <c r="M265" s="225"/>
      <c r="N265" s="226"/>
      <c r="O265" s="226"/>
      <c r="P265" s="226"/>
      <c r="Q265" s="226"/>
      <c r="R265" s="226"/>
      <c r="S265" s="226"/>
      <c r="T265" s="227"/>
      <c r="AT265" s="228" t="s">
        <v>148</v>
      </c>
      <c r="AU265" s="228" t="s">
        <v>83</v>
      </c>
      <c r="AV265" s="12" t="s">
        <v>142</v>
      </c>
      <c r="AW265" s="12" t="s">
        <v>36</v>
      </c>
      <c r="AX265" s="12" t="s">
        <v>81</v>
      </c>
      <c r="AY265" s="228" t="s">
        <v>135</v>
      </c>
    </row>
    <row r="266" spans="2:65" s="1" customFormat="1" ht="16.5" customHeight="1">
      <c r="B266" s="40"/>
      <c r="C266" s="239" t="s">
        <v>392</v>
      </c>
      <c r="D266" s="239" t="s">
        <v>217</v>
      </c>
      <c r="E266" s="240" t="s">
        <v>393</v>
      </c>
      <c r="F266" s="241" t="s">
        <v>394</v>
      </c>
      <c r="G266" s="242" t="s">
        <v>159</v>
      </c>
      <c r="H266" s="243">
        <v>425.5</v>
      </c>
      <c r="I266" s="244"/>
      <c r="J266" s="245">
        <f>ROUND(I266*H266,2)</f>
        <v>0</v>
      </c>
      <c r="K266" s="241" t="s">
        <v>141</v>
      </c>
      <c r="L266" s="246"/>
      <c r="M266" s="247" t="s">
        <v>23</v>
      </c>
      <c r="N266" s="248" t="s">
        <v>44</v>
      </c>
      <c r="O266" s="41"/>
      <c r="P266" s="200">
        <f>O266*H266</f>
        <v>0</v>
      </c>
      <c r="Q266" s="200">
        <v>1.1199999999999999E-3</v>
      </c>
      <c r="R266" s="200">
        <f>Q266*H266</f>
        <v>0.47655999999999998</v>
      </c>
      <c r="S266" s="200">
        <v>0</v>
      </c>
      <c r="T266" s="201">
        <f>S266*H266</f>
        <v>0</v>
      </c>
      <c r="AR266" s="23" t="s">
        <v>362</v>
      </c>
      <c r="AT266" s="23" t="s">
        <v>217</v>
      </c>
      <c r="AU266" s="23" t="s">
        <v>83</v>
      </c>
      <c r="AY266" s="23" t="s">
        <v>135</v>
      </c>
      <c r="BE266" s="202">
        <f>IF(N266="základní",J266,0)</f>
        <v>0</v>
      </c>
      <c r="BF266" s="202">
        <f>IF(N266="snížená",J266,0)</f>
        <v>0</v>
      </c>
      <c r="BG266" s="202">
        <f>IF(N266="zákl. přenesená",J266,0)</f>
        <v>0</v>
      </c>
      <c r="BH266" s="202">
        <f>IF(N266="sníž. přenesená",J266,0)</f>
        <v>0</v>
      </c>
      <c r="BI266" s="202">
        <f>IF(N266="nulová",J266,0)</f>
        <v>0</v>
      </c>
      <c r="BJ266" s="23" t="s">
        <v>81</v>
      </c>
      <c r="BK266" s="202">
        <f>ROUND(I266*H266,2)</f>
        <v>0</v>
      </c>
      <c r="BL266" s="23" t="s">
        <v>241</v>
      </c>
      <c r="BM266" s="23" t="s">
        <v>395</v>
      </c>
    </row>
    <row r="267" spans="2:65" s="1" customFormat="1">
      <c r="B267" s="40"/>
      <c r="C267" s="62"/>
      <c r="D267" s="203" t="s">
        <v>144</v>
      </c>
      <c r="E267" s="62"/>
      <c r="F267" s="204" t="s">
        <v>394</v>
      </c>
      <c r="G267" s="62"/>
      <c r="H267" s="62"/>
      <c r="I267" s="162"/>
      <c r="J267" s="62"/>
      <c r="K267" s="62"/>
      <c r="L267" s="60"/>
      <c r="M267" s="205"/>
      <c r="N267" s="41"/>
      <c r="O267" s="41"/>
      <c r="P267" s="41"/>
      <c r="Q267" s="41"/>
      <c r="R267" s="41"/>
      <c r="S267" s="41"/>
      <c r="T267" s="77"/>
      <c r="AT267" s="23" t="s">
        <v>144</v>
      </c>
      <c r="AU267" s="23" t="s">
        <v>83</v>
      </c>
    </row>
    <row r="268" spans="2:65" s="11" customFormat="1">
      <c r="B268" s="207"/>
      <c r="C268" s="208"/>
      <c r="D268" s="203" t="s">
        <v>148</v>
      </c>
      <c r="E268" s="208"/>
      <c r="F268" s="210" t="s">
        <v>396</v>
      </c>
      <c r="G268" s="208"/>
      <c r="H268" s="211">
        <v>425.5</v>
      </c>
      <c r="I268" s="212"/>
      <c r="J268" s="208"/>
      <c r="K268" s="208"/>
      <c r="L268" s="213"/>
      <c r="M268" s="214"/>
      <c r="N268" s="215"/>
      <c r="O268" s="215"/>
      <c r="P268" s="215"/>
      <c r="Q268" s="215"/>
      <c r="R268" s="215"/>
      <c r="S268" s="215"/>
      <c r="T268" s="216"/>
      <c r="AT268" s="217" t="s">
        <v>148</v>
      </c>
      <c r="AU268" s="217" t="s">
        <v>83</v>
      </c>
      <c r="AV268" s="11" t="s">
        <v>83</v>
      </c>
      <c r="AW268" s="11" t="s">
        <v>6</v>
      </c>
      <c r="AX268" s="11" t="s">
        <v>81</v>
      </c>
      <c r="AY268" s="217" t="s">
        <v>135</v>
      </c>
    </row>
    <row r="269" spans="2:65" s="1" customFormat="1" ht="16.5" customHeight="1">
      <c r="B269" s="40"/>
      <c r="C269" s="191" t="s">
        <v>397</v>
      </c>
      <c r="D269" s="191" t="s">
        <v>137</v>
      </c>
      <c r="E269" s="192" t="s">
        <v>398</v>
      </c>
      <c r="F269" s="193" t="s">
        <v>399</v>
      </c>
      <c r="G269" s="194" t="s">
        <v>159</v>
      </c>
      <c r="H269" s="195">
        <v>370</v>
      </c>
      <c r="I269" s="196"/>
      <c r="J269" s="197">
        <f>ROUND(I269*H269,2)</f>
        <v>0</v>
      </c>
      <c r="K269" s="193" t="s">
        <v>141</v>
      </c>
      <c r="L269" s="60"/>
      <c r="M269" s="198" t="s">
        <v>23</v>
      </c>
      <c r="N269" s="199" t="s">
        <v>44</v>
      </c>
      <c r="O269" s="41"/>
      <c r="P269" s="200">
        <f>O269*H269</f>
        <v>0</v>
      </c>
      <c r="Q269" s="200">
        <v>0</v>
      </c>
      <c r="R269" s="200">
        <f>Q269*H269</f>
        <v>0</v>
      </c>
      <c r="S269" s="200">
        <v>0</v>
      </c>
      <c r="T269" s="201">
        <f>S269*H269</f>
        <v>0</v>
      </c>
      <c r="AR269" s="23" t="s">
        <v>241</v>
      </c>
      <c r="AT269" s="23" t="s">
        <v>137</v>
      </c>
      <c r="AU269" s="23" t="s">
        <v>83</v>
      </c>
      <c r="AY269" s="23" t="s">
        <v>135</v>
      </c>
      <c r="BE269" s="202">
        <f>IF(N269="základní",J269,0)</f>
        <v>0</v>
      </c>
      <c r="BF269" s="202">
        <f>IF(N269="snížená",J269,0)</f>
        <v>0</v>
      </c>
      <c r="BG269" s="202">
        <f>IF(N269="zákl. přenesená",J269,0)</f>
        <v>0</v>
      </c>
      <c r="BH269" s="202">
        <f>IF(N269="sníž. přenesená",J269,0)</f>
        <v>0</v>
      </c>
      <c r="BI269" s="202">
        <f>IF(N269="nulová",J269,0)</f>
        <v>0</v>
      </c>
      <c r="BJ269" s="23" t="s">
        <v>81</v>
      </c>
      <c r="BK269" s="202">
        <f>ROUND(I269*H269,2)</f>
        <v>0</v>
      </c>
      <c r="BL269" s="23" t="s">
        <v>241</v>
      </c>
      <c r="BM269" s="23" t="s">
        <v>400</v>
      </c>
    </row>
    <row r="270" spans="2:65" s="1" customFormat="1" ht="27">
      <c r="B270" s="40"/>
      <c r="C270" s="62"/>
      <c r="D270" s="203" t="s">
        <v>144</v>
      </c>
      <c r="E270" s="62"/>
      <c r="F270" s="204" t="s">
        <v>401</v>
      </c>
      <c r="G270" s="62"/>
      <c r="H270" s="62"/>
      <c r="I270" s="162"/>
      <c r="J270" s="62"/>
      <c r="K270" s="62"/>
      <c r="L270" s="60"/>
      <c r="M270" s="205"/>
      <c r="N270" s="41"/>
      <c r="O270" s="41"/>
      <c r="P270" s="41"/>
      <c r="Q270" s="41"/>
      <c r="R270" s="41"/>
      <c r="S270" s="41"/>
      <c r="T270" s="77"/>
      <c r="AT270" s="23" t="s">
        <v>144</v>
      </c>
      <c r="AU270" s="23" t="s">
        <v>83</v>
      </c>
    </row>
    <row r="271" spans="2:65" s="1" customFormat="1" ht="67.5">
      <c r="B271" s="40"/>
      <c r="C271" s="62"/>
      <c r="D271" s="203" t="s">
        <v>146</v>
      </c>
      <c r="E271" s="62"/>
      <c r="F271" s="206" t="s">
        <v>402</v>
      </c>
      <c r="G271" s="62"/>
      <c r="H271" s="62"/>
      <c r="I271" s="162"/>
      <c r="J271" s="62"/>
      <c r="K271" s="62"/>
      <c r="L271" s="60"/>
      <c r="M271" s="205"/>
      <c r="N271" s="41"/>
      <c r="O271" s="41"/>
      <c r="P271" s="41"/>
      <c r="Q271" s="41"/>
      <c r="R271" s="41"/>
      <c r="S271" s="41"/>
      <c r="T271" s="77"/>
      <c r="AT271" s="23" t="s">
        <v>146</v>
      </c>
      <c r="AU271" s="23" t="s">
        <v>83</v>
      </c>
    </row>
    <row r="272" spans="2:65" s="11" customFormat="1">
      <c r="B272" s="207"/>
      <c r="C272" s="208"/>
      <c r="D272" s="203" t="s">
        <v>148</v>
      </c>
      <c r="E272" s="209" t="s">
        <v>23</v>
      </c>
      <c r="F272" s="210" t="s">
        <v>391</v>
      </c>
      <c r="G272" s="208"/>
      <c r="H272" s="211">
        <v>370</v>
      </c>
      <c r="I272" s="212"/>
      <c r="J272" s="208"/>
      <c r="K272" s="208"/>
      <c r="L272" s="213"/>
      <c r="M272" s="214"/>
      <c r="N272" s="215"/>
      <c r="O272" s="215"/>
      <c r="P272" s="215"/>
      <c r="Q272" s="215"/>
      <c r="R272" s="215"/>
      <c r="S272" s="215"/>
      <c r="T272" s="216"/>
      <c r="AT272" s="217" t="s">
        <v>148</v>
      </c>
      <c r="AU272" s="217" t="s">
        <v>83</v>
      </c>
      <c r="AV272" s="11" t="s">
        <v>83</v>
      </c>
      <c r="AW272" s="11" t="s">
        <v>36</v>
      </c>
      <c r="AX272" s="11" t="s">
        <v>73</v>
      </c>
      <c r="AY272" s="217" t="s">
        <v>135</v>
      </c>
    </row>
    <row r="273" spans="2:65" s="12" customFormat="1">
      <c r="B273" s="218"/>
      <c r="C273" s="219"/>
      <c r="D273" s="203" t="s">
        <v>148</v>
      </c>
      <c r="E273" s="220" t="s">
        <v>23</v>
      </c>
      <c r="F273" s="221" t="s">
        <v>150</v>
      </c>
      <c r="G273" s="219"/>
      <c r="H273" s="222">
        <v>370</v>
      </c>
      <c r="I273" s="223"/>
      <c r="J273" s="219"/>
      <c r="K273" s="219"/>
      <c r="L273" s="224"/>
      <c r="M273" s="225"/>
      <c r="N273" s="226"/>
      <c r="O273" s="226"/>
      <c r="P273" s="226"/>
      <c r="Q273" s="226"/>
      <c r="R273" s="226"/>
      <c r="S273" s="226"/>
      <c r="T273" s="227"/>
      <c r="AT273" s="228" t="s">
        <v>148</v>
      </c>
      <c r="AU273" s="228" t="s">
        <v>83</v>
      </c>
      <c r="AV273" s="12" t="s">
        <v>142</v>
      </c>
      <c r="AW273" s="12" t="s">
        <v>36</v>
      </c>
      <c r="AX273" s="12" t="s">
        <v>81</v>
      </c>
      <c r="AY273" s="228" t="s">
        <v>135</v>
      </c>
    </row>
    <row r="274" spans="2:65" s="1" customFormat="1" ht="16.5" customHeight="1">
      <c r="B274" s="40"/>
      <c r="C274" s="239" t="s">
        <v>403</v>
      </c>
      <c r="D274" s="239" t="s">
        <v>217</v>
      </c>
      <c r="E274" s="240" t="s">
        <v>404</v>
      </c>
      <c r="F274" s="241" t="s">
        <v>405</v>
      </c>
      <c r="G274" s="242" t="s">
        <v>159</v>
      </c>
      <c r="H274" s="243">
        <v>388.5</v>
      </c>
      <c r="I274" s="244"/>
      <c r="J274" s="245">
        <f>ROUND(I274*H274,2)</f>
        <v>0</v>
      </c>
      <c r="K274" s="241" t="s">
        <v>141</v>
      </c>
      <c r="L274" s="246"/>
      <c r="M274" s="247" t="s">
        <v>23</v>
      </c>
      <c r="N274" s="248" t="s">
        <v>44</v>
      </c>
      <c r="O274" s="41"/>
      <c r="P274" s="200">
        <f>O274*H274</f>
        <v>0</v>
      </c>
      <c r="Q274" s="200">
        <v>5.0000000000000001E-4</v>
      </c>
      <c r="R274" s="200">
        <f>Q274*H274</f>
        <v>0.19425000000000001</v>
      </c>
      <c r="S274" s="200">
        <v>0</v>
      </c>
      <c r="T274" s="201">
        <f>S274*H274</f>
        <v>0</v>
      </c>
      <c r="AR274" s="23" t="s">
        <v>362</v>
      </c>
      <c r="AT274" s="23" t="s">
        <v>217</v>
      </c>
      <c r="AU274" s="23" t="s">
        <v>83</v>
      </c>
      <c r="AY274" s="23" t="s">
        <v>135</v>
      </c>
      <c r="BE274" s="202">
        <f>IF(N274="základní",J274,0)</f>
        <v>0</v>
      </c>
      <c r="BF274" s="202">
        <f>IF(N274="snížená",J274,0)</f>
        <v>0</v>
      </c>
      <c r="BG274" s="202">
        <f>IF(N274="zákl. přenesená",J274,0)</f>
        <v>0</v>
      </c>
      <c r="BH274" s="202">
        <f>IF(N274="sníž. přenesená",J274,0)</f>
        <v>0</v>
      </c>
      <c r="BI274" s="202">
        <f>IF(N274="nulová",J274,0)</f>
        <v>0</v>
      </c>
      <c r="BJ274" s="23" t="s">
        <v>81</v>
      </c>
      <c r="BK274" s="202">
        <f>ROUND(I274*H274,2)</f>
        <v>0</v>
      </c>
      <c r="BL274" s="23" t="s">
        <v>241</v>
      </c>
      <c r="BM274" s="23" t="s">
        <v>406</v>
      </c>
    </row>
    <row r="275" spans="2:65" s="1" customFormat="1">
      <c r="B275" s="40"/>
      <c r="C275" s="62"/>
      <c r="D275" s="203" t="s">
        <v>144</v>
      </c>
      <c r="E275" s="62"/>
      <c r="F275" s="204" t="s">
        <v>405</v>
      </c>
      <c r="G275" s="62"/>
      <c r="H275" s="62"/>
      <c r="I275" s="162"/>
      <c r="J275" s="62"/>
      <c r="K275" s="62"/>
      <c r="L275" s="60"/>
      <c r="M275" s="205"/>
      <c r="N275" s="41"/>
      <c r="O275" s="41"/>
      <c r="P275" s="41"/>
      <c r="Q275" s="41"/>
      <c r="R275" s="41"/>
      <c r="S275" s="41"/>
      <c r="T275" s="77"/>
      <c r="AT275" s="23" t="s">
        <v>144</v>
      </c>
      <c r="AU275" s="23" t="s">
        <v>83</v>
      </c>
    </row>
    <row r="276" spans="2:65" s="11" customFormat="1">
      <c r="B276" s="207"/>
      <c r="C276" s="208"/>
      <c r="D276" s="203" t="s">
        <v>148</v>
      </c>
      <c r="E276" s="208"/>
      <c r="F276" s="210" t="s">
        <v>407</v>
      </c>
      <c r="G276" s="208"/>
      <c r="H276" s="211">
        <v>388.5</v>
      </c>
      <c r="I276" s="212"/>
      <c r="J276" s="208"/>
      <c r="K276" s="208"/>
      <c r="L276" s="213"/>
      <c r="M276" s="214"/>
      <c r="N276" s="215"/>
      <c r="O276" s="215"/>
      <c r="P276" s="215"/>
      <c r="Q276" s="215"/>
      <c r="R276" s="215"/>
      <c r="S276" s="215"/>
      <c r="T276" s="216"/>
      <c r="AT276" s="217" t="s">
        <v>148</v>
      </c>
      <c r="AU276" s="217" t="s">
        <v>83</v>
      </c>
      <c r="AV276" s="11" t="s">
        <v>83</v>
      </c>
      <c r="AW276" s="11" t="s">
        <v>6</v>
      </c>
      <c r="AX276" s="11" t="s">
        <v>81</v>
      </c>
      <c r="AY276" s="217" t="s">
        <v>135</v>
      </c>
    </row>
    <row r="277" spans="2:65" s="1" customFormat="1" ht="16.5" customHeight="1">
      <c r="B277" s="40"/>
      <c r="C277" s="191" t="s">
        <v>408</v>
      </c>
      <c r="D277" s="191" t="s">
        <v>137</v>
      </c>
      <c r="E277" s="192" t="s">
        <v>409</v>
      </c>
      <c r="F277" s="193" t="s">
        <v>410</v>
      </c>
      <c r="G277" s="194" t="s">
        <v>159</v>
      </c>
      <c r="H277" s="195">
        <v>370</v>
      </c>
      <c r="I277" s="196"/>
      <c r="J277" s="197">
        <f>ROUND(I277*H277,2)</f>
        <v>0</v>
      </c>
      <c r="K277" s="193" t="s">
        <v>141</v>
      </c>
      <c r="L277" s="60"/>
      <c r="M277" s="198" t="s">
        <v>23</v>
      </c>
      <c r="N277" s="199" t="s">
        <v>44</v>
      </c>
      <c r="O277" s="41"/>
      <c r="P277" s="200">
        <f>O277*H277</f>
        <v>0</v>
      </c>
      <c r="Q277" s="200">
        <v>0</v>
      </c>
      <c r="R277" s="200">
        <f>Q277*H277</f>
        <v>0</v>
      </c>
      <c r="S277" s="200">
        <v>0</v>
      </c>
      <c r="T277" s="201">
        <f>S277*H277</f>
        <v>0</v>
      </c>
      <c r="AR277" s="23" t="s">
        <v>241</v>
      </c>
      <c r="AT277" s="23" t="s">
        <v>137</v>
      </c>
      <c r="AU277" s="23" t="s">
        <v>83</v>
      </c>
      <c r="AY277" s="23" t="s">
        <v>135</v>
      </c>
      <c r="BE277" s="202">
        <f>IF(N277="základní",J277,0)</f>
        <v>0</v>
      </c>
      <c r="BF277" s="202">
        <f>IF(N277="snížená",J277,0)</f>
        <v>0</v>
      </c>
      <c r="BG277" s="202">
        <f>IF(N277="zákl. přenesená",J277,0)</f>
        <v>0</v>
      </c>
      <c r="BH277" s="202">
        <f>IF(N277="sníž. přenesená",J277,0)</f>
        <v>0</v>
      </c>
      <c r="BI277" s="202">
        <f>IF(N277="nulová",J277,0)</f>
        <v>0</v>
      </c>
      <c r="BJ277" s="23" t="s">
        <v>81</v>
      </c>
      <c r="BK277" s="202">
        <f>ROUND(I277*H277,2)</f>
        <v>0</v>
      </c>
      <c r="BL277" s="23" t="s">
        <v>241</v>
      </c>
      <c r="BM277" s="23" t="s">
        <v>411</v>
      </c>
    </row>
    <row r="278" spans="2:65" s="1" customFormat="1" ht="27">
      <c r="B278" s="40"/>
      <c r="C278" s="62"/>
      <c r="D278" s="203" t="s">
        <v>144</v>
      </c>
      <c r="E278" s="62"/>
      <c r="F278" s="204" t="s">
        <v>412</v>
      </c>
      <c r="G278" s="62"/>
      <c r="H278" s="62"/>
      <c r="I278" s="162"/>
      <c r="J278" s="62"/>
      <c r="K278" s="62"/>
      <c r="L278" s="60"/>
      <c r="M278" s="205"/>
      <c r="N278" s="41"/>
      <c r="O278" s="41"/>
      <c r="P278" s="41"/>
      <c r="Q278" s="41"/>
      <c r="R278" s="41"/>
      <c r="S278" s="41"/>
      <c r="T278" s="77"/>
      <c r="AT278" s="23" t="s">
        <v>144</v>
      </c>
      <c r="AU278" s="23" t="s">
        <v>83</v>
      </c>
    </row>
    <row r="279" spans="2:65" s="1" customFormat="1" ht="67.5">
      <c r="B279" s="40"/>
      <c r="C279" s="62"/>
      <c r="D279" s="203" t="s">
        <v>146</v>
      </c>
      <c r="E279" s="62"/>
      <c r="F279" s="206" t="s">
        <v>402</v>
      </c>
      <c r="G279" s="62"/>
      <c r="H279" s="62"/>
      <c r="I279" s="162"/>
      <c r="J279" s="62"/>
      <c r="K279" s="62"/>
      <c r="L279" s="60"/>
      <c r="M279" s="205"/>
      <c r="N279" s="41"/>
      <c r="O279" s="41"/>
      <c r="P279" s="41"/>
      <c r="Q279" s="41"/>
      <c r="R279" s="41"/>
      <c r="S279" s="41"/>
      <c r="T279" s="77"/>
      <c r="AT279" s="23" t="s">
        <v>146</v>
      </c>
      <c r="AU279" s="23" t="s">
        <v>83</v>
      </c>
    </row>
    <row r="280" spans="2:65" s="11" customFormat="1">
      <c r="B280" s="207"/>
      <c r="C280" s="208"/>
      <c r="D280" s="203" t="s">
        <v>148</v>
      </c>
      <c r="E280" s="209" t="s">
        <v>23</v>
      </c>
      <c r="F280" s="210" t="s">
        <v>391</v>
      </c>
      <c r="G280" s="208"/>
      <c r="H280" s="211">
        <v>370</v>
      </c>
      <c r="I280" s="212"/>
      <c r="J280" s="208"/>
      <c r="K280" s="208"/>
      <c r="L280" s="213"/>
      <c r="M280" s="214"/>
      <c r="N280" s="215"/>
      <c r="O280" s="215"/>
      <c r="P280" s="215"/>
      <c r="Q280" s="215"/>
      <c r="R280" s="215"/>
      <c r="S280" s="215"/>
      <c r="T280" s="216"/>
      <c r="AT280" s="217" t="s">
        <v>148</v>
      </c>
      <c r="AU280" s="217" t="s">
        <v>83</v>
      </c>
      <c r="AV280" s="11" t="s">
        <v>83</v>
      </c>
      <c r="AW280" s="11" t="s">
        <v>36</v>
      </c>
      <c r="AX280" s="11" t="s">
        <v>73</v>
      </c>
      <c r="AY280" s="217" t="s">
        <v>135</v>
      </c>
    </row>
    <row r="281" spans="2:65" s="12" customFormat="1">
      <c r="B281" s="218"/>
      <c r="C281" s="219"/>
      <c r="D281" s="203" t="s">
        <v>148</v>
      </c>
      <c r="E281" s="220" t="s">
        <v>23</v>
      </c>
      <c r="F281" s="221" t="s">
        <v>150</v>
      </c>
      <c r="G281" s="219"/>
      <c r="H281" s="222">
        <v>370</v>
      </c>
      <c r="I281" s="223"/>
      <c r="J281" s="219"/>
      <c r="K281" s="219"/>
      <c r="L281" s="224"/>
      <c r="M281" s="225"/>
      <c r="N281" s="226"/>
      <c r="O281" s="226"/>
      <c r="P281" s="226"/>
      <c r="Q281" s="226"/>
      <c r="R281" s="226"/>
      <c r="S281" s="226"/>
      <c r="T281" s="227"/>
      <c r="AT281" s="228" t="s">
        <v>148</v>
      </c>
      <c r="AU281" s="228" t="s">
        <v>83</v>
      </c>
      <c r="AV281" s="12" t="s">
        <v>142</v>
      </c>
      <c r="AW281" s="12" t="s">
        <v>36</v>
      </c>
      <c r="AX281" s="12" t="s">
        <v>81</v>
      </c>
      <c r="AY281" s="228" t="s">
        <v>135</v>
      </c>
    </row>
    <row r="282" spans="2:65" s="1" customFormat="1" ht="16.5" customHeight="1">
      <c r="B282" s="40"/>
      <c r="C282" s="239" t="s">
        <v>413</v>
      </c>
      <c r="D282" s="239" t="s">
        <v>217</v>
      </c>
      <c r="E282" s="240" t="s">
        <v>404</v>
      </c>
      <c r="F282" s="241" t="s">
        <v>405</v>
      </c>
      <c r="G282" s="242" t="s">
        <v>159</v>
      </c>
      <c r="H282" s="243">
        <v>388.5</v>
      </c>
      <c r="I282" s="244"/>
      <c r="J282" s="245">
        <f>ROUND(I282*H282,2)</f>
        <v>0</v>
      </c>
      <c r="K282" s="241" t="s">
        <v>141</v>
      </c>
      <c r="L282" s="246"/>
      <c r="M282" s="247" t="s">
        <v>23</v>
      </c>
      <c r="N282" s="248" t="s">
        <v>44</v>
      </c>
      <c r="O282" s="41"/>
      <c r="P282" s="200">
        <f>O282*H282</f>
        <v>0</v>
      </c>
      <c r="Q282" s="200">
        <v>5.0000000000000001E-4</v>
      </c>
      <c r="R282" s="200">
        <f>Q282*H282</f>
        <v>0.19425000000000001</v>
      </c>
      <c r="S282" s="200">
        <v>0</v>
      </c>
      <c r="T282" s="201">
        <f>S282*H282</f>
        <v>0</v>
      </c>
      <c r="AR282" s="23" t="s">
        <v>362</v>
      </c>
      <c r="AT282" s="23" t="s">
        <v>217</v>
      </c>
      <c r="AU282" s="23" t="s">
        <v>83</v>
      </c>
      <c r="AY282" s="23" t="s">
        <v>135</v>
      </c>
      <c r="BE282" s="202">
        <f>IF(N282="základní",J282,0)</f>
        <v>0</v>
      </c>
      <c r="BF282" s="202">
        <f>IF(N282="snížená",J282,0)</f>
        <v>0</v>
      </c>
      <c r="BG282" s="202">
        <f>IF(N282="zákl. přenesená",J282,0)</f>
        <v>0</v>
      </c>
      <c r="BH282" s="202">
        <f>IF(N282="sníž. přenesená",J282,0)</f>
        <v>0</v>
      </c>
      <c r="BI282" s="202">
        <f>IF(N282="nulová",J282,0)</f>
        <v>0</v>
      </c>
      <c r="BJ282" s="23" t="s">
        <v>81</v>
      </c>
      <c r="BK282" s="202">
        <f>ROUND(I282*H282,2)</f>
        <v>0</v>
      </c>
      <c r="BL282" s="23" t="s">
        <v>241</v>
      </c>
      <c r="BM282" s="23" t="s">
        <v>414</v>
      </c>
    </row>
    <row r="283" spans="2:65" s="1" customFormat="1">
      <c r="B283" s="40"/>
      <c r="C283" s="62"/>
      <c r="D283" s="203" t="s">
        <v>144</v>
      </c>
      <c r="E283" s="62"/>
      <c r="F283" s="204" t="s">
        <v>405</v>
      </c>
      <c r="G283" s="62"/>
      <c r="H283" s="62"/>
      <c r="I283" s="162"/>
      <c r="J283" s="62"/>
      <c r="K283" s="62"/>
      <c r="L283" s="60"/>
      <c r="M283" s="205"/>
      <c r="N283" s="41"/>
      <c r="O283" s="41"/>
      <c r="P283" s="41"/>
      <c r="Q283" s="41"/>
      <c r="R283" s="41"/>
      <c r="S283" s="41"/>
      <c r="T283" s="77"/>
      <c r="AT283" s="23" t="s">
        <v>144</v>
      </c>
      <c r="AU283" s="23" t="s">
        <v>83</v>
      </c>
    </row>
    <row r="284" spans="2:65" s="11" customFormat="1">
      <c r="B284" s="207"/>
      <c r="C284" s="208"/>
      <c r="D284" s="203" t="s">
        <v>148</v>
      </c>
      <c r="E284" s="208"/>
      <c r="F284" s="210" t="s">
        <v>407</v>
      </c>
      <c r="G284" s="208"/>
      <c r="H284" s="211">
        <v>388.5</v>
      </c>
      <c r="I284" s="212"/>
      <c r="J284" s="208"/>
      <c r="K284" s="208"/>
      <c r="L284" s="213"/>
      <c r="M284" s="214"/>
      <c r="N284" s="215"/>
      <c r="O284" s="215"/>
      <c r="P284" s="215"/>
      <c r="Q284" s="215"/>
      <c r="R284" s="215"/>
      <c r="S284" s="215"/>
      <c r="T284" s="216"/>
      <c r="AT284" s="217" t="s">
        <v>148</v>
      </c>
      <c r="AU284" s="217" t="s">
        <v>83</v>
      </c>
      <c r="AV284" s="11" t="s">
        <v>83</v>
      </c>
      <c r="AW284" s="11" t="s">
        <v>6</v>
      </c>
      <c r="AX284" s="11" t="s">
        <v>81</v>
      </c>
      <c r="AY284" s="217" t="s">
        <v>135</v>
      </c>
    </row>
    <row r="285" spans="2:65" s="1" customFormat="1" ht="25.5" customHeight="1">
      <c r="B285" s="40"/>
      <c r="C285" s="191" t="s">
        <v>415</v>
      </c>
      <c r="D285" s="191" t="s">
        <v>137</v>
      </c>
      <c r="E285" s="192" t="s">
        <v>416</v>
      </c>
      <c r="F285" s="193" t="s">
        <v>417</v>
      </c>
      <c r="G285" s="194" t="s">
        <v>220</v>
      </c>
      <c r="H285" s="195">
        <v>1.1499999999999999</v>
      </c>
      <c r="I285" s="196"/>
      <c r="J285" s="197">
        <f>ROUND(I285*H285,2)</f>
        <v>0</v>
      </c>
      <c r="K285" s="193" t="s">
        <v>141</v>
      </c>
      <c r="L285" s="60"/>
      <c r="M285" s="198" t="s">
        <v>23</v>
      </c>
      <c r="N285" s="199" t="s">
        <v>44</v>
      </c>
      <c r="O285" s="41"/>
      <c r="P285" s="200">
        <f>O285*H285</f>
        <v>0</v>
      </c>
      <c r="Q285" s="200">
        <v>0</v>
      </c>
      <c r="R285" s="200">
        <f>Q285*H285</f>
        <v>0</v>
      </c>
      <c r="S285" s="200">
        <v>0</v>
      </c>
      <c r="T285" s="201">
        <f>S285*H285</f>
        <v>0</v>
      </c>
      <c r="AR285" s="23" t="s">
        <v>241</v>
      </c>
      <c r="AT285" s="23" t="s">
        <v>137</v>
      </c>
      <c r="AU285" s="23" t="s">
        <v>83</v>
      </c>
      <c r="AY285" s="23" t="s">
        <v>135</v>
      </c>
      <c r="BE285" s="202">
        <f>IF(N285="základní",J285,0)</f>
        <v>0</v>
      </c>
      <c r="BF285" s="202">
        <f>IF(N285="snížená",J285,0)</f>
        <v>0</v>
      </c>
      <c r="BG285" s="202">
        <f>IF(N285="zákl. přenesená",J285,0)</f>
        <v>0</v>
      </c>
      <c r="BH285" s="202">
        <f>IF(N285="sníž. přenesená",J285,0)</f>
        <v>0</v>
      </c>
      <c r="BI285" s="202">
        <f>IF(N285="nulová",J285,0)</f>
        <v>0</v>
      </c>
      <c r="BJ285" s="23" t="s">
        <v>81</v>
      </c>
      <c r="BK285" s="202">
        <f>ROUND(I285*H285,2)</f>
        <v>0</v>
      </c>
      <c r="BL285" s="23" t="s">
        <v>241</v>
      </c>
      <c r="BM285" s="23" t="s">
        <v>418</v>
      </c>
    </row>
    <row r="286" spans="2:65" s="1" customFormat="1" ht="27">
      <c r="B286" s="40"/>
      <c r="C286" s="62"/>
      <c r="D286" s="203" t="s">
        <v>144</v>
      </c>
      <c r="E286" s="62"/>
      <c r="F286" s="204" t="s">
        <v>419</v>
      </c>
      <c r="G286" s="62"/>
      <c r="H286" s="62"/>
      <c r="I286" s="162"/>
      <c r="J286" s="62"/>
      <c r="K286" s="62"/>
      <c r="L286" s="60"/>
      <c r="M286" s="205"/>
      <c r="N286" s="41"/>
      <c r="O286" s="41"/>
      <c r="P286" s="41"/>
      <c r="Q286" s="41"/>
      <c r="R286" s="41"/>
      <c r="S286" s="41"/>
      <c r="T286" s="77"/>
      <c r="AT286" s="23" t="s">
        <v>144</v>
      </c>
      <c r="AU286" s="23" t="s">
        <v>83</v>
      </c>
    </row>
    <row r="287" spans="2:65" s="1" customFormat="1" ht="121.5">
      <c r="B287" s="40"/>
      <c r="C287" s="62"/>
      <c r="D287" s="203" t="s">
        <v>146</v>
      </c>
      <c r="E287" s="62"/>
      <c r="F287" s="206" t="s">
        <v>420</v>
      </c>
      <c r="G287" s="62"/>
      <c r="H287" s="62"/>
      <c r="I287" s="162"/>
      <c r="J287" s="62"/>
      <c r="K287" s="62"/>
      <c r="L287" s="60"/>
      <c r="M287" s="205"/>
      <c r="N287" s="41"/>
      <c r="O287" s="41"/>
      <c r="P287" s="41"/>
      <c r="Q287" s="41"/>
      <c r="R287" s="41"/>
      <c r="S287" s="41"/>
      <c r="T287" s="77"/>
      <c r="AT287" s="23" t="s">
        <v>146</v>
      </c>
      <c r="AU287" s="23" t="s">
        <v>83</v>
      </c>
    </row>
    <row r="288" spans="2:65" s="10" customFormat="1" ht="29.85" customHeight="1">
      <c r="B288" s="175"/>
      <c r="C288" s="176"/>
      <c r="D288" s="177" t="s">
        <v>72</v>
      </c>
      <c r="E288" s="189" t="s">
        <v>421</v>
      </c>
      <c r="F288" s="189" t="s">
        <v>422</v>
      </c>
      <c r="G288" s="176"/>
      <c r="H288" s="176"/>
      <c r="I288" s="179"/>
      <c r="J288" s="190">
        <f>BK288</f>
        <v>0</v>
      </c>
      <c r="K288" s="176"/>
      <c r="L288" s="181"/>
      <c r="M288" s="182"/>
      <c r="N288" s="183"/>
      <c r="O288" s="183"/>
      <c r="P288" s="184">
        <f>SUM(P289:P299)</f>
        <v>0</v>
      </c>
      <c r="Q288" s="183"/>
      <c r="R288" s="184">
        <f>SUM(R289:R299)</f>
        <v>2.1000000000000001E-4</v>
      </c>
      <c r="S288" s="183"/>
      <c r="T288" s="185">
        <f>SUM(T289:T299)</f>
        <v>0</v>
      </c>
      <c r="AR288" s="186" t="s">
        <v>83</v>
      </c>
      <c r="AT288" s="187" t="s">
        <v>72</v>
      </c>
      <c r="AU288" s="187" t="s">
        <v>81</v>
      </c>
      <c r="AY288" s="186" t="s">
        <v>135</v>
      </c>
      <c r="BK288" s="188">
        <f>SUM(BK289:BK299)</f>
        <v>0</v>
      </c>
    </row>
    <row r="289" spans="2:65" s="1" customFormat="1" ht="25.5" customHeight="1">
      <c r="B289" s="40"/>
      <c r="C289" s="191" t="s">
        <v>423</v>
      </c>
      <c r="D289" s="191" t="s">
        <v>137</v>
      </c>
      <c r="E289" s="192" t="s">
        <v>424</v>
      </c>
      <c r="F289" s="193" t="s">
        <v>425</v>
      </c>
      <c r="G289" s="194" t="s">
        <v>426</v>
      </c>
      <c r="H289" s="195">
        <v>3.5</v>
      </c>
      <c r="I289" s="196"/>
      <c r="J289" s="197">
        <f>ROUND(I289*H289,2)</f>
        <v>0</v>
      </c>
      <c r="K289" s="193" t="s">
        <v>23</v>
      </c>
      <c r="L289" s="60"/>
      <c r="M289" s="198" t="s">
        <v>23</v>
      </c>
      <c r="N289" s="199" t="s">
        <v>44</v>
      </c>
      <c r="O289" s="41"/>
      <c r="P289" s="200">
        <f>O289*H289</f>
        <v>0</v>
      </c>
      <c r="Q289" s="200">
        <v>6.0000000000000002E-5</v>
      </c>
      <c r="R289" s="200">
        <f>Q289*H289</f>
        <v>2.1000000000000001E-4</v>
      </c>
      <c r="S289" s="200">
        <v>0</v>
      </c>
      <c r="T289" s="201">
        <f>S289*H289</f>
        <v>0</v>
      </c>
      <c r="AR289" s="23" t="s">
        <v>241</v>
      </c>
      <c r="AT289" s="23" t="s">
        <v>137</v>
      </c>
      <c r="AU289" s="23" t="s">
        <v>83</v>
      </c>
      <c r="AY289" s="23" t="s">
        <v>135</v>
      </c>
      <c r="BE289" s="202">
        <f>IF(N289="základní",J289,0)</f>
        <v>0</v>
      </c>
      <c r="BF289" s="202">
        <f>IF(N289="snížená",J289,0)</f>
        <v>0</v>
      </c>
      <c r="BG289" s="202">
        <f>IF(N289="zákl. přenesená",J289,0)</f>
        <v>0</v>
      </c>
      <c r="BH289" s="202">
        <f>IF(N289="sníž. přenesená",J289,0)</f>
        <v>0</v>
      </c>
      <c r="BI289" s="202">
        <f>IF(N289="nulová",J289,0)</f>
        <v>0</v>
      </c>
      <c r="BJ289" s="23" t="s">
        <v>81</v>
      </c>
      <c r="BK289" s="202">
        <f>ROUND(I289*H289,2)</f>
        <v>0</v>
      </c>
      <c r="BL289" s="23" t="s">
        <v>241</v>
      </c>
      <c r="BM289" s="23" t="s">
        <v>427</v>
      </c>
    </row>
    <row r="290" spans="2:65" s="1" customFormat="1" ht="27">
      <c r="B290" s="40"/>
      <c r="C290" s="62"/>
      <c r="D290" s="203" t="s">
        <v>144</v>
      </c>
      <c r="E290" s="62"/>
      <c r="F290" s="204" t="s">
        <v>425</v>
      </c>
      <c r="G290" s="62"/>
      <c r="H290" s="62"/>
      <c r="I290" s="162"/>
      <c r="J290" s="62"/>
      <c r="K290" s="62"/>
      <c r="L290" s="60"/>
      <c r="M290" s="205"/>
      <c r="N290" s="41"/>
      <c r="O290" s="41"/>
      <c r="P290" s="41"/>
      <c r="Q290" s="41"/>
      <c r="R290" s="41"/>
      <c r="S290" s="41"/>
      <c r="T290" s="77"/>
      <c r="AT290" s="23" t="s">
        <v>144</v>
      </c>
      <c r="AU290" s="23" t="s">
        <v>83</v>
      </c>
    </row>
    <row r="291" spans="2:65" s="1" customFormat="1" ht="25.5" customHeight="1">
      <c r="B291" s="40"/>
      <c r="C291" s="191" t="s">
        <v>428</v>
      </c>
      <c r="D291" s="191" t="s">
        <v>137</v>
      </c>
      <c r="E291" s="192" t="s">
        <v>429</v>
      </c>
      <c r="F291" s="193" t="s">
        <v>430</v>
      </c>
      <c r="G291" s="194" t="s">
        <v>356</v>
      </c>
      <c r="H291" s="195">
        <v>1</v>
      </c>
      <c r="I291" s="196"/>
      <c r="J291" s="197">
        <f>ROUND(I291*H291,2)</f>
        <v>0</v>
      </c>
      <c r="K291" s="193" t="s">
        <v>23</v>
      </c>
      <c r="L291" s="60"/>
      <c r="M291" s="198" t="s">
        <v>23</v>
      </c>
      <c r="N291" s="199" t="s">
        <v>44</v>
      </c>
      <c r="O291" s="41"/>
      <c r="P291" s="200">
        <f>O291*H291</f>
        <v>0</v>
      </c>
      <c r="Q291" s="200">
        <v>0</v>
      </c>
      <c r="R291" s="200">
        <f>Q291*H291</f>
        <v>0</v>
      </c>
      <c r="S291" s="200">
        <v>0</v>
      </c>
      <c r="T291" s="201">
        <f>S291*H291</f>
        <v>0</v>
      </c>
      <c r="AR291" s="23" t="s">
        <v>241</v>
      </c>
      <c r="AT291" s="23" t="s">
        <v>137</v>
      </c>
      <c r="AU291" s="23" t="s">
        <v>83</v>
      </c>
      <c r="AY291" s="23" t="s">
        <v>135</v>
      </c>
      <c r="BE291" s="202">
        <f>IF(N291="základní",J291,0)</f>
        <v>0</v>
      </c>
      <c r="BF291" s="202">
        <f>IF(N291="snížená",J291,0)</f>
        <v>0</v>
      </c>
      <c r="BG291" s="202">
        <f>IF(N291="zákl. přenesená",J291,0)</f>
        <v>0</v>
      </c>
      <c r="BH291" s="202">
        <f>IF(N291="sníž. přenesená",J291,0)</f>
        <v>0</v>
      </c>
      <c r="BI291" s="202">
        <f>IF(N291="nulová",J291,0)</f>
        <v>0</v>
      </c>
      <c r="BJ291" s="23" t="s">
        <v>81</v>
      </c>
      <c r="BK291" s="202">
        <f>ROUND(I291*H291,2)</f>
        <v>0</v>
      </c>
      <c r="BL291" s="23" t="s">
        <v>241</v>
      </c>
      <c r="BM291" s="23" t="s">
        <v>431</v>
      </c>
    </row>
    <row r="292" spans="2:65" s="1" customFormat="1" ht="27">
      <c r="B292" s="40"/>
      <c r="C292" s="62"/>
      <c r="D292" s="203" t="s">
        <v>144</v>
      </c>
      <c r="E292" s="62"/>
      <c r="F292" s="204" t="s">
        <v>430</v>
      </c>
      <c r="G292" s="62"/>
      <c r="H292" s="62"/>
      <c r="I292" s="162"/>
      <c r="J292" s="62"/>
      <c r="K292" s="62"/>
      <c r="L292" s="60"/>
      <c r="M292" s="205"/>
      <c r="N292" s="41"/>
      <c r="O292" s="41"/>
      <c r="P292" s="41"/>
      <c r="Q292" s="41"/>
      <c r="R292" s="41"/>
      <c r="S292" s="41"/>
      <c r="T292" s="77"/>
      <c r="AT292" s="23" t="s">
        <v>144</v>
      </c>
      <c r="AU292" s="23" t="s">
        <v>83</v>
      </c>
    </row>
    <row r="293" spans="2:65" s="1" customFormat="1" ht="16.5" customHeight="1">
      <c r="B293" s="40"/>
      <c r="C293" s="191" t="s">
        <v>432</v>
      </c>
      <c r="D293" s="191" t="s">
        <v>137</v>
      </c>
      <c r="E293" s="192" t="s">
        <v>433</v>
      </c>
      <c r="F293" s="193" t="s">
        <v>434</v>
      </c>
      <c r="G293" s="194" t="s">
        <v>356</v>
      </c>
      <c r="H293" s="195">
        <v>1</v>
      </c>
      <c r="I293" s="196"/>
      <c r="J293" s="197">
        <f>ROUND(I293*H293,2)</f>
        <v>0</v>
      </c>
      <c r="K293" s="193" t="s">
        <v>23</v>
      </c>
      <c r="L293" s="60"/>
      <c r="M293" s="198" t="s">
        <v>23</v>
      </c>
      <c r="N293" s="199" t="s">
        <v>44</v>
      </c>
      <c r="O293" s="41"/>
      <c r="P293" s="200">
        <f>O293*H293</f>
        <v>0</v>
      </c>
      <c r="Q293" s="200">
        <v>0</v>
      </c>
      <c r="R293" s="200">
        <f>Q293*H293</f>
        <v>0</v>
      </c>
      <c r="S293" s="200">
        <v>0</v>
      </c>
      <c r="T293" s="201">
        <f>S293*H293</f>
        <v>0</v>
      </c>
      <c r="AR293" s="23" t="s">
        <v>241</v>
      </c>
      <c r="AT293" s="23" t="s">
        <v>137</v>
      </c>
      <c r="AU293" s="23" t="s">
        <v>83</v>
      </c>
      <c r="AY293" s="23" t="s">
        <v>135</v>
      </c>
      <c r="BE293" s="202">
        <f>IF(N293="základní",J293,0)</f>
        <v>0</v>
      </c>
      <c r="BF293" s="202">
        <f>IF(N293="snížená",J293,0)</f>
        <v>0</v>
      </c>
      <c r="BG293" s="202">
        <f>IF(N293="zákl. přenesená",J293,0)</f>
        <v>0</v>
      </c>
      <c r="BH293" s="202">
        <f>IF(N293="sníž. přenesená",J293,0)</f>
        <v>0</v>
      </c>
      <c r="BI293" s="202">
        <f>IF(N293="nulová",J293,0)</f>
        <v>0</v>
      </c>
      <c r="BJ293" s="23" t="s">
        <v>81</v>
      </c>
      <c r="BK293" s="202">
        <f>ROUND(I293*H293,2)</f>
        <v>0</v>
      </c>
      <c r="BL293" s="23" t="s">
        <v>241</v>
      </c>
      <c r="BM293" s="23" t="s">
        <v>435</v>
      </c>
    </row>
    <row r="294" spans="2:65" s="1" customFormat="1">
      <c r="B294" s="40"/>
      <c r="C294" s="62"/>
      <c r="D294" s="203" t="s">
        <v>144</v>
      </c>
      <c r="E294" s="62"/>
      <c r="F294" s="204" t="s">
        <v>434</v>
      </c>
      <c r="G294" s="62"/>
      <c r="H294" s="62"/>
      <c r="I294" s="162"/>
      <c r="J294" s="62"/>
      <c r="K294" s="62"/>
      <c r="L294" s="60"/>
      <c r="M294" s="205"/>
      <c r="N294" s="41"/>
      <c r="O294" s="41"/>
      <c r="P294" s="41"/>
      <c r="Q294" s="41"/>
      <c r="R294" s="41"/>
      <c r="S294" s="41"/>
      <c r="T294" s="77"/>
      <c r="AT294" s="23" t="s">
        <v>144</v>
      </c>
      <c r="AU294" s="23" t="s">
        <v>83</v>
      </c>
    </row>
    <row r="295" spans="2:65" s="1" customFormat="1" ht="16.5" customHeight="1">
      <c r="B295" s="40"/>
      <c r="C295" s="191" t="s">
        <v>436</v>
      </c>
      <c r="D295" s="191" t="s">
        <v>137</v>
      </c>
      <c r="E295" s="192" t="s">
        <v>437</v>
      </c>
      <c r="F295" s="193" t="s">
        <v>438</v>
      </c>
      <c r="G295" s="194" t="s">
        <v>439</v>
      </c>
      <c r="H295" s="195">
        <v>4</v>
      </c>
      <c r="I295" s="196"/>
      <c r="J295" s="197">
        <f>ROUND(I295*H295,2)</f>
        <v>0</v>
      </c>
      <c r="K295" s="193" t="s">
        <v>23</v>
      </c>
      <c r="L295" s="60"/>
      <c r="M295" s="198" t="s">
        <v>23</v>
      </c>
      <c r="N295" s="199" t="s">
        <v>44</v>
      </c>
      <c r="O295" s="41"/>
      <c r="P295" s="200">
        <f>O295*H295</f>
        <v>0</v>
      </c>
      <c r="Q295" s="200">
        <v>0</v>
      </c>
      <c r="R295" s="200">
        <f>Q295*H295</f>
        <v>0</v>
      </c>
      <c r="S295" s="200">
        <v>0</v>
      </c>
      <c r="T295" s="201">
        <f>S295*H295</f>
        <v>0</v>
      </c>
      <c r="AR295" s="23" t="s">
        <v>241</v>
      </c>
      <c r="AT295" s="23" t="s">
        <v>137</v>
      </c>
      <c r="AU295" s="23" t="s">
        <v>83</v>
      </c>
      <c r="AY295" s="23" t="s">
        <v>135</v>
      </c>
      <c r="BE295" s="202">
        <f>IF(N295="základní",J295,0)</f>
        <v>0</v>
      </c>
      <c r="BF295" s="202">
        <f>IF(N295="snížená",J295,0)</f>
        <v>0</v>
      </c>
      <c r="BG295" s="202">
        <f>IF(N295="zákl. přenesená",J295,0)</f>
        <v>0</v>
      </c>
      <c r="BH295" s="202">
        <f>IF(N295="sníž. přenesená",J295,0)</f>
        <v>0</v>
      </c>
      <c r="BI295" s="202">
        <f>IF(N295="nulová",J295,0)</f>
        <v>0</v>
      </c>
      <c r="BJ295" s="23" t="s">
        <v>81</v>
      </c>
      <c r="BK295" s="202">
        <f>ROUND(I295*H295,2)</f>
        <v>0</v>
      </c>
      <c r="BL295" s="23" t="s">
        <v>241</v>
      </c>
      <c r="BM295" s="23" t="s">
        <v>440</v>
      </c>
    </row>
    <row r="296" spans="2:65" s="1" customFormat="1">
      <c r="B296" s="40"/>
      <c r="C296" s="62"/>
      <c r="D296" s="203" t="s">
        <v>144</v>
      </c>
      <c r="E296" s="62"/>
      <c r="F296" s="204" t="s">
        <v>438</v>
      </c>
      <c r="G296" s="62"/>
      <c r="H296" s="62"/>
      <c r="I296" s="162"/>
      <c r="J296" s="62"/>
      <c r="K296" s="62"/>
      <c r="L296" s="60"/>
      <c r="M296" s="205"/>
      <c r="N296" s="41"/>
      <c r="O296" s="41"/>
      <c r="P296" s="41"/>
      <c r="Q296" s="41"/>
      <c r="R296" s="41"/>
      <c r="S296" s="41"/>
      <c r="T296" s="77"/>
      <c r="AT296" s="23" t="s">
        <v>144</v>
      </c>
      <c r="AU296" s="23" t="s">
        <v>83</v>
      </c>
    </row>
    <row r="297" spans="2:65" s="1" customFormat="1" ht="16.5" customHeight="1">
      <c r="B297" s="40"/>
      <c r="C297" s="191" t="s">
        <v>441</v>
      </c>
      <c r="D297" s="191" t="s">
        <v>137</v>
      </c>
      <c r="E297" s="192" t="s">
        <v>442</v>
      </c>
      <c r="F297" s="193" t="s">
        <v>443</v>
      </c>
      <c r="G297" s="194" t="s">
        <v>444</v>
      </c>
      <c r="H297" s="249"/>
      <c r="I297" s="196"/>
      <c r="J297" s="197">
        <f>ROUND(I297*H297,2)</f>
        <v>0</v>
      </c>
      <c r="K297" s="193" t="s">
        <v>141</v>
      </c>
      <c r="L297" s="60"/>
      <c r="M297" s="198" t="s">
        <v>23</v>
      </c>
      <c r="N297" s="199" t="s">
        <v>44</v>
      </c>
      <c r="O297" s="41"/>
      <c r="P297" s="200">
        <f>O297*H297</f>
        <v>0</v>
      </c>
      <c r="Q297" s="200">
        <v>0</v>
      </c>
      <c r="R297" s="200">
        <f>Q297*H297</f>
        <v>0</v>
      </c>
      <c r="S297" s="200">
        <v>0</v>
      </c>
      <c r="T297" s="201">
        <f>S297*H297</f>
        <v>0</v>
      </c>
      <c r="AR297" s="23" t="s">
        <v>241</v>
      </c>
      <c r="AT297" s="23" t="s">
        <v>137</v>
      </c>
      <c r="AU297" s="23" t="s">
        <v>83</v>
      </c>
      <c r="AY297" s="23" t="s">
        <v>135</v>
      </c>
      <c r="BE297" s="202">
        <f>IF(N297="základní",J297,0)</f>
        <v>0</v>
      </c>
      <c r="BF297" s="202">
        <f>IF(N297="snížená",J297,0)</f>
        <v>0</v>
      </c>
      <c r="BG297" s="202">
        <f>IF(N297="zákl. přenesená",J297,0)</f>
        <v>0</v>
      </c>
      <c r="BH297" s="202">
        <f>IF(N297="sníž. přenesená",J297,0)</f>
        <v>0</v>
      </c>
      <c r="BI297" s="202">
        <f>IF(N297="nulová",J297,0)</f>
        <v>0</v>
      </c>
      <c r="BJ297" s="23" t="s">
        <v>81</v>
      </c>
      <c r="BK297" s="202">
        <f>ROUND(I297*H297,2)</f>
        <v>0</v>
      </c>
      <c r="BL297" s="23" t="s">
        <v>241</v>
      </c>
      <c r="BM297" s="23" t="s">
        <v>445</v>
      </c>
    </row>
    <row r="298" spans="2:65" s="1" customFormat="1" ht="27">
      <c r="B298" s="40"/>
      <c r="C298" s="62"/>
      <c r="D298" s="203" t="s">
        <v>144</v>
      </c>
      <c r="E298" s="62"/>
      <c r="F298" s="204" t="s">
        <v>446</v>
      </c>
      <c r="G298" s="62"/>
      <c r="H298" s="62"/>
      <c r="I298" s="162"/>
      <c r="J298" s="62"/>
      <c r="K298" s="62"/>
      <c r="L298" s="60"/>
      <c r="M298" s="205"/>
      <c r="N298" s="41"/>
      <c r="O298" s="41"/>
      <c r="P298" s="41"/>
      <c r="Q298" s="41"/>
      <c r="R298" s="41"/>
      <c r="S298" s="41"/>
      <c r="T298" s="77"/>
      <c r="AT298" s="23" t="s">
        <v>144</v>
      </c>
      <c r="AU298" s="23" t="s">
        <v>83</v>
      </c>
    </row>
    <row r="299" spans="2:65" s="1" customFormat="1" ht="121.5">
      <c r="B299" s="40"/>
      <c r="C299" s="62"/>
      <c r="D299" s="203" t="s">
        <v>146</v>
      </c>
      <c r="E299" s="62"/>
      <c r="F299" s="206" t="s">
        <v>447</v>
      </c>
      <c r="G299" s="62"/>
      <c r="H299" s="62"/>
      <c r="I299" s="162"/>
      <c r="J299" s="62"/>
      <c r="K299" s="62"/>
      <c r="L299" s="60"/>
      <c r="M299" s="205"/>
      <c r="N299" s="41"/>
      <c r="O299" s="41"/>
      <c r="P299" s="41"/>
      <c r="Q299" s="41"/>
      <c r="R299" s="41"/>
      <c r="S299" s="41"/>
      <c r="T299" s="77"/>
      <c r="AT299" s="23" t="s">
        <v>146</v>
      </c>
      <c r="AU299" s="23" t="s">
        <v>83</v>
      </c>
    </row>
    <row r="300" spans="2:65" s="10" customFormat="1" ht="37.35" customHeight="1">
      <c r="B300" s="175"/>
      <c r="C300" s="176"/>
      <c r="D300" s="177" t="s">
        <v>72</v>
      </c>
      <c r="E300" s="178" t="s">
        <v>217</v>
      </c>
      <c r="F300" s="178" t="s">
        <v>448</v>
      </c>
      <c r="G300" s="176"/>
      <c r="H300" s="176"/>
      <c r="I300" s="179"/>
      <c r="J300" s="180">
        <f>BK300</f>
        <v>0</v>
      </c>
      <c r="K300" s="176"/>
      <c r="L300" s="181"/>
      <c r="M300" s="182"/>
      <c r="N300" s="183"/>
      <c r="O300" s="183"/>
      <c r="P300" s="184">
        <f>P301</f>
        <v>0</v>
      </c>
      <c r="Q300" s="183"/>
      <c r="R300" s="184">
        <f>R301</f>
        <v>0</v>
      </c>
      <c r="S300" s="183"/>
      <c r="T300" s="185">
        <f>T301</f>
        <v>0</v>
      </c>
      <c r="AR300" s="186" t="s">
        <v>156</v>
      </c>
      <c r="AT300" s="187" t="s">
        <v>72</v>
      </c>
      <c r="AU300" s="187" t="s">
        <v>73</v>
      </c>
      <c r="AY300" s="186" t="s">
        <v>135</v>
      </c>
      <c r="BK300" s="188">
        <f>BK301</f>
        <v>0</v>
      </c>
    </row>
    <row r="301" spans="2:65" s="10" customFormat="1" ht="19.899999999999999" customHeight="1">
      <c r="B301" s="175"/>
      <c r="C301" s="176"/>
      <c r="D301" s="177" t="s">
        <v>72</v>
      </c>
      <c r="E301" s="189" t="s">
        <v>449</v>
      </c>
      <c r="F301" s="189" t="s">
        <v>450</v>
      </c>
      <c r="G301" s="176"/>
      <c r="H301" s="176"/>
      <c r="I301" s="179"/>
      <c r="J301" s="190">
        <f>BK301</f>
        <v>0</v>
      </c>
      <c r="K301" s="176"/>
      <c r="L301" s="181"/>
      <c r="M301" s="182"/>
      <c r="N301" s="183"/>
      <c r="O301" s="183"/>
      <c r="P301" s="184">
        <f>SUM(P302:P305)</f>
        <v>0</v>
      </c>
      <c r="Q301" s="183"/>
      <c r="R301" s="184">
        <f>SUM(R302:R305)</f>
        <v>0</v>
      </c>
      <c r="S301" s="183"/>
      <c r="T301" s="185">
        <f>SUM(T302:T305)</f>
        <v>0</v>
      </c>
      <c r="AR301" s="186" t="s">
        <v>156</v>
      </c>
      <c r="AT301" s="187" t="s">
        <v>72</v>
      </c>
      <c r="AU301" s="187" t="s">
        <v>81</v>
      </c>
      <c r="AY301" s="186" t="s">
        <v>135</v>
      </c>
      <c r="BK301" s="188">
        <f>SUM(BK302:BK305)</f>
        <v>0</v>
      </c>
    </row>
    <row r="302" spans="2:65" s="1" customFormat="1" ht="16.5" customHeight="1">
      <c r="B302" s="40"/>
      <c r="C302" s="191" t="s">
        <v>451</v>
      </c>
      <c r="D302" s="191" t="s">
        <v>137</v>
      </c>
      <c r="E302" s="192" t="s">
        <v>452</v>
      </c>
      <c r="F302" s="193" t="s">
        <v>453</v>
      </c>
      <c r="G302" s="194" t="s">
        <v>426</v>
      </c>
      <c r="H302" s="195">
        <v>6</v>
      </c>
      <c r="I302" s="196"/>
      <c r="J302" s="197">
        <f>ROUND(I302*H302,2)</f>
        <v>0</v>
      </c>
      <c r="K302" s="193" t="s">
        <v>23</v>
      </c>
      <c r="L302" s="60"/>
      <c r="M302" s="198" t="s">
        <v>23</v>
      </c>
      <c r="N302" s="199" t="s">
        <v>44</v>
      </c>
      <c r="O302" s="41"/>
      <c r="P302" s="200">
        <f>O302*H302</f>
        <v>0</v>
      </c>
      <c r="Q302" s="200">
        <v>0</v>
      </c>
      <c r="R302" s="200">
        <f>Q302*H302</f>
        <v>0</v>
      </c>
      <c r="S302" s="200">
        <v>0</v>
      </c>
      <c r="T302" s="201">
        <f>S302*H302</f>
        <v>0</v>
      </c>
      <c r="AR302" s="23" t="s">
        <v>454</v>
      </c>
      <c r="AT302" s="23" t="s">
        <v>137</v>
      </c>
      <c r="AU302" s="23" t="s">
        <v>83</v>
      </c>
      <c r="AY302" s="23" t="s">
        <v>135</v>
      </c>
      <c r="BE302" s="202">
        <f>IF(N302="základní",J302,0)</f>
        <v>0</v>
      </c>
      <c r="BF302" s="202">
        <f>IF(N302="snížená",J302,0)</f>
        <v>0</v>
      </c>
      <c r="BG302" s="202">
        <f>IF(N302="zákl. přenesená",J302,0)</f>
        <v>0</v>
      </c>
      <c r="BH302" s="202">
        <f>IF(N302="sníž. přenesená",J302,0)</f>
        <v>0</v>
      </c>
      <c r="BI302" s="202">
        <f>IF(N302="nulová",J302,0)</f>
        <v>0</v>
      </c>
      <c r="BJ302" s="23" t="s">
        <v>81</v>
      </c>
      <c r="BK302" s="202">
        <f>ROUND(I302*H302,2)</f>
        <v>0</v>
      </c>
      <c r="BL302" s="23" t="s">
        <v>454</v>
      </c>
      <c r="BM302" s="23" t="s">
        <v>455</v>
      </c>
    </row>
    <row r="303" spans="2:65" s="1" customFormat="1" ht="27">
      <c r="B303" s="40"/>
      <c r="C303" s="62"/>
      <c r="D303" s="203" t="s">
        <v>144</v>
      </c>
      <c r="E303" s="62"/>
      <c r="F303" s="204" t="s">
        <v>456</v>
      </c>
      <c r="G303" s="62"/>
      <c r="H303" s="62"/>
      <c r="I303" s="162"/>
      <c r="J303" s="62"/>
      <c r="K303" s="62"/>
      <c r="L303" s="60"/>
      <c r="M303" s="205"/>
      <c r="N303" s="41"/>
      <c r="O303" s="41"/>
      <c r="P303" s="41"/>
      <c r="Q303" s="41"/>
      <c r="R303" s="41"/>
      <c r="S303" s="41"/>
      <c r="T303" s="77"/>
      <c r="AT303" s="23" t="s">
        <v>144</v>
      </c>
      <c r="AU303" s="23" t="s">
        <v>83</v>
      </c>
    </row>
    <row r="304" spans="2:65" s="11" customFormat="1">
      <c r="B304" s="207"/>
      <c r="C304" s="208"/>
      <c r="D304" s="203" t="s">
        <v>148</v>
      </c>
      <c r="E304" s="209" t="s">
        <v>23</v>
      </c>
      <c r="F304" s="210" t="s">
        <v>457</v>
      </c>
      <c r="G304" s="208"/>
      <c r="H304" s="211">
        <v>6</v>
      </c>
      <c r="I304" s="212"/>
      <c r="J304" s="208"/>
      <c r="K304" s="208"/>
      <c r="L304" s="213"/>
      <c r="M304" s="214"/>
      <c r="N304" s="215"/>
      <c r="O304" s="215"/>
      <c r="P304" s="215"/>
      <c r="Q304" s="215"/>
      <c r="R304" s="215"/>
      <c r="S304" s="215"/>
      <c r="T304" s="216"/>
      <c r="AT304" s="217" t="s">
        <v>148</v>
      </c>
      <c r="AU304" s="217" t="s">
        <v>83</v>
      </c>
      <c r="AV304" s="11" t="s">
        <v>83</v>
      </c>
      <c r="AW304" s="11" t="s">
        <v>36</v>
      </c>
      <c r="AX304" s="11" t="s">
        <v>73</v>
      </c>
      <c r="AY304" s="217" t="s">
        <v>135</v>
      </c>
    </row>
    <row r="305" spans="2:51" s="12" customFormat="1">
      <c r="B305" s="218"/>
      <c r="C305" s="219"/>
      <c r="D305" s="203" t="s">
        <v>148</v>
      </c>
      <c r="E305" s="220" t="s">
        <v>23</v>
      </c>
      <c r="F305" s="221" t="s">
        <v>150</v>
      </c>
      <c r="G305" s="219"/>
      <c r="H305" s="222">
        <v>6</v>
      </c>
      <c r="I305" s="223"/>
      <c r="J305" s="219"/>
      <c r="K305" s="219"/>
      <c r="L305" s="224"/>
      <c r="M305" s="250"/>
      <c r="N305" s="251"/>
      <c r="O305" s="251"/>
      <c r="P305" s="251"/>
      <c r="Q305" s="251"/>
      <c r="R305" s="251"/>
      <c r="S305" s="251"/>
      <c r="T305" s="252"/>
      <c r="AT305" s="228" t="s">
        <v>148</v>
      </c>
      <c r="AU305" s="228" t="s">
        <v>83</v>
      </c>
      <c r="AV305" s="12" t="s">
        <v>142</v>
      </c>
      <c r="AW305" s="12" t="s">
        <v>36</v>
      </c>
      <c r="AX305" s="12" t="s">
        <v>81</v>
      </c>
      <c r="AY305" s="228" t="s">
        <v>135</v>
      </c>
    </row>
    <row r="306" spans="2:51" s="1" customFormat="1" ht="6.95" customHeight="1">
      <c r="B306" s="55"/>
      <c r="C306" s="56"/>
      <c r="D306" s="56"/>
      <c r="E306" s="56"/>
      <c r="F306" s="56"/>
      <c r="G306" s="56"/>
      <c r="H306" s="56"/>
      <c r="I306" s="138"/>
      <c r="J306" s="56"/>
      <c r="K306" s="56"/>
      <c r="L306" s="60"/>
    </row>
  </sheetData>
  <sheetProtection algorithmName="SHA-512" hashValue="vlB+N+zNedldKvYKWkGZLHfIAGgo0NbMuP0bqi3wswpsB0YMU74S9Zz57eydKQtJ3PLJPLuWVSFURH1Hhl78yw==" saltValue="mNvH0aQ0QqzZFnnMom/Ccc23hBQlaXY/QRlEugfVQ7yRXu7KAoaEq/AENdLFN6hqQDvEqayO3kxc4JNkKWKl9Q==" spinCount="100000" sheet="1" objects="1" scenarios="1" formatColumns="0" formatRows="0" autoFilter="0"/>
  <autoFilter ref="C88:K305"/>
  <mergeCells count="10">
    <mergeCell ref="J51:J52"/>
    <mergeCell ref="E79:H79"/>
    <mergeCell ref="E81:H8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7"/>
  <sheetViews>
    <sheetView showGridLines="0" workbookViewId="0">
      <pane ySplit="1" topLeftCell="A11"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93</v>
      </c>
      <c r="G1" s="376" t="s">
        <v>94</v>
      </c>
      <c r="H1" s="376"/>
      <c r="I1" s="114"/>
      <c r="J1" s="113" t="s">
        <v>95</v>
      </c>
      <c r="K1" s="112" t="s">
        <v>96</v>
      </c>
      <c r="L1" s="113" t="s">
        <v>97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4"/>
      <c r="M2" s="364"/>
      <c r="N2" s="364"/>
      <c r="O2" s="364"/>
      <c r="P2" s="364"/>
      <c r="Q2" s="364"/>
      <c r="R2" s="364"/>
      <c r="S2" s="364"/>
      <c r="T2" s="364"/>
      <c r="U2" s="364"/>
      <c r="V2" s="364"/>
      <c r="AT2" s="23" t="s">
        <v>86</v>
      </c>
    </row>
    <row r="3" spans="1:70" ht="6.95" customHeight="1">
      <c r="B3" s="24"/>
      <c r="C3" s="25"/>
      <c r="D3" s="25"/>
      <c r="E3" s="25"/>
      <c r="F3" s="25"/>
      <c r="G3" s="25"/>
      <c r="H3" s="25"/>
      <c r="I3" s="115"/>
      <c r="J3" s="25"/>
      <c r="K3" s="26"/>
      <c r="AT3" s="23" t="s">
        <v>83</v>
      </c>
    </row>
    <row r="4" spans="1:70" ht="36.950000000000003" customHeight="1">
      <c r="B4" s="27"/>
      <c r="C4" s="28"/>
      <c r="D4" s="29" t="s">
        <v>98</v>
      </c>
      <c r="E4" s="28"/>
      <c r="F4" s="28"/>
      <c r="G4" s="28"/>
      <c r="H4" s="28"/>
      <c r="I4" s="116"/>
      <c r="J4" s="28"/>
      <c r="K4" s="30"/>
      <c r="M4" s="31" t="s">
        <v>12</v>
      </c>
      <c r="AT4" s="23" t="s">
        <v>6</v>
      </c>
    </row>
    <row r="5" spans="1:70" ht="6.95" customHeight="1">
      <c r="B5" s="27"/>
      <c r="C5" s="28"/>
      <c r="D5" s="28"/>
      <c r="E5" s="28"/>
      <c r="F5" s="28"/>
      <c r="G5" s="28"/>
      <c r="H5" s="28"/>
      <c r="I5" s="116"/>
      <c r="J5" s="28"/>
      <c r="K5" s="30"/>
    </row>
    <row r="6" spans="1:70" ht="15">
      <c r="B6" s="27"/>
      <c r="C6" s="28"/>
      <c r="D6" s="36" t="s">
        <v>18</v>
      </c>
      <c r="E6" s="28"/>
      <c r="F6" s="28"/>
      <c r="G6" s="28"/>
      <c r="H6" s="28"/>
      <c r="I6" s="116"/>
      <c r="J6" s="28"/>
      <c r="K6" s="30"/>
    </row>
    <row r="7" spans="1:70" ht="16.5" customHeight="1">
      <c r="B7" s="27"/>
      <c r="C7" s="28"/>
      <c r="D7" s="28"/>
      <c r="E7" s="377" t="str">
        <f>'Rekapitulace stavby'!K6</f>
        <v>Odvodnění ulice U Třešňovky v Chomutově</v>
      </c>
      <c r="F7" s="378"/>
      <c r="G7" s="378"/>
      <c r="H7" s="378"/>
      <c r="I7" s="116"/>
      <c r="J7" s="28"/>
      <c r="K7" s="30"/>
    </row>
    <row r="8" spans="1:70" s="1" customFormat="1" ht="15">
      <c r="B8" s="40"/>
      <c r="C8" s="41"/>
      <c r="D8" s="36" t="s">
        <v>99</v>
      </c>
      <c r="E8" s="41"/>
      <c r="F8" s="41"/>
      <c r="G8" s="41"/>
      <c r="H8" s="41"/>
      <c r="I8" s="117"/>
      <c r="J8" s="41"/>
      <c r="K8" s="44"/>
    </row>
    <row r="9" spans="1:70" s="1" customFormat="1" ht="36.950000000000003" customHeight="1">
      <c r="B9" s="40"/>
      <c r="C9" s="41"/>
      <c r="D9" s="41"/>
      <c r="E9" s="379" t="s">
        <v>458</v>
      </c>
      <c r="F9" s="380"/>
      <c r="G9" s="380"/>
      <c r="H9" s="380"/>
      <c r="I9" s="117"/>
      <c r="J9" s="41"/>
      <c r="K9" s="44"/>
    </row>
    <row r="10" spans="1:70" s="1" customFormat="1">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23</v>
      </c>
      <c r="K11" s="44"/>
    </row>
    <row r="12" spans="1:70" s="1" customFormat="1" ht="14.45" customHeight="1">
      <c r="B12" s="40"/>
      <c r="C12" s="41"/>
      <c r="D12" s="36" t="s">
        <v>24</v>
      </c>
      <c r="E12" s="41"/>
      <c r="F12" s="34" t="s">
        <v>25</v>
      </c>
      <c r="G12" s="41"/>
      <c r="H12" s="41"/>
      <c r="I12" s="118" t="s">
        <v>26</v>
      </c>
      <c r="J12" s="119" t="str">
        <f>'Rekapitulace stavby'!AN8</f>
        <v>18. 7. 2018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28</v>
      </c>
      <c r="E14" s="41"/>
      <c r="F14" s="41"/>
      <c r="G14" s="41"/>
      <c r="H14" s="41"/>
      <c r="I14" s="118" t="s">
        <v>29</v>
      </c>
      <c r="J14" s="34" t="s">
        <v>23</v>
      </c>
      <c r="K14" s="44"/>
    </row>
    <row r="15" spans="1:70" s="1" customFormat="1" ht="18" customHeight="1">
      <c r="B15" s="40"/>
      <c r="C15" s="41"/>
      <c r="D15" s="41"/>
      <c r="E15" s="34" t="s">
        <v>30</v>
      </c>
      <c r="F15" s="41"/>
      <c r="G15" s="41"/>
      <c r="H15" s="41"/>
      <c r="I15" s="118" t="s">
        <v>31</v>
      </c>
      <c r="J15" s="34" t="s">
        <v>23</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32</v>
      </c>
      <c r="E17" s="41"/>
      <c r="F17" s="41"/>
      <c r="G17" s="41"/>
      <c r="H17" s="41"/>
      <c r="I17" s="118"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31</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34</v>
      </c>
      <c r="E20" s="41"/>
      <c r="F20" s="41"/>
      <c r="G20" s="41"/>
      <c r="H20" s="41"/>
      <c r="I20" s="118" t="s">
        <v>29</v>
      </c>
      <c r="J20" s="34" t="s">
        <v>23</v>
      </c>
      <c r="K20" s="44"/>
    </row>
    <row r="21" spans="2:11" s="1" customFormat="1" ht="18" customHeight="1">
      <c r="B21" s="40"/>
      <c r="C21" s="41"/>
      <c r="D21" s="41"/>
      <c r="E21" s="34" t="s">
        <v>35</v>
      </c>
      <c r="F21" s="41"/>
      <c r="G21" s="41"/>
      <c r="H21" s="41"/>
      <c r="I21" s="118" t="s">
        <v>31</v>
      </c>
      <c r="J21" s="34" t="s">
        <v>23</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37</v>
      </c>
      <c r="E23" s="41"/>
      <c r="F23" s="41"/>
      <c r="G23" s="41"/>
      <c r="H23" s="41"/>
      <c r="I23" s="117"/>
      <c r="J23" s="41"/>
      <c r="K23" s="44"/>
    </row>
    <row r="24" spans="2:11" s="6" customFormat="1" ht="16.5" customHeight="1">
      <c r="B24" s="120"/>
      <c r="C24" s="121"/>
      <c r="D24" s="121"/>
      <c r="E24" s="368" t="s">
        <v>23</v>
      </c>
      <c r="F24" s="368"/>
      <c r="G24" s="368"/>
      <c r="H24" s="36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39</v>
      </c>
      <c r="E27" s="41"/>
      <c r="F27" s="41"/>
      <c r="G27" s="41"/>
      <c r="H27" s="41"/>
      <c r="I27" s="117"/>
      <c r="J27" s="127">
        <f>ROUND(J82,2)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41</v>
      </c>
      <c r="G29" s="41"/>
      <c r="H29" s="41"/>
      <c r="I29" s="128" t="s">
        <v>40</v>
      </c>
      <c r="J29" s="45" t="s">
        <v>42</v>
      </c>
      <c r="K29" s="44"/>
    </row>
    <row r="30" spans="2:11" s="1" customFormat="1" ht="14.45" customHeight="1">
      <c r="B30" s="40"/>
      <c r="C30" s="41"/>
      <c r="D30" s="48" t="s">
        <v>43</v>
      </c>
      <c r="E30" s="48" t="s">
        <v>44</v>
      </c>
      <c r="F30" s="129">
        <f>ROUND(SUM(BE82:BE156), 2)</f>
        <v>0</v>
      </c>
      <c r="G30" s="41"/>
      <c r="H30" s="41"/>
      <c r="I30" s="130">
        <v>0.21</v>
      </c>
      <c r="J30" s="129">
        <f>ROUND(ROUND((SUM(BE82:BE156)), 2)*I30, 2)</f>
        <v>0</v>
      </c>
      <c r="K30" s="44"/>
    </row>
    <row r="31" spans="2:11" s="1" customFormat="1" ht="14.45" customHeight="1">
      <c r="B31" s="40"/>
      <c r="C31" s="41"/>
      <c r="D31" s="41"/>
      <c r="E31" s="48" t="s">
        <v>45</v>
      </c>
      <c r="F31" s="129">
        <f>ROUND(SUM(BF82:BF156), 2)</f>
        <v>0</v>
      </c>
      <c r="G31" s="41"/>
      <c r="H31" s="41"/>
      <c r="I31" s="130">
        <v>0.15</v>
      </c>
      <c r="J31" s="129">
        <f>ROUND(ROUND((SUM(BF82:BF156)), 2)*I31, 2)</f>
        <v>0</v>
      </c>
      <c r="K31" s="44"/>
    </row>
    <row r="32" spans="2:11" s="1" customFormat="1" ht="14.45" hidden="1" customHeight="1">
      <c r="B32" s="40"/>
      <c r="C32" s="41"/>
      <c r="D32" s="41"/>
      <c r="E32" s="48" t="s">
        <v>46</v>
      </c>
      <c r="F32" s="129">
        <f>ROUND(SUM(BG82:BG156), 2)</f>
        <v>0</v>
      </c>
      <c r="G32" s="41"/>
      <c r="H32" s="41"/>
      <c r="I32" s="130">
        <v>0.21</v>
      </c>
      <c r="J32" s="129">
        <v>0</v>
      </c>
      <c r="K32" s="44"/>
    </row>
    <row r="33" spans="2:11" s="1" customFormat="1" ht="14.45" hidden="1" customHeight="1">
      <c r="B33" s="40"/>
      <c r="C33" s="41"/>
      <c r="D33" s="41"/>
      <c r="E33" s="48" t="s">
        <v>47</v>
      </c>
      <c r="F33" s="129">
        <f>ROUND(SUM(BH82:BH156), 2)</f>
        <v>0</v>
      </c>
      <c r="G33" s="41"/>
      <c r="H33" s="41"/>
      <c r="I33" s="130">
        <v>0.15</v>
      </c>
      <c r="J33" s="129">
        <v>0</v>
      </c>
      <c r="K33" s="44"/>
    </row>
    <row r="34" spans="2:11" s="1" customFormat="1" ht="14.45" hidden="1" customHeight="1">
      <c r="B34" s="40"/>
      <c r="C34" s="41"/>
      <c r="D34" s="41"/>
      <c r="E34" s="48" t="s">
        <v>48</v>
      </c>
      <c r="F34" s="129">
        <f>ROUND(SUM(BI82:BI156),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49</v>
      </c>
      <c r="E36" s="78"/>
      <c r="F36" s="78"/>
      <c r="G36" s="133" t="s">
        <v>50</v>
      </c>
      <c r="H36" s="134" t="s">
        <v>51</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101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7" t="str">
        <f>E7</f>
        <v>Odvodnění ulice U Třešňovky v Chomutově</v>
      </c>
      <c r="F45" s="378"/>
      <c r="G45" s="378"/>
      <c r="H45" s="378"/>
      <c r="I45" s="117"/>
      <c r="J45" s="41"/>
      <c r="K45" s="44"/>
    </row>
    <row r="46" spans="2:11" s="1" customFormat="1" ht="14.45" customHeight="1">
      <c r="B46" s="40"/>
      <c r="C46" s="36" t="s">
        <v>99</v>
      </c>
      <c r="D46" s="41"/>
      <c r="E46" s="41"/>
      <c r="F46" s="41"/>
      <c r="G46" s="41"/>
      <c r="H46" s="41"/>
      <c r="I46" s="117"/>
      <c r="J46" s="41"/>
      <c r="K46" s="44"/>
    </row>
    <row r="47" spans="2:11" s="1" customFormat="1" ht="17.25" customHeight="1">
      <c r="B47" s="40"/>
      <c r="C47" s="41"/>
      <c r="D47" s="41"/>
      <c r="E47" s="379" t="str">
        <f>E9</f>
        <v xml:space="preserve">SO 02 - Odvodňovací žlab </v>
      </c>
      <c r="F47" s="380"/>
      <c r="G47" s="380"/>
      <c r="H47" s="380"/>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24</v>
      </c>
      <c r="D49" s="41"/>
      <c r="E49" s="41"/>
      <c r="F49" s="34" t="str">
        <f>F12</f>
        <v>Chomutov</v>
      </c>
      <c r="G49" s="41"/>
      <c r="H49" s="41"/>
      <c r="I49" s="118" t="s">
        <v>26</v>
      </c>
      <c r="J49" s="119" t="str">
        <f>IF(J12="","",J12)</f>
        <v>18. 7. 2018</v>
      </c>
      <c r="K49" s="44"/>
    </row>
    <row r="50" spans="2:47" s="1" customFormat="1" ht="6.95" customHeight="1">
      <c r="B50" s="40"/>
      <c r="C50" s="41"/>
      <c r="D50" s="41"/>
      <c r="E50" s="41"/>
      <c r="F50" s="41"/>
      <c r="G50" s="41"/>
      <c r="H50" s="41"/>
      <c r="I50" s="117"/>
      <c r="J50" s="41"/>
      <c r="K50" s="44"/>
    </row>
    <row r="51" spans="2:47" s="1" customFormat="1" ht="15">
      <c r="B51" s="40"/>
      <c r="C51" s="36" t="s">
        <v>28</v>
      </c>
      <c r="D51" s="41"/>
      <c r="E51" s="41"/>
      <c r="F51" s="34" t="str">
        <f>E15</f>
        <v xml:space="preserve">Statutární město Chomutov </v>
      </c>
      <c r="G51" s="41"/>
      <c r="H51" s="41"/>
      <c r="I51" s="118" t="s">
        <v>34</v>
      </c>
      <c r="J51" s="368" t="str">
        <f>E21</f>
        <v>POVOING, Ing. Miloslav Čáp, Ph.D</v>
      </c>
      <c r="K51" s="44"/>
    </row>
    <row r="52" spans="2:47" s="1" customFormat="1" ht="14.45" customHeight="1">
      <c r="B52" s="40"/>
      <c r="C52" s="36" t="s">
        <v>32</v>
      </c>
      <c r="D52" s="41"/>
      <c r="E52" s="41"/>
      <c r="F52" s="34" t="str">
        <f>IF(E18="","",E18)</f>
        <v/>
      </c>
      <c r="G52" s="41"/>
      <c r="H52" s="41"/>
      <c r="I52" s="117"/>
      <c r="J52" s="372"/>
      <c r="K52" s="44"/>
    </row>
    <row r="53" spans="2:47" s="1" customFormat="1" ht="10.35" customHeight="1">
      <c r="B53" s="40"/>
      <c r="C53" s="41"/>
      <c r="D53" s="41"/>
      <c r="E53" s="41"/>
      <c r="F53" s="41"/>
      <c r="G53" s="41"/>
      <c r="H53" s="41"/>
      <c r="I53" s="117"/>
      <c r="J53" s="41"/>
      <c r="K53" s="44"/>
    </row>
    <row r="54" spans="2:47" s="1" customFormat="1" ht="29.25" customHeight="1">
      <c r="B54" s="40"/>
      <c r="C54" s="143" t="s">
        <v>102</v>
      </c>
      <c r="D54" s="131"/>
      <c r="E54" s="131"/>
      <c r="F54" s="131"/>
      <c r="G54" s="131"/>
      <c r="H54" s="131"/>
      <c r="I54" s="144"/>
      <c r="J54" s="145" t="s">
        <v>103</v>
      </c>
      <c r="K54" s="146"/>
    </row>
    <row r="55" spans="2:47" s="1" customFormat="1" ht="10.35" customHeight="1">
      <c r="B55" s="40"/>
      <c r="C55" s="41"/>
      <c r="D55" s="41"/>
      <c r="E55" s="41"/>
      <c r="F55" s="41"/>
      <c r="G55" s="41"/>
      <c r="H55" s="41"/>
      <c r="I55" s="117"/>
      <c r="J55" s="41"/>
      <c r="K55" s="44"/>
    </row>
    <row r="56" spans="2:47" s="1" customFormat="1" ht="29.25" customHeight="1">
      <c r="B56" s="40"/>
      <c r="C56" s="147" t="s">
        <v>104</v>
      </c>
      <c r="D56" s="41"/>
      <c r="E56" s="41"/>
      <c r="F56" s="41"/>
      <c r="G56" s="41"/>
      <c r="H56" s="41"/>
      <c r="I56" s="117"/>
      <c r="J56" s="127">
        <f>J82</f>
        <v>0</v>
      </c>
      <c r="K56" s="44"/>
      <c r="AU56" s="23" t="s">
        <v>105</v>
      </c>
    </row>
    <row r="57" spans="2:47" s="7" customFormat="1" ht="24.95" customHeight="1">
      <c r="B57" s="148"/>
      <c r="C57" s="149"/>
      <c r="D57" s="150" t="s">
        <v>106</v>
      </c>
      <c r="E57" s="151"/>
      <c r="F57" s="151"/>
      <c r="G57" s="151"/>
      <c r="H57" s="151"/>
      <c r="I57" s="152"/>
      <c r="J57" s="153">
        <f>J83</f>
        <v>0</v>
      </c>
      <c r="K57" s="154"/>
    </row>
    <row r="58" spans="2:47" s="8" customFormat="1" ht="19.899999999999999" customHeight="1">
      <c r="B58" s="155"/>
      <c r="C58" s="156"/>
      <c r="D58" s="157" t="s">
        <v>107</v>
      </c>
      <c r="E58" s="158"/>
      <c r="F58" s="158"/>
      <c r="G58" s="158"/>
      <c r="H58" s="158"/>
      <c r="I58" s="159"/>
      <c r="J58" s="160">
        <f>J84</f>
        <v>0</v>
      </c>
      <c r="K58" s="161"/>
    </row>
    <row r="59" spans="2:47" s="8" customFormat="1" ht="19.899999999999999" customHeight="1">
      <c r="B59" s="155"/>
      <c r="C59" s="156"/>
      <c r="D59" s="157" t="s">
        <v>110</v>
      </c>
      <c r="E59" s="158"/>
      <c r="F59" s="158"/>
      <c r="G59" s="158"/>
      <c r="H59" s="158"/>
      <c r="I59" s="159"/>
      <c r="J59" s="160">
        <f>J117</f>
        <v>0</v>
      </c>
      <c r="K59" s="161"/>
    </row>
    <row r="60" spans="2:47" s="8" customFormat="1" ht="19.899999999999999" customHeight="1">
      <c r="B60" s="155"/>
      <c r="C60" s="156"/>
      <c r="D60" s="157" t="s">
        <v>459</v>
      </c>
      <c r="E60" s="158"/>
      <c r="F60" s="158"/>
      <c r="G60" s="158"/>
      <c r="H60" s="158"/>
      <c r="I60" s="159"/>
      <c r="J60" s="160">
        <f>J124</f>
        <v>0</v>
      </c>
      <c r="K60" s="161"/>
    </row>
    <row r="61" spans="2:47" s="8" customFormat="1" ht="19.899999999999999" customHeight="1">
      <c r="B61" s="155"/>
      <c r="C61" s="156"/>
      <c r="D61" s="157" t="s">
        <v>112</v>
      </c>
      <c r="E61" s="158"/>
      <c r="F61" s="158"/>
      <c r="G61" s="158"/>
      <c r="H61" s="158"/>
      <c r="I61" s="159"/>
      <c r="J61" s="160">
        <f>J147</f>
        <v>0</v>
      </c>
      <c r="K61" s="161"/>
    </row>
    <row r="62" spans="2:47" s="8" customFormat="1" ht="19.899999999999999" customHeight="1">
      <c r="B62" s="155"/>
      <c r="C62" s="156"/>
      <c r="D62" s="157" t="s">
        <v>113</v>
      </c>
      <c r="E62" s="158"/>
      <c r="F62" s="158"/>
      <c r="G62" s="158"/>
      <c r="H62" s="158"/>
      <c r="I62" s="159"/>
      <c r="J62" s="160">
        <f>J153</f>
        <v>0</v>
      </c>
      <c r="K62" s="161"/>
    </row>
    <row r="63" spans="2:47" s="1" customFormat="1" ht="21.75" customHeight="1">
      <c r="B63" s="40"/>
      <c r="C63" s="41"/>
      <c r="D63" s="41"/>
      <c r="E63" s="41"/>
      <c r="F63" s="41"/>
      <c r="G63" s="41"/>
      <c r="H63" s="41"/>
      <c r="I63" s="117"/>
      <c r="J63" s="41"/>
      <c r="K63" s="44"/>
    </row>
    <row r="64" spans="2:47" s="1" customFormat="1" ht="6.95" customHeight="1">
      <c r="B64" s="55"/>
      <c r="C64" s="56"/>
      <c r="D64" s="56"/>
      <c r="E64" s="56"/>
      <c r="F64" s="56"/>
      <c r="G64" s="56"/>
      <c r="H64" s="56"/>
      <c r="I64" s="138"/>
      <c r="J64" s="56"/>
      <c r="K64" s="57"/>
    </row>
    <row r="68" spans="2:12" s="1" customFormat="1" ht="6.95" customHeight="1">
      <c r="B68" s="58"/>
      <c r="C68" s="59"/>
      <c r="D68" s="59"/>
      <c r="E68" s="59"/>
      <c r="F68" s="59"/>
      <c r="G68" s="59"/>
      <c r="H68" s="59"/>
      <c r="I68" s="141"/>
      <c r="J68" s="59"/>
      <c r="K68" s="59"/>
      <c r="L68" s="60"/>
    </row>
    <row r="69" spans="2:12" s="1" customFormat="1" ht="36.950000000000003" customHeight="1">
      <c r="B69" s="40"/>
      <c r="C69" s="61" t="s">
        <v>119</v>
      </c>
      <c r="D69" s="62"/>
      <c r="E69" s="62"/>
      <c r="F69" s="62"/>
      <c r="G69" s="62"/>
      <c r="H69" s="62"/>
      <c r="I69" s="162"/>
      <c r="J69" s="62"/>
      <c r="K69" s="62"/>
      <c r="L69" s="60"/>
    </row>
    <row r="70" spans="2:12" s="1" customFormat="1" ht="6.95" customHeight="1">
      <c r="B70" s="40"/>
      <c r="C70" s="62"/>
      <c r="D70" s="62"/>
      <c r="E70" s="62"/>
      <c r="F70" s="62"/>
      <c r="G70" s="62"/>
      <c r="H70" s="62"/>
      <c r="I70" s="162"/>
      <c r="J70" s="62"/>
      <c r="K70" s="62"/>
      <c r="L70" s="60"/>
    </row>
    <row r="71" spans="2:12" s="1" customFormat="1" ht="14.45" customHeight="1">
      <c r="B71" s="40"/>
      <c r="C71" s="64" t="s">
        <v>18</v>
      </c>
      <c r="D71" s="62"/>
      <c r="E71" s="62"/>
      <c r="F71" s="62"/>
      <c r="G71" s="62"/>
      <c r="H71" s="62"/>
      <c r="I71" s="162"/>
      <c r="J71" s="62"/>
      <c r="K71" s="62"/>
      <c r="L71" s="60"/>
    </row>
    <row r="72" spans="2:12" s="1" customFormat="1" ht="16.5" customHeight="1">
      <c r="B72" s="40"/>
      <c r="C72" s="62"/>
      <c r="D72" s="62"/>
      <c r="E72" s="373" t="str">
        <f>E7</f>
        <v>Odvodnění ulice U Třešňovky v Chomutově</v>
      </c>
      <c r="F72" s="374"/>
      <c r="G72" s="374"/>
      <c r="H72" s="374"/>
      <c r="I72" s="162"/>
      <c r="J72" s="62"/>
      <c r="K72" s="62"/>
      <c r="L72" s="60"/>
    </row>
    <row r="73" spans="2:12" s="1" customFormat="1" ht="14.45" customHeight="1">
      <c r="B73" s="40"/>
      <c r="C73" s="64" t="s">
        <v>99</v>
      </c>
      <c r="D73" s="62"/>
      <c r="E73" s="62"/>
      <c r="F73" s="62"/>
      <c r="G73" s="62"/>
      <c r="H73" s="62"/>
      <c r="I73" s="162"/>
      <c r="J73" s="62"/>
      <c r="K73" s="62"/>
      <c r="L73" s="60"/>
    </row>
    <row r="74" spans="2:12" s="1" customFormat="1" ht="17.25" customHeight="1">
      <c r="B74" s="40"/>
      <c r="C74" s="62"/>
      <c r="D74" s="62"/>
      <c r="E74" s="337" t="str">
        <f>E9</f>
        <v xml:space="preserve">SO 02 - Odvodňovací žlab </v>
      </c>
      <c r="F74" s="375"/>
      <c r="G74" s="375"/>
      <c r="H74" s="375"/>
      <c r="I74" s="162"/>
      <c r="J74" s="62"/>
      <c r="K74" s="62"/>
      <c r="L74" s="60"/>
    </row>
    <row r="75" spans="2:12" s="1" customFormat="1" ht="6.95" customHeight="1">
      <c r="B75" s="40"/>
      <c r="C75" s="62"/>
      <c r="D75" s="62"/>
      <c r="E75" s="62"/>
      <c r="F75" s="62"/>
      <c r="G75" s="62"/>
      <c r="H75" s="62"/>
      <c r="I75" s="162"/>
      <c r="J75" s="62"/>
      <c r="K75" s="62"/>
      <c r="L75" s="60"/>
    </row>
    <row r="76" spans="2:12" s="1" customFormat="1" ht="18" customHeight="1">
      <c r="B76" s="40"/>
      <c r="C76" s="64" t="s">
        <v>24</v>
      </c>
      <c r="D76" s="62"/>
      <c r="E76" s="62"/>
      <c r="F76" s="163" t="str">
        <f>F12</f>
        <v>Chomutov</v>
      </c>
      <c r="G76" s="62"/>
      <c r="H76" s="62"/>
      <c r="I76" s="164" t="s">
        <v>26</v>
      </c>
      <c r="J76" s="72" t="str">
        <f>IF(J12="","",J12)</f>
        <v>18. 7. 2018</v>
      </c>
      <c r="K76" s="62"/>
      <c r="L76" s="60"/>
    </row>
    <row r="77" spans="2:12" s="1" customFormat="1" ht="6.95" customHeight="1">
      <c r="B77" s="40"/>
      <c r="C77" s="62"/>
      <c r="D77" s="62"/>
      <c r="E77" s="62"/>
      <c r="F77" s="62"/>
      <c r="G77" s="62"/>
      <c r="H77" s="62"/>
      <c r="I77" s="162"/>
      <c r="J77" s="62"/>
      <c r="K77" s="62"/>
      <c r="L77" s="60"/>
    </row>
    <row r="78" spans="2:12" s="1" customFormat="1" ht="15">
      <c r="B78" s="40"/>
      <c r="C78" s="64" t="s">
        <v>28</v>
      </c>
      <c r="D78" s="62"/>
      <c r="E78" s="62"/>
      <c r="F78" s="163" t="str">
        <f>E15</f>
        <v xml:space="preserve">Statutární město Chomutov </v>
      </c>
      <c r="G78" s="62"/>
      <c r="H78" s="62"/>
      <c r="I78" s="164" t="s">
        <v>34</v>
      </c>
      <c r="J78" s="163" t="str">
        <f>E21</f>
        <v>POVOING, Ing. Miloslav Čáp, Ph.D</v>
      </c>
      <c r="K78" s="62"/>
      <c r="L78" s="60"/>
    </row>
    <row r="79" spans="2:12" s="1" customFormat="1" ht="14.45" customHeight="1">
      <c r="B79" s="40"/>
      <c r="C79" s="64" t="s">
        <v>32</v>
      </c>
      <c r="D79" s="62"/>
      <c r="E79" s="62"/>
      <c r="F79" s="163" t="str">
        <f>IF(E18="","",E18)</f>
        <v/>
      </c>
      <c r="G79" s="62"/>
      <c r="H79" s="62"/>
      <c r="I79" s="162"/>
      <c r="J79" s="62"/>
      <c r="K79" s="62"/>
      <c r="L79" s="60"/>
    </row>
    <row r="80" spans="2:12" s="1" customFormat="1" ht="10.35" customHeight="1">
      <c r="B80" s="40"/>
      <c r="C80" s="62"/>
      <c r="D80" s="62"/>
      <c r="E80" s="62"/>
      <c r="F80" s="62"/>
      <c r="G80" s="62"/>
      <c r="H80" s="62"/>
      <c r="I80" s="162"/>
      <c r="J80" s="62"/>
      <c r="K80" s="62"/>
      <c r="L80" s="60"/>
    </row>
    <row r="81" spans="2:65" s="9" customFormat="1" ht="29.25" customHeight="1">
      <c r="B81" s="165"/>
      <c r="C81" s="166" t="s">
        <v>120</v>
      </c>
      <c r="D81" s="167" t="s">
        <v>58</v>
      </c>
      <c r="E81" s="167" t="s">
        <v>54</v>
      </c>
      <c r="F81" s="167" t="s">
        <v>121</v>
      </c>
      <c r="G81" s="167" t="s">
        <v>122</v>
      </c>
      <c r="H81" s="167" t="s">
        <v>123</v>
      </c>
      <c r="I81" s="168" t="s">
        <v>124</v>
      </c>
      <c r="J81" s="167" t="s">
        <v>103</v>
      </c>
      <c r="K81" s="169" t="s">
        <v>125</v>
      </c>
      <c r="L81" s="170"/>
      <c r="M81" s="80" t="s">
        <v>126</v>
      </c>
      <c r="N81" s="81" t="s">
        <v>43</v>
      </c>
      <c r="O81" s="81" t="s">
        <v>127</v>
      </c>
      <c r="P81" s="81" t="s">
        <v>128</v>
      </c>
      <c r="Q81" s="81" t="s">
        <v>129</v>
      </c>
      <c r="R81" s="81" t="s">
        <v>130</v>
      </c>
      <c r="S81" s="81" t="s">
        <v>131</v>
      </c>
      <c r="T81" s="82" t="s">
        <v>132</v>
      </c>
    </row>
    <row r="82" spans="2:65" s="1" customFormat="1" ht="29.25" customHeight="1">
      <c r="B82" s="40"/>
      <c r="C82" s="86" t="s">
        <v>104</v>
      </c>
      <c r="D82" s="62"/>
      <c r="E82" s="62"/>
      <c r="F82" s="62"/>
      <c r="G82" s="62"/>
      <c r="H82" s="62"/>
      <c r="I82" s="162"/>
      <c r="J82" s="171">
        <f>BK82</f>
        <v>0</v>
      </c>
      <c r="K82" s="62"/>
      <c r="L82" s="60"/>
      <c r="M82" s="83"/>
      <c r="N82" s="84"/>
      <c r="O82" s="84"/>
      <c r="P82" s="172">
        <f>P83</f>
        <v>0</v>
      </c>
      <c r="Q82" s="84"/>
      <c r="R82" s="172">
        <f>R83</f>
        <v>77.979558900000001</v>
      </c>
      <c r="S82" s="84"/>
      <c r="T82" s="173">
        <f>T83</f>
        <v>0</v>
      </c>
      <c r="AT82" s="23" t="s">
        <v>72</v>
      </c>
      <c r="AU82" s="23" t="s">
        <v>105</v>
      </c>
      <c r="BK82" s="174">
        <f>BK83</f>
        <v>0</v>
      </c>
    </row>
    <row r="83" spans="2:65" s="10" customFormat="1" ht="37.35" customHeight="1">
      <c r="B83" s="175"/>
      <c r="C83" s="176"/>
      <c r="D83" s="177" t="s">
        <v>72</v>
      </c>
      <c r="E83" s="178" t="s">
        <v>133</v>
      </c>
      <c r="F83" s="178" t="s">
        <v>134</v>
      </c>
      <c r="G83" s="176"/>
      <c r="H83" s="176"/>
      <c r="I83" s="179"/>
      <c r="J83" s="180">
        <f>BK83</f>
        <v>0</v>
      </c>
      <c r="K83" s="176"/>
      <c r="L83" s="181"/>
      <c r="M83" s="182"/>
      <c r="N83" s="183"/>
      <c r="O83" s="183"/>
      <c r="P83" s="184">
        <f>P84+P117+P124+P147+P153</f>
        <v>0</v>
      </c>
      <c r="Q83" s="183"/>
      <c r="R83" s="184">
        <f>R84+R117+R124+R147+R153</f>
        <v>77.979558900000001</v>
      </c>
      <c r="S83" s="183"/>
      <c r="T83" s="185">
        <f>T84+T117+T124+T147+T153</f>
        <v>0</v>
      </c>
      <c r="AR83" s="186" t="s">
        <v>81</v>
      </c>
      <c r="AT83" s="187" t="s">
        <v>72</v>
      </c>
      <c r="AU83" s="187" t="s">
        <v>73</v>
      </c>
      <c r="AY83" s="186" t="s">
        <v>135</v>
      </c>
      <c r="BK83" s="188">
        <f>BK84+BK117+BK124+BK147+BK153</f>
        <v>0</v>
      </c>
    </row>
    <row r="84" spans="2:65" s="10" customFormat="1" ht="19.899999999999999" customHeight="1">
      <c r="B84" s="175"/>
      <c r="C84" s="176"/>
      <c r="D84" s="177" t="s">
        <v>72</v>
      </c>
      <c r="E84" s="189" t="s">
        <v>81</v>
      </c>
      <c r="F84" s="189" t="s">
        <v>136</v>
      </c>
      <c r="G84" s="176"/>
      <c r="H84" s="176"/>
      <c r="I84" s="179"/>
      <c r="J84" s="190">
        <f>BK84</f>
        <v>0</v>
      </c>
      <c r="K84" s="176"/>
      <c r="L84" s="181"/>
      <c r="M84" s="182"/>
      <c r="N84" s="183"/>
      <c r="O84" s="183"/>
      <c r="P84" s="184">
        <f>SUM(P85:P116)</f>
        <v>0</v>
      </c>
      <c r="Q84" s="183"/>
      <c r="R84" s="184">
        <f>SUM(R85:R116)</f>
        <v>2.0401799999999999</v>
      </c>
      <c r="S84" s="183"/>
      <c r="T84" s="185">
        <f>SUM(T85:T116)</f>
        <v>0</v>
      </c>
      <c r="AR84" s="186" t="s">
        <v>81</v>
      </c>
      <c r="AT84" s="187" t="s">
        <v>72</v>
      </c>
      <c r="AU84" s="187" t="s">
        <v>81</v>
      </c>
      <c r="AY84" s="186" t="s">
        <v>135</v>
      </c>
      <c r="BK84" s="188">
        <f>SUM(BK85:BK116)</f>
        <v>0</v>
      </c>
    </row>
    <row r="85" spans="2:65" s="1" customFormat="1" ht="16.5" customHeight="1">
      <c r="B85" s="40"/>
      <c r="C85" s="191" t="s">
        <v>81</v>
      </c>
      <c r="D85" s="191" t="s">
        <v>137</v>
      </c>
      <c r="E85" s="192" t="s">
        <v>460</v>
      </c>
      <c r="F85" s="193" t="s">
        <v>461</v>
      </c>
      <c r="G85" s="194" t="s">
        <v>165</v>
      </c>
      <c r="H85" s="195">
        <v>18.899999999999999</v>
      </c>
      <c r="I85" s="196"/>
      <c r="J85" s="197">
        <f>ROUND(I85*H85,2)</f>
        <v>0</v>
      </c>
      <c r="K85" s="193" t="s">
        <v>141</v>
      </c>
      <c r="L85" s="60"/>
      <c r="M85" s="198" t="s">
        <v>23</v>
      </c>
      <c r="N85" s="199" t="s">
        <v>44</v>
      </c>
      <c r="O85" s="41"/>
      <c r="P85" s="200">
        <f>O85*H85</f>
        <v>0</v>
      </c>
      <c r="Q85" s="200">
        <v>0</v>
      </c>
      <c r="R85" s="200">
        <f>Q85*H85</f>
        <v>0</v>
      </c>
      <c r="S85" s="200">
        <v>0</v>
      </c>
      <c r="T85" s="201">
        <f>S85*H85</f>
        <v>0</v>
      </c>
      <c r="AR85" s="23" t="s">
        <v>142</v>
      </c>
      <c r="AT85" s="23" t="s">
        <v>137</v>
      </c>
      <c r="AU85" s="23" t="s">
        <v>83</v>
      </c>
      <c r="AY85" s="23" t="s">
        <v>135</v>
      </c>
      <c r="BE85" s="202">
        <f>IF(N85="základní",J85,0)</f>
        <v>0</v>
      </c>
      <c r="BF85" s="202">
        <f>IF(N85="snížená",J85,0)</f>
        <v>0</v>
      </c>
      <c r="BG85" s="202">
        <f>IF(N85="zákl. přenesená",J85,0)</f>
        <v>0</v>
      </c>
      <c r="BH85" s="202">
        <f>IF(N85="sníž. přenesená",J85,0)</f>
        <v>0</v>
      </c>
      <c r="BI85" s="202">
        <f>IF(N85="nulová",J85,0)</f>
        <v>0</v>
      </c>
      <c r="BJ85" s="23" t="s">
        <v>81</v>
      </c>
      <c r="BK85" s="202">
        <f>ROUND(I85*H85,2)</f>
        <v>0</v>
      </c>
      <c r="BL85" s="23" t="s">
        <v>142</v>
      </c>
      <c r="BM85" s="23" t="s">
        <v>462</v>
      </c>
    </row>
    <row r="86" spans="2:65" s="1" customFormat="1" ht="27">
      <c r="B86" s="40"/>
      <c r="C86" s="62"/>
      <c r="D86" s="203" t="s">
        <v>144</v>
      </c>
      <c r="E86" s="62"/>
      <c r="F86" s="204" t="s">
        <v>463</v>
      </c>
      <c r="G86" s="62"/>
      <c r="H86" s="62"/>
      <c r="I86" s="162"/>
      <c r="J86" s="62"/>
      <c r="K86" s="62"/>
      <c r="L86" s="60"/>
      <c r="M86" s="205"/>
      <c r="N86" s="41"/>
      <c r="O86" s="41"/>
      <c r="P86" s="41"/>
      <c r="Q86" s="41"/>
      <c r="R86" s="41"/>
      <c r="S86" s="41"/>
      <c r="T86" s="77"/>
      <c r="AT86" s="23" t="s">
        <v>144</v>
      </c>
      <c r="AU86" s="23" t="s">
        <v>83</v>
      </c>
    </row>
    <row r="87" spans="2:65" s="1" customFormat="1" ht="202.5">
      <c r="B87" s="40"/>
      <c r="C87" s="62"/>
      <c r="D87" s="203" t="s">
        <v>146</v>
      </c>
      <c r="E87" s="62"/>
      <c r="F87" s="206" t="s">
        <v>464</v>
      </c>
      <c r="G87" s="62"/>
      <c r="H87" s="62"/>
      <c r="I87" s="162"/>
      <c r="J87" s="62"/>
      <c r="K87" s="62"/>
      <c r="L87" s="60"/>
      <c r="M87" s="205"/>
      <c r="N87" s="41"/>
      <c r="O87" s="41"/>
      <c r="P87" s="41"/>
      <c r="Q87" s="41"/>
      <c r="R87" s="41"/>
      <c r="S87" s="41"/>
      <c r="T87" s="77"/>
      <c r="AT87" s="23" t="s">
        <v>146</v>
      </c>
      <c r="AU87" s="23" t="s">
        <v>83</v>
      </c>
    </row>
    <row r="88" spans="2:65" s="11" customFormat="1">
      <c r="B88" s="207"/>
      <c r="C88" s="208"/>
      <c r="D88" s="203" t="s">
        <v>148</v>
      </c>
      <c r="E88" s="209" t="s">
        <v>23</v>
      </c>
      <c r="F88" s="210" t="s">
        <v>465</v>
      </c>
      <c r="G88" s="208"/>
      <c r="H88" s="211">
        <v>18.899999999999999</v>
      </c>
      <c r="I88" s="212"/>
      <c r="J88" s="208"/>
      <c r="K88" s="208"/>
      <c r="L88" s="213"/>
      <c r="M88" s="214"/>
      <c r="N88" s="215"/>
      <c r="O88" s="215"/>
      <c r="P88" s="215"/>
      <c r="Q88" s="215"/>
      <c r="R88" s="215"/>
      <c r="S88" s="215"/>
      <c r="T88" s="216"/>
      <c r="AT88" s="217" t="s">
        <v>148</v>
      </c>
      <c r="AU88" s="217" t="s">
        <v>83</v>
      </c>
      <c r="AV88" s="11" t="s">
        <v>83</v>
      </c>
      <c r="AW88" s="11" t="s">
        <v>36</v>
      </c>
      <c r="AX88" s="11" t="s">
        <v>73</v>
      </c>
      <c r="AY88" s="217" t="s">
        <v>135</v>
      </c>
    </row>
    <row r="89" spans="2:65" s="12" customFormat="1">
      <c r="B89" s="218"/>
      <c r="C89" s="219"/>
      <c r="D89" s="203" t="s">
        <v>148</v>
      </c>
      <c r="E89" s="220" t="s">
        <v>23</v>
      </c>
      <c r="F89" s="221" t="s">
        <v>150</v>
      </c>
      <c r="G89" s="219"/>
      <c r="H89" s="222">
        <v>18.899999999999999</v>
      </c>
      <c r="I89" s="223"/>
      <c r="J89" s="219"/>
      <c r="K89" s="219"/>
      <c r="L89" s="224"/>
      <c r="M89" s="225"/>
      <c r="N89" s="226"/>
      <c r="O89" s="226"/>
      <c r="P89" s="226"/>
      <c r="Q89" s="226"/>
      <c r="R89" s="226"/>
      <c r="S89" s="226"/>
      <c r="T89" s="227"/>
      <c r="AT89" s="228" t="s">
        <v>148</v>
      </c>
      <c r="AU89" s="228" t="s">
        <v>83</v>
      </c>
      <c r="AV89" s="12" t="s">
        <v>142</v>
      </c>
      <c r="AW89" s="12" t="s">
        <v>36</v>
      </c>
      <c r="AX89" s="12" t="s">
        <v>81</v>
      </c>
      <c r="AY89" s="228" t="s">
        <v>135</v>
      </c>
    </row>
    <row r="90" spans="2:65" s="1" customFormat="1" ht="16.5" customHeight="1">
      <c r="B90" s="40"/>
      <c r="C90" s="191" t="s">
        <v>83</v>
      </c>
      <c r="D90" s="191" t="s">
        <v>137</v>
      </c>
      <c r="E90" s="192" t="s">
        <v>466</v>
      </c>
      <c r="F90" s="193" t="s">
        <v>467</v>
      </c>
      <c r="G90" s="194" t="s">
        <v>165</v>
      </c>
      <c r="H90" s="195">
        <v>6.3</v>
      </c>
      <c r="I90" s="196"/>
      <c r="J90" s="197">
        <f>ROUND(I90*H90,2)</f>
        <v>0</v>
      </c>
      <c r="K90" s="193" t="s">
        <v>141</v>
      </c>
      <c r="L90" s="60"/>
      <c r="M90" s="198" t="s">
        <v>23</v>
      </c>
      <c r="N90" s="199" t="s">
        <v>44</v>
      </c>
      <c r="O90" s="41"/>
      <c r="P90" s="200">
        <f>O90*H90</f>
        <v>0</v>
      </c>
      <c r="Q90" s="200">
        <v>0</v>
      </c>
      <c r="R90" s="200">
        <f>Q90*H90</f>
        <v>0</v>
      </c>
      <c r="S90" s="200">
        <v>0</v>
      </c>
      <c r="T90" s="201">
        <f>S90*H90</f>
        <v>0</v>
      </c>
      <c r="AR90" s="23" t="s">
        <v>142</v>
      </c>
      <c r="AT90" s="23" t="s">
        <v>137</v>
      </c>
      <c r="AU90" s="23" t="s">
        <v>83</v>
      </c>
      <c r="AY90" s="23" t="s">
        <v>135</v>
      </c>
      <c r="BE90" s="202">
        <f>IF(N90="základní",J90,0)</f>
        <v>0</v>
      </c>
      <c r="BF90" s="202">
        <f>IF(N90="snížená",J90,0)</f>
        <v>0</v>
      </c>
      <c r="BG90" s="202">
        <f>IF(N90="zákl. přenesená",J90,0)</f>
        <v>0</v>
      </c>
      <c r="BH90" s="202">
        <f>IF(N90="sníž. přenesená",J90,0)</f>
        <v>0</v>
      </c>
      <c r="BI90" s="202">
        <f>IF(N90="nulová",J90,0)</f>
        <v>0</v>
      </c>
      <c r="BJ90" s="23" t="s">
        <v>81</v>
      </c>
      <c r="BK90" s="202">
        <f>ROUND(I90*H90,2)</f>
        <v>0</v>
      </c>
      <c r="BL90" s="23" t="s">
        <v>142</v>
      </c>
      <c r="BM90" s="23" t="s">
        <v>468</v>
      </c>
    </row>
    <row r="91" spans="2:65" s="1" customFormat="1" ht="27">
      <c r="B91" s="40"/>
      <c r="C91" s="62"/>
      <c r="D91" s="203" t="s">
        <v>144</v>
      </c>
      <c r="E91" s="62"/>
      <c r="F91" s="204" t="s">
        <v>469</v>
      </c>
      <c r="G91" s="62"/>
      <c r="H91" s="62"/>
      <c r="I91" s="162"/>
      <c r="J91" s="62"/>
      <c r="K91" s="62"/>
      <c r="L91" s="60"/>
      <c r="M91" s="205"/>
      <c r="N91" s="41"/>
      <c r="O91" s="41"/>
      <c r="P91" s="41"/>
      <c r="Q91" s="41"/>
      <c r="R91" s="41"/>
      <c r="S91" s="41"/>
      <c r="T91" s="77"/>
      <c r="AT91" s="23" t="s">
        <v>144</v>
      </c>
      <c r="AU91" s="23" t="s">
        <v>83</v>
      </c>
    </row>
    <row r="92" spans="2:65" s="1" customFormat="1" ht="202.5">
      <c r="B92" s="40"/>
      <c r="C92" s="62"/>
      <c r="D92" s="203" t="s">
        <v>146</v>
      </c>
      <c r="E92" s="62"/>
      <c r="F92" s="206" t="s">
        <v>464</v>
      </c>
      <c r="G92" s="62"/>
      <c r="H92" s="62"/>
      <c r="I92" s="162"/>
      <c r="J92" s="62"/>
      <c r="K92" s="62"/>
      <c r="L92" s="60"/>
      <c r="M92" s="205"/>
      <c r="N92" s="41"/>
      <c r="O92" s="41"/>
      <c r="P92" s="41"/>
      <c r="Q92" s="41"/>
      <c r="R92" s="41"/>
      <c r="S92" s="41"/>
      <c r="T92" s="77"/>
      <c r="AT92" s="23" t="s">
        <v>146</v>
      </c>
      <c r="AU92" s="23" t="s">
        <v>83</v>
      </c>
    </row>
    <row r="93" spans="2:65" s="11" customFormat="1">
      <c r="B93" s="207"/>
      <c r="C93" s="208"/>
      <c r="D93" s="203" t="s">
        <v>148</v>
      </c>
      <c r="E93" s="209" t="s">
        <v>23</v>
      </c>
      <c r="F93" s="210" t="s">
        <v>470</v>
      </c>
      <c r="G93" s="208"/>
      <c r="H93" s="211">
        <v>6.3</v>
      </c>
      <c r="I93" s="212"/>
      <c r="J93" s="208"/>
      <c r="K93" s="208"/>
      <c r="L93" s="213"/>
      <c r="M93" s="214"/>
      <c r="N93" s="215"/>
      <c r="O93" s="215"/>
      <c r="P93" s="215"/>
      <c r="Q93" s="215"/>
      <c r="R93" s="215"/>
      <c r="S93" s="215"/>
      <c r="T93" s="216"/>
      <c r="AT93" s="217" t="s">
        <v>148</v>
      </c>
      <c r="AU93" s="217" t="s">
        <v>83</v>
      </c>
      <c r="AV93" s="11" t="s">
        <v>83</v>
      </c>
      <c r="AW93" s="11" t="s">
        <v>36</v>
      </c>
      <c r="AX93" s="11" t="s">
        <v>73</v>
      </c>
      <c r="AY93" s="217" t="s">
        <v>135</v>
      </c>
    </row>
    <row r="94" spans="2:65" s="12" customFormat="1">
      <c r="B94" s="218"/>
      <c r="C94" s="219"/>
      <c r="D94" s="203" t="s">
        <v>148</v>
      </c>
      <c r="E94" s="220" t="s">
        <v>23</v>
      </c>
      <c r="F94" s="221" t="s">
        <v>150</v>
      </c>
      <c r="G94" s="219"/>
      <c r="H94" s="222">
        <v>6.3</v>
      </c>
      <c r="I94" s="223"/>
      <c r="J94" s="219"/>
      <c r="K94" s="219"/>
      <c r="L94" s="224"/>
      <c r="M94" s="225"/>
      <c r="N94" s="226"/>
      <c r="O94" s="226"/>
      <c r="P94" s="226"/>
      <c r="Q94" s="226"/>
      <c r="R94" s="226"/>
      <c r="S94" s="226"/>
      <c r="T94" s="227"/>
      <c r="AT94" s="228" t="s">
        <v>148</v>
      </c>
      <c r="AU94" s="228" t="s">
        <v>83</v>
      </c>
      <c r="AV94" s="12" t="s">
        <v>142</v>
      </c>
      <c r="AW94" s="12" t="s">
        <v>36</v>
      </c>
      <c r="AX94" s="12" t="s">
        <v>81</v>
      </c>
      <c r="AY94" s="228" t="s">
        <v>135</v>
      </c>
    </row>
    <row r="95" spans="2:65" s="1" customFormat="1" ht="16.5" customHeight="1">
      <c r="B95" s="40"/>
      <c r="C95" s="191" t="s">
        <v>156</v>
      </c>
      <c r="D95" s="191" t="s">
        <v>137</v>
      </c>
      <c r="E95" s="192" t="s">
        <v>202</v>
      </c>
      <c r="F95" s="193" t="s">
        <v>203</v>
      </c>
      <c r="G95" s="194" t="s">
        <v>165</v>
      </c>
      <c r="H95" s="195">
        <v>19.8</v>
      </c>
      <c r="I95" s="196"/>
      <c r="J95" s="197">
        <f>ROUND(I95*H95,2)</f>
        <v>0</v>
      </c>
      <c r="K95" s="193" t="s">
        <v>141</v>
      </c>
      <c r="L95" s="60"/>
      <c r="M95" s="198" t="s">
        <v>23</v>
      </c>
      <c r="N95" s="199" t="s">
        <v>44</v>
      </c>
      <c r="O95" s="41"/>
      <c r="P95" s="200">
        <f>O95*H95</f>
        <v>0</v>
      </c>
      <c r="Q95" s="200">
        <v>0</v>
      </c>
      <c r="R95" s="200">
        <f>Q95*H95</f>
        <v>0</v>
      </c>
      <c r="S95" s="200">
        <v>0</v>
      </c>
      <c r="T95" s="201">
        <f>S95*H95</f>
        <v>0</v>
      </c>
      <c r="AR95" s="23" t="s">
        <v>142</v>
      </c>
      <c r="AT95" s="23" t="s">
        <v>137</v>
      </c>
      <c r="AU95" s="23" t="s">
        <v>83</v>
      </c>
      <c r="AY95" s="23" t="s">
        <v>135</v>
      </c>
      <c r="BE95" s="202">
        <f>IF(N95="základní",J95,0)</f>
        <v>0</v>
      </c>
      <c r="BF95" s="202">
        <f>IF(N95="snížená",J95,0)</f>
        <v>0</v>
      </c>
      <c r="BG95" s="202">
        <f>IF(N95="zákl. přenesená",J95,0)</f>
        <v>0</v>
      </c>
      <c r="BH95" s="202">
        <f>IF(N95="sníž. přenesená",J95,0)</f>
        <v>0</v>
      </c>
      <c r="BI95" s="202">
        <f>IF(N95="nulová",J95,0)</f>
        <v>0</v>
      </c>
      <c r="BJ95" s="23" t="s">
        <v>81</v>
      </c>
      <c r="BK95" s="202">
        <f>ROUND(I95*H95,2)</f>
        <v>0</v>
      </c>
      <c r="BL95" s="23" t="s">
        <v>142</v>
      </c>
      <c r="BM95" s="23" t="s">
        <v>471</v>
      </c>
    </row>
    <row r="96" spans="2:65" s="1" customFormat="1" ht="40.5">
      <c r="B96" s="40"/>
      <c r="C96" s="62"/>
      <c r="D96" s="203" t="s">
        <v>144</v>
      </c>
      <c r="E96" s="62"/>
      <c r="F96" s="204" t="s">
        <v>205</v>
      </c>
      <c r="G96" s="62"/>
      <c r="H96" s="62"/>
      <c r="I96" s="162"/>
      <c r="J96" s="62"/>
      <c r="K96" s="62"/>
      <c r="L96" s="60"/>
      <c r="M96" s="205"/>
      <c r="N96" s="41"/>
      <c r="O96" s="41"/>
      <c r="P96" s="41"/>
      <c r="Q96" s="41"/>
      <c r="R96" s="41"/>
      <c r="S96" s="41"/>
      <c r="T96" s="77"/>
      <c r="AT96" s="23" t="s">
        <v>144</v>
      </c>
      <c r="AU96" s="23" t="s">
        <v>83</v>
      </c>
    </row>
    <row r="97" spans="2:65" s="1" customFormat="1" ht="189">
      <c r="B97" s="40"/>
      <c r="C97" s="62"/>
      <c r="D97" s="203" t="s">
        <v>146</v>
      </c>
      <c r="E97" s="62"/>
      <c r="F97" s="206" t="s">
        <v>206</v>
      </c>
      <c r="G97" s="62"/>
      <c r="H97" s="62"/>
      <c r="I97" s="162"/>
      <c r="J97" s="62"/>
      <c r="K97" s="62"/>
      <c r="L97" s="60"/>
      <c r="M97" s="205"/>
      <c r="N97" s="41"/>
      <c r="O97" s="41"/>
      <c r="P97" s="41"/>
      <c r="Q97" s="41"/>
      <c r="R97" s="41"/>
      <c r="S97" s="41"/>
      <c r="T97" s="77"/>
      <c r="AT97" s="23" t="s">
        <v>146</v>
      </c>
      <c r="AU97" s="23" t="s">
        <v>83</v>
      </c>
    </row>
    <row r="98" spans="2:65" s="11" customFormat="1">
      <c r="B98" s="207"/>
      <c r="C98" s="208"/>
      <c r="D98" s="203" t="s">
        <v>148</v>
      </c>
      <c r="E98" s="209" t="s">
        <v>23</v>
      </c>
      <c r="F98" s="210" t="s">
        <v>472</v>
      </c>
      <c r="G98" s="208"/>
      <c r="H98" s="211">
        <v>19.8</v>
      </c>
      <c r="I98" s="212"/>
      <c r="J98" s="208"/>
      <c r="K98" s="208"/>
      <c r="L98" s="213"/>
      <c r="M98" s="214"/>
      <c r="N98" s="215"/>
      <c r="O98" s="215"/>
      <c r="P98" s="215"/>
      <c r="Q98" s="215"/>
      <c r="R98" s="215"/>
      <c r="S98" s="215"/>
      <c r="T98" s="216"/>
      <c r="AT98" s="217" t="s">
        <v>148</v>
      </c>
      <c r="AU98" s="217" t="s">
        <v>83</v>
      </c>
      <c r="AV98" s="11" t="s">
        <v>83</v>
      </c>
      <c r="AW98" s="11" t="s">
        <v>36</v>
      </c>
      <c r="AX98" s="11" t="s">
        <v>73</v>
      </c>
      <c r="AY98" s="217" t="s">
        <v>135</v>
      </c>
    </row>
    <row r="99" spans="2:65" s="12" customFormat="1">
      <c r="B99" s="218"/>
      <c r="C99" s="219"/>
      <c r="D99" s="203" t="s">
        <v>148</v>
      </c>
      <c r="E99" s="220" t="s">
        <v>23</v>
      </c>
      <c r="F99" s="221" t="s">
        <v>150</v>
      </c>
      <c r="G99" s="219"/>
      <c r="H99" s="222">
        <v>19.8</v>
      </c>
      <c r="I99" s="223"/>
      <c r="J99" s="219"/>
      <c r="K99" s="219"/>
      <c r="L99" s="224"/>
      <c r="M99" s="225"/>
      <c r="N99" s="226"/>
      <c r="O99" s="226"/>
      <c r="P99" s="226"/>
      <c r="Q99" s="226"/>
      <c r="R99" s="226"/>
      <c r="S99" s="226"/>
      <c r="T99" s="227"/>
      <c r="AT99" s="228" t="s">
        <v>148</v>
      </c>
      <c r="AU99" s="228" t="s">
        <v>83</v>
      </c>
      <c r="AV99" s="12" t="s">
        <v>142</v>
      </c>
      <c r="AW99" s="12" t="s">
        <v>36</v>
      </c>
      <c r="AX99" s="12" t="s">
        <v>81</v>
      </c>
      <c r="AY99" s="228" t="s">
        <v>135</v>
      </c>
    </row>
    <row r="100" spans="2:65" s="1" customFormat="1" ht="25.5" customHeight="1">
      <c r="B100" s="40"/>
      <c r="C100" s="191" t="s">
        <v>142</v>
      </c>
      <c r="D100" s="191" t="s">
        <v>137</v>
      </c>
      <c r="E100" s="192" t="s">
        <v>473</v>
      </c>
      <c r="F100" s="193" t="s">
        <v>474</v>
      </c>
      <c r="G100" s="194" t="s">
        <v>159</v>
      </c>
      <c r="H100" s="195">
        <v>12</v>
      </c>
      <c r="I100" s="196"/>
      <c r="J100" s="197">
        <f>ROUND(I100*H100,2)</f>
        <v>0</v>
      </c>
      <c r="K100" s="193" t="s">
        <v>141</v>
      </c>
      <c r="L100" s="60"/>
      <c r="M100" s="198" t="s">
        <v>23</v>
      </c>
      <c r="N100" s="199" t="s">
        <v>44</v>
      </c>
      <c r="O100" s="41"/>
      <c r="P100" s="200">
        <f>O100*H100</f>
        <v>0</v>
      </c>
      <c r="Q100" s="200">
        <v>0</v>
      </c>
      <c r="R100" s="200">
        <f>Q100*H100</f>
        <v>0</v>
      </c>
      <c r="S100" s="200">
        <v>0</v>
      </c>
      <c r="T100" s="201">
        <f>S100*H100</f>
        <v>0</v>
      </c>
      <c r="AR100" s="23" t="s">
        <v>142</v>
      </c>
      <c r="AT100" s="23" t="s">
        <v>137</v>
      </c>
      <c r="AU100" s="23" t="s">
        <v>83</v>
      </c>
      <c r="AY100" s="23" t="s">
        <v>135</v>
      </c>
      <c r="BE100" s="202">
        <f>IF(N100="základní",J100,0)</f>
        <v>0</v>
      </c>
      <c r="BF100" s="202">
        <f>IF(N100="snížená",J100,0)</f>
        <v>0</v>
      </c>
      <c r="BG100" s="202">
        <f>IF(N100="zákl. přenesená",J100,0)</f>
        <v>0</v>
      </c>
      <c r="BH100" s="202">
        <f>IF(N100="sníž. přenesená",J100,0)</f>
        <v>0</v>
      </c>
      <c r="BI100" s="202">
        <f>IF(N100="nulová",J100,0)</f>
        <v>0</v>
      </c>
      <c r="BJ100" s="23" t="s">
        <v>81</v>
      </c>
      <c r="BK100" s="202">
        <f>ROUND(I100*H100,2)</f>
        <v>0</v>
      </c>
      <c r="BL100" s="23" t="s">
        <v>142</v>
      </c>
      <c r="BM100" s="23" t="s">
        <v>475</v>
      </c>
    </row>
    <row r="101" spans="2:65" s="1" customFormat="1" ht="27">
      <c r="B101" s="40"/>
      <c r="C101" s="62"/>
      <c r="D101" s="203" t="s">
        <v>144</v>
      </c>
      <c r="E101" s="62"/>
      <c r="F101" s="204" t="s">
        <v>476</v>
      </c>
      <c r="G101" s="62"/>
      <c r="H101" s="62"/>
      <c r="I101" s="162"/>
      <c r="J101" s="62"/>
      <c r="K101" s="62"/>
      <c r="L101" s="60"/>
      <c r="M101" s="205"/>
      <c r="N101" s="41"/>
      <c r="O101" s="41"/>
      <c r="P101" s="41"/>
      <c r="Q101" s="41"/>
      <c r="R101" s="41"/>
      <c r="S101" s="41"/>
      <c r="T101" s="77"/>
      <c r="AT101" s="23" t="s">
        <v>144</v>
      </c>
      <c r="AU101" s="23" t="s">
        <v>83</v>
      </c>
    </row>
    <row r="102" spans="2:65" s="1" customFormat="1" ht="121.5">
      <c r="B102" s="40"/>
      <c r="C102" s="62"/>
      <c r="D102" s="203" t="s">
        <v>146</v>
      </c>
      <c r="E102" s="62"/>
      <c r="F102" s="206" t="s">
        <v>477</v>
      </c>
      <c r="G102" s="62"/>
      <c r="H102" s="62"/>
      <c r="I102" s="162"/>
      <c r="J102" s="62"/>
      <c r="K102" s="62"/>
      <c r="L102" s="60"/>
      <c r="M102" s="205"/>
      <c r="N102" s="41"/>
      <c r="O102" s="41"/>
      <c r="P102" s="41"/>
      <c r="Q102" s="41"/>
      <c r="R102" s="41"/>
      <c r="S102" s="41"/>
      <c r="T102" s="77"/>
      <c r="AT102" s="23" t="s">
        <v>146</v>
      </c>
      <c r="AU102" s="23" t="s">
        <v>83</v>
      </c>
    </row>
    <row r="103" spans="2:65" s="11" customFormat="1">
      <c r="B103" s="207"/>
      <c r="C103" s="208"/>
      <c r="D103" s="203" t="s">
        <v>148</v>
      </c>
      <c r="E103" s="209" t="s">
        <v>23</v>
      </c>
      <c r="F103" s="210" t="s">
        <v>478</v>
      </c>
      <c r="G103" s="208"/>
      <c r="H103" s="211">
        <v>12</v>
      </c>
      <c r="I103" s="212"/>
      <c r="J103" s="208"/>
      <c r="K103" s="208"/>
      <c r="L103" s="213"/>
      <c r="M103" s="214"/>
      <c r="N103" s="215"/>
      <c r="O103" s="215"/>
      <c r="P103" s="215"/>
      <c r="Q103" s="215"/>
      <c r="R103" s="215"/>
      <c r="S103" s="215"/>
      <c r="T103" s="216"/>
      <c r="AT103" s="217" t="s">
        <v>148</v>
      </c>
      <c r="AU103" s="217" t="s">
        <v>83</v>
      </c>
      <c r="AV103" s="11" t="s">
        <v>83</v>
      </c>
      <c r="AW103" s="11" t="s">
        <v>36</v>
      </c>
      <c r="AX103" s="11" t="s">
        <v>73</v>
      </c>
      <c r="AY103" s="217" t="s">
        <v>135</v>
      </c>
    </row>
    <row r="104" spans="2:65" s="12" customFormat="1">
      <c r="B104" s="218"/>
      <c r="C104" s="219"/>
      <c r="D104" s="203" t="s">
        <v>148</v>
      </c>
      <c r="E104" s="220" t="s">
        <v>23</v>
      </c>
      <c r="F104" s="221" t="s">
        <v>150</v>
      </c>
      <c r="G104" s="219"/>
      <c r="H104" s="222">
        <v>12</v>
      </c>
      <c r="I104" s="223"/>
      <c r="J104" s="219"/>
      <c r="K104" s="219"/>
      <c r="L104" s="224"/>
      <c r="M104" s="225"/>
      <c r="N104" s="226"/>
      <c r="O104" s="226"/>
      <c r="P104" s="226"/>
      <c r="Q104" s="226"/>
      <c r="R104" s="226"/>
      <c r="S104" s="226"/>
      <c r="T104" s="227"/>
      <c r="AT104" s="228" t="s">
        <v>148</v>
      </c>
      <c r="AU104" s="228" t="s">
        <v>83</v>
      </c>
      <c r="AV104" s="12" t="s">
        <v>142</v>
      </c>
      <c r="AW104" s="12" t="s">
        <v>36</v>
      </c>
      <c r="AX104" s="12" t="s">
        <v>81</v>
      </c>
      <c r="AY104" s="228" t="s">
        <v>135</v>
      </c>
    </row>
    <row r="105" spans="2:65" s="1" customFormat="1" ht="16.5" customHeight="1">
      <c r="B105" s="40"/>
      <c r="C105" s="239" t="s">
        <v>171</v>
      </c>
      <c r="D105" s="239" t="s">
        <v>217</v>
      </c>
      <c r="E105" s="240" t="s">
        <v>479</v>
      </c>
      <c r="F105" s="241" t="s">
        <v>480</v>
      </c>
      <c r="G105" s="242" t="s">
        <v>220</v>
      </c>
      <c r="H105" s="243">
        <v>2.04</v>
      </c>
      <c r="I105" s="244"/>
      <c r="J105" s="245">
        <f>ROUND(I105*H105,2)</f>
        <v>0</v>
      </c>
      <c r="K105" s="241" t="s">
        <v>141</v>
      </c>
      <c r="L105" s="246"/>
      <c r="M105" s="247" t="s">
        <v>23</v>
      </c>
      <c r="N105" s="248" t="s">
        <v>44</v>
      </c>
      <c r="O105" s="41"/>
      <c r="P105" s="200">
        <f>O105*H105</f>
        <v>0</v>
      </c>
      <c r="Q105" s="200">
        <v>1</v>
      </c>
      <c r="R105" s="200">
        <f>Q105*H105</f>
        <v>2.04</v>
      </c>
      <c r="S105" s="200">
        <v>0</v>
      </c>
      <c r="T105" s="201">
        <f>S105*H105</f>
        <v>0</v>
      </c>
      <c r="AR105" s="23" t="s">
        <v>190</v>
      </c>
      <c r="AT105" s="23" t="s">
        <v>217</v>
      </c>
      <c r="AU105" s="23" t="s">
        <v>83</v>
      </c>
      <c r="AY105" s="23" t="s">
        <v>135</v>
      </c>
      <c r="BE105" s="202">
        <f>IF(N105="základní",J105,0)</f>
        <v>0</v>
      </c>
      <c r="BF105" s="202">
        <f>IF(N105="snížená",J105,0)</f>
        <v>0</v>
      </c>
      <c r="BG105" s="202">
        <f>IF(N105="zákl. přenesená",J105,0)</f>
        <v>0</v>
      </c>
      <c r="BH105" s="202">
        <f>IF(N105="sníž. přenesená",J105,0)</f>
        <v>0</v>
      </c>
      <c r="BI105" s="202">
        <f>IF(N105="nulová",J105,0)</f>
        <v>0</v>
      </c>
      <c r="BJ105" s="23" t="s">
        <v>81</v>
      </c>
      <c r="BK105" s="202">
        <f>ROUND(I105*H105,2)</f>
        <v>0</v>
      </c>
      <c r="BL105" s="23" t="s">
        <v>142</v>
      </c>
      <c r="BM105" s="23" t="s">
        <v>481</v>
      </c>
    </row>
    <row r="106" spans="2:65" s="1" customFormat="1">
      <c r="B106" s="40"/>
      <c r="C106" s="62"/>
      <c r="D106" s="203" t="s">
        <v>144</v>
      </c>
      <c r="E106" s="62"/>
      <c r="F106" s="204" t="s">
        <v>480</v>
      </c>
      <c r="G106" s="62"/>
      <c r="H106" s="62"/>
      <c r="I106" s="162"/>
      <c r="J106" s="62"/>
      <c r="K106" s="62"/>
      <c r="L106" s="60"/>
      <c r="M106" s="205"/>
      <c r="N106" s="41"/>
      <c r="O106" s="41"/>
      <c r="P106" s="41"/>
      <c r="Q106" s="41"/>
      <c r="R106" s="41"/>
      <c r="S106" s="41"/>
      <c r="T106" s="77"/>
      <c r="AT106" s="23" t="s">
        <v>144</v>
      </c>
      <c r="AU106" s="23" t="s">
        <v>83</v>
      </c>
    </row>
    <row r="107" spans="2:65" s="11" customFormat="1">
      <c r="B107" s="207"/>
      <c r="C107" s="208"/>
      <c r="D107" s="203" t="s">
        <v>148</v>
      </c>
      <c r="E107" s="209" t="s">
        <v>23</v>
      </c>
      <c r="F107" s="210" t="s">
        <v>482</v>
      </c>
      <c r="G107" s="208"/>
      <c r="H107" s="211">
        <v>2.04</v>
      </c>
      <c r="I107" s="212"/>
      <c r="J107" s="208"/>
      <c r="K107" s="208"/>
      <c r="L107" s="213"/>
      <c r="M107" s="214"/>
      <c r="N107" s="215"/>
      <c r="O107" s="215"/>
      <c r="P107" s="215"/>
      <c r="Q107" s="215"/>
      <c r="R107" s="215"/>
      <c r="S107" s="215"/>
      <c r="T107" s="216"/>
      <c r="AT107" s="217" t="s">
        <v>148</v>
      </c>
      <c r="AU107" s="217" t="s">
        <v>83</v>
      </c>
      <c r="AV107" s="11" t="s">
        <v>83</v>
      </c>
      <c r="AW107" s="11" t="s">
        <v>36</v>
      </c>
      <c r="AX107" s="11" t="s">
        <v>73</v>
      </c>
      <c r="AY107" s="217" t="s">
        <v>135</v>
      </c>
    </row>
    <row r="108" spans="2:65" s="12" customFormat="1">
      <c r="B108" s="218"/>
      <c r="C108" s="219"/>
      <c r="D108" s="203" t="s">
        <v>148</v>
      </c>
      <c r="E108" s="220" t="s">
        <v>23</v>
      </c>
      <c r="F108" s="221" t="s">
        <v>150</v>
      </c>
      <c r="G108" s="219"/>
      <c r="H108" s="222">
        <v>2.04</v>
      </c>
      <c r="I108" s="223"/>
      <c r="J108" s="219"/>
      <c r="K108" s="219"/>
      <c r="L108" s="224"/>
      <c r="M108" s="225"/>
      <c r="N108" s="226"/>
      <c r="O108" s="226"/>
      <c r="P108" s="226"/>
      <c r="Q108" s="226"/>
      <c r="R108" s="226"/>
      <c r="S108" s="226"/>
      <c r="T108" s="227"/>
      <c r="AT108" s="228" t="s">
        <v>148</v>
      </c>
      <c r="AU108" s="228" t="s">
        <v>83</v>
      </c>
      <c r="AV108" s="12" t="s">
        <v>142</v>
      </c>
      <c r="AW108" s="12" t="s">
        <v>36</v>
      </c>
      <c r="AX108" s="12" t="s">
        <v>81</v>
      </c>
      <c r="AY108" s="228" t="s">
        <v>135</v>
      </c>
    </row>
    <row r="109" spans="2:65" s="1" customFormat="1" ht="25.5" customHeight="1">
      <c r="B109" s="40"/>
      <c r="C109" s="191" t="s">
        <v>177</v>
      </c>
      <c r="D109" s="191" t="s">
        <v>137</v>
      </c>
      <c r="E109" s="192" t="s">
        <v>236</v>
      </c>
      <c r="F109" s="193" t="s">
        <v>237</v>
      </c>
      <c r="G109" s="194" t="s">
        <v>159</v>
      </c>
      <c r="H109" s="195">
        <v>12</v>
      </c>
      <c r="I109" s="196"/>
      <c r="J109" s="197">
        <f>ROUND(I109*H109,2)</f>
        <v>0</v>
      </c>
      <c r="K109" s="193" t="s">
        <v>141</v>
      </c>
      <c r="L109" s="60"/>
      <c r="M109" s="198" t="s">
        <v>23</v>
      </c>
      <c r="N109" s="199" t="s">
        <v>44</v>
      </c>
      <c r="O109" s="41"/>
      <c r="P109" s="200">
        <f>O109*H109</f>
        <v>0</v>
      </c>
      <c r="Q109" s="200">
        <v>0</v>
      </c>
      <c r="R109" s="200">
        <f>Q109*H109</f>
        <v>0</v>
      </c>
      <c r="S109" s="200">
        <v>0</v>
      </c>
      <c r="T109" s="201">
        <f>S109*H109</f>
        <v>0</v>
      </c>
      <c r="AR109" s="23" t="s">
        <v>142</v>
      </c>
      <c r="AT109" s="23" t="s">
        <v>137</v>
      </c>
      <c r="AU109" s="23" t="s">
        <v>83</v>
      </c>
      <c r="AY109" s="23" t="s">
        <v>135</v>
      </c>
      <c r="BE109" s="202">
        <f>IF(N109="základní",J109,0)</f>
        <v>0</v>
      </c>
      <c r="BF109" s="202">
        <f>IF(N109="snížená",J109,0)</f>
        <v>0</v>
      </c>
      <c r="BG109" s="202">
        <f>IF(N109="zákl. přenesená",J109,0)</f>
        <v>0</v>
      </c>
      <c r="BH109" s="202">
        <f>IF(N109="sníž. přenesená",J109,0)</f>
        <v>0</v>
      </c>
      <c r="BI109" s="202">
        <f>IF(N109="nulová",J109,0)</f>
        <v>0</v>
      </c>
      <c r="BJ109" s="23" t="s">
        <v>81</v>
      </c>
      <c r="BK109" s="202">
        <f>ROUND(I109*H109,2)</f>
        <v>0</v>
      </c>
      <c r="BL109" s="23" t="s">
        <v>142</v>
      </c>
      <c r="BM109" s="23" t="s">
        <v>483</v>
      </c>
    </row>
    <row r="110" spans="2:65" s="1" customFormat="1" ht="27">
      <c r="B110" s="40"/>
      <c r="C110" s="62"/>
      <c r="D110" s="203" t="s">
        <v>144</v>
      </c>
      <c r="E110" s="62"/>
      <c r="F110" s="204" t="s">
        <v>239</v>
      </c>
      <c r="G110" s="62"/>
      <c r="H110" s="62"/>
      <c r="I110" s="162"/>
      <c r="J110" s="62"/>
      <c r="K110" s="62"/>
      <c r="L110" s="60"/>
      <c r="M110" s="205"/>
      <c r="N110" s="41"/>
      <c r="O110" s="41"/>
      <c r="P110" s="41"/>
      <c r="Q110" s="41"/>
      <c r="R110" s="41"/>
      <c r="S110" s="41"/>
      <c r="T110" s="77"/>
      <c r="AT110" s="23" t="s">
        <v>144</v>
      </c>
      <c r="AU110" s="23" t="s">
        <v>83</v>
      </c>
    </row>
    <row r="111" spans="2:65" s="1" customFormat="1" ht="121.5">
      <c r="B111" s="40"/>
      <c r="C111" s="62"/>
      <c r="D111" s="203" t="s">
        <v>146</v>
      </c>
      <c r="E111" s="62"/>
      <c r="F111" s="206" t="s">
        <v>240</v>
      </c>
      <c r="G111" s="62"/>
      <c r="H111" s="62"/>
      <c r="I111" s="162"/>
      <c r="J111" s="62"/>
      <c r="K111" s="62"/>
      <c r="L111" s="60"/>
      <c r="M111" s="205"/>
      <c r="N111" s="41"/>
      <c r="O111" s="41"/>
      <c r="P111" s="41"/>
      <c r="Q111" s="41"/>
      <c r="R111" s="41"/>
      <c r="S111" s="41"/>
      <c r="T111" s="77"/>
      <c r="AT111" s="23" t="s">
        <v>146</v>
      </c>
      <c r="AU111" s="23" t="s">
        <v>83</v>
      </c>
    </row>
    <row r="112" spans="2:65" s="11" customFormat="1">
      <c r="B112" s="207"/>
      <c r="C112" s="208"/>
      <c r="D112" s="203" t="s">
        <v>148</v>
      </c>
      <c r="E112" s="209" t="s">
        <v>23</v>
      </c>
      <c r="F112" s="210" t="s">
        <v>484</v>
      </c>
      <c r="G112" s="208"/>
      <c r="H112" s="211">
        <v>12</v>
      </c>
      <c r="I112" s="212"/>
      <c r="J112" s="208"/>
      <c r="K112" s="208"/>
      <c r="L112" s="213"/>
      <c r="M112" s="214"/>
      <c r="N112" s="215"/>
      <c r="O112" s="215"/>
      <c r="P112" s="215"/>
      <c r="Q112" s="215"/>
      <c r="R112" s="215"/>
      <c r="S112" s="215"/>
      <c r="T112" s="216"/>
      <c r="AT112" s="217" t="s">
        <v>148</v>
      </c>
      <c r="AU112" s="217" t="s">
        <v>83</v>
      </c>
      <c r="AV112" s="11" t="s">
        <v>83</v>
      </c>
      <c r="AW112" s="11" t="s">
        <v>36</v>
      </c>
      <c r="AX112" s="11" t="s">
        <v>73</v>
      </c>
      <c r="AY112" s="217" t="s">
        <v>135</v>
      </c>
    </row>
    <row r="113" spans="2:65" s="12" customFormat="1">
      <c r="B113" s="218"/>
      <c r="C113" s="219"/>
      <c r="D113" s="203" t="s">
        <v>148</v>
      </c>
      <c r="E113" s="220" t="s">
        <v>23</v>
      </c>
      <c r="F113" s="221" t="s">
        <v>150</v>
      </c>
      <c r="G113" s="219"/>
      <c r="H113" s="222">
        <v>12</v>
      </c>
      <c r="I113" s="223"/>
      <c r="J113" s="219"/>
      <c r="K113" s="219"/>
      <c r="L113" s="224"/>
      <c r="M113" s="225"/>
      <c r="N113" s="226"/>
      <c r="O113" s="226"/>
      <c r="P113" s="226"/>
      <c r="Q113" s="226"/>
      <c r="R113" s="226"/>
      <c r="S113" s="226"/>
      <c r="T113" s="227"/>
      <c r="AT113" s="228" t="s">
        <v>148</v>
      </c>
      <c r="AU113" s="228" t="s">
        <v>83</v>
      </c>
      <c r="AV113" s="12" t="s">
        <v>142</v>
      </c>
      <c r="AW113" s="12" t="s">
        <v>36</v>
      </c>
      <c r="AX113" s="12" t="s">
        <v>81</v>
      </c>
      <c r="AY113" s="228" t="s">
        <v>135</v>
      </c>
    </row>
    <row r="114" spans="2:65" s="1" customFormat="1" ht="16.5" customHeight="1">
      <c r="B114" s="40"/>
      <c r="C114" s="239" t="s">
        <v>184</v>
      </c>
      <c r="D114" s="239" t="s">
        <v>217</v>
      </c>
      <c r="E114" s="240" t="s">
        <v>242</v>
      </c>
      <c r="F114" s="241" t="s">
        <v>243</v>
      </c>
      <c r="G114" s="242" t="s">
        <v>244</v>
      </c>
      <c r="H114" s="243">
        <v>0.18</v>
      </c>
      <c r="I114" s="244"/>
      <c r="J114" s="245">
        <f>ROUND(I114*H114,2)</f>
        <v>0</v>
      </c>
      <c r="K114" s="241" t="s">
        <v>141</v>
      </c>
      <c r="L114" s="246"/>
      <c r="M114" s="247" t="s">
        <v>23</v>
      </c>
      <c r="N114" s="248" t="s">
        <v>44</v>
      </c>
      <c r="O114" s="41"/>
      <c r="P114" s="200">
        <f>O114*H114</f>
        <v>0</v>
      </c>
      <c r="Q114" s="200">
        <v>1E-3</v>
      </c>
      <c r="R114" s="200">
        <f>Q114*H114</f>
        <v>1.7999999999999998E-4</v>
      </c>
      <c r="S114" s="200">
        <v>0</v>
      </c>
      <c r="T114" s="201">
        <f>S114*H114</f>
        <v>0</v>
      </c>
      <c r="AR114" s="23" t="s">
        <v>190</v>
      </c>
      <c r="AT114" s="23" t="s">
        <v>217</v>
      </c>
      <c r="AU114" s="23" t="s">
        <v>83</v>
      </c>
      <c r="AY114" s="23" t="s">
        <v>135</v>
      </c>
      <c r="BE114" s="202">
        <f>IF(N114="základní",J114,0)</f>
        <v>0</v>
      </c>
      <c r="BF114" s="202">
        <f>IF(N114="snížená",J114,0)</f>
        <v>0</v>
      </c>
      <c r="BG114" s="202">
        <f>IF(N114="zákl. přenesená",J114,0)</f>
        <v>0</v>
      </c>
      <c r="BH114" s="202">
        <f>IF(N114="sníž. přenesená",J114,0)</f>
        <v>0</v>
      </c>
      <c r="BI114" s="202">
        <f>IF(N114="nulová",J114,0)</f>
        <v>0</v>
      </c>
      <c r="BJ114" s="23" t="s">
        <v>81</v>
      </c>
      <c r="BK114" s="202">
        <f>ROUND(I114*H114,2)</f>
        <v>0</v>
      </c>
      <c r="BL114" s="23" t="s">
        <v>142</v>
      </c>
      <c r="BM114" s="23" t="s">
        <v>485</v>
      </c>
    </row>
    <row r="115" spans="2:65" s="1" customFormat="1">
      <c r="B115" s="40"/>
      <c r="C115" s="62"/>
      <c r="D115" s="203" t="s">
        <v>144</v>
      </c>
      <c r="E115" s="62"/>
      <c r="F115" s="204" t="s">
        <v>243</v>
      </c>
      <c r="G115" s="62"/>
      <c r="H115" s="62"/>
      <c r="I115" s="162"/>
      <c r="J115" s="62"/>
      <c r="K115" s="62"/>
      <c r="L115" s="60"/>
      <c r="M115" s="205"/>
      <c r="N115" s="41"/>
      <c r="O115" s="41"/>
      <c r="P115" s="41"/>
      <c r="Q115" s="41"/>
      <c r="R115" s="41"/>
      <c r="S115" s="41"/>
      <c r="T115" s="77"/>
      <c r="AT115" s="23" t="s">
        <v>144</v>
      </c>
      <c r="AU115" s="23" t="s">
        <v>83</v>
      </c>
    </row>
    <row r="116" spans="2:65" s="11" customFormat="1">
      <c r="B116" s="207"/>
      <c r="C116" s="208"/>
      <c r="D116" s="203" t="s">
        <v>148</v>
      </c>
      <c r="E116" s="208"/>
      <c r="F116" s="210" t="s">
        <v>486</v>
      </c>
      <c r="G116" s="208"/>
      <c r="H116" s="211">
        <v>0.18</v>
      </c>
      <c r="I116" s="212"/>
      <c r="J116" s="208"/>
      <c r="K116" s="208"/>
      <c r="L116" s="213"/>
      <c r="M116" s="214"/>
      <c r="N116" s="215"/>
      <c r="O116" s="215"/>
      <c r="P116" s="215"/>
      <c r="Q116" s="215"/>
      <c r="R116" s="215"/>
      <c r="S116" s="215"/>
      <c r="T116" s="216"/>
      <c r="AT116" s="217" t="s">
        <v>148</v>
      </c>
      <c r="AU116" s="217" t="s">
        <v>83</v>
      </c>
      <c r="AV116" s="11" t="s">
        <v>83</v>
      </c>
      <c r="AW116" s="11" t="s">
        <v>6</v>
      </c>
      <c r="AX116" s="11" t="s">
        <v>81</v>
      </c>
      <c r="AY116" s="217" t="s">
        <v>135</v>
      </c>
    </row>
    <row r="117" spans="2:65" s="10" customFormat="1" ht="29.85" customHeight="1">
      <c r="B117" s="175"/>
      <c r="C117" s="176"/>
      <c r="D117" s="177" t="s">
        <v>72</v>
      </c>
      <c r="E117" s="189" t="s">
        <v>142</v>
      </c>
      <c r="F117" s="189" t="s">
        <v>315</v>
      </c>
      <c r="G117" s="176"/>
      <c r="H117" s="176"/>
      <c r="I117" s="179"/>
      <c r="J117" s="190">
        <f>BK117</f>
        <v>0</v>
      </c>
      <c r="K117" s="176"/>
      <c r="L117" s="181"/>
      <c r="M117" s="182"/>
      <c r="N117" s="183"/>
      <c r="O117" s="183"/>
      <c r="P117" s="184">
        <f>SUM(P118:P123)</f>
        <v>0</v>
      </c>
      <c r="Q117" s="183"/>
      <c r="R117" s="184">
        <f>SUM(R118:R123)</f>
        <v>26.137799999999999</v>
      </c>
      <c r="S117" s="183"/>
      <c r="T117" s="185">
        <f>SUM(T118:T123)</f>
        <v>0</v>
      </c>
      <c r="AR117" s="186" t="s">
        <v>81</v>
      </c>
      <c r="AT117" s="187" t="s">
        <v>72</v>
      </c>
      <c r="AU117" s="187" t="s">
        <v>81</v>
      </c>
      <c r="AY117" s="186" t="s">
        <v>135</v>
      </c>
      <c r="BK117" s="188">
        <f>SUM(BK118:BK123)</f>
        <v>0</v>
      </c>
    </row>
    <row r="118" spans="2:65" s="1" customFormat="1" ht="16.5" customHeight="1">
      <c r="B118" s="40"/>
      <c r="C118" s="191" t="s">
        <v>190</v>
      </c>
      <c r="D118" s="191" t="s">
        <v>137</v>
      </c>
      <c r="E118" s="192" t="s">
        <v>324</v>
      </c>
      <c r="F118" s="193" t="s">
        <v>325</v>
      </c>
      <c r="G118" s="194" t="s">
        <v>165</v>
      </c>
      <c r="H118" s="195">
        <v>11.7</v>
      </c>
      <c r="I118" s="196"/>
      <c r="J118" s="197">
        <f>ROUND(I118*H118,2)</f>
        <v>0</v>
      </c>
      <c r="K118" s="193" t="s">
        <v>141</v>
      </c>
      <c r="L118" s="60"/>
      <c r="M118" s="198" t="s">
        <v>23</v>
      </c>
      <c r="N118" s="199" t="s">
        <v>44</v>
      </c>
      <c r="O118" s="41"/>
      <c r="P118" s="200">
        <f>O118*H118</f>
        <v>0</v>
      </c>
      <c r="Q118" s="200">
        <v>2.234</v>
      </c>
      <c r="R118" s="200">
        <f>Q118*H118</f>
        <v>26.137799999999999</v>
      </c>
      <c r="S118" s="200">
        <v>0</v>
      </c>
      <c r="T118" s="201">
        <f>S118*H118</f>
        <v>0</v>
      </c>
      <c r="AR118" s="23" t="s">
        <v>142</v>
      </c>
      <c r="AT118" s="23" t="s">
        <v>137</v>
      </c>
      <c r="AU118" s="23" t="s">
        <v>83</v>
      </c>
      <c r="AY118" s="23" t="s">
        <v>135</v>
      </c>
      <c r="BE118" s="202">
        <f>IF(N118="základní",J118,0)</f>
        <v>0</v>
      </c>
      <c r="BF118" s="202">
        <f>IF(N118="snížená",J118,0)</f>
        <v>0</v>
      </c>
      <c r="BG118" s="202">
        <f>IF(N118="zákl. přenesená",J118,0)</f>
        <v>0</v>
      </c>
      <c r="BH118" s="202">
        <f>IF(N118="sníž. přenesená",J118,0)</f>
        <v>0</v>
      </c>
      <c r="BI118" s="202">
        <f>IF(N118="nulová",J118,0)</f>
        <v>0</v>
      </c>
      <c r="BJ118" s="23" t="s">
        <v>81</v>
      </c>
      <c r="BK118" s="202">
        <f>ROUND(I118*H118,2)</f>
        <v>0</v>
      </c>
      <c r="BL118" s="23" t="s">
        <v>142</v>
      </c>
      <c r="BM118" s="23" t="s">
        <v>487</v>
      </c>
    </row>
    <row r="119" spans="2:65" s="1" customFormat="1" ht="27">
      <c r="B119" s="40"/>
      <c r="C119" s="62"/>
      <c r="D119" s="203" t="s">
        <v>144</v>
      </c>
      <c r="E119" s="62"/>
      <c r="F119" s="204" t="s">
        <v>327</v>
      </c>
      <c r="G119" s="62"/>
      <c r="H119" s="62"/>
      <c r="I119" s="162"/>
      <c r="J119" s="62"/>
      <c r="K119" s="62"/>
      <c r="L119" s="60"/>
      <c r="M119" s="205"/>
      <c r="N119" s="41"/>
      <c r="O119" s="41"/>
      <c r="P119" s="41"/>
      <c r="Q119" s="41"/>
      <c r="R119" s="41"/>
      <c r="S119" s="41"/>
      <c r="T119" s="77"/>
      <c r="AT119" s="23" t="s">
        <v>144</v>
      </c>
      <c r="AU119" s="23" t="s">
        <v>83</v>
      </c>
    </row>
    <row r="120" spans="2:65" s="1" customFormat="1" ht="40.5">
      <c r="B120" s="40"/>
      <c r="C120" s="62"/>
      <c r="D120" s="203" t="s">
        <v>146</v>
      </c>
      <c r="E120" s="62"/>
      <c r="F120" s="206" t="s">
        <v>328</v>
      </c>
      <c r="G120" s="62"/>
      <c r="H120" s="62"/>
      <c r="I120" s="162"/>
      <c r="J120" s="62"/>
      <c r="K120" s="62"/>
      <c r="L120" s="60"/>
      <c r="M120" s="205"/>
      <c r="N120" s="41"/>
      <c r="O120" s="41"/>
      <c r="P120" s="41"/>
      <c r="Q120" s="41"/>
      <c r="R120" s="41"/>
      <c r="S120" s="41"/>
      <c r="T120" s="77"/>
      <c r="AT120" s="23" t="s">
        <v>146</v>
      </c>
      <c r="AU120" s="23" t="s">
        <v>83</v>
      </c>
    </row>
    <row r="121" spans="2:65" s="11" customFormat="1">
      <c r="B121" s="207"/>
      <c r="C121" s="208"/>
      <c r="D121" s="203" t="s">
        <v>148</v>
      </c>
      <c r="E121" s="209" t="s">
        <v>23</v>
      </c>
      <c r="F121" s="210" t="s">
        <v>465</v>
      </c>
      <c r="G121" s="208"/>
      <c r="H121" s="211">
        <v>18.899999999999999</v>
      </c>
      <c r="I121" s="212"/>
      <c r="J121" s="208"/>
      <c r="K121" s="208"/>
      <c r="L121" s="213"/>
      <c r="M121" s="214"/>
      <c r="N121" s="215"/>
      <c r="O121" s="215"/>
      <c r="P121" s="215"/>
      <c r="Q121" s="215"/>
      <c r="R121" s="215"/>
      <c r="S121" s="215"/>
      <c r="T121" s="216"/>
      <c r="AT121" s="217" t="s">
        <v>148</v>
      </c>
      <c r="AU121" s="217" t="s">
        <v>83</v>
      </c>
      <c r="AV121" s="11" t="s">
        <v>83</v>
      </c>
      <c r="AW121" s="11" t="s">
        <v>36</v>
      </c>
      <c r="AX121" s="11" t="s">
        <v>73</v>
      </c>
      <c r="AY121" s="217" t="s">
        <v>135</v>
      </c>
    </row>
    <row r="122" spans="2:65" s="11" customFormat="1">
      <c r="B122" s="207"/>
      <c r="C122" s="208"/>
      <c r="D122" s="203" t="s">
        <v>148</v>
      </c>
      <c r="E122" s="209" t="s">
        <v>23</v>
      </c>
      <c r="F122" s="210" t="s">
        <v>488</v>
      </c>
      <c r="G122" s="208"/>
      <c r="H122" s="211">
        <v>-7.2</v>
      </c>
      <c r="I122" s="212"/>
      <c r="J122" s="208"/>
      <c r="K122" s="208"/>
      <c r="L122" s="213"/>
      <c r="M122" s="214"/>
      <c r="N122" s="215"/>
      <c r="O122" s="215"/>
      <c r="P122" s="215"/>
      <c r="Q122" s="215"/>
      <c r="R122" s="215"/>
      <c r="S122" s="215"/>
      <c r="T122" s="216"/>
      <c r="AT122" s="217" t="s">
        <v>148</v>
      </c>
      <c r="AU122" s="217" t="s">
        <v>83</v>
      </c>
      <c r="AV122" s="11" t="s">
        <v>83</v>
      </c>
      <c r="AW122" s="11" t="s">
        <v>36</v>
      </c>
      <c r="AX122" s="11" t="s">
        <v>73</v>
      </c>
      <c r="AY122" s="217" t="s">
        <v>135</v>
      </c>
    </row>
    <row r="123" spans="2:65" s="12" customFormat="1">
      <c r="B123" s="218"/>
      <c r="C123" s="219"/>
      <c r="D123" s="203" t="s">
        <v>148</v>
      </c>
      <c r="E123" s="220" t="s">
        <v>23</v>
      </c>
      <c r="F123" s="221" t="s">
        <v>150</v>
      </c>
      <c r="G123" s="219"/>
      <c r="H123" s="222">
        <v>11.7</v>
      </c>
      <c r="I123" s="223"/>
      <c r="J123" s="219"/>
      <c r="K123" s="219"/>
      <c r="L123" s="224"/>
      <c r="M123" s="225"/>
      <c r="N123" s="226"/>
      <c r="O123" s="226"/>
      <c r="P123" s="226"/>
      <c r="Q123" s="226"/>
      <c r="R123" s="226"/>
      <c r="S123" s="226"/>
      <c r="T123" s="227"/>
      <c r="AT123" s="228" t="s">
        <v>148</v>
      </c>
      <c r="AU123" s="228" t="s">
        <v>83</v>
      </c>
      <c r="AV123" s="12" t="s">
        <v>142</v>
      </c>
      <c r="AW123" s="12" t="s">
        <v>36</v>
      </c>
      <c r="AX123" s="12" t="s">
        <v>81</v>
      </c>
      <c r="AY123" s="228" t="s">
        <v>135</v>
      </c>
    </row>
    <row r="124" spans="2:65" s="10" customFormat="1" ht="29.85" customHeight="1">
      <c r="B124" s="175"/>
      <c r="C124" s="176"/>
      <c r="D124" s="177" t="s">
        <v>72</v>
      </c>
      <c r="E124" s="189" t="s">
        <v>196</v>
      </c>
      <c r="F124" s="189" t="s">
        <v>489</v>
      </c>
      <c r="G124" s="176"/>
      <c r="H124" s="176"/>
      <c r="I124" s="179"/>
      <c r="J124" s="190">
        <f>BK124</f>
        <v>0</v>
      </c>
      <c r="K124" s="176"/>
      <c r="L124" s="181"/>
      <c r="M124" s="182"/>
      <c r="N124" s="183"/>
      <c r="O124" s="183"/>
      <c r="P124" s="184">
        <f>SUM(P125:P146)</f>
        <v>0</v>
      </c>
      <c r="Q124" s="183"/>
      <c r="R124" s="184">
        <f>SUM(R125:R146)</f>
        <v>49.80157890000001</v>
      </c>
      <c r="S124" s="183"/>
      <c r="T124" s="185">
        <f>SUM(T125:T146)</f>
        <v>0</v>
      </c>
      <c r="AR124" s="186" t="s">
        <v>81</v>
      </c>
      <c r="AT124" s="187" t="s">
        <v>72</v>
      </c>
      <c r="AU124" s="187" t="s">
        <v>81</v>
      </c>
      <c r="AY124" s="186" t="s">
        <v>135</v>
      </c>
      <c r="BK124" s="188">
        <f>SUM(BK125:BK146)</f>
        <v>0</v>
      </c>
    </row>
    <row r="125" spans="2:65" s="1" customFormat="1" ht="25.5" customHeight="1">
      <c r="B125" s="40"/>
      <c r="C125" s="191" t="s">
        <v>196</v>
      </c>
      <c r="D125" s="191" t="s">
        <v>137</v>
      </c>
      <c r="E125" s="192" t="s">
        <v>490</v>
      </c>
      <c r="F125" s="193" t="s">
        <v>491</v>
      </c>
      <c r="G125" s="194" t="s">
        <v>426</v>
      </c>
      <c r="H125" s="195">
        <v>60</v>
      </c>
      <c r="I125" s="196"/>
      <c r="J125" s="197">
        <f>ROUND(I125*H125,2)</f>
        <v>0</v>
      </c>
      <c r="K125" s="193" t="s">
        <v>141</v>
      </c>
      <c r="L125" s="60"/>
      <c r="M125" s="198" t="s">
        <v>23</v>
      </c>
      <c r="N125" s="199" t="s">
        <v>44</v>
      </c>
      <c r="O125" s="41"/>
      <c r="P125" s="200">
        <f>O125*H125</f>
        <v>0</v>
      </c>
      <c r="Q125" s="200">
        <v>0.15539952000000001</v>
      </c>
      <c r="R125" s="200">
        <f>Q125*H125</f>
        <v>9.3239712000000008</v>
      </c>
      <c r="S125" s="200">
        <v>0</v>
      </c>
      <c r="T125" s="201">
        <f>S125*H125</f>
        <v>0</v>
      </c>
      <c r="AR125" s="23" t="s">
        <v>142</v>
      </c>
      <c r="AT125" s="23" t="s">
        <v>137</v>
      </c>
      <c r="AU125" s="23" t="s">
        <v>83</v>
      </c>
      <c r="AY125" s="23" t="s">
        <v>135</v>
      </c>
      <c r="BE125" s="202">
        <f>IF(N125="základní",J125,0)</f>
        <v>0</v>
      </c>
      <c r="BF125" s="202">
        <f>IF(N125="snížená",J125,0)</f>
        <v>0</v>
      </c>
      <c r="BG125" s="202">
        <f>IF(N125="zákl. přenesená",J125,0)</f>
        <v>0</v>
      </c>
      <c r="BH125" s="202">
        <f>IF(N125="sníž. přenesená",J125,0)</f>
        <v>0</v>
      </c>
      <c r="BI125" s="202">
        <f>IF(N125="nulová",J125,0)</f>
        <v>0</v>
      </c>
      <c r="BJ125" s="23" t="s">
        <v>81</v>
      </c>
      <c r="BK125" s="202">
        <f>ROUND(I125*H125,2)</f>
        <v>0</v>
      </c>
      <c r="BL125" s="23" t="s">
        <v>142</v>
      </c>
      <c r="BM125" s="23" t="s">
        <v>492</v>
      </c>
    </row>
    <row r="126" spans="2:65" s="1" customFormat="1" ht="27">
      <c r="B126" s="40"/>
      <c r="C126" s="62"/>
      <c r="D126" s="203" t="s">
        <v>144</v>
      </c>
      <c r="E126" s="62"/>
      <c r="F126" s="204" t="s">
        <v>493</v>
      </c>
      <c r="G126" s="62"/>
      <c r="H126" s="62"/>
      <c r="I126" s="162"/>
      <c r="J126" s="62"/>
      <c r="K126" s="62"/>
      <c r="L126" s="60"/>
      <c r="M126" s="205"/>
      <c r="N126" s="41"/>
      <c r="O126" s="41"/>
      <c r="P126" s="41"/>
      <c r="Q126" s="41"/>
      <c r="R126" s="41"/>
      <c r="S126" s="41"/>
      <c r="T126" s="77"/>
      <c r="AT126" s="23" t="s">
        <v>144</v>
      </c>
      <c r="AU126" s="23" t="s">
        <v>83</v>
      </c>
    </row>
    <row r="127" spans="2:65" s="1" customFormat="1" ht="94.5">
      <c r="B127" s="40"/>
      <c r="C127" s="62"/>
      <c r="D127" s="203" t="s">
        <v>146</v>
      </c>
      <c r="E127" s="62"/>
      <c r="F127" s="206" t="s">
        <v>494</v>
      </c>
      <c r="G127" s="62"/>
      <c r="H127" s="62"/>
      <c r="I127" s="162"/>
      <c r="J127" s="62"/>
      <c r="K127" s="62"/>
      <c r="L127" s="60"/>
      <c r="M127" s="205"/>
      <c r="N127" s="41"/>
      <c r="O127" s="41"/>
      <c r="P127" s="41"/>
      <c r="Q127" s="41"/>
      <c r="R127" s="41"/>
      <c r="S127" s="41"/>
      <c r="T127" s="77"/>
      <c r="AT127" s="23" t="s">
        <v>146</v>
      </c>
      <c r="AU127" s="23" t="s">
        <v>83</v>
      </c>
    </row>
    <row r="128" spans="2:65" s="11" customFormat="1">
      <c r="B128" s="207"/>
      <c r="C128" s="208"/>
      <c r="D128" s="203" t="s">
        <v>148</v>
      </c>
      <c r="E128" s="209" t="s">
        <v>23</v>
      </c>
      <c r="F128" s="210" t="s">
        <v>495</v>
      </c>
      <c r="G128" s="208"/>
      <c r="H128" s="211">
        <v>60</v>
      </c>
      <c r="I128" s="212"/>
      <c r="J128" s="208"/>
      <c r="K128" s="208"/>
      <c r="L128" s="213"/>
      <c r="M128" s="214"/>
      <c r="N128" s="215"/>
      <c r="O128" s="215"/>
      <c r="P128" s="215"/>
      <c r="Q128" s="215"/>
      <c r="R128" s="215"/>
      <c r="S128" s="215"/>
      <c r="T128" s="216"/>
      <c r="AT128" s="217" t="s">
        <v>148</v>
      </c>
      <c r="AU128" s="217" t="s">
        <v>83</v>
      </c>
      <c r="AV128" s="11" t="s">
        <v>83</v>
      </c>
      <c r="AW128" s="11" t="s">
        <v>36</v>
      </c>
      <c r="AX128" s="11" t="s">
        <v>73</v>
      </c>
      <c r="AY128" s="217" t="s">
        <v>135</v>
      </c>
    </row>
    <row r="129" spans="2:65" s="12" customFormat="1">
      <c r="B129" s="218"/>
      <c r="C129" s="219"/>
      <c r="D129" s="203" t="s">
        <v>148</v>
      </c>
      <c r="E129" s="220" t="s">
        <v>23</v>
      </c>
      <c r="F129" s="221" t="s">
        <v>150</v>
      </c>
      <c r="G129" s="219"/>
      <c r="H129" s="222">
        <v>60</v>
      </c>
      <c r="I129" s="223"/>
      <c r="J129" s="219"/>
      <c r="K129" s="219"/>
      <c r="L129" s="224"/>
      <c r="M129" s="225"/>
      <c r="N129" s="226"/>
      <c r="O129" s="226"/>
      <c r="P129" s="226"/>
      <c r="Q129" s="226"/>
      <c r="R129" s="226"/>
      <c r="S129" s="226"/>
      <c r="T129" s="227"/>
      <c r="AT129" s="228" t="s">
        <v>148</v>
      </c>
      <c r="AU129" s="228" t="s">
        <v>83</v>
      </c>
      <c r="AV129" s="12" t="s">
        <v>142</v>
      </c>
      <c r="AW129" s="12" t="s">
        <v>36</v>
      </c>
      <c r="AX129" s="12" t="s">
        <v>81</v>
      </c>
      <c r="AY129" s="228" t="s">
        <v>135</v>
      </c>
    </row>
    <row r="130" spans="2:65" s="1" customFormat="1" ht="16.5" customHeight="1">
      <c r="B130" s="40"/>
      <c r="C130" s="239" t="s">
        <v>201</v>
      </c>
      <c r="D130" s="239" t="s">
        <v>217</v>
      </c>
      <c r="E130" s="240" t="s">
        <v>496</v>
      </c>
      <c r="F130" s="241" t="s">
        <v>497</v>
      </c>
      <c r="G130" s="242" t="s">
        <v>426</v>
      </c>
      <c r="H130" s="243">
        <v>61.2</v>
      </c>
      <c r="I130" s="244"/>
      <c r="J130" s="245">
        <f>ROUND(I130*H130,2)</f>
        <v>0</v>
      </c>
      <c r="K130" s="241" t="s">
        <v>141</v>
      </c>
      <c r="L130" s="246"/>
      <c r="M130" s="247" t="s">
        <v>23</v>
      </c>
      <c r="N130" s="248" t="s">
        <v>44</v>
      </c>
      <c r="O130" s="41"/>
      <c r="P130" s="200">
        <f>O130*H130</f>
        <v>0</v>
      </c>
      <c r="Q130" s="200">
        <v>8.1000000000000003E-2</v>
      </c>
      <c r="R130" s="200">
        <f>Q130*H130</f>
        <v>4.9572000000000003</v>
      </c>
      <c r="S130" s="200">
        <v>0</v>
      </c>
      <c r="T130" s="201">
        <f>S130*H130</f>
        <v>0</v>
      </c>
      <c r="AR130" s="23" t="s">
        <v>190</v>
      </c>
      <c r="AT130" s="23" t="s">
        <v>217</v>
      </c>
      <c r="AU130" s="23" t="s">
        <v>83</v>
      </c>
      <c r="AY130" s="23" t="s">
        <v>135</v>
      </c>
      <c r="BE130" s="202">
        <f>IF(N130="základní",J130,0)</f>
        <v>0</v>
      </c>
      <c r="BF130" s="202">
        <f>IF(N130="snížená",J130,0)</f>
        <v>0</v>
      </c>
      <c r="BG130" s="202">
        <f>IF(N130="zákl. přenesená",J130,0)</f>
        <v>0</v>
      </c>
      <c r="BH130" s="202">
        <f>IF(N130="sníž. přenesená",J130,0)</f>
        <v>0</v>
      </c>
      <c r="BI130" s="202">
        <f>IF(N130="nulová",J130,0)</f>
        <v>0</v>
      </c>
      <c r="BJ130" s="23" t="s">
        <v>81</v>
      </c>
      <c r="BK130" s="202">
        <f>ROUND(I130*H130,2)</f>
        <v>0</v>
      </c>
      <c r="BL130" s="23" t="s">
        <v>142</v>
      </c>
      <c r="BM130" s="23" t="s">
        <v>498</v>
      </c>
    </row>
    <row r="131" spans="2:65" s="1" customFormat="1">
      <c r="B131" s="40"/>
      <c r="C131" s="62"/>
      <c r="D131" s="203" t="s">
        <v>144</v>
      </c>
      <c r="E131" s="62"/>
      <c r="F131" s="204" t="s">
        <v>497</v>
      </c>
      <c r="G131" s="62"/>
      <c r="H131" s="62"/>
      <c r="I131" s="162"/>
      <c r="J131" s="62"/>
      <c r="K131" s="62"/>
      <c r="L131" s="60"/>
      <c r="M131" s="205"/>
      <c r="N131" s="41"/>
      <c r="O131" s="41"/>
      <c r="P131" s="41"/>
      <c r="Q131" s="41"/>
      <c r="R131" s="41"/>
      <c r="S131" s="41"/>
      <c r="T131" s="77"/>
      <c r="AT131" s="23" t="s">
        <v>144</v>
      </c>
      <c r="AU131" s="23" t="s">
        <v>83</v>
      </c>
    </row>
    <row r="132" spans="2:65" s="11" customFormat="1">
      <c r="B132" s="207"/>
      <c r="C132" s="208"/>
      <c r="D132" s="203" t="s">
        <v>148</v>
      </c>
      <c r="E132" s="208"/>
      <c r="F132" s="210" t="s">
        <v>499</v>
      </c>
      <c r="G132" s="208"/>
      <c r="H132" s="211">
        <v>61.2</v>
      </c>
      <c r="I132" s="212"/>
      <c r="J132" s="208"/>
      <c r="K132" s="208"/>
      <c r="L132" s="213"/>
      <c r="M132" s="214"/>
      <c r="N132" s="215"/>
      <c r="O132" s="215"/>
      <c r="P132" s="215"/>
      <c r="Q132" s="215"/>
      <c r="R132" s="215"/>
      <c r="S132" s="215"/>
      <c r="T132" s="216"/>
      <c r="AT132" s="217" t="s">
        <v>148</v>
      </c>
      <c r="AU132" s="217" t="s">
        <v>83</v>
      </c>
      <c r="AV132" s="11" t="s">
        <v>83</v>
      </c>
      <c r="AW132" s="11" t="s">
        <v>6</v>
      </c>
      <c r="AX132" s="11" t="s">
        <v>81</v>
      </c>
      <c r="AY132" s="217" t="s">
        <v>135</v>
      </c>
    </row>
    <row r="133" spans="2:65" s="1" customFormat="1" ht="25.5" customHeight="1">
      <c r="B133" s="40"/>
      <c r="C133" s="191" t="s">
        <v>209</v>
      </c>
      <c r="D133" s="191" t="s">
        <v>137</v>
      </c>
      <c r="E133" s="192" t="s">
        <v>500</v>
      </c>
      <c r="F133" s="193" t="s">
        <v>501</v>
      </c>
      <c r="G133" s="194" t="s">
        <v>426</v>
      </c>
      <c r="H133" s="195">
        <v>60</v>
      </c>
      <c r="I133" s="196"/>
      <c r="J133" s="197">
        <f>ROUND(I133*H133,2)</f>
        <v>0</v>
      </c>
      <c r="K133" s="193" t="s">
        <v>141</v>
      </c>
      <c r="L133" s="60"/>
      <c r="M133" s="198" t="s">
        <v>23</v>
      </c>
      <c r="N133" s="199" t="s">
        <v>44</v>
      </c>
      <c r="O133" s="41"/>
      <c r="P133" s="200">
        <f>O133*H133</f>
        <v>0</v>
      </c>
      <c r="Q133" s="200">
        <v>1.6479999999999999E-4</v>
      </c>
      <c r="R133" s="200">
        <f>Q133*H133</f>
        <v>9.8879999999999992E-3</v>
      </c>
      <c r="S133" s="200">
        <v>0</v>
      </c>
      <c r="T133" s="201">
        <f>S133*H133</f>
        <v>0</v>
      </c>
      <c r="AR133" s="23" t="s">
        <v>142</v>
      </c>
      <c r="AT133" s="23" t="s">
        <v>137</v>
      </c>
      <c r="AU133" s="23" t="s">
        <v>83</v>
      </c>
      <c r="AY133" s="23" t="s">
        <v>135</v>
      </c>
      <c r="BE133" s="202">
        <f>IF(N133="základní",J133,0)</f>
        <v>0</v>
      </c>
      <c r="BF133" s="202">
        <f>IF(N133="snížená",J133,0)</f>
        <v>0</v>
      </c>
      <c r="BG133" s="202">
        <f>IF(N133="zákl. přenesená",J133,0)</f>
        <v>0</v>
      </c>
      <c r="BH133" s="202">
        <f>IF(N133="sníž. přenesená",J133,0)</f>
        <v>0</v>
      </c>
      <c r="BI133" s="202">
        <f>IF(N133="nulová",J133,0)</f>
        <v>0</v>
      </c>
      <c r="BJ133" s="23" t="s">
        <v>81</v>
      </c>
      <c r="BK133" s="202">
        <f>ROUND(I133*H133,2)</f>
        <v>0</v>
      </c>
      <c r="BL133" s="23" t="s">
        <v>142</v>
      </c>
      <c r="BM133" s="23" t="s">
        <v>502</v>
      </c>
    </row>
    <row r="134" spans="2:65" s="1" customFormat="1" ht="27">
      <c r="B134" s="40"/>
      <c r="C134" s="62"/>
      <c r="D134" s="203" t="s">
        <v>144</v>
      </c>
      <c r="E134" s="62"/>
      <c r="F134" s="204" t="s">
        <v>503</v>
      </c>
      <c r="G134" s="62"/>
      <c r="H134" s="62"/>
      <c r="I134" s="162"/>
      <c r="J134" s="62"/>
      <c r="K134" s="62"/>
      <c r="L134" s="60"/>
      <c r="M134" s="205"/>
      <c r="N134" s="41"/>
      <c r="O134" s="41"/>
      <c r="P134" s="41"/>
      <c r="Q134" s="41"/>
      <c r="R134" s="41"/>
      <c r="S134" s="41"/>
      <c r="T134" s="77"/>
      <c r="AT134" s="23" t="s">
        <v>144</v>
      </c>
      <c r="AU134" s="23" t="s">
        <v>83</v>
      </c>
    </row>
    <row r="135" spans="2:65" s="1" customFormat="1" ht="40.5">
      <c r="B135" s="40"/>
      <c r="C135" s="62"/>
      <c r="D135" s="203" t="s">
        <v>146</v>
      </c>
      <c r="E135" s="62"/>
      <c r="F135" s="206" t="s">
        <v>504</v>
      </c>
      <c r="G135" s="62"/>
      <c r="H135" s="62"/>
      <c r="I135" s="162"/>
      <c r="J135" s="62"/>
      <c r="K135" s="62"/>
      <c r="L135" s="60"/>
      <c r="M135" s="205"/>
      <c r="N135" s="41"/>
      <c r="O135" s="41"/>
      <c r="P135" s="41"/>
      <c r="Q135" s="41"/>
      <c r="R135" s="41"/>
      <c r="S135" s="41"/>
      <c r="T135" s="77"/>
      <c r="AT135" s="23" t="s">
        <v>146</v>
      </c>
      <c r="AU135" s="23" t="s">
        <v>83</v>
      </c>
    </row>
    <row r="136" spans="2:65" s="11" customFormat="1">
      <c r="B136" s="207"/>
      <c r="C136" s="208"/>
      <c r="D136" s="203" t="s">
        <v>148</v>
      </c>
      <c r="E136" s="209" t="s">
        <v>23</v>
      </c>
      <c r="F136" s="210" t="s">
        <v>495</v>
      </c>
      <c r="G136" s="208"/>
      <c r="H136" s="211">
        <v>60</v>
      </c>
      <c r="I136" s="212"/>
      <c r="J136" s="208"/>
      <c r="K136" s="208"/>
      <c r="L136" s="213"/>
      <c r="M136" s="214"/>
      <c r="N136" s="215"/>
      <c r="O136" s="215"/>
      <c r="P136" s="215"/>
      <c r="Q136" s="215"/>
      <c r="R136" s="215"/>
      <c r="S136" s="215"/>
      <c r="T136" s="216"/>
      <c r="AT136" s="217" t="s">
        <v>148</v>
      </c>
      <c r="AU136" s="217" t="s">
        <v>83</v>
      </c>
      <c r="AV136" s="11" t="s">
        <v>83</v>
      </c>
      <c r="AW136" s="11" t="s">
        <v>36</v>
      </c>
      <c r="AX136" s="11" t="s">
        <v>73</v>
      </c>
      <c r="AY136" s="217" t="s">
        <v>135</v>
      </c>
    </row>
    <row r="137" spans="2:65" s="12" customFormat="1">
      <c r="B137" s="218"/>
      <c r="C137" s="219"/>
      <c r="D137" s="203" t="s">
        <v>148</v>
      </c>
      <c r="E137" s="220" t="s">
        <v>23</v>
      </c>
      <c r="F137" s="221" t="s">
        <v>150</v>
      </c>
      <c r="G137" s="219"/>
      <c r="H137" s="222">
        <v>60</v>
      </c>
      <c r="I137" s="223"/>
      <c r="J137" s="219"/>
      <c r="K137" s="219"/>
      <c r="L137" s="224"/>
      <c r="M137" s="225"/>
      <c r="N137" s="226"/>
      <c r="O137" s="226"/>
      <c r="P137" s="226"/>
      <c r="Q137" s="226"/>
      <c r="R137" s="226"/>
      <c r="S137" s="226"/>
      <c r="T137" s="227"/>
      <c r="AT137" s="228" t="s">
        <v>148</v>
      </c>
      <c r="AU137" s="228" t="s">
        <v>83</v>
      </c>
      <c r="AV137" s="12" t="s">
        <v>142</v>
      </c>
      <c r="AW137" s="12" t="s">
        <v>36</v>
      </c>
      <c r="AX137" s="12" t="s">
        <v>81</v>
      </c>
      <c r="AY137" s="228" t="s">
        <v>135</v>
      </c>
    </row>
    <row r="138" spans="2:65" s="1" customFormat="1" ht="16.5" customHeight="1">
      <c r="B138" s="40"/>
      <c r="C138" s="191" t="s">
        <v>216</v>
      </c>
      <c r="D138" s="191" t="s">
        <v>137</v>
      </c>
      <c r="E138" s="192" t="s">
        <v>505</v>
      </c>
      <c r="F138" s="193" t="s">
        <v>506</v>
      </c>
      <c r="G138" s="194" t="s">
        <v>426</v>
      </c>
      <c r="H138" s="195">
        <v>60</v>
      </c>
      <c r="I138" s="196"/>
      <c r="J138" s="197">
        <f>ROUND(I138*H138,2)</f>
        <v>0</v>
      </c>
      <c r="K138" s="193" t="s">
        <v>141</v>
      </c>
      <c r="L138" s="60"/>
      <c r="M138" s="198" t="s">
        <v>23</v>
      </c>
      <c r="N138" s="199" t="s">
        <v>44</v>
      </c>
      <c r="O138" s="41"/>
      <c r="P138" s="200">
        <f>O138*H138</f>
        <v>0</v>
      </c>
      <c r="Q138" s="200">
        <v>1.995E-6</v>
      </c>
      <c r="R138" s="200">
        <f>Q138*H138</f>
        <v>1.197E-4</v>
      </c>
      <c r="S138" s="200">
        <v>0</v>
      </c>
      <c r="T138" s="201">
        <f>S138*H138</f>
        <v>0</v>
      </c>
      <c r="AR138" s="23" t="s">
        <v>142</v>
      </c>
      <c r="AT138" s="23" t="s">
        <v>137</v>
      </c>
      <c r="AU138" s="23" t="s">
        <v>83</v>
      </c>
      <c r="AY138" s="23" t="s">
        <v>135</v>
      </c>
      <c r="BE138" s="202">
        <f>IF(N138="základní",J138,0)</f>
        <v>0</v>
      </c>
      <c r="BF138" s="202">
        <f>IF(N138="snížená",J138,0)</f>
        <v>0</v>
      </c>
      <c r="BG138" s="202">
        <f>IF(N138="zákl. přenesená",J138,0)</f>
        <v>0</v>
      </c>
      <c r="BH138" s="202">
        <f>IF(N138="sníž. přenesená",J138,0)</f>
        <v>0</v>
      </c>
      <c r="BI138" s="202">
        <f>IF(N138="nulová",J138,0)</f>
        <v>0</v>
      </c>
      <c r="BJ138" s="23" t="s">
        <v>81</v>
      </c>
      <c r="BK138" s="202">
        <f>ROUND(I138*H138,2)</f>
        <v>0</v>
      </c>
      <c r="BL138" s="23" t="s">
        <v>142</v>
      </c>
      <c r="BM138" s="23" t="s">
        <v>507</v>
      </c>
    </row>
    <row r="139" spans="2:65" s="1" customFormat="1">
      <c r="B139" s="40"/>
      <c r="C139" s="62"/>
      <c r="D139" s="203" t="s">
        <v>144</v>
      </c>
      <c r="E139" s="62"/>
      <c r="F139" s="204" t="s">
        <v>508</v>
      </c>
      <c r="G139" s="62"/>
      <c r="H139" s="62"/>
      <c r="I139" s="162"/>
      <c r="J139" s="62"/>
      <c r="K139" s="62"/>
      <c r="L139" s="60"/>
      <c r="M139" s="205"/>
      <c r="N139" s="41"/>
      <c r="O139" s="41"/>
      <c r="P139" s="41"/>
      <c r="Q139" s="41"/>
      <c r="R139" s="41"/>
      <c r="S139" s="41"/>
      <c r="T139" s="77"/>
      <c r="AT139" s="23" t="s">
        <v>144</v>
      </c>
      <c r="AU139" s="23" t="s">
        <v>83</v>
      </c>
    </row>
    <row r="140" spans="2:65" s="1" customFormat="1" ht="27">
      <c r="B140" s="40"/>
      <c r="C140" s="62"/>
      <c r="D140" s="203" t="s">
        <v>146</v>
      </c>
      <c r="E140" s="62"/>
      <c r="F140" s="206" t="s">
        <v>509</v>
      </c>
      <c r="G140" s="62"/>
      <c r="H140" s="62"/>
      <c r="I140" s="162"/>
      <c r="J140" s="62"/>
      <c r="K140" s="62"/>
      <c r="L140" s="60"/>
      <c r="M140" s="205"/>
      <c r="N140" s="41"/>
      <c r="O140" s="41"/>
      <c r="P140" s="41"/>
      <c r="Q140" s="41"/>
      <c r="R140" s="41"/>
      <c r="S140" s="41"/>
      <c r="T140" s="77"/>
      <c r="AT140" s="23" t="s">
        <v>146</v>
      </c>
      <c r="AU140" s="23" t="s">
        <v>83</v>
      </c>
    </row>
    <row r="141" spans="2:65" s="11" customFormat="1">
      <c r="B141" s="207"/>
      <c r="C141" s="208"/>
      <c r="D141" s="203" t="s">
        <v>148</v>
      </c>
      <c r="E141" s="209" t="s">
        <v>23</v>
      </c>
      <c r="F141" s="210" t="s">
        <v>495</v>
      </c>
      <c r="G141" s="208"/>
      <c r="H141" s="211">
        <v>60</v>
      </c>
      <c r="I141" s="212"/>
      <c r="J141" s="208"/>
      <c r="K141" s="208"/>
      <c r="L141" s="213"/>
      <c r="M141" s="214"/>
      <c r="N141" s="215"/>
      <c r="O141" s="215"/>
      <c r="P141" s="215"/>
      <c r="Q141" s="215"/>
      <c r="R141" s="215"/>
      <c r="S141" s="215"/>
      <c r="T141" s="216"/>
      <c r="AT141" s="217" t="s">
        <v>148</v>
      </c>
      <c r="AU141" s="217" t="s">
        <v>83</v>
      </c>
      <c r="AV141" s="11" t="s">
        <v>83</v>
      </c>
      <c r="AW141" s="11" t="s">
        <v>36</v>
      </c>
      <c r="AX141" s="11" t="s">
        <v>73</v>
      </c>
      <c r="AY141" s="217" t="s">
        <v>135</v>
      </c>
    </row>
    <row r="142" spans="2:65" s="12" customFormat="1">
      <c r="B142" s="218"/>
      <c r="C142" s="219"/>
      <c r="D142" s="203" t="s">
        <v>148</v>
      </c>
      <c r="E142" s="220" t="s">
        <v>23</v>
      </c>
      <c r="F142" s="221" t="s">
        <v>150</v>
      </c>
      <c r="G142" s="219"/>
      <c r="H142" s="222">
        <v>60</v>
      </c>
      <c r="I142" s="223"/>
      <c r="J142" s="219"/>
      <c r="K142" s="219"/>
      <c r="L142" s="224"/>
      <c r="M142" s="225"/>
      <c r="N142" s="226"/>
      <c r="O142" s="226"/>
      <c r="P142" s="226"/>
      <c r="Q142" s="226"/>
      <c r="R142" s="226"/>
      <c r="S142" s="226"/>
      <c r="T142" s="227"/>
      <c r="AT142" s="228" t="s">
        <v>148</v>
      </c>
      <c r="AU142" s="228" t="s">
        <v>83</v>
      </c>
      <c r="AV142" s="12" t="s">
        <v>142</v>
      </c>
      <c r="AW142" s="12" t="s">
        <v>36</v>
      </c>
      <c r="AX142" s="12" t="s">
        <v>81</v>
      </c>
      <c r="AY142" s="228" t="s">
        <v>135</v>
      </c>
    </row>
    <row r="143" spans="2:65" s="1" customFormat="1" ht="25.5" customHeight="1">
      <c r="B143" s="40"/>
      <c r="C143" s="191" t="s">
        <v>224</v>
      </c>
      <c r="D143" s="191" t="s">
        <v>137</v>
      </c>
      <c r="E143" s="192" t="s">
        <v>510</v>
      </c>
      <c r="F143" s="193" t="s">
        <v>511</v>
      </c>
      <c r="G143" s="194" t="s">
        <v>426</v>
      </c>
      <c r="H143" s="195">
        <v>60</v>
      </c>
      <c r="I143" s="196"/>
      <c r="J143" s="197">
        <f>ROUND(I143*H143,2)</f>
        <v>0</v>
      </c>
      <c r="K143" s="193" t="s">
        <v>23</v>
      </c>
      <c r="L143" s="60"/>
      <c r="M143" s="198" t="s">
        <v>23</v>
      </c>
      <c r="N143" s="199" t="s">
        <v>44</v>
      </c>
      <c r="O143" s="41"/>
      <c r="P143" s="200">
        <f>O143*H143</f>
        <v>0</v>
      </c>
      <c r="Q143" s="200">
        <v>0.59184000000000003</v>
      </c>
      <c r="R143" s="200">
        <f>Q143*H143</f>
        <v>35.510400000000004</v>
      </c>
      <c r="S143" s="200">
        <v>0</v>
      </c>
      <c r="T143" s="201">
        <f>S143*H143</f>
        <v>0</v>
      </c>
      <c r="AR143" s="23" t="s">
        <v>142</v>
      </c>
      <c r="AT143" s="23" t="s">
        <v>137</v>
      </c>
      <c r="AU143" s="23" t="s">
        <v>83</v>
      </c>
      <c r="AY143" s="23" t="s">
        <v>135</v>
      </c>
      <c r="BE143" s="202">
        <f>IF(N143="základní",J143,0)</f>
        <v>0</v>
      </c>
      <c r="BF143" s="202">
        <f>IF(N143="snížená",J143,0)</f>
        <v>0</v>
      </c>
      <c r="BG143" s="202">
        <f>IF(N143="zákl. přenesená",J143,0)</f>
        <v>0</v>
      </c>
      <c r="BH143" s="202">
        <f>IF(N143="sníž. přenesená",J143,0)</f>
        <v>0</v>
      </c>
      <c r="BI143" s="202">
        <f>IF(N143="nulová",J143,0)</f>
        <v>0</v>
      </c>
      <c r="BJ143" s="23" t="s">
        <v>81</v>
      </c>
      <c r="BK143" s="202">
        <f>ROUND(I143*H143,2)</f>
        <v>0</v>
      </c>
      <c r="BL143" s="23" t="s">
        <v>142</v>
      </c>
      <c r="BM143" s="23" t="s">
        <v>512</v>
      </c>
    </row>
    <row r="144" spans="2:65" s="1" customFormat="1" ht="27">
      <c r="B144" s="40"/>
      <c r="C144" s="62"/>
      <c r="D144" s="203" t="s">
        <v>144</v>
      </c>
      <c r="E144" s="62"/>
      <c r="F144" s="204" t="s">
        <v>511</v>
      </c>
      <c r="G144" s="62"/>
      <c r="H144" s="62"/>
      <c r="I144" s="162"/>
      <c r="J144" s="62"/>
      <c r="K144" s="62"/>
      <c r="L144" s="60"/>
      <c r="M144" s="205"/>
      <c r="N144" s="41"/>
      <c r="O144" s="41"/>
      <c r="P144" s="41"/>
      <c r="Q144" s="41"/>
      <c r="R144" s="41"/>
      <c r="S144" s="41"/>
      <c r="T144" s="77"/>
      <c r="AT144" s="23" t="s">
        <v>144</v>
      </c>
      <c r="AU144" s="23" t="s">
        <v>83</v>
      </c>
    </row>
    <row r="145" spans="2:65" s="11" customFormat="1">
      <c r="B145" s="207"/>
      <c r="C145" s="208"/>
      <c r="D145" s="203" t="s">
        <v>148</v>
      </c>
      <c r="E145" s="209" t="s">
        <v>23</v>
      </c>
      <c r="F145" s="210" t="s">
        <v>495</v>
      </c>
      <c r="G145" s="208"/>
      <c r="H145" s="211">
        <v>60</v>
      </c>
      <c r="I145" s="212"/>
      <c r="J145" s="208"/>
      <c r="K145" s="208"/>
      <c r="L145" s="213"/>
      <c r="M145" s="214"/>
      <c r="N145" s="215"/>
      <c r="O145" s="215"/>
      <c r="P145" s="215"/>
      <c r="Q145" s="215"/>
      <c r="R145" s="215"/>
      <c r="S145" s="215"/>
      <c r="T145" s="216"/>
      <c r="AT145" s="217" t="s">
        <v>148</v>
      </c>
      <c r="AU145" s="217" t="s">
        <v>83</v>
      </c>
      <c r="AV145" s="11" t="s">
        <v>83</v>
      </c>
      <c r="AW145" s="11" t="s">
        <v>36</v>
      </c>
      <c r="AX145" s="11" t="s">
        <v>73</v>
      </c>
      <c r="AY145" s="217" t="s">
        <v>135</v>
      </c>
    </row>
    <row r="146" spans="2:65" s="12" customFormat="1">
      <c r="B146" s="218"/>
      <c r="C146" s="219"/>
      <c r="D146" s="203" t="s">
        <v>148</v>
      </c>
      <c r="E146" s="220" t="s">
        <v>23</v>
      </c>
      <c r="F146" s="221" t="s">
        <v>150</v>
      </c>
      <c r="G146" s="219"/>
      <c r="H146" s="222">
        <v>60</v>
      </c>
      <c r="I146" s="223"/>
      <c r="J146" s="219"/>
      <c r="K146" s="219"/>
      <c r="L146" s="224"/>
      <c r="M146" s="225"/>
      <c r="N146" s="226"/>
      <c r="O146" s="226"/>
      <c r="P146" s="226"/>
      <c r="Q146" s="226"/>
      <c r="R146" s="226"/>
      <c r="S146" s="226"/>
      <c r="T146" s="227"/>
      <c r="AT146" s="228" t="s">
        <v>148</v>
      </c>
      <c r="AU146" s="228" t="s">
        <v>83</v>
      </c>
      <c r="AV146" s="12" t="s">
        <v>142</v>
      </c>
      <c r="AW146" s="12" t="s">
        <v>36</v>
      </c>
      <c r="AX146" s="12" t="s">
        <v>81</v>
      </c>
      <c r="AY146" s="228" t="s">
        <v>135</v>
      </c>
    </row>
    <row r="147" spans="2:65" s="10" customFormat="1" ht="29.85" customHeight="1">
      <c r="B147" s="175"/>
      <c r="C147" s="176"/>
      <c r="D147" s="177" t="s">
        <v>72</v>
      </c>
      <c r="E147" s="189" t="s">
        <v>360</v>
      </c>
      <c r="F147" s="189" t="s">
        <v>361</v>
      </c>
      <c r="G147" s="176"/>
      <c r="H147" s="176"/>
      <c r="I147" s="179"/>
      <c r="J147" s="190">
        <f>BK147</f>
        <v>0</v>
      </c>
      <c r="K147" s="176"/>
      <c r="L147" s="181"/>
      <c r="M147" s="182"/>
      <c r="N147" s="183"/>
      <c r="O147" s="183"/>
      <c r="P147" s="184">
        <f>SUM(P148:P152)</f>
        <v>0</v>
      </c>
      <c r="Q147" s="183"/>
      <c r="R147" s="184">
        <f>SUM(R148:R152)</f>
        <v>0</v>
      </c>
      <c r="S147" s="183"/>
      <c r="T147" s="185">
        <f>SUM(T148:T152)</f>
        <v>0</v>
      </c>
      <c r="AR147" s="186" t="s">
        <v>81</v>
      </c>
      <c r="AT147" s="187" t="s">
        <v>72</v>
      </c>
      <c r="AU147" s="187" t="s">
        <v>81</v>
      </c>
      <c r="AY147" s="186" t="s">
        <v>135</v>
      </c>
      <c r="BK147" s="188">
        <f>SUM(BK148:BK152)</f>
        <v>0</v>
      </c>
    </row>
    <row r="148" spans="2:65" s="1" customFormat="1" ht="25.5" customHeight="1">
      <c r="B148" s="40"/>
      <c r="C148" s="191" t="s">
        <v>230</v>
      </c>
      <c r="D148" s="191" t="s">
        <v>137</v>
      </c>
      <c r="E148" s="192" t="s">
        <v>513</v>
      </c>
      <c r="F148" s="193" t="s">
        <v>369</v>
      </c>
      <c r="G148" s="194" t="s">
        <v>220</v>
      </c>
      <c r="H148" s="195">
        <v>33.659999999999997</v>
      </c>
      <c r="I148" s="196"/>
      <c r="J148" s="197">
        <f>ROUND(I148*H148,2)</f>
        <v>0</v>
      </c>
      <c r="K148" s="193" t="s">
        <v>23</v>
      </c>
      <c r="L148" s="60"/>
      <c r="M148" s="198" t="s">
        <v>23</v>
      </c>
      <c r="N148" s="199" t="s">
        <v>44</v>
      </c>
      <c r="O148" s="41"/>
      <c r="P148" s="200">
        <f>O148*H148</f>
        <v>0</v>
      </c>
      <c r="Q148" s="200">
        <v>0</v>
      </c>
      <c r="R148" s="200">
        <f>Q148*H148</f>
        <v>0</v>
      </c>
      <c r="S148" s="200">
        <v>0</v>
      </c>
      <c r="T148" s="201">
        <f>S148*H148</f>
        <v>0</v>
      </c>
      <c r="AR148" s="23" t="s">
        <v>142</v>
      </c>
      <c r="AT148" s="23" t="s">
        <v>137</v>
      </c>
      <c r="AU148" s="23" t="s">
        <v>83</v>
      </c>
      <c r="AY148" s="23" t="s">
        <v>135</v>
      </c>
      <c r="BE148" s="202">
        <f>IF(N148="základní",J148,0)</f>
        <v>0</v>
      </c>
      <c r="BF148" s="202">
        <f>IF(N148="snížená",J148,0)</f>
        <v>0</v>
      </c>
      <c r="BG148" s="202">
        <f>IF(N148="zákl. přenesená",J148,0)</f>
        <v>0</v>
      </c>
      <c r="BH148" s="202">
        <f>IF(N148="sníž. přenesená",J148,0)</f>
        <v>0</v>
      </c>
      <c r="BI148" s="202">
        <f>IF(N148="nulová",J148,0)</f>
        <v>0</v>
      </c>
      <c r="BJ148" s="23" t="s">
        <v>81</v>
      </c>
      <c r="BK148" s="202">
        <f>ROUND(I148*H148,2)</f>
        <v>0</v>
      </c>
      <c r="BL148" s="23" t="s">
        <v>142</v>
      </c>
      <c r="BM148" s="23" t="s">
        <v>514</v>
      </c>
    </row>
    <row r="149" spans="2:65" s="1" customFormat="1" ht="27">
      <c r="B149" s="40"/>
      <c r="C149" s="62"/>
      <c r="D149" s="203" t="s">
        <v>144</v>
      </c>
      <c r="E149" s="62"/>
      <c r="F149" s="204" t="s">
        <v>371</v>
      </c>
      <c r="G149" s="62"/>
      <c r="H149" s="62"/>
      <c r="I149" s="162"/>
      <c r="J149" s="62"/>
      <c r="K149" s="62"/>
      <c r="L149" s="60"/>
      <c r="M149" s="205"/>
      <c r="N149" s="41"/>
      <c r="O149" s="41"/>
      <c r="P149" s="41"/>
      <c r="Q149" s="41"/>
      <c r="R149" s="41"/>
      <c r="S149" s="41"/>
      <c r="T149" s="77"/>
      <c r="AT149" s="23" t="s">
        <v>144</v>
      </c>
      <c r="AU149" s="23" t="s">
        <v>83</v>
      </c>
    </row>
    <row r="150" spans="2:65" s="1" customFormat="1" ht="81">
      <c r="B150" s="40"/>
      <c r="C150" s="62"/>
      <c r="D150" s="203" t="s">
        <v>146</v>
      </c>
      <c r="E150" s="62"/>
      <c r="F150" s="206" t="s">
        <v>372</v>
      </c>
      <c r="G150" s="62"/>
      <c r="H150" s="62"/>
      <c r="I150" s="162"/>
      <c r="J150" s="62"/>
      <c r="K150" s="62"/>
      <c r="L150" s="60"/>
      <c r="M150" s="205"/>
      <c r="N150" s="41"/>
      <c r="O150" s="41"/>
      <c r="P150" s="41"/>
      <c r="Q150" s="41"/>
      <c r="R150" s="41"/>
      <c r="S150" s="41"/>
      <c r="T150" s="77"/>
      <c r="AT150" s="23" t="s">
        <v>146</v>
      </c>
      <c r="AU150" s="23" t="s">
        <v>83</v>
      </c>
    </row>
    <row r="151" spans="2:65" s="11" customFormat="1">
      <c r="B151" s="207"/>
      <c r="C151" s="208"/>
      <c r="D151" s="203" t="s">
        <v>148</v>
      </c>
      <c r="E151" s="209" t="s">
        <v>23</v>
      </c>
      <c r="F151" s="210" t="s">
        <v>515</v>
      </c>
      <c r="G151" s="208"/>
      <c r="H151" s="211">
        <v>33.659999999999997</v>
      </c>
      <c r="I151" s="212"/>
      <c r="J151" s="208"/>
      <c r="K151" s="208"/>
      <c r="L151" s="213"/>
      <c r="M151" s="214"/>
      <c r="N151" s="215"/>
      <c r="O151" s="215"/>
      <c r="P151" s="215"/>
      <c r="Q151" s="215"/>
      <c r="R151" s="215"/>
      <c r="S151" s="215"/>
      <c r="T151" s="216"/>
      <c r="AT151" s="217" t="s">
        <v>148</v>
      </c>
      <c r="AU151" s="217" t="s">
        <v>83</v>
      </c>
      <c r="AV151" s="11" t="s">
        <v>83</v>
      </c>
      <c r="AW151" s="11" t="s">
        <v>36</v>
      </c>
      <c r="AX151" s="11" t="s">
        <v>73</v>
      </c>
      <c r="AY151" s="217" t="s">
        <v>135</v>
      </c>
    </row>
    <row r="152" spans="2:65" s="12" customFormat="1">
      <c r="B152" s="218"/>
      <c r="C152" s="219"/>
      <c r="D152" s="203" t="s">
        <v>148</v>
      </c>
      <c r="E152" s="220" t="s">
        <v>23</v>
      </c>
      <c r="F152" s="221" t="s">
        <v>150</v>
      </c>
      <c r="G152" s="219"/>
      <c r="H152" s="222">
        <v>33.659999999999997</v>
      </c>
      <c r="I152" s="223"/>
      <c r="J152" s="219"/>
      <c r="K152" s="219"/>
      <c r="L152" s="224"/>
      <c r="M152" s="225"/>
      <c r="N152" s="226"/>
      <c r="O152" s="226"/>
      <c r="P152" s="226"/>
      <c r="Q152" s="226"/>
      <c r="R152" s="226"/>
      <c r="S152" s="226"/>
      <c r="T152" s="227"/>
      <c r="AT152" s="228" t="s">
        <v>148</v>
      </c>
      <c r="AU152" s="228" t="s">
        <v>83</v>
      </c>
      <c r="AV152" s="12" t="s">
        <v>142</v>
      </c>
      <c r="AW152" s="12" t="s">
        <v>36</v>
      </c>
      <c r="AX152" s="12" t="s">
        <v>81</v>
      </c>
      <c r="AY152" s="228" t="s">
        <v>135</v>
      </c>
    </row>
    <row r="153" spans="2:65" s="10" customFormat="1" ht="29.85" customHeight="1">
      <c r="B153" s="175"/>
      <c r="C153" s="176"/>
      <c r="D153" s="177" t="s">
        <v>72</v>
      </c>
      <c r="E153" s="189" t="s">
        <v>374</v>
      </c>
      <c r="F153" s="189" t="s">
        <v>375</v>
      </c>
      <c r="G153" s="176"/>
      <c r="H153" s="176"/>
      <c r="I153" s="179"/>
      <c r="J153" s="190">
        <f>BK153</f>
        <v>0</v>
      </c>
      <c r="K153" s="176"/>
      <c r="L153" s="181"/>
      <c r="M153" s="182"/>
      <c r="N153" s="183"/>
      <c r="O153" s="183"/>
      <c r="P153" s="184">
        <f>SUM(P154:P156)</f>
        <v>0</v>
      </c>
      <c r="Q153" s="183"/>
      <c r="R153" s="184">
        <f>SUM(R154:R156)</f>
        <v>0</v>
      </c>
      <c r="S153" s="183"/>
      <c r="T153" s="185">
        <f>SUM(T154:T156)</f>
        <v>0</v>
      </c>
      <c r="AR153" s="186" t="s">
        <v>81</v>
      </c>
      <c r="AT153" s="187" t="s">
        <v>72</v>
      </c>
      <c r="AU153" s="187" t="s">
        <v>81</v>
      </c>
      <c r="AY153" s="186" t="s">
        <v>135</v>
      </c>
      <c r="BK153" s="188">
        <f>SUM(BK154:BK156)</f>
        <v>0</v>
      </c>
    </row>
    <row r="154" spans="2:65" s="1" customFormat="1" ht="16.5" customHeight="1">
      <c r="B154" s="40"/>
      <c r="C154" s="191" t="s">
        <v>10</v>
      </c>
      <c r="D154" s="191" t="s">
        <v>137</v>
      </c>
      <c r="E154" s="192" t="s">
        <v>377</v>
      </c>
      <c r="F154" s="193" t="s">
        <v>378</v>
      </c>
      <c r="G154" s="194" t="s">
        <v>220</v>
      </c>
      <c r="H154" s="195">
        <v>77.98</v>
      </c>
      <c r="I154" s="196"/>
      <c r="J154" s="197">
        <f>ROUND(I154*H154,2)</f>
        <v>0</v>
      </c>
      <c r="K154" s="193" t="s">
        <v>141</v>
      </c>
      <c r="L154" s="60"/>
      <c r="M154" s="198" t="s">
        <v>23</v>
      </c>
      <c r="N154" s="199" t="s">
        <v>44</v>
      </c>
      <c r="O154" s="41"/>
      <c r="P154" s="200">
        <f>O154*H154</f>
        <v>0</v>
      </c>
      <c r="Q154" s="200">
        <v>0</v>
      </c>
      <c r="R154" s="200">
        <f>Q154*H154</f>
        <v>0</v>
      </c>
      <c r="S154" s="200">
        <v>0</v>
      </c>
      <c r="T154" s="201">
        <f>S154*H154</f>
        <v>0</v>
      </c>
      <c r="AR154" s="23" t="s">
        <v>142</v>
      </c>
      <c r="AT154" s="23" t="s">
        <v>137</v>
      </c>
      <c r="AU154" s="23" t="s">
        <v>83</v>
      </c>
      <c r="AY154" s="23" t="s">
        <v>135</v>
      </c>
      <c r="BE154" s="202">
        <f>IF(N154="základní",J154,0)</f>
        <v>0</v>
      </c>
      <c r="BF154" s="202">
        <f>IF(N154="snížená",J154,0)</f>
        <v>0</v>
      </c>
      <c r="BG154" s="202">
        <f>IF(N154="zákl. přenesená",J154,0)</f>
        <v>0</v>
      </c>
      <c r="BH154" s="202">
        <f>IF(N154="sníž. přenesená",J154,0)</f>
        <v>0</v>
      </c>
      <c r="BI154" s="202">
        <f>IF(N154="nulová",J154,0)</f>
        <v>0</v>
      </c>
      <c r="BJ154" s="23" t="s">
        <v>81</v>
      </c>
      <c r="BK154" s="202">
        <f>ROUND(I154*H154,2)</f>
        <v>0</v>
      </c>
      <c r="BL154" s="23" t="s">
        <v>142</v>
      </c>
      <c r="BM154" s="23" t="s">
        <v>516</v>
      </c>
    </row>
    <row r="155" spans="2:65" s="1" customFormat="1">
      <c r="B155" s="40"/>
      <c r="C155" s="62"/>
      <c r="D155" s="203" t="s">
        <v>144</v>
      </c>
      <c r="E155" s="62"/>
      <c r="F155" s="204" t="s">
        <v>380</v>
      </c>
      <c r="G155" s="62"/>
      <c r="H155" s="62"/>
      <c r="I155" s="162"/>
      <c r="J155" s="62"/>
      <c r="K155" s="62"/>
      <c r="L155" s="60"/>
      <c r="M155" s="205"/>
      <c r="N155" s="41"/>
      <c r="O155" s="41"/>
      <c r="P155" s="41"/>
      <c r="Q155" s="41"/>
      <c r="R155" s="41"/>
      <c r="S155" s="41"/>
      <c r="T155" s="77"/>
      <c r="AT155" s="23" t="s">
        <v>144</v>
      </c>
      <c r="AU155" s="23" t="s">
        <v>83</v>
      </c>
    </row>
    <row r="156" spans="2:65" s="1" customFormat="1" ht="27">
      <c r="B156" s="40"/>
      <c r="C156" s="62"/>
      <c r="D156" s="203" t="s">
        <v>146</v>
      </c>
      <c r="E156" s="62"/>
      <c r="F156" s="206" t="s">
        <v>381</v>
      </c>
      <c r="G156" s="62"/>
      <c r="H156" s="62"/>
      <c r="I156" s="162"/>
      <c r="J156" s="62"/>
      <c r="K156" s="62"/>
      <c r="L156" s="60"/>
      <c r="M156" s="253"/>
      <c r="N156" s="254"/>
      <c r="O156" s="254"/>
      <c r="P156" s="254"/>
      <c r="Q156" s="254"/>
      <c r="R156" s="254"/>
      <c r="S156" s="254"/>
      <c r="T156" s="255"/>
      <c r="AT156" s="23" t="s">
        <v>146</v>
      </c>
      <c r="AU156" s="23" t="s">
        <v>83</v>
      </c>
    </row>
    <row r="157" spans="2:65" s="1" customFormat="1" ht="6.95" customHeight="1">
      <c r="B157" s="55"/>
      <c r="C157" s="56"/>
      <c r="D157" s="56"/>
      <c r="E157" s="56"/>
      <c r="F157" s="56"/>
      <c r="G157" s="56"/>
      <c r="H157" s="56"/>
      <c r="I157" s="138"/>
      <c r="J157" s="56"/>
      <c r="K157" s="56"/>
      <c r="L157" s="60"/>
    </row>
  </sheetData>
  <sheetProtection algorithmName="SHA-512" hashValue="7Hcn5q1DL5odKWEJWbq0wsjAt2o4nvwYKznLqlw+fyQzv2/lZDlMCcbSu0G6hxAvWmYB5/tFDOEUVHxpBICOpg==" saltValue="GilyEBIPovP74ha+2KdK5JsIsSFcI7p8aKvMMtzaUX3t+2FtkkPwx6Y5jTecl4psOnxc0IN85fmO8Fjax/gr/A==" spinCount="100000" sheet="1" objects="1" scenarios="1" formatColumns="0" formatRows="0" autoFilter="0"/>
  <autoFilter ref="C81:K156"/>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41"/>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93</v>
      </c>
      <c r="G1" s="376" t="s">
        <v>94</v>
      </c>
      <c r="H1" s="376"/>
      <c r="I1" s="114"/>
      <c r="J1" s="113" t="s">
        <v>95</v>
      </c>
      <c r="K1" s="112" t="s">
        <v>96</v>
      </c>
      <c r="L1" s="113" t="s">
        <v>97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4"/>
      <c r="M2" s="364"/>
      <c r="N2" s="364"/>
      <c r="O2" s="364"/>
      <c r="P2" s="364"/>
      <c r="Q2" s="364"/>
      <c r="R2" s="364"/>
      <c r="S2" s="364"/>
      <c r="T2" s="364"/>
      <c r="U2" s="364"/>
      <c r="V2" s="364"/>
      <c r="AT2" s="23" t="s">
        <v>89</v>
      </c>
    </row>
    <row r="3" spans="1:70" ht="6.95" customHeight="1">
      <c r="B3" s="24"/>
      <c r="C3" s="25"/>
      <c r="D3" s="25"/>
      <c r="E3" s="25"/>
      <c r="F3" s="25"/>
      <c r="G3" s="25"/>
      <c r="H3" s="25"/>
      <c r="I3" s="115"/>
      <c r="J3" s="25"/>
      <c r="K3" s="26"/>
      <c r="AT3" s="23" t="s">
        <v>83</v>
      </c>
    </row>
    <row r="4" spans="1:70" ht="36.950000000000003" customHeight="1">
      <c r="B4" s="27"/>
      <c r="C4" s="28"/>
      <c r="D4" s="29" t="s">
        <v>98</v>
      </c>
      <c r="E4" s="28"/>
      <c r="F4" s="28"/>
      <c r="G4" s="28"/>
      <c r="H4" s="28"/>
      <c r="I4" s="116"/>
      <c r="J4" s="28"/>
      <c r="K4" s="30"/>
      <c r="M4" s="31" t="s">
        <v>12</v>
      </c>
      <c r="AT4" s="23" t="s">
        <v>6</v>
      </c>
    </row>
    <row r="5" spans="1:70" ht="6.95" customHeight="1">
      <c r="B5" s="27"/>
      <c r="C5" s="28"/>
      <c r="D5" s="28"/>
      <c r="E5" s="28"/>
      <c r="F5" s="28"/>
      <c r="G5" s="28"/>
      <c r="H5" s="28"/>
      <c r="I5" s="116"/>
      <c r="J5" s="28"/>
      <c r="K5" s="30"/>
    </row>
    <row r="6" spans="1:70" ht="15">
      <c r="B6" s="27"/>
      <c r="C6" s="28"/>
      <c r="D6" s="36" t="s">
        <v>18</v>
      </c>
      <c r="E6" s="28"/>
      <c r="F6" s="28"/>
      <c r="G6" s="28"/>
      <c r="H6" s="28"/>
      <c r="I6" s="116"/>
      <c r="J6" s="28"/>
      <c r="K6" s="30"/>
    </row>
    <row r="7" spans="1:70" ht="16.5" customHeight="1">
      <c r="B7" s="27"/>
      <c r="C7" s="28"/>
      <c r="D7" s="28"/>
      <c r="E7" s="377" t="str">
        <f>'Rekapitulace stavby'!K6</f>
        <v>Odvodnění ulice U Třešňovky v Chomutově</v>
      </c>
      <c r="F7" s="378"/>
      <c r="G7" s="378"/>
      <c r="H7" s="378"/>
      <c r="I7" s="116"/>
      <c r="J7" s="28"/>
      <c r="K7" s="30"/>
    </row>
    <row r="8" spans="1:70" s="1" customFormat="1" ht="15">
      <c r="B8" s="40"/>
      <c r="C8" s="41"/>
      <c r="D8" s="36" t="s">
        <v>99</v>
      </c>
      <c r="E8" s="41"/>
      <c r="F8" s="41"/>
      <c r="G8" s="41"/>
      <c r="H8" s="41"/>
      <c r="I8" s="117"/>
      <c r="J8" s="41"/>
      <c r="K8" s="44"/>
    </row>
    <row r="9" spans="1:70" s="1" customFormat="1" ht="36.950000000000003" customHeight="1">
      <c r="B9" s="40"/>
      <c r="C9" s="41"/>
      <c r="D9" s="41"/>
      <c r="E9" s="379" t="s">
        <v>517</v>
      </c>
      <c r="F9" s="380"/>
      <c r="G9" s="380"/>
      <c r="H9" s="380"/>
      <c r="I9" s="117"/>
      <c r="J9" s="41"/>
      <c r="K9" s="44"/>
    </row>
    <row r="10" spans="1:70" s="1" customFormat="1">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23</v>
      </c>
      <c r="K11" s="44"/>
    </row>
    <row r="12" spans="1:70" s="1" customFormat="1" ht="14.45" customHeight="1">
      <c r="B12" s="40"/>
      <c r="C12" s="41"/>
      <c r="D12" s="36" t="s">
        <v>24</v>
      </c>
      <c r="E12" s="41"/>
      <c r="F12" s="34" t="s">
        <v>25</v>
      </c>
      <c r="G12" s="41"/>
      <c r="H12" s="41"/>
      <c r="I12" s="118" t="s">
        <v>26</v>
      </c>
      <c r="J12" s="119" t="str">
        <f>'Rekapitulace stavby'!AN8</f>
        <v>18. 7. 2018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28</v>
      </c>
      <c r="E14" s="41"/>
      <c r="F14" s="41"/>
      <c r="G14" s="41"/>
      <c r="H14" s="41"/>
      <c r="I14" s="118" t="s">
        <v>29</v>
      </c>
      <c r="J14" s="34" t="s">
        <v>23</v>
      </c>
      <c r="K14" s="44"/>
    </row>
    <row r="15" spans="1:70" s="1" customFormat="1" ht="18" customHeight="1">
      <c r="B15" s="40"/>
      <c r="C15" s="41"/>
      <c r="D15" s="41"/>
      <c r="E15" s="34" t="s">
        <v>30</v>
      </c>
      <c r="F15" s="41"/>
      <c r="G15" s="41"/>
      <c r="H15" s="41"/>
      <c r="I15" s="118" t="s">
        <v>31</v>
      </c>
      <c r="J15" s="34" t="s">
        <v>23</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32</v>
      </c>
      <c r="E17" s="41"/>
      <c r="F17" s="41"/>
      <c r="G17" s="41"/>
      <c r="H17" s="41"/>
      <c r="I17" s="118"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31</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34</v>
      </c>
      <c r="E20" s="41"/>
      <c r="F20" s="41"/>
      <c r="G20" s="41"/>
      <c r="H20" s="41"/>
      <c r="I20" s="118" t="s">
        <v>29</v>
      </c>
      <c r="J20" s="34" t="s">
        <v>23</v>
      </c>
      <c r="K20" s="44"/>
    </row>
    <row r="21" spans="2:11" s="1" customFormat="1" ht="18" customHeight="1">
      <c r="B21" s="40"/>
      <c r="C21" s="41"/>
      <c r="D21" s="41"/>
      <c r="E21" s="34" t="s">
        <v>35</v>
      </c>
      <c r="F21" s="41"/>
      <c r="G21" s="41"/>
      <c r="H21" s="41"/>
      <c r="I21" s="118" t="s">
        <v>31</v>
      </c>
      <c r="J21" s="34" t="s">
        <v>23</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37</v>
      </c>
      <c r="E23" s="41"/>
      <c r="F23" s="41"/>
      <c r="G23" s="41"/>
      <c r="H23" s="41"/>
      <c r="I23" s="117"/>
      <c r="J23" s="41"/>
      <c r="K23" s="44"/>
    </row>
    <row r="24" spans="2:11" s="6" customFormat="1" ht="16.5" customHeight="1">
      <c r="B24" s="120"/>
      <c r="C24" s="121"/>
      <c r="D24" s="121"/>
      <c r="E24" s="368" t="s">
        <v>23</v>
      </c>
      <c r="F24" s="368"/>
      <c r="G24" s="368"/>
      <c r="H24" s="36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39</v>
      </c>
      <c r="E27" s="41"/>
      <c r="F27" s="41"/>
      <c r="G27" s="41"/>
      <c r="H27" s="41"/>
      <c r="I27" s="117"/>
      <c r="J27" s="127">
        <f>ROUND(J82,2)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41</v>
      </c>
      <c r="G29" s="41"/>
      <c r="H29" s="41"/>
      <c r="I29" s="128" t="s">
        <v>40</v>
      </c>
      <c r="J29" s="45" t="s">
        <v>42</v>
      </c>
      <c r="K29" s="44"/>
    </row>
    <row r="30" spans="2:11" s="1" customFormat="1" ht="14.45" customHeight="1">
      <c r="B30" s="40"/>
      <c r="C30" s="41"/>
      <c r="D30" s="48" t="s">
        <v>43</v>
      </c>
      <c r="E30" s="48" t="s">
        <v>44</v>
      </c>
      <c r="F30" s="129">
        <f>ROUND(SUM(BE82:BE440), 2)</f>
        <v>0</v>
      </c>
      <c r="G30" s="41"/>
      <c r="H30" s="41"/>
      <c r="I30" s="130">
        <v>0.21</v>
      </c>
      <c r="J30" s="129">
        <f>ROUND(ROUND((SUM(BE82:BE440)), 2)*I30, 2)</f>
        <v>0</v>
      </c>
      <c r="K30" s="44"/>
    </row>
    <row r="31" spans="2:11" s="1" customFormat="1" ht="14.45" customHeight="1">
      <c r="B31" s="40"/>
      <c r="C31" s="41"/>
      <c r="D31" s="41"/>
      <c r="E31" s="48" t="s">
        <v>45</v>
      </c>
      <c r="F31" s="129">
        <f>ROUND(SUM(BF82:BF440), 2)</f>
        <v>0</v>
      </c>
      <c r="G31" s="41"/>
      <c r="H31" s="41"/>
      <c r="I31" s="130">
        <v>0.15</v>
      </c>
      <c r="J31" s="129">
        <f>ROUND(ROUND((SUM(BF82:BF440)), 2)*I31, 2)</f>
        <v>0</v>
      </c>
      <c r="K31" s="44"/>
    </row>
    <row r="32" spans="2:11" s="1" customFormat="1" ht="14.45" hidden="1" customHeight="1">
      <c r="B32" s="40"/>
      <c r="C32" s="41"/>
      <c r="D32" s="41"/>
      <c r="E32" s="48" t="s">
        <v>46</v>
      </c>
      <c r="F32" s="129">
        <f>ROUND(SUM(BG82:BG440), 2)</f>
        <v>0</v>
      </c>
      <c r="G32" s="41"/>
      <c r="H32" s="41"/>
      <c r="I32" s="130">
        <v>0.21</v>
      </c>
      <c r="J32" s="129">
        <v>0</v>
      </c>
      <c r="K32" s="44"/>
    </row>
    <row r="33" spans="2:11" s="1" customFormat="1" ht="14.45" hidden="1" customHeight="1">
      <c r="B33" s="40"/>
      <c r="C33" s="41"/>
      <c r="D33" s="41"/>
      <c r="E33" s="48" t="s">
        <v>47</v>
      </c>
      <c r="F33" s="129">
        <f>ROUND(SUM(BH82:BH440), 2)</f>
        <v>0</v>
      </c>
      <c r="G33" s="41"/>
      <c r="H33" s="41"/>
      <c r="I33" s="130">
        <v>0.15</v>
      </c>
      <c r="J33" s="129">
        <v>0</v>
      </c>
      <c r="K33" s="44"/>
    </row>
    <row r="34" spans="2:11" s="1" customFormat="1" ht="14.45" hidden="1" customHeight="1">
      <c r="B34" s="40"/>
      <c r="C34" s="41"/>
      <c r="D34" s="41"/>
      <c r="E34" s="48" t="s">
        <v>48</v>
      </c>
      <c r="F34" s="129">
        <f>ROUND(SUM(BI82:BI440),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49</v>
      </c>
      <c r="E36" s="78"/>
      <c r="F36" s="78"/>
      <c r="G36" s="133" t="s">
        <v>50</v>
      </c>
      <c r="H36" s="134" t="s">
        <v>51</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101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7" t="str">
        <f>E7</f>
        <v>Odvodnění ulice U Třešňovky v Chomutově</v>
      </c>
      <c r="F45" s="378"/>
      <c r="G45" s="378"/>
      <c r="H45" s="378"/>
      <c r="I45" s="117"/>
      <c r="J45" s="41"/>
      <c r="K45" s="44"/>
    </row>
    <row r="46" spans="2:11" s="1" customFormat="1" ht="14.45" customHeight="1">
      <c r="B46" s="40"/>
      <c r="C46" s="36" t="s">
        <v>99</v>
      </c>
      <c r="D46" s="41"/>
      <c r="E46" s="41"/>
      <c r="F46" s="41"/>
      <c r="G46" s="41"/>
      <c r="H46" s="41"/>
      <c r="I46" s="117"/>
      <c r="J46" s="41"/>
      <c r="K46" s="44"/>
    </row>
    <row r="47" spans="2:11" s="1" customFormat="1" ht="17.25" customHeight="1">
      <c r="B47" s="40"/>
      <c r="C47" s="41"/>
      <c r="D47" s="41"/>
      <c r="E47" s="379" t="str">
        <f>E9</f>
        <v xml:space="preserve">SO 03 - Potrubí </v>
      </c>
      <c r="F47" s="380"/>
      <c r="G47" s="380"/>
      <c r="H47" s="380"/>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24</v>
      </c>
      <c r="D49" s="41"/>
      <c r="E49" s="41"/>
      <c r="F49" s="34" t="str">
        <f>F12</f>
        <v>Chomutov</v>
      </c>
      <c r="G49" s="41"/>
      <c r="H49" s="41"/>
      <c r="I49" s="118" t="s">
        <v>26</v>
      </c>
      <c r="J49" s="119" t="str">
        <f>IF(J12="","",J12)</f>
        <v>18. 7. 2018</v>
      </c>
      <c r="K49" s="44"/>
    </row>
    <row r="50" spans="2:47" s="1" customFormat="1" ht="6.95" customHeight="1">
      <c r="B50" s="40"/>
      <c r="C50" s="41"/>
      <c r="D50" s="41"/>
      <c r="E50" s="41"/>
      <c r="F50" s="41"/>
      <c r="G50" s="41"/>
      <c r="H50" s="41"/>
      <c r="I50" s="117"/>
      <c r="J50" s="41"/>
      <c r="K50" s="44"/>
    </row>
    <row r="51" spans="2:47" s="1" customFormat="1" ht="15">
      <c r="B51" s="40"/>
      <c r="C51" s="36" t="s">
        <v>28</v>
      </c>
      <c r="D51" s="41"/>
      <c r="E51" s="41"/>
      <c r="F51" s="34" t="str">
        <f>E15</f>
        <v xml:space="preserve">Statutární město Chomutov </v>
      </c>
      <c r="G51" s="41"/>
      <c r="H51" s="41"/>
      <c r="I51" s="118" t="s">
        <v>34</v>
      </c>
      <c r="J51" s="368" t="str">
        <f>E21</f>
        <v>POVOING, Ing. Miloslav Čáp, Ph.D</v>
      </c>
      <c r="K51" s="44"/>
    </row>
    <row r="52" spans="2:47" s="1" customFormat="1" ht="14.45" customHeight="1">
      <c r="B52" s="40"/>
      <c r="C52" s="36" t="s">
        <v>32</v>
      </c>
      <c r="D52" s="41"/>
      <c r="E52" s="41"/>
      <c r="F52" s="34" t="str">
        <f>IF(E18="","",E18)</f>
        <v/>
      </c>
      <c r="G52" s="41"/>
      <c r="H52" s="41"/>
      <c r="I52" s="117"/>
      <c r="J52" s="372"/>
      <c r="K52" s="44"/>
    </row>
    <row r="53" spans="2:47" s="1" customFormat="1" ht="10.35" customHeight="1">
      <c r="B53" s="40"/>
      <c r="C53" s="41"/>
      <c r="D53" s="41"/>
      <c r="E53" s="41"/>
      <c r="F53" s="41"/>
      <c r="G53" s="41"/>
      <c r="H53" s="41"/>
      <c r="I53" s="117"/>
      <c r="J53" s="41"/>
      <c r="K53" s="44"/>
    </row>
    <row r="54" spans="2:47" s="1" customFormat="1" ht="29.25" customHeight="1">
      <c r="B54" s="40"/>
      <c r="C54" s="143" t="s">
        <v>102</v>
      </c>
      <c r="D54" s="131"/>
      <c r="E54" s="131"/>
      <c r="F54" s="131"/>
      <c r="G54" s="131"/>
      <c r="H54" s="131"/>
      <c r="I54" s="144"/>
      <c r="J54" s="145" t="s">
        <v>103</v>
      </c>
      <c r="K54" s="146"/>
    </row>
    <row r="55" spans="2:47" s="1" customFormat="1" ht="10.35" customHeight="1">
      <c r="B55" s="40"/>
      <c r="C55" s="41"/>
      <c r="D55" s="41"/>
      <c r="E55" s="41"/>
      <c r="F55" s="41"/>
      <c r="G55" s="41"/>
      <c r="H55" s="41"/>
      <c r="I55" s="117"/>
      <c r="J55" s="41"/>
      <c r="K55" s="44"/>
    </row>
    <row r="56" spans="2:47" s="1" customFormat="1" ht="29.25" customHeight="1">
      <c r="B56" s="40"/>
      <c r="C56" s="147" t="s">
        <v>104</v>
      </c>
      <c r="D56" s="41"/>
      <c r="E56" s="41"/>
      <c r="F56" s="41"/>
      <c r="G56" s="41"/>
      <c r="H56" s="41"/>
      <c r="I56" s="117"/>
      <c r="J56" s="127">
        <f>J82</f>
        <v>0</v>
      </c>
      <c r="K56" s="44"/>
      <c r="AU56" s="23" t="s">
        <v>105</v>
      </c>
    </row>
    <row r="57" spans="2:47" s="7" customFormat="1" ht="24.95" customHeight="1">
      <c r="B57" s="148"/>
      <c r="C57" s="149"/>
      <c r="D57" s="150" t="s">
        <v>106</v>
      </c>
      <c r="E57" s="151"/>
      <c r="F57" s="151"/>
      <c r="G57" s="151"/>
      <c r="H57" s="151"/>
      <c r="I57" s="152"/>
      <c r="J57" s="153">
        <f>J83</f>
        <v>0</v>
      </c>
      <c r="K57" s="154"/>
    </row>
    <row r="58" spans="2:47" s="8" customFormat="1" ht="19.899999999999999" customHeight="1">
      <c r="B58" s="155"/>
      <c r="C58" s="156"/>
      <c r="D58" s="157" t="s">
        <v>107</v>
      </c>
      <c r="E58" s="158"/>
      <c r="F58" s="158"/>
      <c r="G58" s="158"/>
      <c r="H58" s="158"/>
      <c r="I58" s="159"/>
      <c r="J58" s="160">
        <f>J84</f>
        <v>0</v>
      </c>
      <c r="K58" s="161"/>
    </row>
    <row r="59" spans="2:47" s="8" customFormat="1" ht="19.899999999999999" customHeight="1">
      <c r="B59" s="155"/>
      <c r="C59" s="156"/>
      <c r="D59" s="157" t="s">
        <v>110</v>
      </c>
      <c r="E59" s="158"/>
      <c r="F59" s="158"/>
      <c r="G59" s="158"/>
      <c r="H59" s="158"/>
      <c r="I59" s="159"/>
      <c r="J59" s="160">
        <f>J236</f>
        <v>0</v>
      </c>
      <c r="K59" s="161"/>
    </row>
    <row r="60" spans="2:47" s="8" customFormat="1" ht="19.899999999999999" customHeight="1">
      <c r="B60" s="155"/>
      <c r="C60" s="156"/>
      <c r="D60" s="157" t="s">
        <v>111</v>
      </c>
      <c r="E60" s="158"/>
      <c r="F60" s="158"/>
      <c r="G60" s="158"/>
      <c r="H60" s="158"/>
      <c r="I60" s="159"/>
      <c r="J60" s="160">
        <f>J298</f>
        <v>0</v>
      </c>
      <c r="K60" s="161"/>
    </row>
    <row r="61" spans="2:47" s="8" customFormat="1" ht="19.899999999999999" customHeight="1">
      <c r="B61" s="155"/>
      <c r="C61" s="156"/>
      <c r="D61" s="157" t="s">
        <v>112</v>
      </c>
      <c r="E61" s="158"/>
      <c r="F61" s="158"/>
      <c r="G61" s="158"/>
      <c r="H61" s="158"/>
      <c r="I61" s="159"/>
      <c r="J61" s="160">
        <f>J431</f>
        <v>0</v>
      </c>
      <c r="K61" s="161"/>
    </row>
    <row r="62" spans="2:47" s="8" customFormat="1" ht="19.899999999999999" customHeight="1">
      <c r="B62" s="155"/>
      <c r="C62" s="156"/>
      <c r="D62" s="157" t="s">
        <v>113</v>
      </c>
      <c r="E62" s="158"/>
      <c r="F62" s="158"/>
      <c r="G62" s="158"/>
      <c r="H62" s="158"/>
      <c r="I62" s="159"/>
      <c r="J62" s="160">
        <f>J437</f>
        <v>0</v>
      </c>
      <c r="K62" s="161"/>
    </row>
    <row r="63" spans="2:47" s="1" customFormat="1" ht="21.75" customHeight="1">
      <c r="B63" s="40"/>
      <c r="C63" s="41"/>
      <c r="D63" s="41"/>
      <c r="E63" s="41"/>
      <c r="F63" s="41"/>
      <c r="G63" s="41"/>
      <c r="H63" s="41"/>
      <c r="I63" s="117"/>
      <c r="J63" s="41"/>
      <c r="K63" s="44"/>
    </row>
    <row r="64" spans="2:47" s="1" customFormat="1" ht="6.95" customHeight="1">
      <c r="B64" s="55"/>
      <c r="C64" s="56"/>
      <c r="D64" s="56"/>
      <c r="E64" s="56"/>
      <c r="F64" s="56"/>
      <c r="G64" s="56"/>
      <c r="H64" s="56"/>
      <c r="I64" s="138"/>
      <c r="J64" s="56"/>
      <c r="K64" s="57"/>
    </row>
    <row r="68" spans="2:12" s="1" customFormat="1" ht="6.95" customHeight="1">
      <c r="B68" s="58"/>
      <c r="C68" s="59"/>
      <c r="D68" s="59"/>
      <c r="E68" s="59"/>
      <c r="F68" s="59"/>
      <c r="G68" s="59"/>
      <c r="H68" s="59"/>
      <c r="I68" s="141"/>
      <c r="J68" s="59"/>
      <c r="K68" s="59"/>
      <c r="L68" s="60"/>
    </row>
    <row r="69" spans="2:12" s="1" customFormat="1" ht="36.950000000000003" customHeight="1">
      <c r="B69" s="40"/>
      <c r="C69" s="61" t="s">
        <v>119</v>
      </c>
      <c r="D69" s="62"/>
      <c r="E69" s="62"/>
      <c r="F69" s="62"/>
      <c r="G69" s="62"/>
      <c r="H69" s="62"/>
      <c r="I69" s="162"/>
      <c r="J69" s="62"/>
      <c r="K69" s="62"/>
      <c r="L69" s="60"/>
    </row>
    <row r="70" spans="2:12" s="1" customFormat="1" ht="6.95" customHeight="1">
      <c r="B70" s="40"/>
      <c r="C70" s="62"/>
      <c r="D70" s="62"/>
      <c r="E70" s="62"/>
      <c r="F70" s="62"/>
      <c r="G70" s="62"/>
      <c r="H70" s="62"/>
      <c r="I70" s="162"/>
      <c r="J70" s="62"/>
      <c r="K70" s="62"/>
      <c r="L70" s="60"/>
    </row>
    <row r="71" spans="2:12" s="1" customFormat="1" ht="14.45" customHeight="1">
      <c r="B71" s="40"/>
      <c r="C71" s="64" t="s">
        <v>18</v>
      </c>
      <c r="D71" s="62"/>
      <c r="E71" s="62"/>
      <c r="F71" s="62"/>
      <c r="G71" s="62"/>
      <c r="H71" s="62"/>
      <c r="I71" s="162"/>
      <c r="J71" s="62"/>
      <c r="K71" s="62"/>
      <c r="L71" s="60"/>
    </row>
    <row r="72" spans="2:12" s="1" customFormat="1" ht="16.5" customHeight="1">
      <c r="B72" s="40"/>
      <c r="C72" s="62"/>
      <c r="D72" s="62"/>
      <c r="E72" s="373" t="str">
        <f>E7</f>
        <v>Odvodnění ulice U Třešňovky v Chomutově</v>
      </c>
      <c r="F72" s="374"/>
      <c r="G72" s="374"/>
      <c r="H72" s="374"/>
      <c r="I72" s="162"/>
      <c r="J72" s="62"/>
      <c r="K72" s="62"/>
      <c r="L72" s="60"/>
    </row>
    <row r="73" spans="2:12" s="1" customFormat="1" ht="14.45" customHeight="1">
      <c r="B73" s="40"/>
      <c r="C73" s="64" t="s">
        <v>99</v>
      </c>
      <c r="D73" s="62"/>
      <c r="E73" s="62"/>
      <c r="F73" s="62"/>
      <c r="G73" s="62"/>
      <c r="H73" s="62"/>
      <c r="I73" s="162"/>
      <c r="J73" s="62"/>
      <c r="K73" s="62"/>
      <c r="L73" s="60"/>
    </row>
    <row r="74" spans="2:12" s="1" customFormat="1" ht="17.25" customHeight="1">
      <c r="B74" s="40"/>
      <c r="C74" s="62"/>
      <c r="D74" s="62"/>
      <c r="E74" s="337" t="str">
        <f>E9</f>
        <v xml:space="preserve">SO 03 - Potrubí </v>
      </c>
      <c r="F74" s="375"/>
      <c r="G74" s="375"/>
      <c r="H74" s="375"/>
      <c r="I74" s="162"/>
      <c r="J74" s="62"/>
      <c r="K74" s="62"/>
      <c r="L74" s="60"/>
    </row>
    <row r="75" spans="2:12" s="1" customFormat="1" ht="6.95" customHeight="1">
      <c r="B75" s="40"/>
      <c r="C75" s="62"/>
      <c r="D75" s="62"/>
      <c r="E75" s="62"/>
      <c r="F75" s="62"/>
      <c r="G75" s="62"/>
      <c r="H75" s="62"/>
      <c r="I75" s="162"/>
      <c r="J75" s="62"/>
      <c r="K75" s="62"/>
      <c r="L75" s="60"/>
    </row>
    <row r="76" spans="2:12" s="1" customFormat="1" ht="18" customHeight="1">
      <c r="B76" s="40"/>
      <c r="C76" s="64" t="s">
        <v>24</v>
      </c>
      <c r="D76" s="62"/>
      <c r="E76" s="62"/>
      <c r="F76" s="163" t="str">
        <f>F12</f>
        <v>Chomutov</v>
      </c>
      <c r="G76" s="62"/>
      <c r="H76" s="62"/>
      <c r="I76" s="164" t="s">
        <v>26</v>
      </c>
      <c r="J76" s="72" t="str">
        <f>IF(J12="","",J12)</f>
        <v>18. 7. 2018</v>
      </c>
      <c r="K76" s="62"/>
      <c r="L76" s="60"/>
    </row>
    <row r="77" spans="2:12" s="1" customFormat="1" ht="6.95" customHeight="1">
      <c r="B77" s="40"/>
      <c r="C77" s="62"/>
      <c r="D77" s="62"/>
      <c r="E77" s="62"/>
      <c r="F77" s="62"/>
      <c r="G77" s="62"/>
      <c r="H77" s="62"/>
      <c r="I77" s="162"/>
      <c r="J77" s="62"/>
      <c r="K77" s="62"/>
      <c r="L77" s="60"/>
    </row>
    <row r="78" spans="2:12" s="1" customFormat="1" ht="15">
      <c r="B78" s="40"/>
      <c r="C78" s="64" t="s">
        <v>28</v>
      </c>
      <c r="D78" s="62"/>
      <c r="E78" s="62"/>
      <c r="F78" s="163" t="str">
        <f>E15</f>
        <v xml:space="preserve">Statutární město Chomutov </v>
      </c>
      <c r="G78" s="62"/>
      <c r="H78" s="62"/>
      <c r="I78" s="164" t="s">
        <v>34</v>
      </c>
      <c r="J78" s="163" t="str">
        <f>E21</f>
        <v>POVOING, Ing. Miloslav Čáp, Ph.D</v>
      </c>
      <c r="K78" s="62"/>
      <c r="L78" s="60"/>
    </row>
    <row r="79" spans="2:12" s="1" customFormat="1" ht="14.45" customHeight="1">
      <c r="B79" s="40"/>
      <c r="C79" s="64" t="s">
        <v>32</v>
      </c>
      <c r="D79" s="62"/>
      <c r="E79" s="62"/>
      <c r="F79" s="163" t="str">
        <f>IF(E18="","",E18)</f>
        <v/>
      </c>
      <c r="G79" s="62"/>
      <c r="H79" s="62"/>
      <c r="I79" s="162"/>
      <c r="J79" s="62"/>
      <c r="K79" s="62"/>
      <c r="L79" s="60"/>
    </row>
    <row r="80" spans="2:12" s="1" customFormat="1" ht="10.35" customHeight="1">
      <c r="B80" s="40"/>
      <c r="C80" s="62"/>
      <c r="D80" s="62"/>
      <c r="E80" s="62"/>
      <c r="F80" s="62"/>
      <c r="G80" s="62"/>
      <c r="H80" s="62"/>
      <c r="I80" s="162"/>
      <c r="J80" s="62"/>
      <c r="K80" s="62"/>
      <c r="L80" s="60"/>
    </row>
    <row r="81" spans="2:65" s="9" customFormat="1" ht="29.25" customHeight="1">
      <c r="B81" s="165"/>
      <c r="C81" s="166" t="s">
        <v>120</v>
      </c>
      <c r="D81" s="167" t="s">
        <v>58</v>
      </c>
      <c r="E81" s="167" t="s">
        <v>54</v>
      </c>
      <c r="F81" s="167" t="s">
        <v>121</v>
      </c>
      <c r="G81" s="167" t="s">
        <v>122</v>
      </c>
      <c r="H81" s="167" t="s">
        <v>123</v>
      </c>
      <c r="I81" s="168" t="s">
        <v>124</v>
      </c>
      <c r="J81" s="167" t="s">
        <v>103</v>
      </c>
      <c r="K81" s="169" t="s">
        <v>125</v>
      </c>
      <c r="L81" s="170"/>
      <c r="M81" s="80" t="s">
        <v>126</v>
      </c>
      <c r="N81" s="81" t="s">
        <v>43</v>
      </c>
      <c r="O81" s="81" t="s">
        <v>127</v>
      </c>
      <c r="P81" s="81" t="s">
        <v>128</v>
      </c>
      <c r="Q81" s="81" t="s">
        <v>129</v>
      </c>
      <c r="R81" s="81" t="s">
        <v>130</v>
      </c>
      <c r="S81" s="81" t="s">
        <v>131</v>
      </c>
      <c r="T81" s="82" t="s">
        <v>132</v>
      </c>
    </row>
    <row r="82" spans="2:65" s="1" customFormat="1" ht="29.25" customHeight="1">
      <c r="B82" s="40"/>
      <c r="C82" s="86" t="s">
        <v>104</v>
      </c>
      <c r="D82" s="62"/>
      <c r="E82" s="62"/>
      <c r="F82" s="62"/>
      <c r="G82" s="62"/>
      <c r="H82" s="62"/>
      <c r="I82" s="162"/>
      <c r="J82" s="171">
        <f>BK82</f>
        <v>0</v>
      </c>
      <c r="K82" s="62"/>
      <c r="L82" s="60"/>
      <c r="M82" s="83"/>
      <c r="N82" s="84"/>
      <c r="O82" s="84"/>
      <c r="P82" s="172">
        <f>P83</f>
        <v>0</v>
      </c>
      <c r="Q82" s="84"/>
      <c r="R82" s="172">
        <f>R83</f>
        <v>202.65079886800001</v>
      </c>
      <c r="S82" s="84"/>
      <c r="T82" s="173">
        <f>T83</f>
        <v>0</v>
      </c>
      <c r="AT82" s="23" t="s">
        <v>72</v>
      </c>
      <c r="AU82" s="23" t="s">
        <v>105</v>
      </c>
      <c r="BK82" s="174">
        <f>BK83</f>
        <v>0</v>
      </c>
    </row>
    <row r="83" spans="2:65" s="10" customFormat="1" ht="37.35" customHeight="1">
      <c r="B83" s="175"/>
      <c r="C83" s="176"/>
      <c r="D83" s="177" t="s">
        <v>72</v>
      </c>
      <c r="E83" s="178" t="s">
        <v>133</v>
      </c>
      <c r="F83" s="178" t="s">
        <v>134</v>
      </c>
      <c r="G83" s="176"/>
      <c r="H83" s="176"/>
      <c r="I83" s="179"/>
      <c r="J83" s="180">
        <f>BK83</f>
        <v>0</v>
      </c>
      <c r="K83" s="176"/>
      <c r="L83" s="181"/>
      <c r="M83" s="182"/>
      <c r="N83" s="183"/>
      <c r="O83" s="183"/>
      <c r="P83" s="184">
        <f>P84+P236+P298+P431+P437</f>
        <v>0</v>
      </c>
      <c r="Q83" s="183"/>
      <c r="R83" s="184">
        <f>R84+R236+R298+R431+R437</f>
        <v>202.65079886800001</v>
      </c>
      <c r="S83" s="183"/>
      <c r="T83" s="185">
        <f>T84+T236+T298+T431+T437</f>
        <v>0</v>
      </c>
      <c r="AR83" s="186" t="s">
        <v>81</v>
      </c>
      <c r="AT83" s="187" t="s">
        <v>72</v>
      </c>
      <c r="AU83" s="187" t="s">
        <v>73</v>
      </c>
      <c r="AY83" s="186" t="s">
        <v>135</v>
      </c>
      <c r="BK83" s="188">
        <f>BK84+BK236+BK298+BK431+BK437</f>
        <v>0</v>
      </c>
    </row>
    <row r="84" spans="2:65" s="10" customFormat="1" ht="19.899999999999999" customHeight="1">
      <c r="B84" s="175"/>
      <c r="C84" s="176"/>
      <c r="D84" s="177" t="s">
        <v>72</v>
      </c>
      <c r="E84" s="189" t="s">
        <v>81</v>
      </c>
      <c r="F84" s="189" t="s">
        <v>136</v>
      </c>
      <c r="G84" s="176"/>
      <c r="H84" s="176"/>
      <c r="I84" s="179"/>
      <c r="J84" s="190">
        <f>BK84</f>
        <v>0</v>
      </c>
      <c r="K84" s="176"/>
      <c r="L84" s="181"/>
      <c r="M84" s="182"/>
      <c r="N84" s="183"/>
      <c r="O84" s="183"/>
      <c r="P84" s="184">
        <f>SUM(P85:P235)</f>
        <v>0</v>
      </c>
      <c r="Q84" s="183"/>
      <c r="R84" s="184">
        <f>SUM(R85:R235)</f>
        <v>93.219093262000001</v>
      </c>
      <c r="S84" s="183"/>
      <c r="T84" s="185">
        <f>SUM(T85:T235)</f>
        <v>0</v>
      </c>
      <c r="AR84" s="186" t="s">
        <v>81</v>
      </c>
      <c r="AT84" s="187" t="s">
        <v>72</v>
      </c>
      <c r="AU84" s="187" t="s">
        <v>81</v>
      </c>
      <c r="AY84" s="186" t="s">
        <v>135</v>
      </c>
      <c r="BK84" s="188">
        <f>SUM(BK85:BK235)</f>
        <v>0</v>
      </c>
    </row>
    <row r="85" spans="2:65" s="1" customFormat="1" ht="16.5" customHeight="1">
      <c r="B85" s="40"/>
      <c r="C85" s="191" t="s">
        <v>81</v>
      </c>
      <c r="D85" s="191" t="s">
        <v>137</v>
      </c>
      <c r="E85" s="192" t="s">
        <v>157</v>
      </c>
      <c r="F85" s="193" t="s">
        <v>158</v>
      </c>
      <c r="G85" s="194" t="s">
        <v>159</v>
      </c>
      <c r="H85" s="195">
        <v>131.25</v>
      </c>
      <c r="I85" s="196"/>
      <c r="J85" s="197">
        <f>ROUND(I85*H85,2)</f>
        <v>0</v>
      </c>
      <c r="K85" s="193" t="s">
        <v>23</v>
      </c>
      <c r="L85" s="60"/>
      <c r="M85" s="198" t="s">
        <v>23</v>
      </c>
      <c r="N85" s="199" t="s">
        <v>44</v>
      </c>
      <c r="O85" s="41"/>
      <c r="P85" s="200">
        <f>O85*H85</f>
        <v>0</v>
      </c>
      <c r="Q85" s="200">
        <v>0</v>
      </c>
      <c r="R85" s="200">
        <f>Q85*H85</f>
        <v>0</v>
      </c>
      <c r="S85" s="200">
        <v>0</v>
      </c>
      <c r="T85" s="201">
        <f>S85*H85</f>
        <v>0</v>
      </c>
      <c r="AR85" s="23" t="s">
        <v>142</v>
      </c>
      <c r="AT85" s="23" t="s">
        <v>137</v>
      </c>
      <c r="AU85" s="23" t="s">
        <v>83</v>
      </c>
      <c r="AY85" s="23" t="s">
        <v>135</v>
      </c>
      <c r="BE85" s="202">
        <f>IF(N85="základní",J85,0)</f>
        <v>0</v>
      </c>
      <c r="BF85" s="202">
        <f>IF(N85="snížená",J85,0)</f>
        <v>0</v>
      </c>
      <c r="BG85" s="202">
        <f>IF(N85="zákl. přenesená",J85,0)</f>
        <v>0</v>
      </c>
      <c r="BH85" s="202">
        <f>IF(N85="sníž. přenesená",J85,0)</f>
        <v>0</v>
      </c>
      <c r="BI85" s="202">
        <f>IF(N85="nulová",J85,0)</f>
        <v>0</v>
      </c>
      <c r="BJ85" s="23" t="s">
        <v>81</v>
      </c>
      <c r="BK85" s="202">
        <f>ROUND(I85*H85,2)</f>
        <v>0</v>
      </c>
      <c r="BL85" s="23" t="s">
        <v>142</v>
      </c>
      <c r="BM85" s="23" t="s">
        <v>518</v>
      </c>
    </row>
    <row r="86" spans="2:65" s="1" customFormat="1" ht="27">
      <c r="B86" s="40"/>
      <c r="C86" s="62"/>
      <c r="D86" s="203" t="s">
        <v>144</v>
      </c>
      <c r="E86" s="62"/>
      <c r="F86" s="204" t="s">
        <v>161</v>
      </c>
      <c r="G86" s="62"/>
      <c r="H86" s="62"/>
      <c r="I86" s="162"/>
      <c r="J86" s="62"/>
      <c r="K86" s="62"/>
      <c r="L86" s="60"/>
      <c r="M86" s="205"/>
      <c r="N86" s="41"/>
      <c r="O86" s="41"/>
      <c r="P86" s="41"/>
      <c r="Q86" s="41"/>
      <c r="R86" s="41"/>
      <c r="S86" s="41"/>
      <c r="T86" s="77"/>
      <c r="AT86" s="23" t="s">
        <v>144</v>
      </c>
      <c r="AU86" s="23" t="s">
        <v>83</v>
      </c>
    </row>
    <row r="87" spans="2:65" s="13" customFormat="1">
      <c r="B87" s="229"/>
      <c r="C87" s="230"/>
      <c r="D87" s="203" t="s">
        <v>148</v>
      </c>
      <c r="E87" s="231" t="s">
        <v>23</v>
      </c>
      <c r="F87" s="232" t="s">
        <v>519</v>
      </c>
      <c r="G87" s="230"/>
      <c r="H87" s="231" t="s">
        <v>23</v>
      </c>
      <c r="I87" s="233"/>
      <c r="J87" s="230"/>
      <c r="K87" s="230"/>
      <c r="L87" s="234"/>
      <c r="M87" s="235"/>
      <c r="N87" s="236"/>
      <c r="O87" s="236"/>
      <c r="P87" s="236"/>
      <c r="Q87" s="236"/>
      <c r="R87" s="236"/>
      <c r="S87" s="236"/>
      <c r="T87" s="237"/>
      <c r="AT87" s="238" t="s">
        <v>148</v>
      </c>
      <c r="AU87" s="238" t="s">
        <v>83</v>
      </c>
      <c r="AV87" s="13" t="s">
        <v>81</v>
      </c>
      <c r="AW87" s="13" t="s">
        <v>36</v>
      </c>
      <c r="AX87" s="13" t="s">
        <v>73</v>
      </c>
      <c r="AY87" s="238" t="s">
        <v>135</v>
      </c>
    </row>
    <row r="88" spans="2:65" s="11" customFormat="1">
      <c r="B88" s="207"/>
      <c r="C88" s="208"/>
      <c r="D88" s="203" t="s">
        <v>148</v>
      </c>
      <c r="E88" s="209" t="s">
        <v>23</v>
      </c>
      <c r="F88" s="210" t="s">
        <v>520</v>
      </c>
      <c r="G88" s="208"/>
      <c r="H88" s="211">
        <v>37.5</v>
      </c>
      <c r="I88" s="212"/>
      <c r="J88" s="208"/>
      <c r="K88" s="208"/>
      <c r="L88" s="213"/>
      <c r="M88" s="214"/>
      <c r="N88" s="215"/>
      <c r="O88" s="215"/>
      <c r="P88" s="215"/>
      <c r="Q88" s="215"/>
      <c r="R88" s="215"/>
      <c r="S88" s="215"/>
      <c r="T88" s="216"/>
      <c r="AT88" s="217" t="s">
        <v>148</v>
      </c>
      <c r="AU88" s="217" t="s">
        <v>83</v>
      </c>
      <c r="AV88" s="11" t="s">
        <v>83</v>
      </c>
      <c r="AW88" s="11" t="s">
        <v>36</v>
      </c>
      <c r="AX88" s="11" t="s">
        <v>73</v>
      </c>
      <c r="AY88" s="217" t="s">
        <v>135</v>
      </c>
    </row>
    <row r="89" spans="2:65" s="13" customFormat="1">
      <c r="B89" s="229"/>
      <c r="C89" s="230"/>
      <c r="D89" s="203" t="s">
        <v>148</v>
      </c>
      <c r="E89" s="231" t="s">
        <v>23</v>
      </c>
      <c r="F89" s="232" t="s">
        <v>521</v>
      </c>
      <c r="G89" s="230"/>
      <c r="H89" s="231" t="s">
        <v>23</v>
      </c>
      <c r="I89" s="233"/>
      <c r="J89" s="230"/>
      <c r="K89" s="230"/>
      <c r="L89" s="234"/>
      <c r="M89" s="235"/>
      <c r="N89" s="236"/>
      <c r="O89" s="236"/>
      <c r="P89" s="236"/>
      <c r="Q89" s="236"/>
      <c r="R89" s="236"/>
      <c r="S89" s="236"/>
      <c r="T89" s="237"/>
      <c r="AT89" s="238" t="s">
        <v>148</v>
      </c>
      <c r="AU89" s="238" t="s">
        <v>83</v>
      </c>
      <c r="AV89" s="13" t="s">
        <v>81</v>
      </c>
      <c r="AW89" s="13" t="s">
        <v>36</v>
      </c>
      <c r="AX89" s="13" t="s">
        <v>73</v>
      </c>
      <c r="AY89" s="238" t="s">
        <v>135</v>
      </c>
    </row>
    <row r="90" spans="2:65" s="11" customFormat="1">
      <c r="B90" s="207"/>
      <c r="C90" s="208"/>
      <c r="D90" s="203" t="s">
        <v>148</v>
      </c>
      <c r="E90" s="209" t="s">
        <v>23</v>
      </c>
      <c r="F90" s="210" t="s">
        <v>522</v>
      </c>
      <c r="G90" s="208"/>
      <c r="H90" s="211">
        <v>6.875</v>
      </c>
      <c r="I90" s="212"/>
      <c r="J90" s="208"/>
      <c r="K90" s="208"/>
      <c r="L90" s="213"/>
      <c r="M90" s="214"/>
      <c r="N90" s="215"/>
      <c r="O90" s="215"/>
      <c r="P90" s="215"/>
      <c r="Q90" s="215"/>
      <c r="R90" s="215"/>
      <c r="S90" s="215"/>
      <c r="T90" s="216"/>
      <c r="AT90" s="217" t="s">
        <v>148</v>
      </c>
      <c r="AU90" s="217" t="s">
        <v>83</v>
      </c>
      <c r="AV90" s="11" t="s">
        <v>83</v>
      </c>
      <c r="AW90" s="11" t="s">
        <v>36</v>
      </c>
      <c r="AX90" s="11" t="s">
        <v>73</v>
      </c>
      <c r="AY90" s="217" t="s">
        <v>135</v>
      </c>
    </row>
    <row r="91" spans="2:65" s="13" customFormat="1">
      <c r="B91" s="229"/>
      <c r="C91" s="230"/>
      <c r="D91" s="203" t="s">
        <v>148</v>
      </c>
      <c r="E91" s="231" t="s">
        <v>23</v>
      </c>
      <c r="F91" s="232" t="s">
        <v>523</v>
      </c>
      <c r="G91" s="230"/>
      <c r="H91" s="231" t="s">
        <v>23</v>
      </c>
      <c r="I91" s="233"/>
      <c r="J91" s="230"/>
      <c r="K91" s="230"/>
      <c r="L91" s="234"/>
      <c r="M91" s="235"/>
      <c r="N91" s="236"/>
      <c r="O91" s="236"/>
      <c r="P91" s="236"/>
      <c r="Q91" s="236"/>
      <c r="R91" s="236"/>
      <c r="S91" s="236"/>
      <c r="T91" s="237"/>
      <c r="AT91" s="238" t="s">
        <v>148</v>
      </c>
      <c r="AU91" s="238" t="s">
        <v>83</v>
      </c>
      <c r="AV91" s="13" t="s">
        <v>81</v>
      </c>
      <c r="AW91" s="13" t="s">
        <v>36</v>
      </c>
      <c r="AX91" s="13" t="s">
        <v>73</v>
      </c>
      <c r="AY91" s="238" t="s">
        <v>135</v>
      </c>
    </row>
    <row r="92" spans="2:65" s="11" customFormat="1">
      <c r="B92" s="207"/>
      <c r="C92" s="208"/>
      <c r="D92" s="203" t="s">
        <v>148</v>
      </c>
      <c r="E92" s="209" t="s">
        <v>23</v>
      </c>
      <c r="F92" s="210" t="s">
        <v>524</v>
      </c>
      <c r="G92" s="208"/>
      <c r="H92" s="211">
        <v>39.375</v>
      </c>
      <c r="I92" s="212"/>
      <c r="J92" s="208"/>
      <c r="K92" s="208"/>
      <c r="L92" s="213"/>
      <c r="M92" s="214"/>
      <c r="N92" s="215"/>
      <c r="O92" s="215"/>
      <c r="P92" s="215"/>
      <c r="Q92" s="215"/>
      <c r="R92" s="215"/>
      <c r="S92" s="215"/>
      <c r="T92" s="216"/>
      <c r="AT92" s="217" t="s">
        <v>148</v>
      </c>
      <c r="AU92" s="217" t="s">
        <v>83</v>
      </c>
      <c r="AV92" s="11" t="s">
        <v>83</v>
      </c>
      <c r="AW92" s="11" t="s">
        <v>36</v>
      </c>
      <c r="AX92" s="11" t="s">
        <v>73</v>
      </c>
      <c r="AY92" s="217" t="s">
        <v>135</v>
      </c>
    </row>
    <row r="93" spans="2:65" s="13" customFormat="1">
      <c r="B93" s="229"/>
      <c r="C93" s="230"/>
      <c r="D93" s="203" t="s">
        <v>148</v>
      </c>
      <c r="E93" s="231" t="s">
        <v>23</v>
      </c>
      <c r="F93" s="232" t="s">
        <v>525</v>
      </c>
      <c r="G93" s="230"/>
      <c r="H93" s="231" t="s">
        <v>23</v>
      </c>
      <c r="I93" s="233"/>
      <c r="J93" s="230"/>
      <c r="K93" s="230"/>
      <c r="L93" s="234"/>
      <c r="M93" s="235"/>
      <c r="N93" s="236"/>
      <c r="O93" s="236"/>
      <c r="P93" s="236"/>
      <c r="Q93" s="236"/>
      <c r="R93" s="236"/>
      <c r="S93" s="236"/>
      <c r="T93" s="237"/>
      <c r="AT93" s="238" t="s">
        <v>148</v>
      </c>
      <c r="AU93" s="238" t="s">
        <v>83</v>
      </c>
      <c r="AV93" s="13" t="s">
        <v>81</v>
      </c>
      <c r="AW93" s="13" t="s">
        <v>36</v>
      </c>
      <c r="AX93" s="13" t="s">
        <v>73</v>
      </c>
      <c r="AY93" s="238" t="s">
        <v>135</v>
      </c>
    </row>
    <row r="94" spans="2:65" s="11" customFormat="1">
      <c r="B94" s="207"/>
      <c r="C94" s="208"/>
      <c r="D94" s="203" t="s">
        <v>148</v>
      </c>
      <c r="E94" s="209" t="s">
        <v>23</v>
      </c>
      <c r="F94" s="210" t="s">
        <v>526</v>
      </c>
      <c r="G94" s="208"/>
      <c r="H94" s="211">
        <v>19.375</v>
      </c>
      <c r="I94" s="212"/>
      <c r="J94" s="208"/>
      <c r="K94" s="208"/>
      <c r="L94" s="213"/>
      <c r="M94" s="214"/>
      <c r="N94" s="215"/>
      <c r="O94" s="215"/>
      <c r="P94" s="215"/>
      <c r="Q94" s="215"/>
      <c r="R94" s="215"/>
      <c r="S94" s="215"/>
      <c r="T94" s="216"/>
      <c r="AT94" s="217" t="s">
        <v>148</v>
      </c>
      <c r="AU94" s="217" t="s">
        <v>83</v>
      </c>
      <c r="AV94" s="11" t="s">
        <v>83</v>
      </c>
      <c r="AW94" s="11" t="s">
        <v>36</v>
      </c>
      <c r="AX94" s="11" t="s">
        <v>73</v>
      </c>
      <c r="AY94" s="217" t="s">
        <v>135</v>
      </c>
    </row>
    <row r="95" spans="2:65" s="13" customFormat="1">
      <c r="B95" s="229"/>
      <c r="C95" s="230"/>
      <c r="D95" s="203" t="s">
        <v>148</v>
      </c>
      <c r="E95" s="231" t="s">
        <v>23</v>
      </c>
      <c r="F95" s="232" t="s">
        <v>527</v>
      </c>
      <c r="G95" s="230"/>
      <c r="H95" s="231" t="s">
        <v>23</v>
      </c>
      <c r="I95" s="233"/>
      <c r="J95" s="230"/>
      <c r="K95" s="230"/>
      <c r="L95" s="234"/>
      <c r="M95" s="235"/>
      <c r="N95" s="236"/>
      <c r="O95" s="236"/>
      <c r="P95" s="236"/>
      <c r="Q95" s="236"/>
      <c r="R95" s="236"/>
      <c r="S95" s="236"/>
      <c r="T95" s="237"/>
      <c r="AT95" s="238" t="s">
        <v>148</v>
      </c>
      <c r="AU95" s="238" t="s">
        <v>83</v>
      </c>
      <c r="AV95" s="13" t="s">
        <v>81</v>
      </c>
      <c r="AW95" s="13" t="s">
        <v>36</v>
      </c>
      <c r="AX95" s="13" t="s">
        <v>73</v>
      </c>
      <c r="AY95" s="238" t="s">
        <v>135</v>
      </c>
    </row>
    <row r="96" spans="2:65" s="11" customFormat="1">
      <c r="B96" s="207"/>
      <c r="C96" s="208"/>
      <c r="D96" s="203" t="s">
        <v>148</v>
      </c>
      <c r="E96" s="209" t="s">
        <v>23</v>
      </c>
      <c r="F96" s="210" t="s">
        <v>528</v>
      </c>
      <c r="G96" s="208"/>
      <c r="H96" s="211">
        <v>21.25</v>
      </c>
      <c r="I96" s="212"/>
      <c r="J96" s="208"/>
      <c r="K96" s="208"/>
      <c r="L96" s="213"/>
      <c r="M96" s="214"/>
      <c r="N96" s="215"/>
      <c r="O96" s="215"/>
      <c r="P96" s="215"/>
      <c r="Q96" s="215"/>
      <c r="R96" s="215"/>
      <c r="S96" s="215"/>
      <c r="T96" s="216"/>
      <c r="AT96" s="217" t="s">
        <v>148</v>
      </c>
      <c r="AU96" s="217" t="s">
        <v>83</v>
      </c>
      <c r="AV96" s="11" t="s">
        <v>83</v>
      </c>
      <c r="AW96" s="11" t="s">
        <v>36</v>
      </c>
      <c r="AX96" s="11" t="s">
        <v>73</v>
      </c>
      <c r="AY96" s="217" t="s">
        <v>135</v>
      </c>
    </row>
    <row r="97" spans="2:65" s="13" customFormat="1">
      <c r="B97" s="229"/>
      <c r="C97" s="230"/>
      <c r="D97" s="203" t="s">
        <v>148</v>
      </c>
      <c r="E97" s="231" t="s">
        <v>23</v>
      </c>
      <c r="F97" s="232" t="s">
        <v>529</v>
      </c>
      <c r="G97" s="230"/>
      <c r="H97" s="231" t="s">
        <v>23</v>
      </c>
      <c r="I97" s="233"/>
      <c r="J97" s="230"/>
      <c r="K97" s="230"/>
      <c r="L97" s="234"/>
      <c r="M97" s="235"/>
      <c r="N97" s="236"/>
      <c r="O97" s="236"/>
      <c r="P97" s="236"/>
      <c r="Q97" s="236"/>
      <c r="R97" s="236"/>
      <c r="S97" s="236"/>
      <c r="T97" s="237"/>
      <c r="AT97" s="238" t="s">
        <v>148</v>
      </c>
      <c r="AU97" s="238" t="s">
        <v>83</v>
      </c>
      <c r="AV97" s="13" t="s">
        <v>81</v>
      </c>
      <c r="AW97" s="13" t="s">
        <v>36</v>
      </c>
      <c r="AX97" s="13" t="s">
        <v>73</v>
      </c>
      <c r="AY97" s="238" t="s">
        <v>135</v>
      </c>
    </row>
    <row r="98" spans="2:65" s="11" customFormat="1">
      <c r="B98" s="207"/>
      <c r="C98" s="208"/>
      <c r="D98" s="203" t="s">
        <v>148</v>
      </c>
      <c r="E98" s="209" t="s">
        <v>23</v>
      </c>
      <c r="F98" s="210" t="s">
        <v>522</v>
      </c>
      <c r="G98" s="208"/>
      <c r="H98" s="211">
        <v>6.875</v>
      </c>
      <c r="I98" s="212"/>
      <c r="J98" s="208"/>
      <c r="K98" s="208"/>
      <c r="L98" s="213"/>
      <c r="M98" s="214"/>
      <c r="N98" s="215"/>
      <c r="O98" s="215"/>
      <c r="P98" s="215"/>
      <c r="Q98" s="215"/>
      <c r="R98" s="215"/>
      <c r="S98" s="215"/>
      <c r="T98" s="216"/>
      <c r="AT98" s="217" t="s">
        <v>148</v>
      </c>
      <c r="AU98" s="217" t="s">
        <v>83</v>
      </c>
      <c r="AV98" s="11" t="s">
        <v>83</v>
      </c>
      <c r="AW98" s="11" t="s">
        <v>36</v>
      </c>
      <c r="AX98" s="11" t="s">
        <v>73</v>
      </c>
      <c r="AY98" s="217" t="s">
        <v>135</v>
      </c>
    </row>
    <row r="99" spans="2:65" s="12" customFormat="1">
      <c r="B99" s="218"/>
      <c r="C99" s="219"/>
      <c r="D99" s="203" t="s">
        <v>148</v>
      </c>
      <c r="E99" s="220" t="s">
        <v>23</v>
      </c>
      <c r="F99" s="221" t="s">
        <v>150</v>
      </c>
      <c r="G99" s="219"/>
      <c r="H99" s="222">
        <v>131.25</v>
      </c>
      <c r="I99" s="223"/>
      <c r="J99" s="219"/>
      <c r="K99" s="219"/>
      <c r="L99" s="224"/>
      <c r="M99" s="225"/>
      <c r="N99" s="226"/>
      <c r="O99" s="226"/>
      <c r="P99" s="226"/>
      <c r="Q99" s="226"/>
      <c r="R99" s="226"/>
      <c r="S99" s="226"/>
      <c r="T99" s="227"/>
      <c r="AT99" s="228" t="s">
        <v>148</v>
      </c>
      <c r="AU99" s="228" t="s">
        <v>83</v>
      </c>
      <c r="AV99" s="12" t="s">
        <v>142</v>
      </c>
      <c r="AW99" s="12" t="s">
        <v>36</v>
      </c>
      <c r="AX99" s="12" t="s">
        <v>81</v>
      </c>
      <c r="AY99" s="228" t="s">
        <v>135</v>
      </c>
    </row>
    <row r="100" spans="2:65" s="1" customFormat="1" ht="16.5" customHeight="1">
      <c r="B100" s="40"/>
      <c r="C100" s="191" t="s">
        <v>83</v>
      </c>
      <c r="D100" s="191" t="s">
        <v>137</v>
      </c>
      <c r="E100" s="192" t="s">
        <v>460</v>
      </c>
      <c r="F100" s="193" t="s">
        <v>461</v>
      </c>
      <c r="G100" s="194" t="s">
        <v>165</v>
      </c>
      <c r="H100" s="195">
        <v>133.59399999999999</v>
      </c>
      <c r="I100" s="196"/>
      <c r="J100" s="197">
        <f>ROUND(I100*H100,2)</f>
        <v>0</v>
      </c>
      <c r="K100" s="193" t="s">
        <v>141</v>
      </c>
      <c r="L100" s="60"/>
      <c r="M100" s="198" t="s">
        <v>23</v>
      </c>
      <c r="N100" s="199" t="s">
        <v>44</v>
      </c>
      <c r="O100" s="41"/>
      <c r="P100" s="200">
        <f>O100*H100</f>
        <v>0</v>
      </c>
      <c r="Q100" s="200">
        <v>0</v>
      </c>
      <c r="R100" s="200">
        <f>Q100*H100</f>
        <v>0</v>
      </c>
      <c r="S100" s="200">
        <v>0</v>
      </c>
      <c r="T100" s="201">
        <f>S100*H100</f>
        <v>0</v>
      </c>
      <c r="AR100" s="23" t="s">
        <v>142</v>
      </c>
      <c r="AT100" s="23" t="s">
        <v>137</v>
      </c>
      <c r="AU100" s="23" t="s">
        <v>83</v>
      </c>
      <c r="AY100" s="23" t="s">
        <v>135</v>
      </c>
      <c r="BE100" s="202">
        <f>IF(N100="základní",J100,0)</f>
        <v>0</v>
      </c>
      <c r="BF100" s="202">
        <f>IF(N100="snížená",J100,0)</f>
        <v>0</v>
      </c>
      <c r="BG100" s="202">
        <f>IF(N100="zákl. přenesená",J100,0)</f>
        <v>0</v>
      </c>
      <c r="BH100" s="202">
        <f>IF(N100="sníž. přenesená",J100,0)</f>
        <v>0</v>
      </c>
      <c r="BI100" s="202">
        <f>IF(N100="nulová",J100,0)</f>
        <v>0</v>
      </c>
      <c r="BJ100" s="23" t="s">
        <v>81</v>
      </c>
      <c r="BK100" s="202">
        <f>ROUND(I100*H100,2)</f>
        <v>0</v>
      </c>
      <c r="BL100" s="23" t="s">
        <v>142</v>
      </c>
      <c r="BM100" s="23" t="s">
        <v>530</v>
      </c>
    </row>
    <row r="101" spans="2:65" s="1" customFormat="1" ht="27">
      <c r="B101" s="40"/>
      <c r="C101" s="62"/>
      <c r="D101" s="203" t="s">
        <v>144</v>
      </c>
      <c r="E101" s="62"/>
      <c r="F101" s="204" t="s">
        <v>463</v>
      </c>
      <c r="G101" s="62"/>
      <c r="H101" s="62"/>
      <c r="I101" s="162"/>
      <c r="J101" s="62"/>
      <c r="K101" s="62"/>
      <c r="L101" s="60"/>
      <c r="M101" s="205"/>
      <c r="N101" s="41"/>
      <c r="O101" s="41"/>
      <c r="P101" s="41"/>
      <c r="Q101" s="41"/>
      <c r="R101" s="41"/>
      <c r="S101" s="41"/>
      <c r="T101" s="77"/>
      <c r="AT101" s="23" t="s">
        <v>144</v>
      </c>
      <c r="AU101" s="23" t="s">
        <v>83</v>
      </c>
    </row>
    <row r="102" spans="2:65" s="1" customFormat="1" ht="202.5">
      <c r="B102" s="40"/>
      <c r="C102" s="62"/>
      <c r="D102" s="203" t="s">
        <v>146</v>
      </c>
      <c r="E102" s="62"/>
      <c r="F102" s="206" t="s">
        <v>464</v>
      </c>
      <c r="G102" s="62"/>
      <c r="H102" s="62"/>
      <c r="I102" s="162"/>
      <c r="J102" s="62"/>
      <c r="K102" s="62"/>
      <c r="L102" s="60"/>
      <c r="M102" s="205"/>
      <c r="N102" s="41"/>
      <c r="O102" s="41"/>
      <c r="P102" s="41"/>
      <c r="Q102" s="41"/>
      <c r="R102" s="41"/>
      <c r="S102" s="41"/>
      <c r="T102" s="77"/>
      <c r="AT102" s="23" t="s">
        <v>146</v>
      </c>
      <c r="AU102" s="23" t="s">
        <v>83</v>
      </c>
    </row>
    <row r="103" spans="2:65" s="13" customFormat="1">
      <c r="B103" s="229"/>
      <c r="C103" s="230"/>
      <c r="D103" s="203" t="s">
        <v>148</v>
      </c>
      <c r="E103" s="231" t="s">
        <v>23</v>
      </c>
      <c r="F103" s="232" t="s">
        <v>531</v>
      </c>
      <c r="G103" s="230"/>
      <c r="H103" s="231" t="s">
        <v>23</v>
      </c>
      <c r="I103" s="233"/>
      <c r="J103" s="230"/>
      <c r="K103" s="230"/>
      <c r="L103" s="234"/>
      <c r="M103" s="235"/>
      <c r="N103" s="236"/>
      <c r="O103" s="236"/>
      <c r="P103" s="236"/>
      <c r="Q103" s="236"/>
      <c r="R103" s="236"/>
      <c r="S103" s="236"/>
      <c r="T103" s="237"/>
      <c r="AT103" s="238" t="s">
        <v>148</v>
      </c>
      <c r="AU103" s="238" t="s">
        <v>83</v>
      </c>
      <c r="AV103" s="13" t="s">
        <v>81</v>
      </c>
      <c r="AW103" s="13" t="s">
        <v>36</v>
      </c>
      <c r="AX103" s="13" t="s">
        <v>73</v>
      </c>
      <c r="AY103" s="238" t="s">
        <v>135</v>
      </c>
    </row>
    <row r="104" spans="2:65" s="11" customFormat="1">
      <c r="B104" s="207"/>
      <c r="C104" s="208"/>
      <c r="D104" s="203" t="s">
        <v>148</v>
      </c>
      <c r="E104" s="209" t="s">
        <v>23</v>
      </c>
      <c r="F104" s="210" t="s">
        <v>532</v>
      </c>
      <c r="G104" s="208"/>
      <c r="H104" s="211">
        <v>24.375</v>
      </c>
      <c r="I104" s="212"/>
      <c r="J104" s="208"/>
      <c r="K104" s="208"/>
      <c r="L104" s="213"/>
      <c r="M104" s="214"/>
      <c r="N104" s="215"/>
      <c r="O104" s="215"/>
      <c r="P104" s="215"/>
      <c r="Q104" s="215"/>
      <c r="R104" s="215"/>
      <c r="S104" s="215"/>
      <c r="T104" s="216"/>
      <c r="AT104" s="217" t="s">
        <v>148</v>
      </c>
      <c r="AU104" s="217" t="s">
        <v>83</v>
      </c>
      <c r="AV104" s="11" t="s">
        <v>83</v>
      </c>
      <c r="AW104" s="11" t="s">
        <v>36</v>
      </c>
      <c r="AX104" s="11" t="s">
        <v>73</v>
      </c>
      <c r="AY104" s="217" t="s">
        <v>135</v>
      </c>
    </row>
    <row r="105" spans="2:65" s="13" customFormat="1">
      <c r="B105" s="229"/>
      <c r="C105" s="230"/>
      <c r="D105" s="203" t="s">
        <v>148</v>
      </c>
      <c r="E105" s="231" t="s">
        <v>23</v>
      </c>
      <c r="F105" s="232" t="s">
        <v>533</v>
      </c>
      <c r="G105" s="230"/>
      <c r="H105" s="231" t="s">
        <v>23</v>
      </c>
      <c r="I105" s="233"/>
      <c r="J105" s="230"/>
      <c r="K105" s="230"/>
      <c r="L105" s="234"/>
      <c r="M105" s="235"/>
      <c r="N105" s="236"/>
      <c r="O105" s="236"/>
      <c r="P105" s="236"/>
      <c r="Q105" s="236"/>
      <c r="R105" s="236"/>
      <c r="S105" s="236"/>
      <c r="T105" s="237"/>
      <c r="AT105" s="238" t="s">
        <v>148</v>
      </c>
      <c r="AU105" s="238" t="s">
        <v>83</v>
      </c>
      <c r="AV105" s="13" t="s">
        <v>81</v>
      </c>
      <c r="AW105" s="13" t="s">
        <v>36</v>
      </c>
      <c r="AX105" s="13" t="s">
        <v>73</v>
      </c>
      <c r="AY105" s="238" t="s">
        <v>135</v>
      </c>
    </row>
    <row r="106" spans="2:65" s="11" customFormat="1">
      <c r="B106" s="207"/>
      <c r="C106" s="208"/>
      <c r="D106" s="203" t="s">
        <v>148</v>
      </c>
      <c r="E106" s="209" t="s">
        <v>23</v>
      </c>
      <c r="F106" s="210" t="s">
        <v>534</v>
      </c>
      <c r="G106" s="208"/>
      <c r="H106" s="211">
        <v>10.4</v>
      </c>
      <c r="I106" s="212"/>
      <c r="J106" s="208"/>
      <c r="K106" s="208"/>
      <c r="L106" s="213"/>
      <c r="M106" s="214"/>
      <c r="N106" s="215"/>
      <c r="O106" s="215"/>
      <c r="P106" s="215"/>
      <c r="Q106" s="215"/>
      <c r="R106" s="215"/>
      <c r="S106" s="215"/>
      <c r="T106" s="216"/>
      <c r="AT106" s="217" t="s">
        <v>148</v>
      </c>
      <c r="AU106" s="217" t="s">
        <v>83</v>
      </c>
      <c r="AV106" s="11" t="s">
        <v>83</v>
      </c>
      <c r="AW106" s="11" t="s">
        <v>36</v>
      </c>
      <c r="AX106" s="11" t="s">
        <v>73</v>
      </c>
      <c r="AY106" s="217" t="s">
        <v>135</v>
      </c>
    </row>
    <row r="107" spans="2:65" s="13" customFormat="1">
      <c r="B107" s="229"/>
      <c r="C107" s="230"/>
      <c r="D107" s="203" t="s">
        <v>148</v>
      </c>
      <c r="E107" s="231" t="s">
        <v>23</v>
      </c>
      <c r="F107" s="232" t="s">
        <v>535</v>
      </c>
      <c r="G107" s="230"/>
      <c r="H107" s="231" t="s">
        <v>23</v>
      </c>
      <c r="I107" s="233"/>
      <c r="J107" s="230"/>
      <c r="K107" s="230"/>
      <c r="L107" s="234"/>
      <c r="M107" s="235"/>
      <c r="N107" s="236"/>
      <c r="O107" s="236"/>
      <c r="P107" s="236"/>
      <c r="Q107" s="236"/>
      <c r="R107" s="236"/>
      <c r="S107" s="236"/>
      <c r="T107" s="237"/>
      <c r="AT107" s="238" t="s">
        <v>148</v>
      </c>
      <c r="AU107" s="238" t="s">
        <v>83</v>
      </c>
      <c r="AV107" s="13" t="s">
        <v>81</v>
      </c>
      <c r="AW107" s="13" t="s">
        <v>36</v>
      </c>
      <c r="AX107" s="13" t="s">
        <v>73</v>
      </c>
      <c r="AY107" s="238" t="s">
        <v>135</v>
      </c>
    </row>
    <row r="108" spans="2:65" s="11" customFormat="1">
      <c r="B108" s="207"/>
      <c r="C108" s="208"/>
      <c r="D108" s="203" t="s">
        <v>148</v>
      </c>
      <c r="E108" s="209" t="s">
        <v>23</v>
      </c>
      <c r="F108" s="210" t="s">
        <v>536</v>
      </c>
      <c r="G108" s="208"/>
      <c r="H108" s="211">
        <v>9.7970000000000006</v>
      </c>
      <c r="I108" s="212"/>
      <c r="J108" s="208"/>
      <c r="K108" s="208"/>
      <c r="L108" s="213"/>
      <c r="M108" s="214"/>
      <c r="N108" s="215"/>
      <c r="O108" s="215"/>
      <c r="P108" s="215"/>
      <c r="Q108" s="215"/>
      <c r="R108" s="215"/>
      <c r="S108" s="215"/>
      <c r="T108" s="216"/>
      <c r="AT108" s="217" t="s">
        <v>148</v>
      </c>
      <c r="AU108" s="217" t="s">
        <v>83</v>
      </c>
      <c r="AV108" s="11" t="s">
        <v>83</v>
      </c>
      <c r="AW108" s="11" t="s">
        <v>36</v>
      </c>
      <c r="AX108" s="11" t="s">
        <v>73</v>
      </c>
      <c r="AY108" s="217" t="s">
        <v>135</v>
      </c>
    </row>
    <row r="109" spans="2:65" s="13" customFormat="1">
      <c r="B109" s="229"/>
      <c r="C109" s="230"/>
      <c r="D109" s="203" t="s">
        <v>148</v>
      </c>
      <c r="E109" s="231" t="s">
        <v>23</v>
      </c>
      <c r="F109" s="232" t="s">
        <v>523</v>
      </c>
      <c r="G109" s="230"/>
      <c r="H109" s="231" t="s">
        <v>23</v>
      </c>
      <c r="I109" s="233"/>
      <c r="J109" s="230"/>
      <c r="K109" s="230"/>
      <c r="L109" s="234"/>
      <c r="M109" s="235"/>
      <c r="N109" s="236"/>
      <c r="O109" s="236"/>
      <c r="P109" s="236"/>
      <c r="Q109" s="236"/>
      <c r="R109" s="236"/>
      <c r="S109" s="236"/>
      <c r="T109" s="237"/>
      <c r="AT109" s="238" t="s">
        <v>148</v>
      </c>
      <c r="AU109" s="238" t="s">
        <v>83</v>
      </c>
      <c r="AV109" s="13" t="s">
        <v>81</v>
      </c>
      <c r="AW109" s="13" t="s">
        <v>36</v>
      </c>
      <c r="AX109" s="13" t="s">
        <v>73</v>
      </c>
      <c r="AY109" s="238" t="s">
        <v>135</v>
      </c>
    </row>
    <row r="110" spans="2:65" s="11" customFormat="1">
      <c r="B110" s="207"/>
      <c r="C110" s="208"/>
      <c r="D110" s="203" t="s">
        <v>148</v>
      </c>
      <c r="E110" s="209" t="s">
        <v>23</v>
      </c>
      <c r="F110" s="210" t="s">
        <v>537</v>
      </c>
      <c r="G110" s="208"/>
      <c r="H110" s="211">
        <v>39.375</v>
      </c>
      <c r="I110" s="212"/>
      <c r="J110" s="208"/>
      <c r="K110" s="208"/>
      <c r="L110" s="213"/>
      <c r="M110" s="214"/>
      <c r="N110" s="215"/>
      <c r="O110" s="215"/>
      <c r="P110" s="215"/>
      <c r="Q110" s="215"/>
      <c r="R110" s="215"/>
      <c r="S110" s="215"/>
      <c r="T110" s="216"/>
      <c r="AT110" s="217" t="s">
        <v>148</v>
      </c>
      <c r="AU110" s="217" t="s">
        <v>83</v>
      </c>
      <c r="AV110" s="11" t="s">
        <v>83</v>
      </c>
      <c r="AW110" s="11" t="s">
        <v>36</v>
      </c>
      <c r="AX110" s="11" t="s">
        <v>73</v>
      </c>
      <c r="AY110" s="217" t="s">
        <v>135</v>
      </c>
    </row>
    <row r="111" spans="2:65" s="13" customFormat="1">
      <c r="B111" s="229"/>
      <c r="C111" s="230"/>
      <c r="D111" s="203" t="s">
        <v>148</v>
      </c>
      <c r="E111" s="231" t="s">
        <v>23</v>
      </c>
      <c r="F111" s="232" t="s">
        <v>525</v>
      </c>
      <c r="G111" s="230"/>
      <c r="H111" s="231" t="s">
        <v>23</v>
      </c>
      <c r="I111" s="233"/>
      <c r="J111" s="230"/>
      <c r="K111" s="230"/>
      <c r="L111" s="234"/>
      <c r="M111" s="235"/>
      <c r="N111" s="236"/>
      <c r="O111" s="236"/>
      <c r="P111" s="236"/>
      <c r="Q111" s="236"/>
      <c r="R111" s="236"/>
      <c r="S111" s="236"/>
      <c r="T111" s="237"/>
      <c r="AT111" s="238" t="s">
        <v>148</v>
      </c>
      <c r="AU111" s="238" t="s">
        <v>83</v>
      </c>
      <c r="AV111" s="13" t="s">
        <v>81</v>
      </c>
      <c r="AW111" s="13" t="s">
        <v>36</v>
      </c>
      <c r="AX111" s="13" t="s">
        <v>73</v>
      </c>
      <c r="AY111" s="238" t="s">
        <v>135</v>
      </c>
    </row>
    <row r="112" spans="2:65" s="11" customFormat="1">
      <c r="B112" s="207"/>
      <c r="C112" s="208"/>
      <c r="D112" s="203" t="s">
        <v>148</v>
      </c>
      <c r="E112" s="209" t="s">
        <v>23</v>
      </c>
      <c r="F112" s="210" t="s">
        <v>538</v>
      </c>
      <c r="G112" s="208"/>
      <c r="H112" s="211">
        <v>15.5</v>
      </c>
      <c r="I112" s="212"/>
      <c r="J112" s="208"/>
      <c r="K112" s="208"/>
      <c r="L112" s="213"/>
      <c r="M112" s="214"/>
      <c r="N112" s="215"/>
      <c r="O112" s="215"/>
      <c r="P112" s="215"/>
      <c r="Q112" s="215"/>
      <c r="R112" s="215"/>
      <c r="S112" s="215"/>
      <c r="T112" s="216"/>
      <c r="AT112" s="217" t="s">
        <v>148</v>
      </c>
      <c r="AU112" s="217" t="s">
        <v>83</v>
      </c>
      <c r="AV112" s="11" t="s">
        <v>83</v>
      </c>
      <c r="AW112" s="11" t="s">
        <v>36</v>
      </c>
      <c r="AX112" s="11" t="s">
        <v>73</v>
      </c>
      <c r="AY112" s="217" t="s">
        <v>135</v>
      </c>
    </row>
    <row r="113" spans="2:65" s="13" customFormat="1">
      <c r="B113" s="229"/>
      <c r="C113" s="230"/>
      <c r="D113" s="203" t="s">
        <v>148</v>
      </c>
      <c r="E113" s="231" t="s">
        <v>23</v>
      </c>
      <c r="F113" s="232" t="s">
        <v>527</v>
      </c>
      <c r="G113" s="230"/>
      <c r="H113" s="231" t="s">
        <v>23</v>
      </c>
      <c r="I113" s="233"/>
      <c r="J113" s="230"/>
      <c r="K113" s="230"/>
      <c r="L113" s="234"/>
      <c r="M113" s="235"/>
      <c r="N113" s="236"/>
      <c r="O113" s="236"/>
      <c r="P113" s="236"/>
      <c r="Q113" s="236"/>
      <c r="R113" s="236"/>
      <c r="S113" s="236"/>
      <c r="T113" s="237"/>
      <c r="AT113" s="238" t="s">
        <v>148</v>
      </c>
      <c r="AU113" s="238" t="s">
        <v>83</v>
      </c>
      <c r="AV113" s="13" t="s">
        <v>81</v>
      </c>
      <c r="AW113" s="13" t="s">
        <v>36</v>
      </c>
      <c r="AX113" s="13" t="s">
        <v>73</v>
      </c>
      <c r="AY113" s="238" t="s">
        <v>135</v>
      </c>
    </row>
    <row r="114" spans="2:65" s="11" customFormat="1">
      <c r="B114" s="207"/>
      <c r="C114" s="208"/>
      <c r="D114" s="203" t="s">
        <v>148</v>
      </c>
      <c r="E114" s="209" t="s">
        <v>23</v>
      </c>
      <c r="F114" s="210" t="s">
        <v>539</v>
      </c>
      <c r="G114" s="208"/>
      <c r="H114" s="211">
        <v>23.905999999999999</v>
      </c>
      <c r="I114" s="212"/>
      <c r="J114" s="208"/>
      <c r="K114" s="208"/>
      <c r="L114" s="213"/>
      <c r="M114" s="214"/>
      <c r="N114" s="215"/>
      <c r="O114" s="215"/>
      <c r="P114" s="215"/>
      <c r="Q114" s="215"/>
      <c r="R114" s="215"/>
      <c r="S114" s="215"/>
      <c r="T114" s="216"/>
      <c r="AT114" s="217" t="s">
        <v>148</v>
      </c>
      <c r="AU114" s="217" t="s">
        <v>83</v>
      </c>
      <c r="AV114" s="11" t="s">
        <v>83</v>
      </c>
      <c r="AW114" s="11" t="s">
        <v>36</v>
      </c>
      <c r="AX114" s="11" t="s">
        <v>73</v>
      </c>
      <c r="AY114" s="217" t="s">
        <v>135</v>
      </c>
    </row>
    <row r="115" spans="2:65" s="13" customFormat="1">
      <c r="B115" s="229"/>
      <c r="C115" s="230"/>
      <c r="D115" s="203" t="s">
        <v>148</v>
      </c>
      <c r="E115" s="231" t="s">
        <v>23</v>
      </c>
      <c r="F115" s="232" t="s">
        <v>540</v>
      </c>
      <c r="G115" s="230"/>
      <c r="H115" s="231" t="s">
        <v>23</v>
      </c>
      <c r="I115" s="233"/>
      <c r="J115" s="230"/>
      <c r="K115" s="230"/>
      <c r="L115" s="234"/>
      <c r="M115" s="235"/>
      <c r="N115" s="236"/>
      <c r="O115" s="236"/>
      <c r="P115" s="236"/>
      <c r="Q115" s="236"/>
      <c r="R115" s="236"/>
      <c r="S115" s="236"/>
      <c r="T115" s="237"/>
      <c r="AT115" s="238" t="s">
        <v>148</v>
      </c>
      <c r="AU115" s="238" t="s">
        <v>83</v>
      </c>
      <c r="AV115" s="13" t="s">
        <v>81</v>
      </c>
      <c r="AW115" s="13" t="s">
        <v>36</v>
      </c>
      <c r="AX115" s="13" t="s">
        <v>73</v>
      </c>
      <c r="AY115" s="238" t="s">
        <v>135</v>
      </c>
    </row>
    <row r="116" spans="2:65" s="11" customFormat="1">
      <c r="B116" s="207"/>
      <c r="C116" s="208"/>
      <c r="D116" s="203" t="s">
        <v>148</v>
      </c>
      <c r="E116" s="209" t="s">
        <v>23</v>
      </c>
      <c r="F116" s="210" t="s">
        <v>541</v>
      </c>
      <c r="G116" s="208"/>
      <c r="H116" s="211">
        <v>4.641</v>
      </c>
      <c r="I116" s="212"/>
      <c r="J116" s="208"/>
      <c r="K116" s="208"/>
      <c r="L116" s="213"/>
      <c r="M116" s="214"/>
      <c r="N116" s="215"/>
      <c r="O116" s="215"/>
      <c r="P116" s="215"/>
      <c r="Q116" s="215"/>
      <c r="R116" s="215"/>
      <c r="S116" s="215"/>
      <c r="T116" s="216"/>
      <c r="AT116" s="217" t="s">
        <v>148</v>
      </c>
      <c r="AU116" s="217" t="s">
        <v>83</v>
      </c>
      <c r="AV116" s="11" t="s">
        <v>83</v>
      </c>
      <c r="AW116" s="11" t="s">
        <v>36</v>
      </c>
      <c r="AX116" s="11" t="s">
        <v>73</v>
      </c>
      <c r="AY116" s="217" t="s">
        <v>135</v>
      </c>
    </row>
    <row r="117" spans="2:65" s="13" customFormat="1">
      <c r="B117" s="229"/>
      <c r="C117" s="230"/>
      <c r="D117" s="203" t="s">
        <v>148</v>
      </c>
      <c r="E117" s="231" t="s">
        <v>23</v>
      </c>
      <c r="F117" s="232" t="s">
        <v>542</v>
      </c>
      <c r="G117" s="230"/>
      <c r="H117" s="231" t="s">
        <v>23</v>
      </c>
      <c r="I117" s="233"/>
      <c r="J117" s="230"/>
      <c r="K117" s="230"/>
      <c r="L117" s="234"/>
      <c r="M117" s="235"/>
      <c r="N117" s="236"/>
      <c r="O117" s="236"/>
      <c r="P117" s="236"/>
      <c r="Q117" s="236"/>
      <c r="R117" s="236"/>
      <c r="S117" s="236"/>
      <c r="T117" s="237"/>
      <c r="AT117" s="238" t="s">
        <v>148</v>
      </c>
      <c r="AU117" s="238" t="s">
        <v>83</v>
      </c>
      <c r="AV117" s="13" t="s">
        <v>81</v>
      </c>
      <c r="AW117" s="13" t="s">
        <v>36</v>
      </c>
      <c r="AX117" s="13" t="s">
        <v>73</v>
      </c>
      <c r="AY117" s="238" t="s">
        <v>135</v>
      </c>
    </row>
    <row r="118" spans="2:65" s="11" customFormat="1">
      <c r="B118" s="207"/>
      <c r="C118" s="208"/>
      <c r="D118" s="203" t="s">
        <v>148</v>
      </c>
      <c r="E118" s="209" t="s">
        <v>23</v>
      </c>
      <c r="F118" s="210" t="s">
        <v>543</v>
      </c>
      <c r="G118" s="208"/>
      <c r="H118" s="211">
        <v>5.6</v>
      </c>
      <c r="I118" s="212"/>
      <c r="J118" s="208"/>
      <c r="K118" s="208"/>
      <c r="L118" s="213"/>
      <c r="M118" s="214"/>
      <c r="N118" s="215"/>
      <c r="O118" s="215"/>
      <c r="P118" s="215"/>
      <c r="Q118" s="215"/>
      <c r="R118" s="215"/>
      <c r="S118" s="215"/>
      <c r="T118" s="216"/>
      <c r="AT118" s="217" t="s">
        <v>148</v>
      </c>
      <c r="AU118" s="217" t="s">
        <v>83</v>
      </c>
      <c r="AV118" s="11" t="s">
        <v>83</v>
      </c>
      <c r="AW118" s="11" t="s">
        <v>36</v>
      </c>
      <c r="AX118" s="11" t="s">
        <v>73</v>
      </c>
      <c r="AY118" s="217" t="s">
        <v>135</v>
      </c>
    </row>
    <row r="119" spans="2:65" s="12" customFormat="1">
      <c r="B119" s="218"/>
      <c r="C119" s="219"/>
      <c r="D119" s="203" t="s">
        <v>148</v>
      </c>
      <c r="E119" s="220" t="s">
        <v>23</v>
      </c>
      <c r="F119" s="221" t="s">
        <v>150</v>
      </c>
      <c r="G119" s="219"/>
      <c r="H119" s="222">
        <v>133.59399999999999</v>
      </c>
      <c r="I119" s="223"/>
      <c r="J119" s="219"/>
      <c r="K119" s="219"/>
      <c r="L119" s="224"/>
      <c r="M119" s="225"/>
      <c r="N119" s="226"/>
      <c r="O119" s="226"/>
      <c r="P119" s="226"/>
      <c r="Q119" s="226"/>
      <c r="R119" s="226"/>
      <c r="S119" s="226"/>
      <c r="T119" s="227"/>
      <c r="AT119" s="228" t="s">
        <v>148</v>
      </c>
      <c r="AU119" s="228" t="s">
        <v>83</v>
      </c>
      <c r="AV119" s="12" t="s">
        <v>142</v>
      </c>
      <c r="AW119" s="12" t="s">
        <v>36</v>
      </c>
      <c r="AX119" s="12" t="s">
        <v>81</v>
      </c>
      <c r="AY119" s="228" t="s">
        <v>135</v>
      </c>
    </row>
    <row r="120" spans="2:65" s="1" customFormat="1" ht="16.5" customHeight="1">
      <c r="B120" s="40"/>
      <c r="C120" s="191" t="s">
        <v>156</v>
      </c>
      <c r="D120" s="191" t="s">
        <v>137</v>
      </c>
      <c r="E120" s="192" t="s">
        <v>466</v>
      </c>
      <c r="F120" s="193" t="s">
        <v>467</v>
      </c>
      <c r="G120" s="194" t="s">
        <v>165</v>
      </c>
      <c r="H120" s="195">
        <v>44.530999999999999</v>
      </c>
      <c r="I120" s="196"/>
      <c r="J120" s="197">
        <f>ROUND(I120*H120,2)</f>
        <v>0</v>
      </c>
      <c r="K120" s="193" t="s">
        <v>141</v>
      </c>
      <c r="L120" s="60"/>
      <c r="M120" s="198" t="s">
        <v>23</v>
      </c>
      <c r="N120" s="199" t="s">
        <v>44</v>
      </c>
      <c r="O120" s="41"/>
      <c r="P120" s="200">
        <f>O120*H120</f>
        <v>0</v>
      </c>
      <c r="Q120" s="200">
        <v>0</v>
      </c>
      <c r="R120" s="200">
        <f>Q120*H120</f>
        <v>0</v>
      </c>
      <c r="S120" s="200">
        <v>0</v>
      </c>
      <c r="T120" s="201">
        <f>S120*H120</f>
        <v>0</v>
      </c>
      <c r="AR120" s="23" t="s">
        <v>142</v>
      </c>
      <c r="AT120" s="23" t="s">
        <v>137</v>
      </c>
      <c r="AU120" s="23" t="s">
        <v>83</v>
      </c>
      <c r="AY120" s="23" t="s">
        <v>135</v>
      </c>
      <c r="BE120" s="202">
        <f>IF(N120="základní",J120,0)</f>
        <v>0</v>
      </c>
      <c r="BF120" s="202">
        <f>IF(N120="snížená",J120,0)</f>
        <v>0</v>
      </c>
      <c r="BG120" s="202">
        <f>IF(N120="zákl. přenesená",J120,0)</f>
        <v>0</v>
      </c>
      <c r="BH120" s="202">
        <f>IF(N120="sníž. přenesená",J120,0)</f>
        <v>0</v>
      </c>
      <c r="BI120" s="202">
        <f>IF(N120="nulová",J120,0)</f>
        <v>0</v>
      </c>
      <c r="BJ120" s="23" t="s">
        <v>81</v>
      </c>
      <c r="BK120" s="202">
        <f>ROUND(I120*H120,2)</f>
        <v>0</v>
      </c>
      <c r="BL120" s="23" t="s">
        <v>142</v>
      </c>
      <c r="BM120" s="23" t="s">
        <v>544</v>
      </c>
    </row>
    <row r="121" spans="2:65" s="1" customFormat="1" ht="27">
      <c r="B121" s="40"/>
      <c r="C121" s="62"/>
      <c r="D121" s="203" t="s">
        <v>144</v>
      </c>
      <c r="E121" s="62"/>
      <c r="F121" s="204" t="s">
        <v>469</v>
      </c>
      <c r="G121" s="62"/>
      <c r="H121" s="62"/>
      <c r="I121" s="162"/>
      <c r="J121" s="62"/>
      <c r="K121" s="62"/>
      <c r="L121" s="60"/>
      <c r="M121" s="205"/>
      <c r="N121" s="41"/>
      <c r="O121" s="41"/>
      <c r="P121" s="41"/>
      <c r="Q121" s="41"/>
      <c r="R121" s="41"/>
      <c r="S121" s="41"/>
      <c r="T121" s="77"/>
      <c r="AT121" s="23" t="s">
        <v>144</v>
      </c>
      <c r="AU121" s="23" t="s">
        <v>83</v>
      </c>
    </row>
    <row r="122" spans="2:65" s="1" customFormat="1" ht="202.5">
      <c r="B122" s="40"/>
      <c r="C122" s="62"/>
      <c r="D122" s="203" t="s">
        <v>146</v>
      </c>
      <c r="E122" s="62"/>
      <c r="F122" s="206" t="s">
        <v>464</v>
      </c>
      <c r="G122" s="62"/>
      <c r="H122" s="62"/>
      <c r="I122" s="162"/>
      <c r="J122" s="62"/>
      <c r="K122" s="62"/>
      <c r="L122" s="60"/>
      <c r="M122" s="205"/>
      <c r="N122" s="41"/>
      <c r="O122" s="41"/>
      <c r="P122" s="41"/>
      <c r="Q122" s="41"/>
      <c r="R122" s="41"/>
      <c r="S122" s="41"/>
      <c r="T122" s="77"/>
      <c r="AT122" s="23" t="s">
        <v>146</v>
      </c>
      <c r="AU122" s="23" t="s">
        <v>83</v>
      </c>
    </row>
    <row r="123" spans="2:65" s="11" customFormat="1">
      <c r="B123" s="207"/>
      <c r="C123" s="208"/>
      <c r="D123" s="203" t="s">
        <v>148</v>
      </c>
      <c r="E123" s="209" t="s">
        <v>23</v>
      </c>
      <c r="F123" s="210" t="s">
        <v>545</v>
      </c>
      <c r="G123" s="208"/>
      <c r="H123" s="211">
        <v>44.530999999999999</v>
      </c>
      <c r="I123" s="212"/>
      <c r="J123" s="208"/>
      <c r="K123" s="208"/>
      <c r="L123" s="213"/>
      <c r="M123" s="214"/>
      <c r="N123" s="215"/>
      <c r="O123" s="215"/>
      <c r="P123" s="215"/>
      <c r="Q123" s="215"/>
      <c r="R123" s="215"/>
      <c r="S123" s="215"/>
      <c r="T123" s="216"/>
      <c r="AT123" s="217" t="s">
        <v>148</v>
      </c>
      <c r="AU123" s="217" t="s">
        <v>83</v>
      </c>
      <c r="AV123" s="11" t="s">
        <v>83</v>
      </c>
      <c r="AW123" s="11" t="s">
        <v>36</v>
      </c>
      <c r="AX123" s="11" t="s">
        <v>81</v>
      </c>
      <c r="AY123" s="217" t="s">
        <v>135</v>
      </c>
    </row>
    <row r="124" spans="2:65" s="1" customFormat="1" ht="16.5" customHeight="1">
      <c r="B124" s="40"/>
      <c r="C124" s="191" t="s">
        <v>142</v>
      </c>
      <c r="D124" s="191" t="s">
        <v>137</v>
      </c>
      <c r="E124" s="192" t="s">
        <v>546</v>
      </c>
      <c r="F124" s="193" t="s">
        <v>547</v>
      </c>
      <c r="G124" s="194" t="s">
        <v>159</v>
      </c>
      <c r="H124" s="195">
        <v>56.2</v>
      </c>
      <c r="I124" s="196"/>
      <c r="J124" s="197">
        <f>ROUND(I124*H124,2)</f>
        <v>0</v>
      </c>
      <c r="K124" s="193" t="s">
        <v>141</v>
      </c>
      <c r="L124" s="60"/>
      <c r="M124" s="198" t="s">
        <v>23</v>
      </c>
      <c r="N124" s="199" t="s">
        <v>44</v>
      </c>
      <c r="O124" s="41"/>
      <c r="P124" s="200">
        <f>O124*H124</f>
        <v>0</v>
      </c>
      <c r="Q124" s="200">
        <v>8.3850999999999999E-4</v>
      </c>
      <c r="R124" s="200">
        <f>Q124*H124</f>
        <v>4.7124262E-2</v>
      </c>
      <c r="S124" s="200">
        <v>0</v>
      </c>
      <c r="T124" s="201">
        <f>S124*H124</f>
        <v>0</v>
      </c>
      <c r="AR124" s="23" t="s">
        <v>142</v>
      </c>
      <c r="AT124" s="23" t="s">
        <v>137</v>
      </c>
      <c r="AU124" s="23" t="s">
        <v>83</v>
      </c>
      <c r="AY124" s="23" t="s">
        <v>135</v>
      </c>
      <c r="BE124" s="202">
        <f>IF(N124="základní",J124,0)</f>
        <v>0</v>
      </c>
      <c r="BF124" s="202">
        <f>IF(N124="snížená",J124,0)</f>
        <v>0</v>
      </c>
      <c r="BG124" s="202">
        <f>IF(N124="zákl. přenesená",J124,0)</f>
        <v>0</v>
      </c>
      <c r="BH124" s="202">
        <f>IF(N124="sníž. přenesená",J124,0)</f>
        <v>0</v>
      </c>
      <c r="BI124" s="202">
        <f>IF(N124="nulová",J124,0)</f>
        <v>0</v>
      </c>
      <c r="BJ124" s="23" t="s">
        <v>81</v>
      </c>
      <c r="BK124" s="202">
        <f>ROUND(I124*H124,2)</f>
        <v>0</v>
      </c>
      <c r="BL124" s="23" t="s">
        <v>142</v>
      </c>
      <c r="BM124" s="23" t="s">
        <v>548</v>
      </c>
    </row>
    <row r="125" spans="2:65" s="1" customFormat="1" ht="27">
      <c r="B125" s="40"/>
      <c r="C125" s="62"/>
      <c r="D125" s="203" t="s">
        <v>144</v>
      </c>
      <c r="E125" s="62"/>
      <c r="F125" s="204" t="s">
        <v>549</v>
      </c>
      <c r="G125" s="62"/>
      <c r="H125" s="62"/>
      <c r="I125" s="162"/>
      <c r="J125" s="62"/>
      <c r="K125" s="62"/>
      <c r="L125" s="60"/>
      <c r="M125" s="205"/>
      <c r="N125" s="41"/>
      <c r="O125" s="41"/>
      <c r="P125" s="41"/>
      <c r="Q125" s="41"/>
      <c r="R125" s="41"/>
      <c r="S125" s="41"/>
      <c r="T125" s="77"/>
      <c r="AT125" s="23" t="s">
        <v>144</v>
      </c>
      <c r="AU125" s="23" t="s">
        <v>83</v>
      </c>
    </row>
    <row r="126" spans="2:65" s="1" customFormat="1" ht="148.5">
      <c r="B126" s="40"/>
      <c r="C126" s="62"/>
      <c r="D126" s="203" t="s">
        <v>146</v>
      </c>
      <c r="E126" s="62"/>
      <c r="F126" s="206" t="s">
        <v>550</v>
      </c>
      <c r="G126" s="62"/>
      <c r="H126" s="62"/>
      <c r="I126" s="162"/>
      <c r="J126" s="62"/>
      <c r="K126" s="62"/>
      <c r="L126" s="60"/>
      <c r="M126" s="205"/>
      <c r="N126" s="41"/>
      <c r="O126" s="41"/>
      <c r="P126" s="41"/>
      <c r="Q126" s="41"/>
      <c r="R126" s="41"/>
      <c r="S126" s="41"/>
      <c r="T126" s="77"/>
      <c r="AT126" s="23" t="s">
        <v>146</v>
      </c>
      <c r="AU126" s="23" t="s">
        <v>83</v>
      </c>
    </row>
    <row r="127" spans="2:65" s="13" customFormat="1">
      <c r="B127" s="229"/>
      <c r="C127" s="230"/>
      <c r="D127" s="203" t="s">
        <v>148</v>
      </c>
      <c r="E127" s="231" t="s">
        <v>23</v>
      </c>
      <c r="F127" s="232" t="s">
        <v>535</v>
      </c>
      <c r="G127" s="230"/>
      <c r="H127" s="231" t="s">
        <v>23</v>
      </c>
      <c r="I127" s="233"/>
      <c r="J127" s="230"/>
      <c r="K127" s="230"/>
      <c r="L127" s="234"/>
      <c r="M127" s="235"/>
      <c r="N127" s="236"/>
      <c r="O127" s="236"/>
      <c r="P127" s="236"/>
      <c r="Q127" s="236"/>
      <c r="R127" s="236"/>
      <c r="S127" s="236"/>
      <c r="T127" s="237"/>
      <c r="AT127" s="238" t="s">
        <v>148</v>
      </c>
      <c r="AU127" s="238" t="s">
        <v>83</v>
      </c>
      <c r="AV127" s="13" t="s">
        <v>81</v>
      </c>
      <c r="AW127" s="13" t="s">
        <v>36</v>
      </c>
      <c r="AX127" s="13" t="s">
        <v>73</v>
      </c>
      <c r="AY127" s="238" t="s">
        <v>135</v>
      </c>
    </row>
    <row r="128" spans="2:65" s="11" customFormat="1">
      <c r="B128" s="207"/>
      <c r="C128" s="208"/>
      <c r="D128" s="203" t="s">
        <v>148</v>
      </c>
      <c r="E128" s="209" t="s">
        <v>23</v>
      </c>
      <c r="F128" s="210" t="s">
        <v>551</v>
      </c>
      <c r="G128" s="208"/>
      <c r="H128" s="211">
        <v>19.8</v>
      </c>
      <c r="I128" s="212"/>
      <c r="J128" s="208"/>
      <c r="K128" s="208"/>
      <c r="L128" s="213"/>
      <c r="M128" s="214"/>
      <c r="N128" s="215"/>
      <c r="O128" s="215"/>
      <c r="P128" s="215"/>
      <c r="Q128" s="215"/>
      <c r="R128" s="215"/>
      <c r="S128" s="215"/>
      <c r="T128" s="216"/>
      <c r="AT128" s="217" t="s">
        <v>148</v>
      </c>
      <c r="AU128" s="217" t="s">
        <v>83</v>
      </c>
      <c r="AV128" s="11" t="s">
        <v>83</v>
      </c>
      <c r="AW128" s="11" t="s">
        <v>36</v>
      </c>
      <c r="AX128" s="11" t="s">
        <v>73</v>
      </c>
      <c r="AY128" s="217" t="s">
        <v>135</v>
      </c>
    </row>
    <row r="129" spans="2:65" s="13" customFormat="1">
      <c r="B129" s="229"/>
      <c r="C129" s="230"/>
      <c r="D129" s="203" t="s">
        <v>148</v>
      </c>
      <c r="E129" s="231" t="s">
        <v>23</v>
      </c>
      <c r="F129" s="232" t="s">
        <v>523</v>
      </c>
      <c r="G129" s="230"/>
      <c r="H129" s="231" t="s">
        <v>23</v>
      </c>
      <c r="I129" s="233"/>
      <c r="J129" s="230"/>
      <c r="K129" s="230"/>
      <c r="L129" s="234"/>
      <c r="M129" s="235"/>
      <c r="N129" s="236"/>
      <c r="O129" s="236"/>
      <c r="P129" s="236"/>
      <c r="Q129" s="236"/>
      <c r="R129" s="236"/>
      <c r="S129" s="236"/>
      <c r="T129" s="237"/>
      <c r="AT129" s="238" t="s">
        <v>148</v>
      </c>
      <c r="AU129" s="238" t="s">
        <v>83</v>
      </c>
      <c r="AV129" s="13" t="s">
        <v>81</v>
      </c>
      <c r="AW129" s="13" t="s">
        <v>36</v>
      </c>
      <c r="AX129" s="13" t="s">
        <v>73</v>
      </c>
      <c r="AY129" s="238" t="s">
        <v>135</v>
      </c>
    </row>
    <row r="130" spans="2:65" s="11" customFormat="1">
      <c r="B130" s="207"/>
      <c r="C130" s="208"/>
      <c r="D130" s="203" t="s">
        <v>148</v>
      </c>
      <c r="E130" s="209" t="s">
        <v>23</v>
      </c>
      <c r="F130" s="210" t="s">
        <v>552</v>
      </c>
      <c r="G130" s="208"/>
      <c r="H130" s="211">
        <v>13</v>
      </c>
      <c r="I130" s="212"/>
      <c r="J130" s="208"/>
      <c r="K130" s="208"/>
      <c r="L130" s="213"/>
      <c r="M130" s="214"/>
      <c r="N130" s="215"/>
      <c r="O130" s="215"/>
      <c r="P130" s="215"/>
      <c r="Q130" s="215"/>
      <c r="R130" s="215"/>
      <c r="S130" s="215"/>
      <c r="T130" s="216"/>
      <c r="AT130" s="217" t="s">
        <v>148</v>
      </c>
      <c r="AU130" s="217" t="s">
        <v>83</v>
      </c>
      <c r="AV130" s="11" t="s">
        <v>83</v>
      </c>
      <c r="AW130" s="11" t="s">
        <v>36</v>
      </c>
      <c r="AX130" s="11" t="s">
        <v>73</v>
      </c>
      <c r="AY130" s="217" t="s">
        <v>135</v>
      </c>
    </row>
    <row r="131" spans="2:65" s="13" customFormat="1">
      <c r="B131" s="229"/>
      <c r="C131" s="230"/>
      <c r="D131" s="203" t="s">
        <v>148</v>
      </c>
      <c r="E131" s="231" t="s">
        <v>23</v>
      </c>
      <c r="F131" s="232" t="s">
        <v>525</v>
      </c>
      <c r="G131" s="230"/>
      <c r="H131" s="231" t="s">
        <v>23</v>
      </c>
      <c r="I131" s="233"/>
      <c r="J131" s="230"/>
      <c r="K131" s="230"/>
      <c r="L131" s="234"/>
      <c r="M131" s="235"/>
      <c r="N131" s="236"/>
      <c r="O131" s="236"/>
      <c r="P131" s="236"/>
      <c r="Q131" s="236"/>
      <c r="R131" s="236"/>
      <c r="S131" s="236"/>
      <c r="T131" s="237"/>
      <c r="AT131" s="238" t="s">
        <v>148</v>
      </c>
      <c r="AU131" s="238" t="s">
        <v>83</v>
      </c>
      <c r="AV131" s="13" t="s">
        <v>81</v>
      </c>
      <c r="AW131" s="13" t="s">
        <v>36</v>
      </c>
      <c r="AX131" s="13" t="s">
        <v>73</v>
      </c>
      <c r="AY131" s="238" t="s">
        <v>135</v>
      </c>
    </row>
    <row r="132" spans="2:65" s="11" customFormat="1">
      <c r="B132" s="207"/>
      <c r="C132" s="208"/>
      <c r="D132" s="203" t="s">
        <v>148</v>
      </c>
      <c r="E132" s="209" t="s">
        <v>23</v>
      </c>
      <c r="F132" s="210" t="s">
        <v>553</v>
      </c>
      <c r="G132" s="208"/>
      <c r="H132" s="211">
        <v>2.6</v>
      </c>
      <c r="I132" s="212"/>
      <c r="J132" s="208"/>
      <c r="K132" s="208"/>
      <c r="L132" s="213"/>
      <c r="M132" s="214"/>
      <c r="N132" s="215"/>
      <c r="O132" s="215"/>
      <c r="P132" s="215"/>
      <c r="Q132" s="215"/>
      <c r="R132" s="215"/>
      <c r="S132" s="215"/>
      <c r="T132" s="216"/>
      <c r="AT132" s="217" t="s">
        <v>148</v>
      </c>
      <c r="AU132" s="217" t="s">
        <v>83</v>
      </c>
      <c r="AV132" s="11" t="s">
        <v>83</v>
      </c>
      <c r="AW132" s="11" t="s">
        <v>36</v>
      </c>
      <c r="AX132" s="11" t="s">
        <v>73</v>
      </c>
      <c r="AY132" s="217" t="s">
        <v>135</v>
      </c>
    </row>
    <row r="133" spans="2:65" s="13" customFormat="1">
      <c r="B133" s="229"/>
      <c r="C133" s="230"/>
      <c r="D133" s="203" t="s">
        <v>148</v>
      </c>
      <c r="E133" s="231" t="s">
        <v>23</v>
      </c>
      <c r="F133" s="232" t="s">
        <v>527</v>
      </c>
      <c r="G133" s="230"/>
      <c r="H133" s="231" t="s">
        <v>23</v>
      </c>
      <c r="I133" s="233"/>
      <c r="J133" s="230"/>
      <c r="K133" s="230"/>
      <c r="L133" s="234"/>
      <c r="M133" s="235"/>
      <c r="N133" s="236"/>
      <c r="O133" s="236"/>
      <c r="P133" s="236"/>
      <c r="Q133" s="236"/>
      <c r="R133" s="236"/>
      <c r="S133" s="236"/>
      <c r="T133" s="237"/>
      <c r="AT133" s="238" t="s">
        <v>148</v>
      </c>
      <c r="AU133" s="238" t="s">
        <v>83</v>
      </c>
      <c r="AV133" s="13" t="s">
        <v>81</v>
      </c>
      <c r="AW133" s="13" t="s">
        <v>36</v>
      </c>
      <c r="AX133" s="13" t="s">
        <v>73</v>
      </c>
      <c r="AY133" s="238" t="s">
        <v>135</v>
      </c>
    </row>
    <row r="134" spans="2:65" s="11" customFormat="1">
      <c r="B134" s="207"/>
      <c r="C134" s="208"/>
      <c r="D134" s="203" t="s">
        <v>148</v>
      </c>
      <c r="E134" s="209" t="s">
        <v>23</v>
      </c>
      <c r="F134" s="210" t="s">
        <v>554</v>
      </c>
      <c r="G134" s="208"/>
      <c r="H134" s="211">
        <v>20.8</v>
      </c>
      <c r="I134" s="212"/>
      <c r="J134" s="208"/>
      <c r="K134" s="208"/>
      <c r="L134" s="213"/>
      <c r="M134" s="214"/>
      <c r="N134" s="215"/>
      <c r="O134" s="215"/>
      <c r="P134" s="215"/>
      <c r="Q134" s="215"/>
      <c r="R134" s="215"/>
      <c r="S134" s="215"/>
      <c r="T134" s="216"/>
      <c r="AT134" s="217" t="s">
        <v>148</v>
      </c>
      <c r="AU134" s="217" t="s">
        <v>83</v>
      </c>
      <c r="AV134" s="11" t="s">
        <v>83</v>
      </c>
      <c r="AW134" s="11" t="s">
        <v>36</v>
      </c>
      <c r="AX134" s="11" t="s">
        <v>73</v>
      </c>
      <c r="AY134" s="217" t="s">
        <v>135</v>
      </c>
    </row>
    <row r="135" spans="2:65" s="12" customFormat="1">
      <c r="B135" s="218"/>
      <c r="C135" s="219"/>
      <c r="D135" s="203" t="s">
        <v>148</v>
      </c>
      <c r="E135" s="220" t="s">
        <v>23</v>
      </c>
      <c r="F135" s="221" t="s">
        <v>150</v>
      </c>
      <c r="G135" s="219"/>
      <c r="H135" s="222">
        <v>56.2</v>
      </c>
      <c r="I135" s="223"/>
      <c r="J135" s="219"/>
      <c r="K135" s="219"/>
      <c r="L135" s="224"/>
      <c r="M135" s="225"/>
      <c r="N135" s="226"/>
      <c r="O135" s="226"/>
      <c r="P135" s="226"/>
      <c r="Q135" s="226"/>
      <c r="R135" s="226"/>
      <c r="S135" s="226"/>
      <c r="T135" s="227"/>
      <c r="AT135" s="228" t="s">
        <v>148</v>
      </c>
      <c r="AU135" s="228" t="s">
        <v>83</v>
      </c>
      <c r="AV135" s="12" t="s">
        <v>142</v>
      </c>
      <c r="AW135" s="12" t="s">
        <v>36</v>
      </c>
      <c r="AX135" s="12" t="s">
        <v>81</v>
      </c>
      <c r="AY135" s="228" t="s">
        <v>135</v>
      </c>
    </row>
    <row r="136" spans="2:65" s="1" customFormat="1" ht="16.5" customHeight="1">
      <c r="B136" s="40"/>
      <c r="C136" s="191" t="s">
        <v>171</v>
      </c>
      <c r="D136" s="191" t="s">
        <v>137</v>
      </c>
      <c r="E136" s="192" t="s">
        <v>555</v>
      </c>
      <c r="F136" s="193" t="s">
        <v>556</v>
      </c>
      <c r="G136" s="194" t="s">
        <v>159</v>
      </c>
      <c r="H136" s="195">
        <v>56.2</v>
      </c>
      <c r="I136" s="196"/>
      <c r="J136" s="197">
        <f>ROUND(I136*H136,2)</f>
        <v>0</v>
      </c>
      <c r="K136" s="193" t="s">
        <v>141</v>
      </c>
      <c r="L136" s="60"/>
      <c r="M136" s="198" t="s">
        <v>23</v>
      </c>
      <c r="N136" s="199" t="s">
        <v>44</v>
      </c>
      <c r="O136" s="41"/>
      <c r="P136" s="200">
        <f>O136*H136</f>
        <v>0</v>
      </c>
      <c r="Q136" s="200">
        <v>0</v>
      </c>
      <c r="R136" s="200">
        <f>Q136*H136</f>
        <v>0</v>
      </c>
      <c r="S136" s="200">
        <v>0</v>
      </c>
      <c r="T136" s="201">
        <f>S136*H136</f>
        <v>0</v>
      </c>
      <c r="AR136" s="23" t="s">
        <v>142</v>
      </c>
      <c r="AT136" s="23" t="s">
        <v>137</v>
      </c>
      <c r="AU136" s="23" t="s">
        <v>83</v>
      </c>
      <c r="AY136" s="23" t="s">
        <v>135</v>
      </c>
      <c r="BE136" s="202">
        <f>IF(N136="základní",J136,0)</f>
        <v>0</v>
      </c>
      <c r="BF136" s="202">
        <f>IF(N136="snížená",J136,0)</f>
        <v>0</v>
      </c>
      <c r="BG136" s="202">
        <f>IF(N136="zákl. přenesená",J136,0)</f>
        <v>0</v>
      </c>
      <c r="BH136" s="202">
        <f>IF(N136="sníž. přenesená",J136,0)</f>
        <v>0</v>
      </c>
      <c r="BI136" s="202">
        <f>IF(N136="nulová",J136,0)</f>
        <v>0</v>
      </c>
      <c r="BJ136" s="23" t="s">
        <v>81</v>
      </c>
      <c r="BK136" s="202">
        <f>ROUND(I136*H136,2)</f>
        <v>0</v>
      </c>
      <c r="BL136" s="23" t="s">
        <v>142</v>
      </c>
      <c r="BM136" s="23" t="s">
        <v>557</v>
      </c>
    </row>
    <row r="137" spans="2:65" s="1" customFormat="1" ht="27">
      <c r="B137" s="40"/>
      <c r="C137" s="62"/>
      <c r="D137" s="203" t="s">
        <v>144</v>
      </c>
      <c r="E137" s="62"/>
      <c r="F137" s="204" t="s">
        <v>558</v>
      </c>
      <c r="G137" s="62"/>
      <c r="H137" s="62"/>
      <c r="I137" s="162"/>
      <c r="J137" s="62"/>
      <c r="K137" s="62"/>
      <c r="L137" s="60"/>
      <c r="M137" s="205"/>
      <c r="N137" s="41"/>
      <c r="O137" s="41"/>
      <c r="P137" s="41"/>
      <c r="Q137" s="41"/>
      <c r="R137" s="41"/>
      <c r="S137" s="41"/>
      <c r="T137" s="77"/>
      <c r="AT137" s="23" t="s">
        <v>144</v>
      </c>
      <c r="AU137" s="23" t="s">
        <v>83</v>
      </c>
    </row>
    <row r="138" spans="2:65" s="13" customFormat="1">
      <c r="B138" s="229"/>
      <c r="C138" s="230"/>
      <c r="D138" s="203" t="s">
        <v>148</v>
      </c>
      <c r="E138" s="231" t="s">
        <v>23</v>
      </c>
      <c r="F138" s="232" t="s">
        <v>535</v>
      </c>
      <c r="G138" s="230"/>
      <c r="H138" s="231" t="s">
        <v>23</v>
      </c>
      <c r="I138" s="233"/>
      <c r="J138" s="230"/>
      <c r="K138" s="230"/>
      <c r="L138" s="234"/>
      <c r="M138" s="235"/>
      <c r="N138" s="236"/>
      <c r="O138" s="236"/>
      <c r="P138" s="236"/>
      <c r="Q138" s="236"/>
      <c r="R138" s="236"/>
      <c r="S138" s="236"/>
      <c r="T138" s="237"/>
      <c r="AT138" s="238" t="s">
        <v>148</v>
      </c>
      <c r="AU138" s="238" t="s">
        <v>83</v>
      </c>
      <c r="AV138" s="13" t="s">
        <v>81</v>
      </c>
      <c r="AW138" s="13" t="s">
        <v>36</v>
      </c>
      <c r="AX138" s="13" t="s">
        <v>73</v>
      </c>
      <c r="AY138" s="238" t="s">
        <v>135</v>
      </c>
    </row>
    <row r="139" spans="2:65" s="11" customFormat="1">
      <c r="B139" s="207"/>
      <c r="C139" s="208"/>
      <c r="D139" s="203" t="s">
        <v>148</v>
      </c>
      <c r="E139" s="209" t="s">
        <v>23</v>
      </c>
      <c r="F139" s="210" t="s">
        <v>551</v>
      </c>
      <c r="G139" s="208"/>
      <c r="H139" s="211">
        <v>19.8</v>
      </c>
      <c r="I139" s="212"/>
      <c r="J139" s="208"/>
      <c r="K139" s="208"/>
      <c r="L139" s="213"/>
      <c r="M139" s="214"/>
      <c r="N139" s="215"/>
      <c r="O139" s="215"/>
      <c r="P139" s="215"/>
      <c r="Q139" s="215"/>
      <c r="R139" s="215"/>
      <c r="S139" s="215"/>
      <c r="T139" s="216"/>
      <c r="AT139" s="217" t="s">
        <v>148</v>
      </c>
      <c r="AU139" s="217" t="s">
        <v>83</v>
      </c>
      <c r="AV139" s="11" t="s">
        <v>83</v>
      </c>
      <c r="AW139" s="11" t="s">
        <v>36</v>
      </c>
      <c r="AX139" s="11" t="s">
        <v>73</v>
      </c>
      <c r="AY139" s="217" t="s">
        <v>135</v>
      </c>
    </row>
    <row r="140" spans="2:65" s="13" customFormat="1">
      <c r="B140" s="229"/>
      <c r="C140" s="230"/>
      <c r="D140" s="203" t="s">
        <v>148</v>
      </c>
      <c r="E140" s="231" t="s">
        <v>23</v>
      </c>
      <c r="F140" s="232" t="s">
        <v>559</v>
      </c>
      <c r="G140" s="230"/>
      <c r="H140" s="231" t="s">
        <v>23</v>
      </c>
      <c r="I140" s="233"/>
      <c r="J140" s="230"/>
      <c r="K140" s="230"/>
      <c r="L140" s="234"/>
      <c r="M140" s="235"/>
      <c r="N140" s="236"/>
      <c r="O140" s="236"/>
      <c r="P140" s="236"/>
      <c r="Q140" s="236"/>
      <c r="R140" s="236"/>
      <c r="S140" s="236"/>
      <c r="T140" s="237"/>
      <c r="AT140" s="238" t="s">
        <v>148</v>
      </c>
      <c r="AU140" s="238" t="s">
        <v>83</v>
      </c>
      <c r="AV140" s="13" t="s">
        <v>81</v>
      </c>
      <c r="AW140" s="13" t="s">
        <v>36</v>
      </c>
      <c r="AX140" s="13" t="s">
        <v>73</v>
      </c>
      <c r="AY140" s="238" t="s">
        <v>135</v>
      </c>
    </row>
    <row r="141" spans="2:65" s="11" customFormat="1">
      <c r="B141" s="207"/>
      <c r="C141" s="208"/>
      <c r="D141" s="203" t="s">
        <v>148</v>
      </c>
      <c r="E141" s="209" t="s">
        <v>23</v>
      </c>
      <c r="F141" s="210" t="s">
        <v>552</v>
      </c>
      <c r="G141" s="208"/>
      <c r="H141" s="211">
        <v>13</v>
      </c>
      <c r="I141" s="212"/>
      <c r="J141" s="208"/>
      <c r="K141" s="208"/>
      <c r="L141" s="213"/>
      <c r="M141" s="214"/>
      <c r="N141" s="215"/>
      <c r="O141" s="215"/>
      <c r="P141" s="215"/>
      <c r="Q141" s="215"/>
      <c r="R141" s="215"/>
      <c r="S141" s="215"/>
      <c r="T141" s="216"/>
      <c r="AT141" s="217" t="s">
        <v>148</v>
      </c>
      <c r="AU141" s="217" t="s">
        <v>83</v>
      </c>
      <c r="AV141" s="11" t="s">
        <v>83</v>
      </c>
      <c r="AW141" s="11" t="s">
        <v>36</v>
      </c>
      <c r="AX141" s="11" t="s">
        <v>73</v>
      </c>
      <c r="AY141" s="217" t="s">
        <v>135</v>
      </c>
    </row>
    <row r="142" spans="2:65" s="13" customFormat="1">
      <c r="B142" s="229"/>
      <c r="C142" s="230"/>
      <c r="D142" s="203" t="s">
        <v>148</v>
      </c>
      <c r="E142" s="231" t="s">
        <v>23</v>
      </c>
      <c r="F142" s="232" t="s">
        <v>560</v>
      </c>
      <c r="G142" s="230"/>
      <c r="H142" s="231" t="s">
        <v>23</v>
      </c>
      <c r="I142" s="233"/>
      <c r="J142" s="230"/>
      <c r="K142" s="230"/>
      <c r="L142" s="234"/>
      <c r="M142" s="235"/>
      <c r="N142" s="236"/>
      <c r="O142" s="236"/>
      <c r="P142" s="236"/>
      <c r="Q142" s="236"/>
      <c r="R142" s="236"/>
      <c r="S142" s="236"/>
      <c r="T142" s="237"/>
      <c r="AT142" s="238" t="s">
        <v>148</v>
      </c>
      <c r="AU142" s="238" t="s">
        <v>83</v>
      </c>
      <c r="AV142" s="13" t="s">
        <v>81</v>
      </c>
      <c r="AW142" s="13" t="s">
        <v>36</v>
      </c>
      <c r="AX142" s="13" t="s">
        <v>73</v>
      </c>
      <c r="AY142" s="238" t="s">
        <v>135</v>
      </c>
    </row>
    <row r="143" spans="2:65" s="11" customFormat="1">
      <c r="B143" s="207"/>
      <c r="C143" s="208"/>
      <c r="D143" s="203" t="s">
        <v>148</v>
      </c>
      <c r="E143" s="209" t="s">
        <v>23</v>
      </c>
      <c r="F143" s="210" t="s">
        <v>553</v>
      </c>
      <c r="G143" s="208"/>
      <c r="H143" s="211">
        <v>2.6</v>
      </c>
      <c r="I143" s="212"/>
      <c r="J143" s="208"/>
      <c r="K143" s="208"/>
      <c r="L143" s="213"/>
      <c r="M143" s="214"/>
      <c r="N143" s="215"/>
      <c r="O143" s="215"/>
      <c r="P143" s="215"/>
      <c r="Q143" s="215"/>
      <c r="R143" s="215"/>
      <c r="S143" s="215"/>
      <c r="T143" s="216"/>
      <c r="AT143" s="217" t="s">
        <v>148</v>
      </c>
      <c r="AU143" s="217" t="s">
        <v>83</v>
      </c>
      <c r="AV143" s="11" t="s">
        <v>83</v>
      </c>
      <c r="AW143" s="11" t="s">
        <v>36</v>
      </c>
      <c r="AX143" s="11" t="s">
        <v>73</v>
      </c>
      <c r="AY143" s="217" t="s">
        <v>135</v>
      </c>
    </row>
    <row r="144" spans="2:65" s="13" customFormat="1">
      <c r="B144" s="229"/>
      <c r="C144" s="230"/>
      <c r="D144" s="203" t="s">
        <v>148</v>
      </c>
      <c r="E144" s="231" t="s">
        <v>23</v>
      </c>
      <c r="F144" s="232" t="s">
        <v>527</v>
      </c>
      <c r="G144" s="230"/>
      <c r="H144" s="231" t="s">
        <v>23</v>
      </c>
      <c r="I144" s="233"/>
      <c r="J144" s="230"/>
      <c r="K144" s="230"/>
      <c r="L144" s="234"/>
      <c r="M144" s="235"/>
      <c r="N144" s="236"/>
      <c r="O144" s="236"/>
      <c r="P144" s="236"/>
      <c r="Q144" s="236"/>
      <c r="R144" s="236"/>
      <c r="S144" s="236"/>
      <c r="T144" s="237"/>
      <c r="AT144" s="238" t="s">
        <v>148</v>
      </c>
      <c r="AU144" s="238" t="s">
        <v>83</v>
      </c>
      <c r="AV144" s="13" t="s">
        <v>81</v>
      </c>
      <c r="AW144" s="13" t="s">
        <v>36</v>
      </c>
      <c r="AX144" s="13" t="s">
        <v>73</v>
      </c>
      <c r="AY144" s="238" t="s">
        <v>135</v>
      </c>
    </row>
    <row r="145" spans="2:65" s="11" customFormat="1">
      <c r="B145" s="207"/>
      <c r="C145" s="208"/>
      <c r="D145" s="203" t="s">
        <v>148</v>
      </c>
      <c r="E145" s="209" t="s">
        <v>23</v>
      </c>
      <c r="F145" s="210" t="s">
        <v>554</v>
      </c>
      <c r="G145" s="208"/>
      <c r="H145" s="211">
        <v>20.8</v>
      </c>
      <c r="I145" s="212"/>
      <c r="J145" s="208"/>
      <c r="K145" s="208"/>
      <c r="L145" s="213"/>
      <c r="M145" s="214"/>
      <c r="N145" s="215"/>
      <c r="O145" s="215"/>
      <c r="P145" s="215"/>
      <c r="Q145" s="215"/>
      <c r="R145" s="215"/>
      <c r="S145" s="215"/>
      <c r="T145" s="216"/>
      <c r="AT145" s="217" t="s">
        <v>148</v>
      </c>
      <c r="AU145" s="217" t="s">
        <v>83</v>
      </c>
      <c r="AV145" s="11" t="s">
        <v>83</v>
      </c>
      <c r="AW145" s="11" t="s">
        <v>36</v>
      </c>
      <c r="AX145" s="11" t="s">
        <v>73</v>
      </c>
      <c r="AY145" s="217" t="s">
        <v>135</v>
      </c>
    </row>
    <row r="146" spans="2:65" s="12" customFormat="1">
      <c r="B146" s="218"/>
      <c r="C146" s="219"/>
      <c r="D146" s="203" t="s">
        <v>148</v>
      </c>
      <c r="E146" s="220" t="s">
        <v>23</v>
      </c>
      <c r="F146" s="221" t="s">
        <v>150</v>
      </c>
      <c r="G146" s="219"/>
      <c r="H146" s="222">
        <v>56.2</v>
      </c>
      <c r="I146" s="223"/>
      <c r="J146" s="219"/>
      <c r="K146" s="219"/>
      <c r="L146" s="224"/>
      <c r="M146" s="225"/>
      <c r="N146" s="226"/>
      <c r="O146" s="226"/>
      <c r="P146" s="226"/>
      <c r="Q146" s="226"/>
      <c r="R146" s="226"/>
      <c r="S146" s="226"/>
      <c r="T146" s="227"/>
      <c r="AT146" s="228" t="s">
        <v>148</v>
      </c>
      <c r="AU146" s="228" t="s">
        <v>83</v>
      </c>
      <c r="AV146" s="12" t="s">
        <v>142</v>
      </c>
      <c r="AW146" s="12" t="s">
        <v>36</v>
      </c>
      <c r="AX146" s="12" t="s">
        <v>81</v>
      </c>
      <c r="AY146" s="228" t="s">
        <v>135</v>
      </c>
    </row>
    <row r="147" spans="2:65" s="1" customFormat="1" ht="16.5" customHeight="1">
      <c r="B147" s="40"/>
      <c r="C147" s="191" t="s">
        <v>177</v>
      </c>
      <c r="D147" s="191" t="s">
        <v>137</v>
      </c>
      <c r="E147" s="192" t="s">
        <v>561</v>
      </c>
      <c r="F147" s="193" t="s">
        <v>562</v>
      </c>
      <c r="G147" s="194" t="s">
        <v>165</v>
      </c>
      <c r="H147" s="195">
        <v>73.078000000000003</v>
      </c>
      <c r="I147" s="196"/>
      <c r="J147" s="197">
        <f>ROUND(I147*H147,2)</f>
        <v>0</v>
      </c>
      <c r="K147" s="193" t="s">
        <v>141</v>
      </c>
      <c r="L147" s="60"/>
      <c r="M147" s="198" t="s">
        <v>23</v>
      </c>
      <c r="N147" s="199" t="s">
        <v>44</v>
      </c>
      <c r="O147" s="41"/>
      <c r="P147" s="200">
        <f>O147*H147</f>
        <v>0</v>
      </c>
      <c r="Q147" s="200">
        <v>0</v>
      </c>
      <c r="R147" s="200">
        <f>Q147*H147</f>
        <v>0</v>
      </c>
      <c r="S147" s="200">
        <v>0</v>
      </c>
      <c r="T147" s="201">
        <f>S147*H147</f>
        <v>0</v>
      </c>
      <c r="AR147" s="23" t="s">
        <v>142</v>
      </c>
      <c r="AT147" s="23" t="s">
        <v>137</v>
      </c>
      <c r="AU147" s="23" t="s">
        <v>83</v>
      </c>
      <c r="AY147" s="23" t="s">
        <v>135</v>
      </c>
      <c r="BE147" s="202">
        <f>IF(N147="základní",J147,0)</f>
        <v>0</v>
      </c>
      <c r="BF147" s="202">
        <f>IF(N147="snížená",J147,0)</f>
        <v>0</v>
      </c>
      <c r="BG147" s="202">
        <f>IF(N147="zákl. přenesená",J147,0)</f>
        <v>0</v>
      </c>
      <c r="BH147" s="202">
        <f>IF(N147="sníž. přenesená",J147,0)</f>
        <v>0</v>
      </c>
      <c r="BI147" s="202">
        <f>IF(N147="nulová",J147,0)</f>
        <v>0</v>
      </c>
      <c r="BJ147" s="23" t="s">
        <v>81</v>
      </c>
      <c r="BK147" s="202">
        <f>ROUND(I147*H147,2)</f>
        <v>0</v>
      </c>
      <c r="BL147" s="23" t="s">
        <v>142</v>
      </c>
      <c r="BM147" s="23" t="s">
        <v>563</v>
      </c>
    </row>
    <row r="148" spans="2:65" s="1" customFormat="1">
      <c r="B148" s="40"/>
      <c r="C148" s="62"/>
      <c r="D148" s="203" t="s">
        <v>144</v>
      </c>
      <c r="E148" s="62"/>
      <c r="F148" s="204" t="s">
        <v>562</v>
      </c>
      <c r="G148" s="62"/>
      <c r="H148" s="62"/>
      <c r="I148" s="162"/>
      <c r="J148" s="62"/>
      <c r="K148" s="62"/>
      <c r="L148" s="60"/>
      <c r="M148" s="205"/>
      <c r="N148" s="41"/>
      <c r="O148" s="41"/>
      <c r="P148" s="41"/>
      <c r="Q148" s="41"/>
      <c r="R148" s="41"/>
      <c r="S148" s="41"/>
      <c r="T148" s="77"/>
      <c r="AT148" s="23" t="s">
        <v>144</v>
      </c>
      <c r="AU148" s="23" t="s">
        <v>83</v>
      </c>
    </row>
    <row r="149" spans="2:65" s="1" customFormat="1" ht="94.5">
      <c r="B149" s="40"/>
      <c r="C149" s="62"/>
      <c r="D149" s="203" t="s">
        <v>146</v>
      </c>
      <c r="E149" s="62"/>
      <c r="F149" s="206" t="s">
        <v>564</v>
      </c>
      <c r="G149" s="62"/>
      <c r="H149" s="62"/>
      <c r="I149" s="162"/>
      <c r="J149" s="62"/>
      <c r="K149" s="62"/>
      <c r="L149" s="60"/>
      <c r="M149" s="205"/>
      <c r="N149" s="41"/>
      <c r="O149" s="41"/>
      <c r="P149" s="41"/>
      <c r="Q149" s="41"/>
      <c r="R149" s="41"/>
      <c r="S149" s="41"/>
      <c r="T149" s="77"/>
      <c r="AT149" s="23" t="s">
        <v>146</v>
      </c>
      <c r="AU149" s="23" t="s">
        <v>83</v>
      </c>
    </row>
    <row r="150" spans="2:65" s="13" customFormat="1">
      <c r="B150" s="229"/>
      <c r="C150" s="230"/>
      <c r="D150" s="203" t="s">
        <v>148</v>
      </c>
      <c r="E150" s="231" t="s">
        <v>23</v>
      </c>
      <c r="F150" s="232" t="s">
        <v>535</v>
      </c>
      <c r="G150" s="230"/>
      <c r="H150" s="231" t="s">
        <v>23</v>
      </c>
      <c r="I150" s="233"/>
      <c r="J150" s="230"/>
      <c r="K150" s="230"/>
      <c r="L150" s="234"/>
      <c r="M150" s="235"/>
      <c r="N150" s="236"/>
      <c r="O150" s="236"/>
      <c r="P150" s="236"/>
      <c r="Q150" s="236"/>
      <c r="R150" s="236"/>
      <c r="S150" s="236"/>
      <c r="T150" s="237"/>
      <c r="AT150" s="238" t="s">
        <v>148</v>
      </c>
      <c r="AU150" s="238" t="s">
        <v>83</v>
      </c>
      <c r="AV150" s="13" t="s">
        <v>81</v>
      </c>
      <c r="AW150" s="13" t="s">
        <v>36</v>
      </c>
      <c r="AX150" s="13" t="s">
        <v>73</v>
      </c>
      <c r="AY150" s="238" t="s">
        <v>135</v>
      </c>
    </row>
    <row r="151" spans="2:65" s="11" customFormat="1">
      <c r="B151" s="207"/>
      <c r="C151" s="208"/>
      <c r="D151" s="203" t="s">
        <v>148</v>
      </c>
      <c r="E151" s="209" t="s">
        <v>23</v>
      </c>
      <c r="F151" s="210" t="s">
        <v>565</v>
      </c>
      <c r="G151" s="208"/>
      <c r="H151" s="211">
        <v>9.7970000000000006</v>
      </c>
      <c r="I151" s="212"/>
      <c r="J151" s="208"/>
      <c r="K151" s="208"/>
      <c r="L151" s="213"/>
      <c r="M151" s="214"/>
      <c r="N151" s="215"/>
      <c r="O151" s="215"/>
      <c r="P151" s="215"/>
      <c r="Q151" s="215"/>
      <c r="R151" s="215"/>
      <c r="S151" s="215"/>
      <c r="T151" s="216"/>
      <c r="AT151" s="217" t="s">
        <v>148</v>
      </c>
      <c r="AU151" s="217" t="s">
        <v>83</v>
      </c>
      <c r="AV151" s="11" t="s">
        <v>83</v>
      </c>
      <c r="AW151" s="11" t="s">
        <v>36</v>
      </c>
      <c r="AX151" s="11" t="s">
        <v>73</v>
      </c>
      <c r="AY151" s="217" t="s">
        <v>135</v>
      </c>
    </row>
    <row r="152" spans="2:65" s="13" customFormat="1">
      <c r="B152" s="229"/>
      <c r="C152" s="230"/>
      <c r="D152" s="203" t="s">
        <v>148</v>
      </c>
      <c r="E152" s="231" t="s">
        <v>23</v>
      </c>
      <c r="F152" s="232" t="s">
        <v>559</v>
      </c>
      <c r="G152" s="230"/>
      <c r="H152" s="231" t="s">
        <v>23</v>
      </c>
      <c r="I152" s="233"/>
      <c r="J152" s="230"/>
      <c r="K152" s="230"/>
      <c r="L152" s="234"/>
      <c r="M152" s="235"/>
      <c r="N152" s="236"/>
      <c r="O152" s="236"/>
      <c r="P152" s="236"/>
      <c r="Q152" s="236"/>
      <c r="R152" s="236"/>
      <c r="S152" s="236"/>
      <c r="T152" s="237"/>
      <c r="AT152" s="238" t="s">
        <v>148</v>
      </c>
      <c r="AU152" s="238" t="s">
        <v>83</v>
      </c>
      <c r="AV152" s="13" t="s">
        <v>81</v>
      </c>
      <c r="AW152" s="13" t="s">
        <v>36</v>
      </c>
      <c r="AX152" s="13" t="s">
        <v>73</v>
      </c>
      <c r="AY152" s="238" t="s">
        <v>135</v>
      </c>
    </row>
    <row r="153" spans="2:65" s="11" customFormat="1">
      <c r="B153" s="207"/>
      <c r="C153" s="208"/>
      <c r="D153" s="203" t="s">
        <v>148</v>
      </c>
      <c r="E153" s="209" t="s">
        <v>23</v>
      </c>
      <c r="F153" s="210" t="s">
        <v>566</v>
      </c>
      <c r="G153" s="208"/>
      <c r="H153" s="211">
        <v>39.375</v>
      </c>
      <c r="I153" s="212"/>
      <c r="J153" s="208"/>
      <c r="K153" s="208"/>
      <c r="L153" s="213"/>
      <c r="M153" s="214"/>
      <c r="N153" s="215"/>
      <c r="O153" s="215"/>
      <c r="P153" s="215"/>
      <c r="Q153" s="215"/>
      <c r="R153" s="215"/>
      <c r="S153" s="215"/>
      <c r="T153" s="216"/>
      <c r="AT153" s="217" t="s">
        <v>148</v>
      </c>
      <c r="AU153" s="217" t="s">
        <v>83</v>
      </c>
      <c r="AV153" s="11" t="s">
        <v>83</v>
      </c>
      <c r="AW153" s="11" t="s">
        <v>36</v>
      </c>
      <c r="AX153" s="11" t="s">
        <v>73</v>
      </c>
      <c r="AY153" s="217" t="s">
        <v>135</v>
      </c>
    </row>
    <row r="154" spans="2:65" s="13" customFormat="1">
      <c r="B154" s="229"/>
      <c r="C154" s="230"/>
      <c r="D154" s="203" t="s">
        <v>148</v>
      </c>
      <c r="E154" s="231" t="s">
        <v>23</v>
      </c>
      <c r="F154" s="232" t="s">
        <v>567</v>
      </c>
      <c r="G154" s="230"/>
      <c r="H154" s="231" t="s">
        <v>23</v>
      </c>
      <c r="I154" s="233"/>
      <c r="J154" s="230"/>
      <c r="K154" s="230"/>
      <c r="L154" s="234"/>
      <c r="M154" s="235"/>
      <c r="N154" s="236"/>
      <c r="O154" s="236"/>
      <c r="P154" s="236"/>
      <c r="Q154" s="236"/>
      <c r="R154" s="236"/>
      <c r="S154" s="236"/>
      <c r="T154" s="237"/>
      <c r="AT154" s="238" t="s">
        <v>148</v>
      </c>
      <c r="AU154" s="238" t="s">
        <v>83</v>
      </c>
      <c r="AV154" s="13" t="s">
        <v>81</v>
      </c>
      <c r="AW154" s="13" t="s">
        <v>36</v>
      </c>
      <c r="AX154" s="13" t="s">
        <v>73</v>
      </c>
      <c r="AY154" s="238" t="s">
        <v>135</v>
      </c>
    </row>
    <row r="155" spans="2:65" s="11" customFormat="1">
      <c r="B155" s="207"/>
      <c r="C155" s="208"/>
      <c r="D155" s="203" t="s">
        <v>148</v>
      </c>
      <c r="E155" s="209" t="s">
        <v>23</v>
      </c>
      <c r="F155" s="210" t="s">
        <v>568</v>
      </c>
      <c r="G155" s="208"/>
      <c r="H155" s="211">
        <v>23.905999999999999</v>
      </c>
      <c r="I155" s="212"/>
      <c r="J155" s="208"/>
      <c r="K155" s="208"/>
      <c r="L155" s="213"/>
      <c r="M155" s="214"/>
      <c r="N155" s="215"/>
      <c r="O155" s="215"/>
      <c r="P155" s="215"/>
      <c r="Q155" s="215"/>
      <c r="R155" s="215"/>
      <c r="S155" s="215"/>
      <c r="T155" s="216"/>
      <c r="AT155" s="217" t="s">
        <v>148</v>
      </c>
      <c r="AU155" s="217" t="s">
        <v>83</v>
      </c>
      <c r="AV155" s="11" t="s">
        <v>83</v>
      </c>
      <c r="AW155" s="11" t="s">
        <v>36</v>
      </c>
      <c r="AX155" s="11" t="s">
        <v>73</v>
      </c>
      <c r="AY155" s="217" t="s">
        <v>135</v>
      </c>
    </row>
    <row r="156" spans="2:65" s="12" customFormat="1">
      <c r="B156" s="218"/>
      <c r="C156" s="219"/>
      <c r="D156" s="203" t="s">
        <v>148</v>
      </c>
      <c r="E156" s="220" t="s">
        <v>23</v>
      </c>
      <c r="F156" s="221" t="s">
        <v>150</v>
      </c>
      <c r="G156" s="219"/>
      <c r="H156" s="222">
        <v>73.078000000000003</v>
      </c>
      <c r="I156" s="223"/>
      <c r="J156" s="219"/>
      <c r="K156" s="219"/>
      <c r="L156" s="224"/>
      <c r="M156" s="225"/>
      <c r="N156" s="226"/>
      <c r="O156" s="226"/>
      <c r="P156" s="226"/>
      <c r="Q156" s="226"/>
      <c r="R156" s="226"/>
      <c r="S156" s="226"/>
      <c r="T156" s="227"/>
      <c r="AT156" s="228" t="s">
        <v>148</v>
      </c>
      <c r="AU156" s="228" t="s">
        <v>83</v>
      </c>
      <c r="AV156" s="12" t="s">
        <v>142</v>
      </c>
      <c r="AW156" s="12" t="s">
        <v>36</v>
      </c>
      <c r="AX156" s="12" t="s">
        <v>81</v>
      </c>
      <c r="AY156" s="228" t="s">
        <v>135</v>
      </c>
    </row>
    <row r="157" spans="2:65" s="1" customFormat="1" ht="16.5" customHeight="1">
      <c r="B157" s="40"/>
      <c r="C157" s="191" t="s">
        <v>184</v>
      </c>
      <c r="D157" s="191" t="s">
        <v>137</v>
      </c>
      <c r="E157" s="192" t="s">
        <v>202</v>
      </c>
      <c r="F157" s="193" t="s">
        <v>203</v>
      </c>
      <c r="G157" s="194" t="s">
        <v>165</v>
      </c>
      <c r="H157" s="195">
        <v>71.447999999999993</v>
      </c>
      <c r="I157" s="196"/>
      <c r="J157" s="197">
        <f>ROUND(I157*H157,2)</f>
        <v>0</v>
      </c>
      <c r="K157" s="193" t="s">
        <v>141</v>
      </c>
      <c r="L157" s="60"/>
      <c r="M157" s="198" t="s">
        <v>23</v>
      </c>
      <c r="N157" s="199" t="s">
        <v>44</v>
      </c>
      <c r="O157" s="41"/>
      <c r="P157" s="200">
        <f>O157*H157</f>
        <v>0</v>
      </c>
      <c r="Q157" s="200">
        <v>0</v>
      </c>
      <c r="R157" s="200">
        <f>Q157*H157</f>
        <v>0</v>
      </c>
      <c r="S157" s="200">
        <v>0</v>
      </c>
      <c r="T157" s="201">
        <f>S157*H157</f>
        <v>0</v>
      </c>
      <c r="AR157" s="23" t="s">
        <v>142</v>
      </c>
      <c r="AT157" s="23" t="s">
        <v>137</v>
      </c>
      <c r="AU157" s="23" t="s">
        <v>83</v>
      </c>
      <c r="AY157" s="23" t="s">
        <v>135</v>
      </c>
      <c r="BE157" s="202">
        <f>IF(N157="základní",J157,0)</f>
        <v>0</v>
      </c>
      <c r="BF157" s="202">
        <f>IF(N157="snížená",J157,0)</f>
        <v>0</v>
      </c>
      <c r="BG157" s="202">
        <f>IF(N157="zákl. přenesená",J157,0)</f>
        <v>0</v>
      </c>
      <c r="BH157" s="202">
        <f>IF(N157="sníž. přenesená",J157,0)</f>
        <v>0</v>
      </c>
      <c r="BI157" s="202">
        <f>IF(N157="nulová",J157,0)</f>
        <v>0</v>
      </c>
      <c r="BJ157" s="23" t="s">
        <v>81</v>
      </c>
      <c r="BK157" s="202">
        <f>ROUND(I157*H157,2)</f>
        <v>0</v>
      </c>
      <c r="BL157" s="23" t="s">
        <v>142</v>
      </c>
      <c r="BM157" s="23" t="s">
        <v>569</v>
      </c>
    </row>
    <row r="158" spans="2:65" s="1" customFormat="1" ht="40.5">
      <c r="B158" s="40"/>
      <c r="C158" s="62"/>
      <c r="D158" s="203" t="s">
        <v>144</v>
      </c>
      <c r="E158" s="62"/>
      <c r="F158" s="204" t="s">
        <v>205</v>
      </c>
      <c r="G158" s="62"/>
      <c r="H158" s="62"/>
      <c r="I158" s="162"/>
      <c r="J158" s="62"/>
      <c r="K158" s="62"/>
      <c r="L158" s="60"/>
      <c r="M158" s="205"/>
      <c r="N158" s="41"/>
      <c r="O158" s="41"/>
      <c r="P158" s="41"/>
      <c r="Q158" s="41"/>
      <c r="R158" s="41"/>
      <c r="S158" s="41"/>
      <c r="T158" s="77"/>
      <c r="AT158" s="23" t="s">
        <v>144</v>
      </c>
      <c r="AU158" s="23" t="s">
        <v>83</v>
      </c>
    </row>
    <row r="159" spans="2:65" s="1" customFormat="1" ht="189">
      <c r="B159" s="40"/>
      <c r="C159" s="62"/>
      <c r="D159" s="203" t="s">
        <v>146</v>
      </c>
      <c r="E159" s="62"/>
      <c r="F159" s="206" t="s">
        <v>206</v>
      </c>
      <c r="G159" s="62"/>
      <c r="H159" s="62"/>
      <c r="I159" s="162"/>
      <c r="J159" s="62"/>
      <c r="K159" s="62"/>
      <c r="L159" s="60"/>
      <c r="M159" s="205"/>
      <c r="N159" s="41"/>
      <c r="O159" s="41"/>
      <c r="P159" s="41"/>
      <c r="Q159" s="41"/>
      <c r="R159" s="41"/>
      <c r="S159" s="41"/>
      <c r="T159" s="77"/>
      <c r="AT159" s="23" t="s">
        <v>146</v>
      </c>
      <c r="AU159" s="23" t="s">
        <v>83</v>
      </c>
    </row>
    <row r="160" spans="2:65" s="11" customFormat="1">
      <c r="B160" s="207"/>
      <c r="C160" s="208"/>
      <c r="D160" s="203" t="s">
        <v>148</v>
      </c>
      <c r="E160" s="209" t="s">
        <v>23</v>
      </c>
      <c r="F160" s="210" t="s">
        <v>570</v>
      </c>
      <c r="G160" s="208"/>
      <c r="H160" s="211">
        <v>71.447999999999993</v>
      </c>
      <c r="I160" s="212"/>
      <c r="J160" s="208"/>
      <c r="K160" s="208"/>
      <c r="L160" s="213"/>
      <c r="M160" s="214"/>
      <c r="N160" s="215"/>
      <c r="O160" s="215"/>
      <c r="P160" s="215"/>
      <c r="Q160" s="215"/>
      <c r="R160" s="215"/>
      <c r="S160" s="215"/>
      <c r="T160" s="216"/>
      <c r="AT160" s="217" t="s">
        <v>148</v>
      </c>
      <c r="AU160" s="217" t="s">
        <v>83</v>
      </c>
      <c r="AV160" s="11" t="s">
        <v>83</v>
      </c>
      <c r="AW160" s="11" t="s">
        <v>36</v>
      </c>
      <c r="AX160" s="11" t="s">
        <v>73</v>
      </c>
      <c r="AY160" s="217" t="s">
        <v>135</v>
      </c>
    </row>
    <row r="161" spans="2:65" s="12" customFormat="1">
      <c r="B161" s="218"/>
      <c r="C161" s="219"/>
      <c r="D161" s="203" t="s">
        <v>148</v>
      </c>
      <c r="E161" s="220" t="s">
        <v>23</v>
      </c>
      <c r="F161" s="221" t="s">
        <v>150</v>
      </c>
      <c r="G161" s="219"/>
      <c r="H161" s="222">
        <v>71.447999999999993</v>
      </c>
      <c r="I161" s="223"/>
      <c r="J161" s="219"/>
      <c r="K161" s="219"/>
      <c r="L161" s="224"/>
      <c r="M161" s="225"/>
      <c r="N161" s="226"/>
      <c r="O161" s="226"/>
      <c r="P161" s="226"/>
      <c r="Q161" s="226"/>
      <c r="R161" s="226"/>
      <c r="S161" s="226"/>
      <c r="T161" s="227"/>
      <c r="AT161" s="228" t="s">
        <v>148</v>
      </c>
      <c r="AU161" s="228" t="s">
        <v>83</v>
      </c>
      <c r="AV161" s="12" t="s">
        <v>142</v>
      </c>
      <c r="AW161" s="12" t="s">
        <v>36</v>
      </c>
      <c r="AX161" s="12" t="s">
        <v>81</v>
      </c>
      <c r="AY161" s="228" t="s">
        <v>135</v>
      </c>
    </row>
    <row r="162" spans="2:65" s="1" customFormat="1" ht="16.5" customHeight="1">
      <c r="B162" s="40"/>
      <c r="C162" s="191" t="s">
        <v>190</v>
      </c>
      <c r="D162" s="191" t="s">
        <v>137</v>
      </c>
      <c r="E162" s="192" t="s">
        <v>571</v>
      </c>
      <c r="F162" s="193" t="s">
        <v>572</v>
      </c>
      <c r="G162" s="194" t="s">
        <v>165</v>
      </c>
      <c r="H162" s="195">
        <v>62.146000000000001</v>
      </c>
      <c r="I162" s="196"/>
      <c r="J162" s="197">
        <f>ROUND(I162*H162,2)</f>
        <v>0</v>
      </c>
      <c r="K162" s="193" t="s">
        <v>141</v>
      </c>
      <c r="L162" s="60"/>
      <c r="M162" s="198" t="s">
        <v>23</v>
      </c>
      <c r="N162" s="199" t="s">
        <v>44</v>
      </c>
      <c r="O162" s="41"/>
      <c r="P162" s="200">
        <f>O162*H162</f>
        <v>0</v>
      </c>
      <c r="Q162" s="200">
        <v>0</v>
      </c>
      <c r="R162" s="200">
        <f>Q162*H162</f>
        <v>0</v>
      </c>
      <c r="S162" s="200">
        <v>0</v>
      </c>
      <c r="T162" s="201">
        <f>S162*H162</f>
        <v>0</v>
      </c>
      <c r="AR162" s="23" t="s">
        <v>142</v>
      </c>
      <c r="AT162" s="23" t="s">
        <v>137</v>
      </c>
      <c r="AU162" s="23" t="s">
        <v>83</v>
      </c>
      <c r="AY162" s="23" t="s">
        <v>135</v>
      </c>
      <c r="BE162" s="202">
        <f>IF(N162="základní",J162,0)</f>
        <v>0</v>
      </c>
      <c r="BF162" s="202">
        <f>IF(N162="snížená",J162,0)</f>
        <v>0</v>
      </c>
      <c r="BG162" s="202">
        <f>IF(N162="zákl. přenesená",J162,0)</f>
        <v>0</v>
      </c>
      <c r="BH162" s="202">
        <f>IF(N162="sníž. přenesená",J162,0)</f>
        <v>0</v>
      </c>
      <c r="BI162" s="202">
        <f>IF(N162="nulová",J162,0)</f>
        <v>0</v>
      </c>
      <c r="BJ162" s="23" t="s">
        <v>81</v>
      </c>
      <c r="BK162" s="202">
        <f>ROUND(I162*H162,2)</f>
        <v>0</v>
      </c>
      <c r="BL162" s="23" t="s">
        <v>142</v>
      </c>
      <c r="BM162" s="23" t="s">
        <v>573</v>
      </c>
    </row>
    <row r="163" spans="2:65" s="1" customFormat="1">
      <c r="B163" s="40"/>
      <c r="C163" s="62"/>
      <c r="D163" s="203" t="s">
        <v>144</v>
      </c>
      <c r="E163" s="62"/>
      <c r="F163" s="204" t="s">
        <v>572</v>
      </c>
      <c r="G163" s="62"/>
      <c r="H163" s="62"/>
      <c r="I163" s="162"/>
      <c r="J163" s="62"/>
      <c r="K163" s="62"/>
      <c r="L163" s="60"/>
      <c r="M163" s="205"/>
      <c r="N163" s="41"/>
      <c r="O163" s="41"/>
      <c r="P163" s="41"/>
      <c r="Q163" s="41"/>
      <c r="R163" s="41"/>
      <c r="S163" s="41"/>
      <c r="T163" s="77"/>
      <c r="AT163" s="23" t="s">
        <v>144</v>
      </c>
      <c r="AU163" s="23" t="s">
        <v>83</v>
      </c>
    </row>
    <row r="164" spans="2:65" s="1" customFormat="1" ht="409.5">
      <c r="B164" s="40"/>
      <c r="C164" s="62"/>
      <c r="D164" s="203" t="s">
        <v>146</v>
      </c>
      <c r="E164" s="62"/>
      <c r="F164" s="206" t="s">
        <v>574</v>
      </c>
      <c r="G164" s="62"/>
      <c r="H164" s="62"/>
      <c r="I164" s="162"/>
      <c r="J164" s="62"/>
      <c r="K164" s="62"/>
      <c r="L164" s="60"/>
      <c r="M164" s="205"/>
      <c r="N164" s="41"/>
      <c r="O164" s="41"/>
      <c r="P164" s="41"/>
      <c r="Q164" s="41"/>
      <c r="R164" s="41"/>
      <c r="S164" s="41"/>
      <c r="T164" s="77"/>
      <c r="AT164" s="23" t="s">
        <v>146</v>
      </c>
      <c r="AU164" s="23" t="s">
        <v>83</v>
      </c>
    </row>
    <row r="165" spans="2:65" s="11" customFormat="1">
      <c r="B165" s="207"/>
      <c r="C165" s="208"/>
      <c r="D165" s="203" t="s">
        <v>148</v>
      </c>
      <c r="E165" s="209" t="s">
        <v>23</v>
      </c>
      <c r="F165" s="210" t="s">
        <v>575</v>
      </c>
      <c r="G165" s="208"/>
      <c r="H165" s="211">
        <v>62.146000000000001</v>
      </c>
      <c r="I165" s="212"/>
      <c r="J165" s="208"/>
      <c r="K165" s="208"/>
      <c r="L165" s="213"/>
      <c r="M165" s="214"/>
      <c r="N165" s="215"/>
      <c r="O165" s="215"/>
      <c r="P165" s="215"/>
      <c r="Q165" s="215"/>
      <c r="R165" s="215"/>
      <c r="S165" s="215"/>
      <c r="T165" s="216"/>
      <c r="AT165" s="217" t="s">
        <v>148</v>
      </c>
      <c r="AU165" s="217" t="s">
        <v>83</v>
      </c>
      <c r="AV165" s="11" t="s">
        <v>83</v>
      </c>
      <c r="AW165" s="11" t="s">
        <v>36</v>
      </c>
      <c r="AX165" s="11" t="s">
        <v>73</v>
      </c>
      <c r="AY165" s="217" t="s">
        <v>135</v>
      </c>
    </row>
    <row r="166" spans="2:65" s="12" customFormat="1">
      <c r="B166" s="218"/>
      <c r="C166" s="219"/>
      <c r="D166" s="203" t="s">
        <v>148</v>
      </c>
      <c r="E166" s="220" t="s">
        <v>23</v>
      </c>
      <c r="F166" s="221" t="s">
        <v>150</v>
      </c>
      <c r="G166" s="219"/>
      <c r="H166" s="222">
        <v>62.146000000000001</v>
      </c>
      <c r="I166" s="223"/>
      <c r="J166" s="219"/>
      <c r="K166" s="219"/>
      <c r="L166" s="224"/>
      <c r="M166" s="225"/>
      <c r="N166" s="226"/>
      <c r="O166" s="226"/>
      <c r="P166" s="226"/>
      <c r="Q166" s="226"/>
      <c r="R166" s="226"/>
      <c r="S166" s="226"/>
      <c r="T166" s="227"/>
      <c r="AT166" s="228" t="s">
        <v>148</v>
      </c>
      <c r="AU166" s="228" t="s">
        <v>83</v>
      </c>
      <c r="AV166" s="12" t="s">
        <v>142</v>
      </c>
      <c r="AW166" s="12" t="s">
        <v>36</v>
      </c>
      <c r="AX166" s="12" t="s">
        <v>81</v>
      </c>
      <c r="AY166" s="228" t="s">
        <v>135</v>
      </c>
    </row>
    <row r="167" spans="2:65" s="1" customFormat="1" ht="16.5" customHeight="1">
      <c r="B167" s="40"/>
      <c r="C167" s="191" t="s">
        <v>196</v>
      </c>
      <c r="D167" s="191" t="s">
        <v>137</v>
      </c>
      <c r="E167" s="192" t="s">
        <v>576</v>
      </c>
      <c r="F167" s="193" t="s">
        <v>577</v>
      </c>
      <c r="G167" s="194" t="s">
        <v>165</v>
      </c>
      <c r="H167" s="195">
        <v>48.261000000000003</v>
      </c>
      <c r="I167" s="196"/>
      <c r="J167" s="197">
        <f>ROUND(I167*H167,2)</f>
        <v>0</v>
      </c>
      <c r="K167" s="193" t="s">
        <v>141</v>
      </c>
      <c r="L167" s="60"/>
      <c r="M167" s="198" t="s">
        <v>23</v>
      </c>
      <c r="N167" s="199" t="s">
        <v>44</v>
      </c>
      <c r="O167" s="41"/>
      <c r="P167" s="200">
        <f>O167*H167</f>
        <v>0</v>
      </c>
      <c r="Q167" s="200">
        <v>0</v>
      </c>
      <c r="R167" s="200">
        <f>Q167*H167</f>
        <v>0</v>
      </c>
      <c r="S167" s="200">
        <v>0</v>
      </c>
      <c r="T167" s="201">
        <f>S167*H167</f>
        <v>0</v>
      </c>
      <c r="AR167" s="23" t="s">
        <v>142</v>
      </c>
      <c r="AT167" s="23" t="s">
        <v>137</v>
      </c>
      <c r="AU167" s="23" t="s">
        <v>83</v>
      </c>
      <c r="AY167" s="23" t="s">
        <v>135</v>
      </c>
      <c r="BE167" s="202">
        <f>IF(N167="základní",J167,0)</f>
        <v>0</v>
      </c>
      <c r="BF167" s="202">
        <f>IF(N167="snížená",J167,0)</f>
        <v>0</v>
      </c>
      <c r="BG167" s="202">
        <f>IF(N167="zákl. přenesená",J167,0)</f>
        <v>0</v>
      </c>
      <c r="BH167" s="202">
        <f>IF(N167="sníž. přenesená",J167,0)</f>
        <v>0</v>
      </c>
      <c r="BI167" s="202">
        <f>IF(N167="nulová",J167,0)</f>
        <v>0</v>
      </c>
      <c r="BJ167" s="23" t="s">
        <v>81</v>
      </c>
      <c r="BK167" s="202">
        <f>ROUND(I167*H167,2)</f>
        <v>0</v>
      </c>
      <c r="BL167" s="23" t="s">
        <v>142</v>
      </c>
      <c r="BM167" s="23" t="s">
        <v>578</v>
      </c>
    </row>
    <row r="168" spans="2:65" s="1" customFormat="1">
      <c r="B168" s="40"/>
      <c r="C168" s="62"/>
      <c r="D168" s="203" t="s">
        <v>144</v>
      </c>
      <c r="E168" s="62"/>
      <c r="F168" s="204" t="s">
        <v>577</v>
      </c>
      <c r="G168" s="62"/>
      <c r="H168" s="62"/>
      <c r="I168" s="162"/>
      <c r="J168" s="62"/>
      <c r="K168" s="62"/>
      <c r="L168" s="60"/>
      <c r="M168" s="205"/>
      <c r="N168" s="41"/>
      <c r="O168" s="41"/>
      <c r="P168" s="41"/>
      <c r="Q168" s="41"/>
      <c r="R168" s="41"/>
      <c r="S168" s="41"/>
      <c r="T168" s="77"/>
      <c r="AT168" s="23" t="s">
        <v>144</v>
      </c>
      <c r="AU168" s="23" t="s">
        <v>83</v>
      </c>
    </row>
    <row r="169" spans="2:65" s="1" customFormat="1" ht="108">
      <c r="B169" s="40"/>
      <c r="C169" s="62"/>
      <c r="D169" s="203" t="s">
        <v>146</v>
      </c>
      <c r="E169" s="62"/>
      <c r="F169" s="206" t="s">
        <v>579</v>
      </c>
      <c r="G169" s="62"/>
      <c r="H169" s="62"/>
      <c r="I169" s="162"/>
      <c r="J169" s="62"/>
      <c r="K169" s="62"/>
      <c r="L169" s="60"/>
      <c r="M169" s="205"/>
      <c r="N169" s="41"/>
      <c r="O169" s="41"/>
      <c r="P169" s="41"/>
      <c r="Q169" s="41"/>
      <c r="R169" s="41"/>
      <c r="S169" s="41"/>
      <c r="T169" s="77"/>
      <c r="AT169" s="23" t="s">
        <v>146</v>
      </c>
      <c r="AU169" s="23" t="s">
        <v>83</v>
      </c>
    </row>
    <row r="170" spans="2:65" s="13" customFormat="1">
      <c r="B170" s="229"/>
      <c r="C170" s="230"/>
      <c r="D170" s="203" t="s">
        <v>148</v>
      </c>
      <c r="E170" s="231" t="s">
        <v>23</v>
      </c>
      <c r="F170" s="232" t="s">
        <v>519</v>
      </c>
      <c r="G170" s="230"/>
      <c r="H170" s="231" t="s">
        <v>23</v>
      </c>
      <c r="I170" s="233"/>
      <c r="J170" s="230"/>
      <c r="K170" s="230"/>
      <c r="L170" s="234"/>
      <c r="M170" s="235"/>
      <c r="N170" s="236"/>
      <c r="O170" s="236"/>
      <c r="P170" s="236"/>
      <c r="Q170" s="236"/>
      <c r="R170" s="236"/>
      <c r="S170" s="236"/>
      <c r="T170" s="237"/>
      <c r="AT170" s="238" t="s">
        <v>148</v>
      </c>
      <c r="AU170" s="238" t="s">
        <v>83</v>
      </c>
      <c r="AV170" s="13" t="s">
        <v>81</v>
      </c>
      <c r="AW170" s="13" t="s">
        <v>36</v>
      </c>
      <c r="AX170" s="13" t="s">
        <v>73</v>
      </c>
      <c r="AY170" s="238" t="s">
        <v>135</v>
      </c>
    </row>
    <row r="171" spans="2:65" s="11" customFormat="1">
      <c r="B171" s="207"/>
      <c r="C171" s="208"/>
      <c r="D171" s="203" t="s">
        <v>148</v>
      </c>
      <c r="E171" s="209" t="s">
        <v>23</v>
      </c>
      <c r="F171" s="210" t="s">
        <v>580</v>
      </c>
      <c r="G171" s="208"/>
      <c r="H171" s="211">
        <v>18.75</v>
      </c>
      <c r="I171" s="212"/>
      <c r="J171" s="208"/>
      <c r="K171" s="208"/>
      <c r="L171" s="213"/>
      <c r="M171" s="214"/>
      <c r="N171" s="215"/>
      <c r="O171" s="215"/>
      <c r="P171" s="215"/>
      <c r="Q171" s="215"/>
      <c r="R171" s="215"/>
      <c r="S171" s="215"/>
      <c r="T171" s="216"/>
      <c r="AT171" s="217" t="s">
        <v>148</v>
      </c>
      <c r="AU171" s="217" t="s">
        <v>83</v>
      </c>
      <c r="AV171" s="11" t="s">
        <v>83</v>
      </c>
      <c r="AW171" s="11" t="s">
        <v>36</v>
      </c>
      <c r="AX171" s="11" t="s">
        <v>73</v>
      </c>
      <c r="AY171" s="217" t="s">
        <v>135</v>
      </c>
    </row>
    <row r="172" spans="2:65" s="13" customFormat="1">
      <c r="B172" s="229"/>
      <c r="C172" s="230"/>
      <c r="D172" s="203" t="s">
        <v>148</v>
      </c>
      <c r="E172" s="231" t="s">
        <v>23</v>
      </c>
      <c r="F172" s="232" t="s">
        <v>581</v>
      </c>
      <c r="G172" s="230"/>
      <c r="H172" s="231" t="s">
        <v>23</v>
      </c>
      <c r="I172" s="233"/>
      <c r="J172" s="230"/>
      <c r="K172" s="230"/>
      <c r="L172" s="234"/>
      <c r="M172" s="235"/>
      <c r="N172" s="236"/>
      <c r="O172" s="236"/>
      <c r="P172" s="236"/>
      <c r="Q172" s="236"/>
      <c r="R172" s="236"/>
      <c r="S172" s="236"/>
      <c r="T172" s="237"/>
      <c r="AT172" s="238" t="s">
        <v>148</v>
      </c>
      <c r="AU172" s="238" t="s">
        <v>83</v>
      </c>
      <c r="AV172" s="13" t="s">
        <v>81</v>
      </c>
      <c r="AW172" s="13" t="s">
        <v>36</v>
      </c>
      <c r="AX172" s="13" t="s">
        <v>73</v>
      </c>
      <c r="AY172" s="238" t="s">
        <v>135</v>
      </c>
    </row>
    <row r="173" spans="2:65" s="11" customFormat="1">
      <c r="B173" s="207"/>
      <c r="C173" s="208"/>
      <c r="D173" s="203" t="s">
        <v>148</v>
      </c>
      <c r="E173" s="209" t="s">
        <v>23</v>
      </c>
      <c r="F173" s="210" t="s">
        <v>582</v>
      </c>
      <c r="G173" s="208"/>
      <c r="H173" s="211">
        <v>-2.343</v>
      </c>
      <c r="I173" s="212"/>
      <c r="J173" s="208"/>
      <c r="K173" s="208"/>
      <c r="L173" s="213"/>
      <c r="M173" s="214"/>
      <c r="N173" s="215"/>
      <c r="O173" s="215"/>
      <c r="P173" s="215"/>
      <c r="Q173" s="215"/>
      <c r="R173" s="215"/>
      <c r="S173" s="215"/>
      <c r="T173" s="216"/>
      <c r="AT173" s="217" t="s">
        <v>148</v>
      </c>
      <c r="AU173" s="217" t="s">
        <v>83</v>
      </c>
      <c r="AV173" s="11" t="s">
        <v>83</v>
      </c>
      <c r="AW173" s="11" t="s">
        <v>36</v>
      </c>
      <c r="AX173" s="11" t="s">
        <v>73</v>
      </c>
      <c r="AY173" s="217" t="s">
        <v>135</v>
      </c>
    </row>
    <row r="174" spans="2:65" s="13" customFormat="1">
      <c r="B174" s="229"/>
      <c r="C174" s="230"/>
      <c r="D174" s="203" t="s">
        <v>148</v>
      </c>
      <c r="E174" s="231" t="s">
        <v>23</v>
      </c>
      <c r="F174" s="232" t="s">
        <v>583</v>
      </c>
      <c r="G174" s="230"/>
      <c r="H174" s="231" t="s">
        <v>23</v>
      </c>
      <c r="I174" s="233"/>
      <c r="J174" s="230"/>
      <c r="K174" s="230"/>
      <c r="L174" s="234"/>
      <c r="M174" s="235"/>
      <c r="N174" s="236"/>
      <c r="O174" s="236"/>
      <c r="P174" s="236"/>
      <c r="Q174" s="236"/>
      <c r="R174" s="236"/>
      <c r="S174" s="236"/>
      <c r="T174" s="237"/>
      <c r="AT174" s="238" t="s">
        <v>148</v>
      </c>
      <c r="AU174" s="238" t="s">
        <v>83</v>
      </c>
      <c r="AV174" s="13" t="s">
        <v>81</v>
      </c>
      <c r="AW174" s="13" t="s">
        <v>36</v>
      </c>
      <c r="AX174" s="13" t="s">
        <v>73</v>
      </c>
      <c r="AY174" s="238" t="s">
        <v>135</v>
      </c>
    </row>
    <row r="175" spans="2:65" s="11" customFormat="1">
      <c r="B175" s="207"/>
      <c r="C175" s="208"/>
      <c r="D175" s="203" t="s">
        <v>148</v>
      </c>
      <c r="E175" s="209" t="s">
        <v>23</v>
      </c>
      <c r="F175" s="210" t="s">
        <v>584</v>
      </c>
      <c r="G175" s="208"/>
      <c r="H175" s="211">
        <v>-1.4</v>
      </c>
      <c r="I175" s="212"/>
      <c r="J175" s="208"/>
      <c r="K175" s="208"/>
      <c r="L175" s="213"/>
      <c r="M175" s="214"/>
      <c r="N175" s="215"/>
      <c r="O175" s="215"/>
      <c r="P175" s="215"/>
      <c r="Q175" s="215"/>
      <c r="R175" s="215"/>
      <c r="S175" s="215"/>
      <c r="T175" s="216"/>
      <c r="AT175" s="217" t="s">
        <v>148</v>
      </c>
      <c r="AU175" s="217" t="s">
        <v>83</v>
      </c>
      <c r="AV175" s="11" t="s">
        <v>83</v>
      </c>
      <c r="AW175" s="11" t="s">
        <v>36</v>
      </c>
      <c r="AX175" s="11" t="s">
        <v>73</v>
      </c>
      <c r="AY175" s="217" t="s">
        <v>135</v>
      </c>
    </row>
    <row r="176" spans="2:65" s="13" customFormat="1">
      <c r="B176" s="229"/>
      <c r="C176" s="230"/>
      <c r="D176" s="203" t="s">
        <v>148</v>
      </c>
      <c r="E176" s="231" t="s">
        <v>23</v>
      </c>
      <c r="F176" s="232" t="s">
        <v>521</v>
      </c>
      <c r="G176" s="230"/>
      <c r="H176" s="231" t="s">
        <v>23</v>
      </c>
      <c r="I176" s="233"/>
      <c r="J176" s="230"/>
      <c r="K176" s="230"/>
      <c r="L176" s="234"/>
      <c r="M176" s="235"/>
      <c r="N176" s="236"/>
      <c r="O176" s="236"/>
      <c r="P176" s="236"/>
      <c r="Q176" s="236"/>
      <c r="R176" s="236"/>
      <c r="S176" s="236"/>
      <c r="T176" s="237"/>
      <c r="AT176" s="238" t="s">
        <v>148</v>
      </c>
      <c r="AU176" s="238" t="s">
        <v>83</v>
      </c>
      <c r="AV176" s="13" t="s">
        <v>81</v>
      </c>
      <c r="AW176" s="13" t="s">
        <v>36</v>
      </c>
      <c r="AX176" s="13" t="s">
        <v>73</v>
      </c>
      <c r="AY176" s="238" t="s">
        <v>135</v>
      </c>
    </row>
    <row r="177" spans="2:51" s="11" customFormat="1">
      <c r="B177" s="207"/>
      <c r="C177" s="208"/>
      <c r="D177" s="203" t="s">
        <v>148</v>
      </c>
      <c r="E177" s="209" t="s">
        <v>23</v>
      </c>
      <c r="F177" s="210" t="s">
        <v>585</v>
      </c>
      <c r="G177" s="208"/>
      <c r="H177" s="211">
        <v>3.4380000000000002</v>
      </c>
      <c r="I177" s="212"/>
      <c r="J177" s="208"/>
      <c r="K177" s="208"/>
      <c r="L177" s="213"/>
      <c r="M177" s="214"/>
      <c r="N177" s="215"/>
      <c r="O177" s="215"/>
      <c r="P177" s="215"/>
      <c r="Q177" s="215"/>
      <c r="R177" s="215"/>
      <c r="S177" s="215"/>
      <c r="T177" s="216"/>
      <c r="AT177" s="217" t="s">
        <v>148</v>
      </c>
      <c r="AU177" s="217" t="s">
        <v>83</v>
      </c>
      <c r="AV177" s="11" t="s">
        <v>83</v>
      </c>
      <c r="AW177" s="11" t="s">
        <v>36</v>
      </c>
      <c r="AX177" s="11" t="s">
        <v>73</v>
      </c>
      <c r="AY177" s="217" t="s">
        <v>135</v>
      </c>
    </row>
    <row r="178" spans="2:51" s="13" customFormat="1">
      <c r="B178" s="229"/>
      <c r="C178" s="230"/>
      <c r="D178" s="203" t="s">
        <v>148</v>
      </c>
      <c r="E178" s="231" t="s">
        <v>23</v>
      </c>
      <c r="F178" s="232" t="s">
        <v>581</v>
      </c>
      <c r="G178" s="230"/>
      <c r="H178" s="231" t="s">
        <v>23</v>
      </c>
      <c r="I178" s="233"/>
      <c r="J178" s="230"/>
      <c r="K178" s="230"/>
      <c r="L178" s="234"/>
      <c r="M178" s="235"/>
      <c r="N178" s="236"/>
      <c r="O178" s="236"/>
      <c r="P178" s="236"/>
      <c r="Q178" s="236"/>
      <c r="R178" s="236"/>
      <c r="S178" s="236"/>
      <c r="T178" s="237"/>
      <c r="AT178" s="238" t="s">
        <v>148</v>
      </c>
      <c r="AU178" s="238" t="s">
        <v>83</v>
      </c>
      <c r="AV178" s="13" t="s">
        <v>81</v>
      </c>
      <c r="AW178" s="13" t="s">
        <v>36</v>
      </c>
      <c r="AX178" s="13" t="s">
        <v>73</v>
      </c>
      <c r="AY178" s="238" t="s">
        <v>135</v>
      </c>
    </row>
    <row r="179" spans="2:51" s="11" customFormat="1">
      <c r="B179" s="207"/>
      <c r="C179" s="208"/>
      <c r="D179" s="203" t="s">
        <v>148</v>
      </c>
      <c r="E179" s="209" t="s">
        <v>23</v>
      </c>
      <c r="F179" s="210" t="s">
        <v>586</v>
      </c>
      <c r="G179" s="208"/>
      <c r="H179" s="211">
        <v>-0.43</v>
      </c>
      <c r="I179" s="212"/>
      <c r="J179" s="208"/>
      <c r="K179" s="208"/>
      <c r="L179" s="213"/>
      <c r="M179" s="214"/>
      <c r="N179" s="215"/>
      <c r="O179" s="215"/>
      <c r="P179" s="215"/>
      <c r="Q179" s="215"/>
      <c r="R179" s="215"/>
      <c r="S179" s="215"/>
      <c r="T179" s="216"/>
      <c r="AT179" s="217" t="s">
        <v>148</v>
      </c>
      <c r="AU179" s="217" t="s">
        <v>83</v>
      </c>
      <c r="AV179" s="11" t="s">
        <v>83</v>
      </c>
      <c r="AW179" s="11" t="s">
        <v>36</v>
      </c>
      <c r="AX179" s="11" t="s">
        <v>73</v>
      </c>
      <c r="AY179" s="217" t="s">
        <v>135</v>
      </c>
    </row>
    <row r="180" spans="2:51" s="13" customFormat="1">
      <c r="B180" s="229"/>
      <c r="C180" s="230"/>
      <c r="D180" s="203" t="s">
        <v>148</v>
      </c>
      <c r="E180" s="231" t="s">
        <v>23</v>
      </c>
      <c r="F180" s="232" t="s">
        <v>587</v>
      </c>
      <c r="G180" s="230"/>
      <c r="H180" s="231" t="s">
        <v>23</v>
      </c>
      <c r="I180" s="233"/>
      <c r="J180" s="230"/>
      <c r="K180" s="230"/>
      <c r="L180" s="234"/>
      <c r="M180" s="235"/>
      <c r="N180" s="236"/>
      <c r="O180" s="236"/>
      <c r="P180" s="236"/>
      <c r="Q180" s="236"/>
      <c r="R180" s="236"/>
      <c r="S180" s="236"/>
      <c r="T180" s="237"/>
      <c r="AT180" s="238" t="s">
        <v>148</v>
      </c>
      <c r="AU180" s="238" t="s">
        <v>83</v>
      </c>
      <c r="AV180" s="13" t="s">
        <v>81</v>
      </c>
      <c r="AW180" s="13" t="s">
        <v>36</v>
      </c>
      <c r="AX180" s="13" t="s">
        <v>73</v>
      </c>
      <c r="AY180" s="238" t="s">
        <v>135</v>
      </c>
    </row>
    <row r="181" spans="2:51" s="11" customFormat="1">
      <c r="B181" s="207"/>
      <c r="C181" s="208"/>
      <c r="D181" s="203" t="s">
        <v>148</v>
      </c>
      <c r="E181" s="209" t="s">
        <v>23</v>
      </c>
      <c r="F181" s="210" t="s">
        <v>588</v>
      </c>
      <c r="G181" s="208"/>
      <c r="H181" s="211">
        <v>-2.1</v>
      </c>
      <c r="I181" s="212"/>
      <c r="J181" s="208"/>
      <c r="K181" s="208"/>
      <c r="L181" s="213"/>
      <c r="M181" s="214"/>
      <c r="N181" s="215"/>
      <c r="O181" s="215"/>
      <c r="P181" s="215"/>
      <c r="Q181" s="215"/>
      <c r="R181" s="215"/>
      <c r="S181" s="215"/>
      <c r="T181" s="216"/>
      <c r="AT181" s="217" t="s">
        <v>148</v>
      </c>
      <c r="AU181" s="217" t="s">
        <v>83</v>
      </c>
      <c r="AV181" s="11" t="s">
        <v>83</v>
      </c>
      <c r="AW181" s="11" t="s">
        <v>36</v>
      </c>
      <c r="AX181" s="11" t="s">
        <v>73</v>
      </c>
      <c r="AY181" s="217" t="s">
        <v>135</v>
      </c>
    </row>
    <row r="182" spans="2:51" s="13" customFormat="1">
      <c r="B182" s="229"/>
      <c r="C182" s="230"/>
      <c r="D182" s="203" t="s">
        <v>148</v>
      </c>
      <c r="E182" s="231" t="s">
        <v>23</v>
      </c>
      <c r="F182" s="232" t="s">
        <v>559</v>
      </c>
      <c r="G182" s="230"/>
      <c r="H182" s="231" t="s">
        <v>23</v>
      </c>
      <c r="I182" s="233"/>
      <c r="J182" s="230"/>
      <c r="K182" s="230"/>
      <c r="L182" s="234"/>
      <c r="M182" s="235"/>
      <c r="N182" s="236"/>
      <c r="O182" s="236"/>
      <c r="P182" s="236"/>
      <c r="Q182" s="236"/>
      <c r="R182" s="236"/>
      <c r="S182" s="236"/>
      <c r="T182" s="237"/>
      <c r="AT182" s="238" t="s">
        <v>148</v>
      </c>
      <c r="AU182" s="238" t="s">
        <v>83</v>
      </c>
      <c r="AV182" s="13" t="s">
        <v>81</v>
      </c>
      <c r="AW182" s="13" t="s">
        <v>36</v>
      </c>
      <c r="AX182" s="13" t="s">
        <v>73</v>
      </c>
      <c r="AY182" s="238" t="s">
        <v>135</v>
      </c>
    </row>
    <row r="183" spans="2:51" s="11" customFormat="1">
      <c r="B183" s="207"/>
      <c r="C183" s="208"/>
      <c r="D183" s="203" t="s">
        <v>148</v>
      </c>
      <c r="E183" s="209" t="s">
        <v>23</v>
      </c>
      <c r="F183" s="210" t="s">
        <v>589</v>
      </c>
      <c r="G183" s="208"/>
      <c r="H183" s="211">
        <v>15.75</v>
      </c>
      <c r="I183" s="212"/>
      <c r="J183" s="208"/>
      <c r="K183" s="208"/>
      <c r="L183" s="213"/>
      <c r="M183" s="214"/>
      <c r="N183" s="215"/>
      <c r="O183" s="215"/>
      <c r="P183" s="215"/>
      <c r="Q183" s="215"/>
      <c r="R183" s="215"/>
      <c r="S183" s="215"/>
      <c r="T183" s="216"/>
      <c r="AT183" s="217" t="s">
        <v>148</v>
      </c>
      <c r="AU183" s="217" t="s">
        <v>83</v>
      </c>
      <c r="AV183" s="11" t="s">
        <v>83</v>
      </c>
      <c r="AW183" s="11" t="s">
        <v>36</v>
      </c>
      <c r="AX183" s="11" t="s">
        <v>73</v>
      </c>
      <c r="AY183" s="217" t="s">
        <v>135</v>
      </c>
    </row>
    <row r="184" spans="2:51" s="13" customFormat="1">
      <c r="B184" s="229"/>
      <c r="C184" s="230"/>
      <c r="D184" s="203" t="s">
        <v>148</v>
      </c>
      <c r="E184" s="231" t="s">
        <v>23</v>
      </c>
      <c r="F184" s="232" t="s">
        <v>590</v>
      </c>
      <c r="G184" s="230"/>
      <c r="H184" s="231" t="s">
        <v>23</v>
      </c>
      <c r="I184" s="233"/>
      <c r="J184" s="230"/>
      <c r="K184" s="230"/>
      <c r="L184" s="234"/>
      <c r="M184" s="235"/>
      <c r="N184" s="236"/>
      <c r="O184" s="236"/>
      <c r="P184" s="236"/>
      <c r="Q184" s="236"/>
      <c r="R184" s="236"/>
      <c r="S184" s="236"/>
      <c r="T184" s="237"/>
      <c r="AT184" s="238" t="s">
        <v>148</v>
      </c>
      <c r="AU184" s="238" t="s">
        <v>83</v>
      </c>
      <c r="AV184" s="13" t="s">
        <v>81</v>
      </c>
      <c r="AW184" s="13" t="s">
        <v>36</v>
      </c>
      <c r="AX184" s="13" t="s">
        <v>73</v>
      </c>
      <c r="AY184" s="238" t="s">
        <v>135</v>
      </c>
    </row>
    <row r="185" spans="2:51" s="11" customFormat="1">
      <c r="B185" s="207"/>
      <c r="C185" s="208"/>
      <c r="D185" s="203" t="s">
        <v>148</v>
      </c>
      <c r="E185" s="209" t="s">
        <v>23</v>
      </c>
      <c r="F185" s="210" t="s">
        <v>591</v>
      </c>
      <c r="G185" s="208"/>
      <c r="H185" s="211">
        <v>-1.0900000000000001</v>
      </c>
      <c r="I185" s="212"/>
      <c r="J185" s="208"/>
      <c r="K185" s="208"/>
      <c r="L185" s="213"/>
      <c r="M185" s="214"/>
      <c r="N185" s="215"/>
      <c r="O185" s="215"/>
      <c r="P185" s="215"/>
      <c r="Q185" s="215"/>
      <c r="R185" s="215"/>
      <c r="S185" s="215"/>
      <c r="T185" s="216"/>
      <c r="AT185" s="217" t="s">
        <v>148</v>
      </c>
      <c r="AU185" s="217" t="s">
        <v>83</v>
      </c>
      <c r="AV185" s="11" t="s">
        <v>83</v>
      </c>
      <c r="AW185" s="11" t="s">
        <v>36</v>
      </c>
      <c r="AX185" s="11" t="s">
        <v>73</v>
      </c>
      <c r="AY185" s="217" t="s">
        <v>135</v>
      </c>
    </row>
    <row r="186" spans="2:51" s="13" customFormat="1">
      <c r="B186" s="229"/>
      <c r="C186" s="230"/>
      <c r="D186" s="203" t="s">
        <v>148</v>
      </c>
      <c r="E186" s="231" t="s">
        <v>23</v>
      </c>
      <c r="F186" s="232" t="s">
        <v>560</v>
      </c>
      <c r="G186" s="230"/>
      <c r="H186" s="231" t="s">
        <v>23</v>
      </c>
      <c r="I186" s="233"/>
      <c r="J186" s="230"/>
      <c r="K186" s="230"/>
      <c r="L186" s="234"/>
      <c r="M186" s="235"/>
      <c r="N186" s="236"/>
      <c r="O186" s="236"/>
      <c r="P186" s="236"/>
      <c r="Q186" s="236"/>
      <c r="R186" s="236"/>
      <c r="S186" s="236"/>
      <c r="T186" s="237"/>
      <c r="AT186" s="238" t="s">
        <v>148</v>
      </c>
      <c r="AU186" s="238" t="s">
        <v>83</v>
      </c>
      <c r="AV186" s="13" t="s">
        <v>81</v>
      </c>
      <c r="AW186" s="13" t="s">
        <v>36</v>
      </c>
      <c r="AX186" s="13" t="s">
        <v>73</v>
      </c>
      <c r="AY186" s="238" t="s">
        <v>135</v>
      </c>
    </row>
    <row r="187" spans="2:51" s="11" customFormat="1">
      <c r="B187" s="207"/>
      <c r="C187" s="208"/>
      <c r="D187" s="203" t="s">
        <v>148</v>
      </c>
      <c r="E187" s="209" t="s">
        <v>23</v>
      </c>
      <c r="F187" s="210" t="s">
        <v>592</v>
      </c>
      <c r="G187" s="208"/>
      <c r="H187" s="211">
        <v>7.75</v>
      </c>
      <c r="I187" s="212"/>
      <c r="J187" s="208"/>
      <c r="K187" s="208"/>
      <c r="L187" s="213"/>
      <c r="M187" s="214"/>
      <c r="N187" s="215"/>
      <c r="O187" s="215"/>
      <c r="P187" s="215"/>
      <c r="Q187" s="215"/>
      <c r="R187" s="215"/>
      <c r="S187" s="215"/>
      <c r="T187" s="216"/>
      <c r="AT187" s="217" t="s">
        <v>148</v>
      </c>
      <c r="AU187" s="217" t="s">
        <v>83</v>
      </c>
      <c r="AV187" s="11" t="s">
        <v>83</v>
      </c>
      <c r="AW187" s="11" t="s">
        <v>36</v>
      </c>
      <c r="AX187" s="11" t="s">
        <v>73</v>
      </c>
      <c r="AY187" s="217" t="s">
        <v>135</v>
      </c>
    </row>
    <row r="188" spans="2:51" s="13" customFormat="1">
      <c r="B188" s="229"/>
      <c r="C188" s="230"/>
      <c r="D188" s="203" t="s">
        <v>148</v>
      </c>
      <c r="E188" s="231" t="s">
        <v>23</v>
      </c>
      <c r="F188" s="232" t="s">
        <v>593</v>
      </c>
      <c r="G188" s="230"/>
      <c r="H188" s="231" t="s">
        <v>23</v>
      </c>
      <c r="I188" s="233"/>
      <c r="J188" s="230"/>
      <c r="K188" s="230"/>
      <c r="L188" s="234"/>
      <c r="M188" s="235"/>
      <c r="N188" s="236"/>
      <c r="O188" s="236"/>
      <c r="P188" s="236"/>
      <c r="Q188" s="236"/>
      <c r="R188" s="236"/>
      <c r="S188" s="236"/>
      <c r="T188" s="237"/>
      <c r="AT188" s="238" t="s">
        <v>148</v>
      </c>
      <c r="AU188" s="238" t="s">
        <v>83</v>
      </c>
      <c r="AV188" s="13" t="s">
        <v>81</v>
      </c>
      <c r="AW188" s="13" t="s">
        <v>36</v>
      </c>
      <c r="AX188" s="13" t="s">
        <v>73</v>
      </c>
      <c r="AY188" s="238" t="s">
        <v>135</v>
      </c>
    </row>
    <row r="189" spans="2:51" s="11" customFormat="1">
      <c r="B189" s="207"/>
      <c r="C189" s="208"/>
      <c r="D189" s="203" t="s">
        <v>148</v>
      </c>
      <c r="E189" s="209" t="s">
        <v>23</v>
      </c>
      <c r="F189" s="210" t="s">
        <v>594</v>
      </c>
      <c r="G189" s="208"/>
      <c r="H189" s="211">
        <v>-0.53600000000000003</v>
      </c>
      <c r="I189" s="212"/>
      <c r="J189" s="208"/>
      <c r="K189" s="208"/>
      <c r="L189" s="213"/>
      <c r="M189" s="214"/>
      <c r="N189" s="215"/>
      <c r="O189" s="215"/>
      <c r="P189" s="215"/>
      <c r="Q189" s="215"/>
      <c r="R189" s="215"/>
      <c r="S189" s="215"/>
      <c r="T189" s="216"/>
      <c r="AT189" s="217" t="s">
        <v>148</v>
      </c>
      <c r="AU189" s="217" t="s">
        <v>83</v>
      </c>
      <c r="AV189" s="11" t="s">
        <v>83</v>
      </c>
      <c r="AW189" s="11" t="s">
        <v>36</v>
      </c>
      <c r="AX189" s="11" t="s">
        <v>73</v>
      </c>
      <c r="AY189" s="217" t="s">
        <v>135</v>
      </c>
    </row>
    <row r="190" spans="2:51" s="13" customFormat="1">
      <c r="B190" s="229"/>
      <c r="C190" s="230"/>
      <c r="D190" s="203" t="s">
        <v>148</v>
      </c>
      <c r="E190" s="231" t="s">
        <v>23</v>
      </c>
      <c r="F190" s="232" t="s">
        <v>527</v>
      </c>
      <c r="G190" s="230"/>
      <c r="H190" s="231" t="s">
        <v>23</v>
      </c>
      <c r="I190" s="233"/>
      <c r="J190" s="230"/>
      <c r="K190" s="230"/>
      <c r="L190" s="234"/>
      <c r="M190" s="235"/>
      <c r="N190" s="236"/>
      <c r="O190" s="236"/>
      <c r="P190" s="236"/>
      <c r="Q190" s="236"/>
      <c r="R190" s="236"/>
      <c r="S190" s="236"/>
      <c r="T190" s="237"/>
      <c r="AT190" s="238" t="s">
        <v>148</v>
      </c>
      <c r="AU190" s="238" t="s">
        <v>83</v>
      </c>
      <c r="AV190" s="13" t="s">
        <v>81</v>
      </c>
      <c r="AW190" s="13" t="s">
        <v>36</v>
      </c>
      <c r="AX190" s="13" t="s">
        <v>73</v>
      </c>
      <c r="AY190" s="238" t="s">
        <v>135</v>
      </c>
    </row>
    <row r="191" spans="2:51" s="11" customFormat="1">
      <c r="B191" s="207"/>
      <c r="C191" s="208"/>
      <c r="D191" s="203" t="s">
        <v>148</v>
      </c>
      <c r="E191" s="209" t="s">
        <v>23</v>
      </c>
      <c r="F191" s="210" t="s">
        <v>595</v>
      </c>
      <c r="G191" s="208"/>
      <c r="H191" s="211">
        <v>8.5</v>
      </c>
      <c r="I191" s="212"/>
      <c r="J191" s="208"/>
      <c r="K191" s="208"/>
      <c r="L191" s="213"/>
      <c r="M191" s="214"/>
      <c r="N191" s="215"/>
      <c r="O191" s="215"/>
      <c r="P191" s="215"/>
      <c r="Q191" s="215"/>
      <c r="R191" s="215"/>
      <c r="S191" s="215"/>
      <c r="T191" s="216"/>
      <c r="AT191" s="217" t="s">
        <v>148</v>
      </c>
      <c r="AU191" s="217" t="s">
        <v>83</v>
      </c>
      <c r="AV191" s="11" t="s">
        <v>83</v>
      </c>
      <c r="AW191" s="11" t="s">
        <v>36</v>
      </c>
      <c r="AX191" s="11" t="s">
        <v>73</v>
      </c>
      <c r="AY191" s="217" t="s">
        <v>135</v>
      </c>
    </row>
    <row r="192" spans="2:51" s="13" customFormat="1">
      <c r="B192" s="229"/>
      <c r="C192" s="230"/>
      <c r="D192" s="203" t="s">
        <v>148</v>
      </c>
      <c r="E192" s="231" t="s">
        <v>23</v>
      </c>
      <c r="F192" s="232" t="s">
        <v>581</v>
      </c>
      <c r="G192" s="230"/>
      <c r="H192" s="231" t="s">
        <v>23</v>
      </c>
      <c r="I192" s="233"/>
      <c r="J192" s="230"/>
      <c r="K192" s="230"/>
      <c r="L192" s="234"/>
      <c r="M192" s="235"/>
      <c r="N192" s="236"/>
      <c r="O192" s="236"/>
      <c r="P192" s="236"/>
      <c r="Q192" s="236"/>
      <c r="R192" s="236"/>
      <c r="S192" s="236"/>
      <c r="T192" s="237"/>
      <c r="AT192" s="238" t="s">
        <v>148</v>
      </c>
      <c r="AU192" s="238" t="s">
        <v>83</v>
      </c>
      <c r="AV192" s="13" t="s">
        <v>81</v>
      </c>
      <c r="AW192" s="13" t="s">
        <v>36</v>
      </c>
      <c r="AX192" s="13" t="s">
        <v>73</v>
      </c>
      <c r="AY192" s="238" t="s">
        <v>135</v>
      </c>
    </row>
    <row r="193" spans="2:65" s="11" customFormat="1">
      <c r="B193" s="207"/>
      <c r="C193" s="208"/>
      <c r="D193" s="203" t="s">
        <v>148</v>
      </c>
      <c r="E193" s="209" t="s">
        <v>23</v>
      </c>
      <c r="F193" s="210" t="s">
        <v>596</v>
      </c>
      <c r="G193" s="208"/>
      <c r="H193" s="211">
        <v>-0.58799999999999997</v>
      </c>
      <c r="I193" s="212"/>
      <c r="J193" s="208"/>
      <c r="K193" s="208"/>
      <c r="L193" s="213"/>
      <c r="M193" s="214"/>
      <c r="N193" s="215"/>
      <c r="O193" s="215"/>
      <c r="P193" s="215"/>
      <c r="Q193" s="215"/>
      <c r="R193" s="215"/>
      <c r="S193" s="215"/>
      <c r="T193" s="216"/>
      <c r="AT193" s="217" t="s">
        <v>148</v>
      </c>
      <c r="AU193" s="217" t="s">
        <v>83</v>
      </c>
      <c r="AV193" s="11" t="s">
        <v>83</v>
      </c>
      <c r="AW193" s="11" t="s">
        <v>36</v>
      </c>
      <c r="AX193" s="11" t="s">
        <v>73</v>
      </c>
      <c r="AY193" s="217" t="s">
        <v>135</v>
      </c>
    </row>
    <row r="194" spans="2:65" s="13" customFormat="1">
      <c r="B194" s="229"/>
      <c r="C194" s="230"/>
      <c r="D194" s="203" t="s">
        <v>148</v>
      </c>
      <c r="E194" s="231" t="s">
        <v>23</v>
      </c>
      <c r="F194" s="232" t="s">
        <v>529</v>
      </c>
      <c r="G194" s="230"/>
      <c r="H194" s="231" t="s">
        <v>23</v>
      </c>
      <c r="I194" s="233"/>
      <c r="J194" s="230"/>
      <c r="K194" s="230"/>
      <c r="L194" s="234"/>
      <c r="M194" s="235"/>
      <c r="N194" s="236"/>
      <c r="O194" s="236"/>
      <c r="P194" s="236"/>
      <c r="Q194" s="236"/>
      <c r="R194" s="236"/>
      <c r="S194" s="236"/>
      <c r="T194" s="237"/>
      <c r="AT194" s="238" t="s">
        <v>148</v>
      </c>
      <c r="AU194" s="238" t="s">
        <v>83</v>
      </c>
      <c r="AV194" s="13" t="s">
        <v>81</v>
      </c>
      <c r="AW194" s="13" t="s">
        <v>36</v>
      </c>
      <c r="AX194" s="13" t="s">
        <v>73</v>
      </c>
      <c r="AY194" s="238" t="s">
        <v>135</v>
      </c>
    </row>
    <row r="195" spans="2:65" s="11" customFormat="1">
      <c r="B195" s="207"/>
      <c r="C195" s="208"/>
      <c r="D195" s="203" t="s">
        <v>148</v>
      </c>
      <c r="E195" s="209" t="s">
        <v>23</v>
      </c>
      <c r="F195" s="210" t="s">
        <v>597</v>
      </c>
      <c r="G195" s="208"/>
      <c r="H195" s="211">
        <v>2.75</v>
      </c>
      <c r="I195" s="212"/>
      <c r="J195" s="208"/>
      <c r="K195" s="208"/>
      <c r="L195" s="213"/>
      <c r="M195" s="214"/>
      <c r="N195" s="215"/>
      <c r="O195" s="215"/>
      <c r="P195" s="215"/>
      <c r="Q195" s="215"/>
      <c r="R195" s="215"/>
      <c r="S195" s="215"/>
      <c r="T195" s="216"/>
      <c r="AT195" s="217" t="s">
        <v>148</v>
      </c>
      <c r="AU195" s="217" t="s">
        <v>83</v>
      </c>
      <c r="AV195" s="11" t="s">
        <v>83</v>
      </c>
      <c r="AW195" s="11" t="s">
        <v>36</v>
      </c>
      <c r="AX195" s="11" t="s">
        <v>73</v>
      </c>
      <c r="AY195" s="217" t="s">
        <v>135</v>
      </c>
    </row>
    <row r="196" spans="2:65" s="13" customFormat="1">
      <c r="B196" s="229"/>
      <c r="C196" s="230"/>
      <c r="D196" s="203" t="s">
        <v>148</v>
      </c>
      <c r="E196" s="231" t="s">
        <v>23</v>
      </c>
      <c r="F196" s="232" t="s">
        <v>598</v>
      </c>
      <c r="G196" s="230"/>
      <c r="H196" s="231" t="s">
        <v>23</v>
      </c>
      <c r="I196" s="233"/>
      <c r="J196" s="230"/>
      <c r="K196" s="230"/>
      <c r="L196" s="234"/>
      <c r="M196" s="235"/>
      <c r="N196" s="236"/>
      <c r="O196" s="236"/>
      <c r="P196" s="236"/>
      <c r="Q196" s="236"/>
      <c r="R196" s="236"/>
      <c r="S196" s="236"/>
      <c r="T196" s="237"/>
      <c r="AT196" s="238" t="s">
        <v>148</v>
      </c>
      <c r="AU196" s="238" t="s">
        <v>83</v>
      </c>
      <c r="AV196" s="13" t="s">
        <v>81</v>
      </c>
      <c r="AW196" s="13" t="s">
        <v>36</v>
      </c>
      <c r="AX196" s="13" t="s">
        <v>73</v>
      </c>
      <c r="AY196" s="238" t="s">
        <v>135</v>
      </c>
    </row>
    <row r="197" spans="2:65" s="11" customFormat="1">
      <c r="B197" s="207"/>
      <c r="C197" s="208"/>
      <c r="D197" s="203" t="s">
        <v>148</v>
      </c>
      <c r="E197" s="209" t="s">
        <v>23</v>
      </c>
      <c r="F197" s="210" t="s">
        <v>599</v>
      </c>
      <c r="G197" s="208"/>
      <c r="H197" s="211">
        <v>-0.19</v>
      </c>
      <c r="I197" s="212"/>
      <c r="J197" s="208"/>
      <c r="K197" s="208"/>
      <c r="L197" s="213"/>
      <c r="M197" s="214"/>
      <c r="N197" s="215"/>
      <c r="O197" s="215"/>
      <c r="P197" s="215"/>
      <c r="Q197" s="215"/>
      <c r="R197" s="215"/>
      <c r="S197" s="215"/>
      <c r="T197" s="216"/>
      <c r="AT197" s="217" t="s">
        <v>148</v>
      </c>
      <c r="AU197" s="217" t="s">
        <v>83</v>
      </c>
      <c r="AV197" s="11" t="s">
        <v>83</v>
      </c>
      <c r="AW197" s="11" t="s">
        <v>36</v>
      </c>
      <c r="AX197" s="11" t="s">
        <v>73</v>
      </c>
      <c r="AY197" s="217" t="s">
        <v>135</v>
      </c>
    </row>
    <row r="198" spans="2:65" s="12" customFormat="1">
      <c r="B198" s="218"/>
      <c r="C198" s="219"/>
      <c r="D198" s="203" t="s">
        <v>148</v>
      </c>
      <c r="E198" s="220" t="s">
        <v>23</v>
      </c>
      <c r="F198" s="221" t="s">
        <v>150</v>
      </c>
      <c r="G198" s="219"/>
      <c r="H198" s="222">
        <v>48.261000000000003</v>
      </c>
      <c r="I198" s="223"/>
      <c r="J198" s="219"/>
      <c r="K198" s="219"/>
      <c r="L198" s="224"/>
      <c r="M198" s="225"/>
      <c r="N198" s="226"/>
      <c r="O198" s="226"/>
      <c r="P198" s="226"/>
      <c r="Q198" s="226"/>
      <c r="R198" s="226"/>
      <c r="S198" s="226"/>
      <c r="T198" s="227"/>
      <c r="AT198" s="228" t="s">
        <v>148</v>
      </c>
      <c r="AU198" s="228" t="s">
        <v>83</v>
      </c>
      <c r="AV198" s="12" t="s">
        <v>142</v>
      </c>
      <c r="AW198" s="12" t="s">
        <v>36</v>
      </c>
      <c r="AX198" s="12" t="s">
        <v>81</v>
      </c>
      <c r="AY198" s="228" t="s">
        <v>135</v>
      </c>
    </row>
    <row r="199" spans="2:65" s="1" customFormat="1" ht="16.5" customHeight="1">
      <c r="B199" s="40"/>
      <c r="C199" s="239" t="s">
        <v>201</v>
      </c>
      <c r="D199" s="239" t="s">
        <v>217</v>
      </c>
      <c r="E199" s="240" t="s">
        <v>600</v>
      </c>
      <c r="F199" s="241" t="s">
        <v>601</v>
      </c>
      <c r="G199" s="242" t="s">
        <v>220</v>
      </c>
      <c r="H199" s="243">
        <v>93.17</v>
      </c>
      <c r="I199" s="244"/>
      <c r="J199" s="245">
        <f>ROUND(I199*H199,2)</f>
        <v>0</v>
      </c>
      <c r="K199" s="241" t="s">
        <v>141</v>
      </c>
      <c r="L199" s="246"/>
      <c r="M199" s="247" t="s">
        <v>23</v>
      </c>
      <c r="N199" s="248" t="s">
        <v>44</v>
      </c>
      <c r="O199" s="41"/>
      <c r="P199" s="200">
        <f>O199*H199</f>
        <v>0</v>
      </c>
      <c r="Q199" s="200">
        <v>1</v>
      </c>
      <c r="R199" s="200">
        <f>Q199*H199</f>
        <v>93.17</v>
      </c>
      <c r="S199" s="200">
        <v>0</v>
      </c>
      <c r="T199" s="201">
        <f>S199*H199</f>
        <v>0</v>
      </c>
      <c r="AR199" s="23" t="s">
        <v>190</v>
      </c>
      <c r="AT199" s="23" t="s">
        <v>217</v>
      </c>
      <c r="AU199" s="23" t="s">
        <v>83</v>
      </c>
      <c r="AY199" s="23" t="s">
        <v>135</v>
      </c>
      <c r="BE199" s="202">
        <f>IF(N199="základní",J199,0)</f>
        <v>0</v>
      </c>
      <c r="BF199" s="202">
        <f>IF(N199="snížená",J199,0)</f>
        <v>0</v>
      </c>
      <c r="BG199" s="202">
        <f>IF(N199="zákl. přenesená",J199,0)</f>
        <v>0</v>
      </c>
      <c r="BH199" s="202">
        <f>IF(N199="sníž. přenesená",J199,0)</f>
        <v>0</v>
      </c>
      <c r="BI199" s="202">
        <f>IF(N199="nulová",J199,0)</f>
        <v>0</v>
      </c>
      <c r="BJ199" s="23" t="s">
        <v>81</v>
      </c>
      <c r="BK199" s="202">
        <f>ROUND(I199*H199,2)</f>
        <v>0</v>
      </c>
      <c r="BL199" s="23" t="s">
        <v>142</v>
      </c>
      <c r="BM199" s="23" t="s">
        <v>602</v>
      </c>
    </row>
    <row r="200" spans="2:65" s="1" customFormat="1">
      <c r="B200" s="40"/>
      <c r="C200" s="62"/>
      <c r="D200" s="203" t="s">
        <v>144</v>
      </c>
      <c r="E200" s="62"/>
      <c r="F200" s="204" t="s">
        <v>601</v>
      </c>
      <c r="G200" s="62"/>
      <c r="H200" s="62"/>
      <c r="I200" s="162"/>
      <c r="J200" s="62"/>
      <c r="K200" s="62"/>
      <c r="L200" s="60"/>
      <c r="M200" s="205"/>
      <c r="N200" s="41"/>
      <c r="O200" s="41"/>
      <c r="P200" s="41"/>
      <c r="Q200" s="41"/>
      <c r="R200" s="41"/>
      <c r="S200" s="41"/>
      <c r="T200" s="77"/>
      <c r="AT200" s="23" t="s">
        <v>144</v>
      </c>
      <c r="AU200" s="23" t="s">
        <v>83</v>
      </c>
    </row>
    <row r="201" spans="2:65" s="11" customFormat="1">
      <c r="B201" s="207"/>
      <c r="C201" s="208"/>
      <c r="D201" s="203" t="s">
        <v>148</v>
      </c>
      <c r="E201" s="209" t="s">
        <v>23</v>
      </c>
      <c r="F201" s="210" t="s">
        <v>603</v>
      </c>
      <c r="G201" s="208"/>
      <c r="H201" s="211">
        <v>93.17</v>
      </c>
      <c r="I201" s="212"/>
      <c r="J201" s="208"/>
      <c r="K201" s="208"/>
      <c r="L201" s="213"/>
      <c r="M201" s="214"/>
      <c r="N201" s="215"/>
      <c r="O201" s="215"/>
      <c r="P201" s="215"/>
      <c r="Q201" s="215"/>
      <c r="R201" s="215"/>
      <c r="S201" s="215"/>
      <c r="T201" s="216"/>
      <c r="AT201" s="217" t="s">
        <v>148</v>
      </c>
      <c r="AU201" s="217" t="s">
        <v>83</v>
      </c>
      <c r="AV201" s="11" t="s">
        <v>83</v>
      </c>
      <c r="AW201" s="11" t="s">
        <v>36</v>
      </c>
      <c r="AX201" s="11" t="s">
        <v>81</v>
      </c>
      <c r="AY201" s="217" t="s">
        <v>135</v>
      </c>
    </row>
    <row r="202" spans="2:65" s="1" customFormat="1" ht="25.5" customHeight="1">
      <c r="B202" s="40"/>
      <c r="C202" s="191" t="s">
        <v>209</v>
      </c>
      <c r="D202" s="191" t="s">
        <v>137</v>
      </c>
      <c r="E202" s="192" t="s">
        <v>604</v>
      </c>
      <c r="F202" s="193" t="s">
        <v>605</v>
      </c>
      <c r="G202" s="194" t="s">
        <v>159</v>
      </c>
      <c r="H202" s="195">
        <v>131.25</v>
      </c>
      <c r="I202" s="196"/>
      <c r="J202" s="197">
        <f>ROUND(I202*H202,2)</f>
        <v>0</v>
      </c>
      <c r="K202" s="193" t="s">
        <v>141</v>
      </c>
      <c r="L202" s="60"/>
      <c r="M202" s="198" t="s">
        <v>23</v>
      </c>
      <c r="N202" s="199" t="s">
        <v>44</v>
      </c>
      <c r="O202" s="41"/>
      <c r="P202" s="200">
        <f>O202*H202</f>
        <v>0</v>
      </c>
      <c r="Q202" s="200">
        <v>0</v>
      </c>
      <c r="R202" s="200">
        <f>Q202*H202</f>
        <v>0</v>
      </c>
      <c r="S202" s="200">
        <v>0</v>
      </c>
      <c r="T202" s="201">
        <f>S202*H202</f>
        <v>0</v>
      </c>
      <c r="AR202" s="23" t="s">
        <v>142</v>
      </c>
      <c r="AT202" s="23" t="s">
        <v>137</v>
      </c>
      <c r="AU202" s="23" t="s">
        <v>83</v>
      </c>
      <c r="AY202" s="23" t="s">
        <v>135</v>
      </c>
      <c r="BE202" s="202">
        <f>IF(N202="základní",J202,0)</f>
        <v>0</v>
      </c>
      <c r="BF202" s="202">
        <f>IF(N202="snížená",J202,0)</f>
        <v>0</v>
      </c>
      <c r="BG202" s="202">
        <f>IF(N202="zákl. přenesená",J202,0)</f>
        <v>0</v>
      </c>
      <c r="BH202" s="202">
        <f>IF(N202="sníž. přenesená",J202,0)</f>
        <v>0</v>
      </c>
      <c r="BI202" s="202">
        <f>IF(N202="nulová",J202,0)</f>
        <v>0</v>
      </c>
      <c r="BJ202" s="23" t="s">
        <v>81</v>
      </c>
      <c r="BK202" s="202">
        <f>ROUND(I202*H202,2)</f>
        <v>0</v>
      </c>
      <c r="BL202" s="23" t="s">
        <v>142</v>
      </c>
      <c r="BM202" s="23" t="s">
        <v>606</v>
      </c>
    </row>
    <row r="203" spans="2:65" s="1" customFormat="1" ht="27">
      <c r="B203" s="40"/>
      <c r="C203" s="62"/>
      <c r="D203" s="203" t="s">
        <v>144</v>
      </c>
      <c r="E203" s="62"/>
      <c r="F203" s="204" t="s">
        <v>607</v>
      </c>
      <c r="G203" s="62"/>
      <c r="H203" s="62"/>
      <c r="I203" s="162"/>
      <c r="J203" s="62"/>
      <c r="K203" s="62"/>
      <c r="L203" s="60"/>
      <c r="M203" s="205"/>
      <c r="N203" s="41"/>
      <c r="O203" s="41"/>
      <c r="P203" s="41"/>
      <c r="Q203" s="41"/>
      <c r="R203" s="41"/>
      <c r="S203" s="41"/>
      <c r="T203" s="77"/>
      <c r="AT203" s="23" t="s">
        <v>144</v>
      </c>
      <c r="AU203" s="23" t="s">
        <v>83</v>
      </c>
    </row>
    <row r="204" spans="2:65" s="13" customFormat="1">
      <c r="B204" s="229"/>
      <c r="C204" s="230"/>
      <c r="D204" s="203" t="s">
        <v>148</v>
      </c>
      <c r="E204" s="231" t="s">
        <v>23</v>
      </c>
      <c r="F204" s="232" t="s">
        <v>519</v>
      </c>
      <c r="G204" s="230"/>
      <c r="H204" s="231" t="s">
        <v>23</v>
      </c>
      <c r="I204" s="233"/>
      <c r="J204" s="230"/>
      <c r="K204" s="230"/>
      <c r="L204" s="234"/>
      <c r="M204" s="235"/>
      <c r="N204" s="236"/>
      <c r="O204" s="236"/>
      <c r="P204" s="236"/>
      <c r="Q204" s="236"/>
      <c r="R204" s="236"/>
      <c r="S204" s="236"/>
      <c r="T204" s="237"/>
      <c r="AT204" s="238" t="s">
        <v>148</v>
      </c>
      <c r="AU204" s="238" t="s">
        <v>83</v>
      </c>
      <c r="AV204" s="13" t="s">
        <v>81</v>
      </c>
      <c r="AW204" s="13" t="s">
        <v>36</v>
      </c>
      <c r="AX204" s="13" t="s">
        <v>73</v>
      </c>
      <c r="AY204" s="238" t="s">
        <v>135</v>
      </c>
    </row>
    <row r="205" spans="2:65" s="11" customFormat="1">
      <c r="B205" s="207"/>
      <c r="C205" s="208"/>
      <c r="D205" s="203" t="s">
        <v>148</v>
      </c>
      <c r="E205" s="209" t="s">
        <v>23</v>
      </c>
      <c r="F205" s="210" t="s">
        <v>520</v>
      </c>
      <c r="G205" s="208"/>
      <c r="H205" s="211">
        <v>37.5</v>
      </c>
      <c r="I205" s="212"/>
      <c r="J205" s="208"/>
      <c r="K205" s="208"/>
      <c r="L205" s="213"/>
      <c r="M205" s="214"/>
      <c r="N205" s="215"/>
      <c r="O205" s="215"/>
      <c r="P205" s="215"/>
      <c r="Q205" s="215"/>
      <c r="R205" s="215"/>
      <c r="S205" s="215"/>
      <c r="T205" s="216"/>
      <c r="AT205" s="217" t="s">
        <v>148</v>
      </c>
      <c r="AU205" s="217" t="s">
        <v>83</v>
      </c>
      <c r="AV205" s="11" t="s">
        <v>83</v>
      </c>
      <c r="AW205" s="11" t="s">
        <v>36</v>
      </c>
      <c r="AX205" s="11" t="s">
        <v>73</v>
      </c>
      <c r="AY205" s="217" t="s">
        <v>135</v>
      </c>
    </row>
    <row r="206" spans="2:65" s="13" customFormat="1">
      <c r="B206" s="229"/>
      <c r="C206" s="230"/>
      <c r="D206" s="203" t="s">
        <v>148</v>
      </c>
      <c r="E206" s="231" t="s">
        <v>23</v>
      </c>
      <c r="F206" s="232" t="s">
        <v>535</v>
      </c>
      <c r="G206" s="230"/>
      <c r="H206" s="231" t="s">
        <v>23</v>
      </c>
      <c r="I206" s="233"/>
      <c r="J206" s="230"/>
      <c r="K206" s="230"/>
      <c r="L206" s="234"/>
      <c r="M206" s="235"/>
      <c r="N206" s="236"/>
      <c r="O206" s="236"/>
      <c r="P206" s="236"/>
      <c r="Q206" s="236"/>
      <c r="R206" s="236"/>
      <c r="S206" s="236"/>
      <c r="T206" s="237"/>
      <c r="AT206" s="238" t="s">
        <v>148</v>
      </c>
      <c r="AU206" s="238" t="s">
        <v>83</v>
      </c>
      <c r="AV206" s="13" t="s">
        <v>81</v>
      </c>
      <c r="AW206" s="13" t="s">
        <v>36</v>
      </c>
      <c r="AX206" s="13" t="s">
        <v>73</v>
      </c>
      <c r="AY206" s="238" t="s">
        <v>135</v>
      </c>
    </row>
    <row r="207" spans="2:65" s="11" customFormat="1">
      <c r="B207" s="207"/>
      <c r="C207" s="208"/>
      <c r="D207" s="203" t="s">
        <v>148</v>
      </c>
      <c r="E207" s="209" t="s">
        <v>23</v>
      </c>
      <c r="F207" s="210" t="s">
        <v>522</v>
      </c>
      <c r="G207" s="208"/>
      <c r="H207" s="211">
        <v>6.875</v>
      </c>
      <c r="I207" s="212"/>
      <c r="J207" s="208"/>
      <c r="K207" s="208"/>
      <c r="L207" s="213"/>
      <c r="M207" s="214"/>
      <c r="N207" s="215"/>
      <c r="O207" s="215"/>
      <c r="P207" s="215"/>
      <c r="Q207" s="215"/>
      <c r="R207" s="215"/>
      <c r="S207" s="215"/>
      <c r="T207" s="216"/>
      <c r="AT207" s="217" t="s">
        <v>148</v>
      </c>
      <c r="AU207" s="217" t="s">
        <v>83</v>
      </c>
      <c r="AV207" s="11" t="s">
        <v>83</v>
      </c>
      <c r="AW207" s="11" t="s">
        <v>36</v>
      </c>
      <c r="AX207" s="11" t="s">
        <v>73</v>
      </c>
      <c r="AY207" s="217" t="s">
        <v>135</v>
      </c>
    </row>
    <row r="208" spans="2:65" s="13" customFormat="1">
      <c r="B208" s="229"/>
      <c r="C208" s="230"/>
      <c r="D208" s="203" t="s">
        <v>148</v>
      </c>
      <c r="E208" s="231" t="s">
        <v>23</v>
      </c>
      <c r="F208" s="232" t="s">
        <v>559</v>
      </c>
      <c r="G208" s="230"/>
      <c r="H208" s="231" t="s">
        <v>23</v>
      </c>
      <c r="I208" s="233"/>
      <c r="J208" s="230"/>
      <c r="K208" s="230"/>
      <c r="L208" s="234"/>
      <c r="M208" s="235"/>
      <c r="N208" s="236"/>
      <c r="O208" s="236"/>
      <c r="P208" s="236"/>
      <c r="Q208" s="236"/>
      <c r="R208" s="236"/>
      <c r="S208" s="236"/>
      <c r="T208" s="237"/>
      <c r="AT208" s="238" t="s">
        <v>148</v>
      </c>
      <c r="AU208" s="238" t="s">
        <v>83</v>
      </c>
      <c r="AV208" s="13" t="s">
        <v>81</v>
      </c>
      <c r="AW208" s="13" t="s">
        <v>36</v>
      </c>
      <c r="AX208" s="13" t="s">
        <v>73</v>
      </c>
      <c r="AY208" s="238" t="s">
        <v>135</v>
      </c>
    </row>
    <row r="209" spans="2:65" s="11" customFormat="1">
      <c r="B209" s="207"/>
      <c r="C209" s="208"/>
      <c r="D209" s="203" t="s">
        <v>148</v>
      </c>
      <c r="E209" s="209" t="s">
        <v>23</v>
      </c>
      <c r="F209" s="210" t="s">
        <v>524</v>
      </c>
      <c r="G209" s="208"/>
      <c r="H209" s="211">
        <v>39.375</v>
      </c>
      <c r="I209" s="212"/>
      <c r="J209" s="208"/>
      <c r="K209" s="208"/>
      <c r="L209" s="213"/>
      <c r="M209" s="214"/>
      <c r="N209" s="215"/>
      <c r="O209" s="215"/>
      <c r="P209" s="215"/>
      <c r="Q209" s="215"/>
      <c r="R209" s="215"/>
      <c r="S209" s="215"/>
      <c r="T209" s="216"/>
      <c r="AT209" s="217" t="s">
        <v>148</v>
      </c>
      <c r="AU209" s="217" t="s">
        <v>83</v>
      </c>
      <c r="AV209" s="11" t="s">
        <v>83</v>
      </c>
      <c r="AW209" s="11" t="s">
        <v>36</v>
      </c>
      <c r="AX209" s="11" t="s">
        <v>73</v>
      </c>
      <c r="AY209" s="217" t="s">
        <v>135</v>
      </c>
    </row>
    <row r="210" spans="2:65" s="13" customFormat="1">
      <c r="B210" s="229"/>
      <c r="C210" s="230"/>
      <c r="D210" s="203" t="s">
        <v>148</v>
      </c>
      <c r="E210" s="231" t="s">
        <v>23</v>
      </c>
      <c r="F210" s="232" t="s">
        <v>560</v>
      </c>
      <c r="G210" s="230"/>
      <c r="H210" s="231" t="s">
        <v>23</v>
      </c>
      <c r="I210" s="233"/>
      <c r="J210" s="230"/>
      <c r="K210" s="230"/>
      <c r="L210" s="234"/>
      <c r="M210" s="235"/>
      <c r="N210" s="236"/>
      <c r="O210" s="236"/>
      <c r="P210" s="236"/>
      <c r="Q210" s="236"/>
      <c r="R210" s="236"/>
      <c r="S210" s="236"/>
      <c r="T210" s="237"/>
      <c r="AT210" s="238" t="s">
        <v>148</v>
      </c>
      <c r="AU210" s="238" t="s">
        <v>83</v>
      </c>
      <c r="AV210" s="13" t="s">
        <v>81</v>
      </c>
      <c r="AW210" s="13" t="s">
        <v>36</v>
      </c>
      <c r="AX210" s="13" t="s">
        <v>73</v>
      </c>
      <c r="AY210" s="238" t="s">
        <v>135</v>
      </c>
    </row>
    <row r="211" spans="2:65" s="11" customFormat="1">
      <c r="B211" s="207"/>
      <c r="C211" s="208"/>
      <c r="D211" s="203" t="s">
        <v>148</v>
      </c>
      <c r="E211" s="209" t="s">
        <v>23</v>
      </c>
      <c r="F211" s="210" t="s">
        <v>526</v>
      </c>
      <c r="G211" s="208"/>
      <c r="H211" s="211">
        <v>19.375</v>
      </c>
      <c r="I211" s="212"/>
      <c r="J211" s="208"/>
      <c r="K211" s="208"/>
      <c r="L211" s="213"/>
      <c r="M211" s="214"/>
      <c r="N211" s="215"/>
      <c r="O211" s="215"/>
      <c r="P211" s="215"/>
      <c r="Q211" s="215"/>
      <c r="R211" s="215"/>
      <c r="S211" s="215"/>
      <c r="T211" s="216"/>
      <c r="AT211" s="217" t="s">
        <v>148</v>
      </c>
      <c r="AU211" s="217" t="s">
        <v>83</v>
      </c>
      <c r="AV211" s="11" t="s">
        <v>83</v>
      </c>
      <c r="AW211" s="11" t="s">
        <v>36</v>
      </c>
      <c r="AX211" s="11" t="s">
        <v>73</v>
      </c>
      <c r="AY211" s="217" t="s">
        <v>135</v>
      </c>
    </row>
    <row r="212" spans="2:65" s="13" customFormat="1">
      <c r="B212" s="229"/>
      <c r="C212" s="230"/>
      <c r="D212" s="203" t="s">
        <v>148</v>
      </c>
      <c r="E212" s="231" t="s">
        <v>23</v>
      </c>
      <c r="F212" s="232" t="s">
        <v>527</v>
      </c>
      <c r="G212" s="230"/>
      <c r="H212" s="231" t="s">
        <v>23</v>
      </c>
      <c r="I212" s="233"/>
      <c r="J212" s="230"/>
      <c r="K212" s="230"/>
      <c r="L212" s="234"/>
      <c r="M212" s="235"/>
      <c r="N212" s="236"/>
      <c r="O212" s="236"/>
      <c r="P212" s="236"/>
      <c r="Q212" s="236"/>
      <c r="R212" s="236"/>
      <c r="S212" s="236"/>
      <c r="T212" s="237"/>
      <c r="AT212" s="238" t="s">
        <v>148</v>
      </c>
      <c r="AU212" s="238" t="s">
        <v>83</v>
      </c>
      <c r="AV212" s="13" t="s">
        <v>81</v>
      </c>
      <c r="AW212" s="13" t="s">
        <v>36</v>
      </c>
      <c r="AX212" s="13" t="s">
        <v>73</v>
      </c>
      <c r="AY212" s="238" t="s">
        <v>135</v>
      </c>
    </row>
    <row r="213" spans="2:65" s="11" customFormat="1">
      <c r="B213" s="207"/>
      <c r="C213" s="208"/>
      <c r="D213" s="203" t="s">
        <v>148</v>
      </c>
      <c r="E213" s="209" t="s">
        <v>23</v>
      </c>
      <c r="F213" s="210" t="s">
        <v>528</v>
      </c>
      <c r="G213" s="208"/>
      <c r="H213" s="211">
        <v>21.25</v>
      </c>
      <c r="I213" s="212"/>
      <c r="J213" s="208"/>
      <c r="K213" s="208"/>
      <c r="L213" s="213"/>
      <c r="M213" s="214"/>
      <c r="N213" s="215"/>
      <c r="O213" s="215"/>
      <c r="P213" s="215"/>
      <c r="Q213" s="215"/>
      <c r="R213" s="215"/>
      <c r="S213" s="215"/>
      <c r="T213" s="216"/>
      <c r="AT213" s="217" t="s">
        <v>148</v>
      </c>
      <c r="AU213" s="217" t="s">
        <v>83</v>
      </c>
      <c r="AV213" s="11" t="s">
        <v>83</v>
      </c>
      <c r="AW213" s="11" t="s">
        <v>36</v>
      </c>
      <c r="AX213" s="11" t="s">
        <v>73</v>
      </c>
      <c r="AY213" s="217" t="s">
        <v>135</v>
      </c>
    </row>
    <row r="214" spans="2:65" s="13" customFormat="1">
      <c r="B214" s="229"/>
      <c r="C214" s="230"/>
      <c r="D214" s="203" t="s">
        <v>148</v>
      </c>
      <c r="E214" s="231" t="s">
        <v>23</v>
      </c>
      <c r="F214" s="232" t="s">
        <v>529</v>
      </c>
      <c r="G214" s="230"/>
      <c r="H214" s="231" t="s">
        <v>23</v>
      </c>
      <c r="I214" s="233"/>
      <c r="J214" s="230"/>
      <c r="K214" s="230"/>
      <c r="L214" s="234"/>
      <c r="M214" s="235"/>
      <c r="N214" s="236"/>
      <c r="O214" s="236"/>
      <c r="P214" s="236"/>
      <c r="Q214" s="236"/>
      <c r="R214" s="236"/>
      <c r="S214" s="236"/>
      <c r="T214" s="237"/>
      <c r="AT214" s="238" t="s">
        <v>148</v>
      </c>
      <c r="AU214" s="238" t="s">
        <v>83</v>
      </c>
      <c r="AV214" s="13" t="s">
        <v>81</v>
      </c>
      <c r="AW214" s="13" t="s">
        <v>36</v>
      </c>
      <c r="AX214" s="13" t="s">
        <v>73</v>
      </c>
      <c r="AY214" s="238" t="s">
        <v>135</v>
      </c>
    </row>
    <row r="215" spans="2:65" s="11" customFormat="1">
      <c r="B215" s="207"/>
      <c r="C215" s="208"/>
      <c r="D215" s="203" t="s">
        <v>148</v>
      </c>
      <c r="E215" s="209" t="s">
        <v>23</v>
      </c>
      <c r="F215" s="210" t="s">
        <v>522</v>
      </c>
      <c r="G215" s="208"/>
      <c r="H215" s="211">
        <v>6.875</v>
      </c>
      <c r="I215" s="212"/>
      <c r="J215" s="208"/>
      <c r="K215" s="208"/>
      <c r="L215" s="213"/>
      <c r="M215" s="214"/>
      <c r="N215" s="215"/>
      <c r="O215" s="215"/>
      <c r="P215" s="215"/>
      <c r="Q215" s="215"/>
      <c r="R215" s="215"/>
      <c r="S215" s="215"/>
      <c r="T215" s="216"/>
      <c r="AT215" s="217" t="s">
        <v>148</v>
      </c>
      <c r="AU215" s="217" t="s">
        <v>83</v>
      </c>
      <c r="AV215" s="11" t="s">
        <v>83</v>
      </c>
      <c r="AW215" s="11" t="s">
        <v>36</v>
      </c>
      <c r="AX215" s="11" t="s">
        <v>73</v>
      </c>
      <c r="AY215" s="217" t="s">
        <v>135</v>
      </c>
    </row>
    <row r="216" spans="2:65" s="12" customFormat="1">
      <c r="B216" s="218"/>
      <c r="C216" s="219"/>
      <c r="D216" s="203" t="s">
        <v>148</v>
      </c>
      <c r="E216" s="220" t="s">
        <v>23</v>
      </c>
      <c r="F216" s="221" t="s">
        <v>150</v>
      </c>
      <c r="G216" s="219"/>
      <c r="H216" s="222">
        <v>131.25</v>
      </c>
      <c r="I216" s="223"/>
      <c r="J216" s="219"/>
      <c r="K216" s="219"/>
      <c r="L216" s="224"/>
      <c r="M216" s="225"/>
      <c r="N216" s="226"/>
      <c r="O216" s="226"/>
      <c r="P216" s="226"/>
      <c r="Q216" s="226"/>
      <c r="R216" s="226"/>
      <c r="S216" s="226"/>
      <c r="T216" s="227"/>
      <c r="AT216" s="228" t="s">
        <v>148</v>
      </c>
      <c r="AU216" s="228" t="s">
        <v>83</v>
      </c>
      <c r="AV216" s="12" t="s">
        <v>142</v>
      </c>
      <c r="AW216" s="12" t="s">
        <v>36</v>
      </c>
      <c r="AX216" s="12" t="s">
        <v>81</v>
      </c>
      <c r="AY216" s="228" t="s">
        <v>135</v>
      </c>
    </row>
    <row r="217" spans="2:65" s="1" customFormat="1" ht="25.5" customHeight="1">
      <c r="B217" s="40"/>
      <c r="C217" s="191" t="s">
        <v>216</v>
      </c>
      <c r="D217" s="191" t="s">
        <v>137</v>
      </c>
      <c r="E217" s="192" t="s">
        <v>236</v>
      </c>
      <c r="F217" s="193" t="s">
        <v>237</v>
      </c>
      <c r="G217" s="194" t="s">
        <v>159</v>
      </c>
      <c r="H217" s="195">
        <v>131.25</v>
      </c>
      <c r="I217" s="196"/>
      <c r="J217" s="197">
        <f>ROUND(I217*H217,2)</f>
        <v>0</v>
      </c>
      <c r="K217" s="193" t="s">
        <v>141</v>
      </c>
      <c r="L217" s="60"/>
      <c r="M217" s="198" t="s">
        <v>23</v>
      </c>
      <c r="N217" s="199" t="s">
        <v>44</v>
      </c>
      <c r="O217" s="41"/>
      <c r="P217" s="200">
        <f>O217*H217</f>
        <v>0</v>
      </c>
      <c r="Q217" s="200">
        <v>0</v>
      </c>
      <c r="R217" s="200">
        <f>Q217*H217</f>
        <v>0</v>
      </c>
      <c r="S217" s="200">
        <v>0</v>
      </c>
      <c r="T217" s="201">
        <f>S217*H217</f>
        <v>0</v>
      </c>
      <c r="AR217" s="23" t="s">
        <v>142</v>
      </c>
      <c r="AT217" s="23" t="s">
        <v>137</v>
      </c>
      <c r="AU217" s="23" t="s">
        <v>83</v>
      </c>
      <c r="AY217" s="23" t="s">
        <v>135</v>
      </c>
      <c r="BE217" s="202">
        <f>IF(N217="základní",J217,0)</f>
        <v>0</v>
      </c>
      <c r="BF217" s="202">
        <f>IF(N217="snížená",J217,0)</f>
        <v>0</v>
      </c>
      <c r="BG217" s="202">
        <f>IF(N217="zákl. přenesená",J217,0)</f>
        <v>0</v>
      </c>
      <c r="BH217" s="202">
        <f>IF(N217="sníž. přenesená",J217,0)</f>
        <v>0</v>
      </c>
      <c r="BI217" s="202">
        <f>IF(N217="nulová",J217,0)</f>
        <v>0</v>
      </c>
      <c r="BJ217" s="23" t="s">
        <v>81</v>
      </c>
      <c r="BK217" s="202">
        <f>ROUND(I217*H217,2)</f>
        <v>0</v>
      </c>
      <c r="BL217" s="23" t="s">
        <v>142</v>
      </c>
      <c r="BM217" s="23" t="s">
        <v>608</v>
      </c>
    </row>
    <row r="218" spans="2:65" s="1" customFormat="1" ht="27">
      <c r="B218" s="40"/>
      <c r="C218" s="62"/>
      <c r="D218" s="203" t="s">
        <v>144</v>
      </c>
      <c r="E218" s="62"/>
      <c r="F218" s="204" t="s">
        <v>239</v>
      </c>
      <c r="G218" s="62"/>
      <c r="H218" s="62"/>
      <c r="I218" s="162"/>
      <c r="J218" s="62"/>
      <c r="K218" s="62"/>
      <c r="L218" s="60"/>
      <c r="M218" s="205"/>
      <c r="N218" s="41"/>
      <c r="O218" s="41"/>
      <c r="P218" s="41"/>
      <c r="Q218" s="41"/>
      <c r="R218" s="41"/>
      <c r="S218" s="41"/>
      <c r="T218" s="77"/>
      <c r="AT218" s="23" t="s">
        <v>144</v>
      </c>
      <c r="AU218" s="23" t="s">
        <v>83</v>
      </c>
    </row>
    <row r="219" spans="2:65" s="1" customFormat="1" ht="121.5">
      <c r="B219" s="40"/>
      <c r="C219" s="62"/>
      <c r="D219" s="203" t="s">
        <v>146</v>
      </c>
      <c r="E219" s="62"/>
      <c r="F219" s="206" t="s">
        <v>240</v>
      </c>
      <c r="G219" s="62"/>
      <c r="H219" s="62"/>
      <c r="I219" s="162"/>
      <c r="J219" s="62"/>
      <c r="K219" s="62"/>
      <c r="L219" s="60"/>
      <c r="M219" s="205"/>
      <c r="N219" s="41"/>
      <c r="O219" s="41"/>
      <c r="P219" s="41"/>
      <c r="Q219" s="41"/>
      <c r="R219" s="41"/>
      <c r="S219" s="41"/>
      <c r="T219" s="77"/>
      <c r="AT219" s="23" t="s">
        <v>146</v>
      </c>
      <c r="AU219" s="23" t="s">
        <v>83</v>
      </c>
    </row>
    <row r="220" spans="2:65" s="13" customFormat="1">
      <c r="B220" s="229"/>
      <c r="C220" s="230"/>
      <c r="D220" s="203" t="s">
        <v>148</v>
      </c>
      <c r="E220" s="231" t="s">
        <v>23</v>
      </c>
      <c r="F220" s="232" t="s">
        <v>519</v>
      </c>
      <c r="G220" s="230"/>
      <c r="H220" s="231" t="s">
        <v>23</v>
      </c>
      <c r="I220" s="233"/>
      <c r="J220" s="230"/>
      <c r="K220" s="230"/>
      <c r="L220" s="234"/>
      <c r="M220" s="235"/>
      <c r="N220" s="236"/>
      <c r="O220" s="236"/>
      <c r="P220" s="236"/>
      <c r="Q220" s="236"/>
      <c r="R220" s="236"/>
      <c r="S220" s="236"/>
      <c r="T220" s="237"/>
      <c r="AT220" s="238" t="s">
        <v>148</v>
      </c>
      <c r="AU220" s="238" t="s">
        <v>83</v>
      </c>
      <c r="AV220" s="13" t="s">
        <v>81</v>
      </c>
      <c r="AW220" s="13" t="s">
        <v>36</v>
      </c>
      <c r="AX220" s="13" t="s">
        <v>73</v>
      </c>
      <c r="AY220" s="238" t="s">
        <v>135</v>
      </c>
    </row>
    <row r="221" spans="2:65" s="11" customFormat="1">
      <c r="B221" s="207"/>
      <c r="C221" s="208"/>
      <c r="D221" s="203" t="s">
        <v>148</v>
      </c>
      <c r="E221" s="209" t="s">
        <v>23</v>
      </c>
      <c r="F221" s="210" t="s">
        <v>520</v>
      </c>
      <c r="G221" s="208"/>
      <c r="H221" s="211">
        <v>37.5</v>
      </c>
      <c r="I221" s="212"/>
      <c r="J221" s="208"/>
      <c r="K221" s="208"/>
      <c r="L221" s="213"/>
      <c r="M221" s="214"/>
      <c r="N221" s="215"/>
      <c r="O221" s="215"/>
      <c r="P221" s="215"/>
      <c r="Q221" s="215"/>
      <c r="R221" s="215"/>
      <c r="S221" s="215"/>
      <c r="T221" s="216"/>
      <c r="AT221" s="217" t="s">
        <v>148</v>
      </c>
      <c r="AU221" s="217" t="s">
        <v>83</v>
      </c>
      <c r="AV221" s="11" t="s">
        <v>83</v>
      </c>
      <c r="AW221" s="11" t="s">
        <v>36</v>
      </c>
      <c r="AX221" s="11" t="s">
        <v>73</v>
      </c>
      <c r="AY221" s="217" t="s">
        <v>135</v>
      </c>
    </row>
    <row r="222" spans="2:65" s="13" customFormat="1">
      <c r="B222" s="229"/>
      <c r="C222" s="230"/>
      <c r="D222" s="203" t="s">
        <v>148</v>
      </c>
      <c r="E222" s="231" t="s">
        <v>23</v>
      </c>
      <c r="F222" s="232" t="s">
        <v>535</v>
      </c>
      <c r="G222" s="230"/>
      <c r="H222" s="231" t="s">
        <v>23</v>
      </c>
      <c r="I222" s="233"/>
      <c r="J222" s="230"/>
      <c r="K222" s="230"/>
      <c r="L222" s="234"/>
      <c r="M222" s="235"/>
      <c r="N222" s="236"/>
      <c r="O222" s="236"/>
      <c r="P222" s="236"/>
      <c r="Q222" s="236"/>
      <c r="R222" s="236"/>
      <c r="S222" s="236"/>
      <c r="T222" s="237"/>
      <c r="AT222" s="238" t="s">
        <v>148</v>
      </c>
      <c r="AU222" s="238" t="s">
        <v>83</v>
      </c>
      <c r="AV222" s="13" t="s">
        <v>81</v>
      </c>
      <c r="AW222" s="13" t="s">
        <v>36</v>
      </c>
      <c r="AX222" s="13" t="s">
        <v>73</v>
      </c>
      <c r="AY222" s="238" t="s">
        <v>135</v>
      </c>
    </row>
    <row r="223" spans="2:65" s="11" customFormat="1">
      <c r="B223" s="207"/>
      <c r="C223" s="208"/>
      <c r="D223" s="203" t="s">
        <v>148</v>
      </c>
      <c r="E223" s="209" t="s">
        <v>23</v>
      </c>
      <c r="F223" s="210" t="s">
        <v>522</v>
      </c>
      <c r="G223" s="208"/>
      <c r="H223" s="211">
        <v>6.875</v>
      </c>
      <c r="I223" s="212"/>
      <c r="J223" s="208"/>
      <c r="K223" s="208"/>
      <c r="L223" s="213"/>
      <c r="M223" s="214"/>
      <c r="N223" s="215"/>
      <c r="O223" s="215"/>
      <c r="P223" s="215"/>
      <c r="Q223" s="215"/>
      <c r="R223" s="215"/>
      <c r="S223" s="215"/>
      <c r="T223" s="216"/>
      <c r="AT223" s="217" t="s">
        <v>148</v>
      </c>
      <c r="AU223" s="217" t="s">
        <v>83</v>
      </c>
      <c r="AV223" s="11" t="s">
        <v>83</v>
      </c>
      <c r="AW223" s="11" t="s">
        <v>36</v>
      </c>
      <c r="AX223" s="11" t="s">
        <v>73</v>
      </c>
      <c r="AY223" s="217" t="s">
        <v>135</v>
      </c>
    </row>
    <row r="224" spans="2:65" s="13" customFormat="1">
      <c r="B224" s="229"/>
      <c r="C224" s="230"/>
      <c r="D224" s="203" t="s">
        <v>148</v>
      </c>
      <c r="E224" s="231" t="s">
        <v>23</v>
      </c>
      <c r="F224" s="232" t="s">
        <v>559</v>
      </c>
      <c r="G224" s="230"/>
      <c r="H224" s="231" t="s">
        <v>23</v>
      </c>
      <c r="I224" s="233"/>
      <c r="J224" s="230"/>
      <c r="K224" s="230"/>
      <c r="L224" s="234"/>
      <c r="M224" s="235"/>
      <c r="N224" s="236"/>
      <c r="O224" s="236"/>
      <c r="P224" s="236"/>
      <c r="Q224" s="236"/>
      <c r="R224" s="236"/>
      <c r="S224" s="236"/>
      <c r="T224" s="237"/>
      <c r="AT224" s="238" t="s">
        <v>148</v>
      </c>
      <c r="AU224" s="238" t="s">
        <v>83</v>
      </c>
      <c r="AV224" s="13" t="s">
        <v>81</v>
      </c>
      <c r="AW224" s="13" t="s">
        <v>36</v>
      </c>
      <c r="AX224" s="13" t="s">
        <v>73</v>
      </c>
      <c r="AY224" s="238" t="s">
        <v>135</v>
      </c>
    </row>
    <row r="225" spans="2:65" s="11" customFormat="1">
      <c r="B225" s="207"/>
      <c r="C225" s="208"/>
      <c r="D225" s="203" t="s">
        <v>148</v>
      </c>
      <c r="E225" s="209" t="s">
        <v>23</v>
      </c>
      <c r="F225" s="210" t="s">
        <v>524</v>
      </c>
      <c r="G225" s="208"/>
      <c r="H225" s="211">
        <v>39.375</v>
      </c>
      <c r="I225" s="212"/>
      <c r="J225" s="208"/>
      <c r="K225" s="208"/>
      <c r="L225" s="213"/>
      <c r="M225" s="214"/>
      <c r="N225" s="215"/>
      <c r="O225" s="215"/>
      <c r="P225" s="215"/>
      <c r="Q225" s="215"/>
      <c r="R225" s="215"/>
      <c r="S225" s="215"/>
      <c r="T225" s="216"/>
      <c r="AT225" s="217" t="s">
        <v>148</v>
      </c>
      <c r="AU225" s="217" t="s">
        <v>83</v>
      </c>
      <c r="AV225" s="11" t="s">
        <v>83</v>
      </c>
      <c r="AW225" s="11" t="s">
        <v>36</v>
      </c>
      <c r="AX225" s="11" t="s">
        <v>73</v>
      </c>
      <c r="AY225" s="217" t="s">
        <v>135</v>
      </c>
    </row>
    <row r="226" spans="2:65" s="13" customFormat="1">
      <c r="B226" s="229"/>
      <c r="C226" s="230"/>
      <c r="D226" s="203" t="s">
        <v>148</v>
      </c>
      <c r="E226" s="231" t="s">
        <v>23</v>
      </c>
      <c r="F226" s="232" t="s">
        <v>525</v>
      </c>
      <c r="G226" s="230"/>
      <c r="H226" s="231" t="s">
        <v>23</v>
      </c>
      <c r="I226" s="233"/>
      <c r="J226" s="230"/>
      <c r="K226" s="230"/>
      <c r="L226" s="234"/>
      <c r="M226" s="235"/>
      <c r="N226" s="236"/>
      <c r="O226" s="236"/>
      <c r="P226" s="236"/>
      <c r="Q226" s="236"/>
      <c r="R226" s="236"/>
      <c r="S226" s="236"/>
      <c r="T226" s="237"/>
      <c r="AT226" s="238" t="s">
        <v>148</v>
      </c>
      <c r="AU226" s="238" t="s">
        <v>83</v>
      </c>
      <c r="AV226" s="13" t="s">
        <v>81</v>
      </c>
      <c r="AW226" s="13" t="s">
        <v>36</v>
      </c>
      <c r="AX226" s="13" t="s">
        <v>73</v>
      </c>
      <c r="AY226" s="238" t="s">
        <v>135</v>
      </c>
    </row>
    <row r="227" spans="2:65" s="11" customFormat="1">
      <c r="B227" s="207"/>
      <c r="C227" s="208"/>
      <c r="D227" s="203" t="s">
        <v>148</v>
      </c>
      <c r="E227" s="209" t="s">
        <v>23</v>
      </c>
      <c r="F227" s="210" t="s">
        <v>526</v>
      </c>
      <c r="G227" s="208"/>
      <c r="H227" s="211">
        <v>19.375</v>
      </c>
      <c r="I227" s="212"/>
      <c r="J227" s="208"/>
      <c r="K227" s="208"/>
      <c r="L227" s="213"/>
      <c r="M227" s="214"/>
      <c r="N227" s="215"/>
      <c r="O227" s="215"/>
      <c r="P227" s="215"/>
      <c r="Q227" s="215"/>
      <c r="R227" s="215"/>
      <c r="S227" s="215"/>
      <c r="T227" s="216"/>
      <c r="AT227" s="217" t="s">
        <v>148</v>
      </c>
      <c r="AU227" s="217" t="s">
        <v>83</v>
      </c>
      <c r="AV227" s="11" t="s">
        <v>83</v>
      </c>
      <c r="AW227" s="11" t="s">
        <v>36</v>
      </c>
      <c r="AX227" s="11" t="s">
        <v>73</v>
      </c>
      <c r="AY227" s="217" t="s">
        <v>135</v>
      </c>
    </row>
    <row r="228" spans="2:65" s="13" customFormat="1">
      <c r="B228" s="229"/>
      <c r="C228" s="230"/>
      <c r="D228" s="203" t="s">
        <v>148</v>
      </c>
      <c r="E228" s="231" t="s">
        <v>23</v>
      </c>
      <c r="F228" s="232" t="s">
        <v>527</v>
      </c>
      <c r="G228" s="230"/>
      <c r="H228" s="231" t="s">
        <v>23</v>
      </c>
      <c r="I228" s="233"/>
      <c r="J228" s="230"/>
      <c r="K228" s="230"/>
      <c r="L228" s="234"/>
      <c r="M228" s="235"/>
      <c r="N228" s="236"/>
      <c r="O228" s="236"/>
      <c r="P228" s="236"/>
      <c r="Q228" s="236"/>
      <c r="R228" s="236"/>
      <c r="S228" s="236"/>
      <c r="T228" s="237"/>
      <c r="AT228" s="238" t="s">
        <v>148</v>
      </c>
      <c r="AU228" s="238" t="s">
        <v>83</v>
      </c>
      <c r="AV228" s="13" t="s">
        <v>81</v>
      </c>
      <c r="AW228" s="13" t="s">
        <v>36</v>
      </c>
      <c r="AX228" s="13" t="s">
        <v>73</v>
      </c>
      <c r="AY228" s="238" t="s">
        <v>135</v>
      </c>
    </row>
    <row r="229" spans="2:65" s="11" customFormat="1">
      <c r="B229" s="207"/>
      <c r="C229" s="208"/>
      <c r="D229" s="203" t="s">
        <v>148</v>
      </c>
      <c r="E229" s="209" t="s">
        <v>23</v>
      </c>
      <c r="F229" s="210" t="s">
        <v>528</v>
      </c>
      <c r="G229" s="208"/>
      <c r="H229" s="211">
        <v>21.25</v>
      </c>
      <c r="I229" s="212"/>
      <c r="J229" s="208"/>
      <c r="K229" s="208"/>
      <c r="L229" s="213"/>
      <c r="M229" s="214"/>
      <c r="N229" s="215"/>
      <c r="O229" s="215"/>
      <c r="P229" s="215"/>
      <c r="Q229" s="215"/>
      <c r="R229" s="215"/>
      <c r="S229" s="215"/>
      <c r="T229" s="216"/>
      <c r="AT229" s="217" t="s">
        <v>148</v>
      </c>
      <c r="AU229" s="217" t="s">
        <v>83</v>
      </c>
      <c r="AV229" s="11" t="s">
        <v>83</v>
      </c>
      <c r="AW229" s="11" t="s">
        <v>36</v>
      </c>
      <c r="AX229" s="11" t="s">
        <v>73</v>
      </c>
      <c r="AY229" s="217" t="s">
        <v>135</v>
      </c>
    </row>
    <row r="230" spans="2:65" s="13" customFormat="1">
      <c r="B230" s="229"/>
      <c r="C230" s="230"/>
      <c r="D230" s="203" t="s">
        <v>148</v>
      </c>
      <c r="E230" s="231" t="s">
        <v>23</v>
      </c>
      <c r="F230" s="232" t="s">
        <v>529</v>
      </c>
      <c r="G230" s="230"/>
      <c r="H230" s="231" t="s">
        <v>23</v>
      </c>
      <c r="I230" s="233"/>
      <c r="J230" s="230"/>
      <c r="K230" s="230"/>
      <c r="L230" s="234"/>
      <c r="M230" s="235"/>
      <c r="N230" s="236"/>
      <c r="O230" s="236"/>
      <c r="P230" s="236"/>
      <c r="Q230" s="236"/>
      <c r="R230" s="236"/>
      <c r="S230" s="236"/>
      <c r="T230" s="237"/>
      <c r="AT230" s="238" t="s">
        <v>148</v>
      </c>
      <c r="AU230" s="238" t="s">
        <v>83</v>
      </c>
      <c r="AV230" s="13" t="s">
        <v>81</v>
      </c>
      <c r="AW230" s="13" t="s">
        <v>36</v>
      </c>
      <c r="AX230" s="13" t="s">
        <v>73</v>
      </c>
      <c r="AY230" s="238" t="s">
        <v>135</v>
      </c>
    </row>
    <row r="231" spans="2:65" s="11" customFormat="1">
      <c r="B231" s="207"/>
      <c r="C231" s="208"/>
      <c r="D231" s="203" t="s">
        <v>148</v>
      </c>
      <c r="E231" s="209" t="s">
        <v>23</v>
      </c>
      <c r="F231" s="210" t="s">
        <v>522</v>
      </c>
      <c r="G231" s="208"/>
      <c r="H231" s="211">
        <v>6.875</v>
      </c>
      <c r="I231" s="212"/>
      <c r="J231" s="208"/>
      <c r="K231" s="208"/>
      <c r="L231" s="213"/>
      <c r="M231" s="214"/>
      <c r="N231" s="215"/>
      <c r="O231" s="215"/>
      <c r="P231" s="215"/>
      <c r="Q231" s="215"/>
      <c r="R231" s="215"/>
      <c r="S231" s="215"/>
      <c r="T231" s="216"/>
      <c r="AT231" s="217" t="s">
        <v>148</v>
      </c>
      <c r="AU231" s="217" t="s">
        <v>83</v>
      </c>
      <c r="AV231" s="11" t="s">
        <v>83</v>
      </c>
      <c r="AW231" s="11" t="s">
        <v>36</v>
      </c>
      <c r="AX231" s="11" t="s">
        <v>73</v>
      </c>
      <c r="AY231" s="217" t="s">
        <v>135</v>
      </c>
    </row>
    <row r="232" spans="2:65" s="12" customFormat="1">
      <c r="B232" s="218"/>
      <c r="C232" s="219"/>
      <c r="D232" s="203" t="s">
        <v>148</v>
      </c>
      <c r="E232" s="220" t="s">
        <v>23</v>
      </c>
      <c r="F232" s="221" t="s">
        <v>150</v>
      </c>
      <c r="G232" s="219"/>
      <c r="H232" s="222">
        <v>131.25</v>
      </c>
      <c r="I232" s="223"/>
      <c r="J232" s="219"/>
      <c r="K232" s="219"/>
      <c r="L232" s="224"/>
      <c r="M232" s="225"/>
      <c r="N232" s="226"/>
      <c r="O232" s="226"/>
      <c r="P232" s="226"/>
      <c r="Q232" s="226"/>
      <c r="R232" s="226"/>
      <c r="S232" s="226"/>
      <c r="T232" s="227"/>
      <c r="AT232" s="228" t="s">
        <v>148</v>
      </c>
      <c r="AU232" s="228" t="s">
        <v>83</v>
      </c>
      <c r="AV232" s="12" t="s">
        <v>142</v>
      </c>
      <c r="AW232" s="12" t="s">
        <v>36</v>
      </c>
      <c r="AX232" s="12" t="s">
        <v>81</v>
      </c>
      <c r="AY232" s="228" t="s">
        <v>135</v>
      </c>
    </row>
    <row r="233" spans="2:65" s="1" customFormat="1" ht="16.5" customHeight="1">
      <c r="B233" s="40"/>
      <c r="C233" s="239" t="s">
        <v>224</v>
      </c>
      <c r="D233" s="239" t="s">
        <v>217</v>
      </c>
      <c r="E233" s="240" t="s">
        <v>242</v>
      </c>
      <c r="F233" s="241" t="s">
        <v>243</v>
      </c>
      <c r="G233" s="242" t="s">
        <v>244</v>
      </c>
      <c r="H233" s="243">
        <v>1.9690000000000001</v>
      </c>
      <c r="I233" s="244"/>
      <c r="J233" s="245">
        <f>ROUND(I233*H233,2)</f>
        <v>0</v>
      </c>
      <c r="K233" s="241" t="s">
        <v>141</v>
      </c>
      <c r="L233" s="246"/>
      <c r="M233" s="247" t="s">
        <v>23</v>
      </c>
      <c r="N233" s="248" t="s">
        <v>44</v>
      </c>
      <c r="O233" s="41"/>
      <c r="P233" s="200">
        <f>O233*H233</f>
        <v>0</v>
      </c>
      <c r="Q233" s="200">
        <v>1E-3</v>
      </c>
      <c r="R233" s="200">
        <f>Q233*H233</f>
        <v>1.9690000000000003E-3</v>
      </c>
      <c r="S233" s="200">
        <v>0</v>
      </c>
      <c r="T233" s="201">
        <f>S233*H233</f>
        <v>0</v>
      </c>
      <c r="AR233" s="23" t="s">
        <v>190</v>
      </c>
      <c r="AT233" s="23" t="s">
        <v>217</v>
      </c>
      <c r="AU233" s="23" t="s">
        <v>83</v>
      </c>
      <c r="AY233" s="23" t="s">
        <v>135</v>
      </c>
      <c r="BE233" s="202">
        <f>IF(N233="základní",J233,0)</f>
        <v>0</v>
      </c>
      <c r="BF233" s="202">
        <f>IF(N233="snížená",J233,0)</f>
        <v>0</v>
      </c>
      <c r="BG233" s="202">
        <f>IF(N233="zákl. přenesená",J233,0)</f>
        <v>0</v>
      </c>
      <c r="BH233" s="202">
        <f>IF(N233="sníž. přenesená",J233,0)</f>
        <v>0</v>
      </c>
      <c r="BI233" s="202">
        <f>IF(N233="nulová",J233,0)</f>
        <v>0</v>
      </c>
      <c r="BJ233" s="23" t="s">
        <v>81</v>
      </c>
      <c r="BK233" s="202">
        <f>ROUND(I233*H233,2)</f>
        <v>0</v>
      </c>
      <c r="BL233" s="23" t="s">
        <v>142</v>
      </c>
      <c r="BM233" s="23" t="s">
        <v>609</v>
      </c>
    </row>
    <row r="234" spans="2:65" s="1" customFormat="1">
      <c r="B234" s="40"/>
      <c r="C234" s="62"/>
      <c r="D234" s="203" t="s">
        <v>144</v>
      </c>
      <c r="E234" s="62"/>
      <c r="F234" s="204" t="s">
        <v>243</v>
      </c>
      <c r="G234" s="62"/>
      <c r="H234" s="62"/>
      <c r="I234" s="162"/>
      <c r="J234" s="62"/>
      <c r="K234" s="62"/>
      <c r="L234" s="60"/>
      <c r="M234" s="205"/>
      <c r="N234" s="41"/>
      <c r="O234" s="41"/>
      <c r="P234" s="41"/>
      <c r="Q234" s="41"/>
      <c r="R234" s="41"/>
      <c r="S234" s="41"/>
      <c r="T234" s="77"/>
      <c r="AT234" s="23" t="s">
        <v>144</v>
      </c>
      <c r="AU234" s="23" t="s">
        <v>83</v>
      </c>
    </row>
    <row r="235" spans="2:65" s="11" customFormat="1">
      <c r="B235" s="207"/>
      <c r="C235" s="208"/>
      <c r="D235" s="203" t="s">
        <v>148</v>
      </c>
      <c r="E235" s="208"/>
      <c r="F235" s="210" t="s">
        <v>610</v>
      </c>
      <c r="G235" s="208"/>
      <c r="H235" s="211">
        <v>1.9690000000000001</v>
      </c>
      <c r="I235" s="212"/>
      <c r="J235" s="208"/>
      <c r="K235" s="208"/>
      <c r="L235" s="213"/>
      <c r="M235" s="214"/>
      <c r="N235" s="215"/>
      <c r="O235" s="215"/>
      <c r="P235" s="215"/>
      <c r="Q235" s="215"/>
      <c r="R235" s="215"/>
      <c r="S235" s="215"/>
      <c r="T235" s="216"/>
      <c r="AT235" s="217" t="s">
        <v>148</v>
      </c>
      <c r="AU235" s="217" t="s">
        <v>83</v>
      </c>
      <c r="AV235" s="11" t="s">
        <v>83</v>
      </c>
      <c r="AW235" s="11" t="s">
        <v>6</v>
      </c>
      <c r="AX235" s="11" t="s">
        <v>81</v>
      </c>
      <c r="AY235" s="217" t="s">
        <v>135</v>
      </c>
    </row>
    <row r="236" spans="2:65" s="10" customFormat="1" ht="29.85" customHeight="1">
      <c r="B236" s="175"/>
      <c r="C236" s="176"/>
      <c r="D236" s="177" t="s">
        <v>72</v>
      </c>
      <c r="E236" s="189" t="s">
        <v>142</v>
      </c>
      <c r="F236" s="189" t="s">
        <v>315</v>
      </c>
      <c r="G236" s="176"/>
      <c r="H236" s="176"/>
      <c r="I236" s="179"/>
      <c r="J236" s="190">
        <f>BK236</f>
        <v>0</v>
      </c>
      <c r="K236" s="176"/>
      <c r="L236" s="181"/>
      <c r="M236" s="182"/>
      <c r="N236" s="183"/>
      <c r="O236" s="183"/>
      <c r="P236" s="184">
        <f>SUM(P237:P297)</f>
        <v>0</v>
      </c>
      <c r="Q236" s="183"/>
      <c r="R236" s="184">
        <f>SUM(R237:R297)</f>
        <v>96.879330126000013</v>
      </c>
      <c r="S236" s="183"/>
      <c r="T236" s="185">
        <f>SUM(T237:T297)</f>
        <v>0</v>
      </c>
      <c r="AR236" s="186" t="s">
        <v>81</v>
      </c>
      <c r="AT236" s="187" t="s">
        <v>72</v>
      </c>
      <c r="AU236" s="187" t="s">
        <v>81</v>
      </c>
      <c r="AY236" s="186" t="s">
        <v>135</v>
      </c>
      <c r="BK236" s="188">
        <f>SUM(BK237:BK297)</f>
        <v>0</v>
      </c>
    </row>
    <row r="237" spans="2:65" s="1" customFormat="1" ht="25.5" customHeight="1">
      <c r="B237" s="40"/>
      <c r="C237" s="191" t="s">
        <v>230</v>
      </c>
      <c r="D237" s="191" t="s">
        <v>137</v>
      </c>
      <c r="E237" s="192" t="s">
        <v>611</v>
      </c>
      <c r="F237" s="193" t="s">
        <v>612</v>
      </c>
      <c r="G237" s="194" t="s">
        <v>159</v>
      </c>
      <c r="H237" s="195">
        <v>40</v>
      </c>
      <c r="I237" s="196"/>
      <c r="J237" s="197">
        <f>ROUND(I237*H237,2)</f>
        <v>0</v>
      </c>
      <c r="K237" s="193" t="s">
        <v>23</v>
      </c>
      <c r="L237" s="60"/>
      <c r="M237" s="198" t="s">
        <v>23</v>
      </c>
      <c r="N237" s="199" t="s">
        <v>44</v>
      </c>
      <c r="O237" s="41"/>
      <c r="P237" s="200">
        <f>O237*H237</f>
        <v>0</v>
      </c>
      <c r="Q237" s="200">
        <v>0.51009000000000004</v>
      </c>
      <c r="R237" s="200">
        <f>Q237*H237</f>
        <v>20.403600000000001</v>
      </c>
      <c r="S237" s="200">
        <v>0</v>
      </c>
      <c r="T237" s="201">
        <f>S237*H237</f>
        <v>0</v>
      </c>
      <c r="AR237" s="23" t="s">
        <v>142</v>
      </c>
      <c r="AT237" s="23" t="s">
        <v>137</v>
      </c>
      <c r="AU237" s="23" t="s">
        <v>83</v>
      </c>
      <c r="AY237" s="23" t="s">
        <v>135</v>
      </c>
      <c r="BE237" s="202">
        <f>IF(N237="základní",J237,0)</f>
        <v>0</v>
      </c>
      <c r="BF237" s="202">
        <f>IF(N237="snížená",J237,0)</f>
        <v>0</v>
      </c>
      <c r="BG237" s="202">
        <f>IF(N237="zákl. přenesená",J237,0)</f>
        <v>0</v>
      </c>
      <c r="BH237" s="202">
        <f>IF(N237="sníž. přenesená",J237,0)</f>
        <v>0</v>
      </c>
      <c r="BI237" s="202">
        <f>IF(N237="nulová",J237,0)</f>
        <v>0</v>
      </c>
      <c r="BJ237" s="23" t="s">
        <v>81</v>
      </c>
      <c r="BK237" s="202">
        <f>ROUND(I237*H237,2)</f>
        <v>0</v>
      </c>
      <c r="BL237" s="23" t="s">
        <v>142</v>
      </c>
      <c r="BM237" s="23" t="s">
        <v>613</v>
      </c>
    </row>
    <row r="238" spans="2:65" s="1" customFormat="1" ht="27">
      <c r="B238" s="40"/>
      <c r="C238" s="62"/>
      <c r="D238" s="203" t="s">
        <v>144</v>
      </c>
      <c r="E238" s="62"/>
      <c r="F238" s="204" t="s">
        <v>614</v>
      </c>
      <c r="G238" s="62"/>
      <c r="H238" s="62"/>
      <c r="I238" s="162"/>
      <c r="J238" s="62"/>
      <c r="K238" s="62"/>
      <c r="L238" s="60"/>
      <c r="M238" s="205"/>
      <c r="N238" s="41"/>
      <c r="O238" s="41"/>
      <c r="P238" s="41"/>
      <c r="Q238" s="41"/>
      <c r="R238" s="41"/>
      <c r="S238" s="41"/>
      <c r="T238" s="77"/>
      <c r="AT238" s="23" t="s">
        <v>144</v>
      </c>
      <c r="AU238" s="23" t="s">
        <v>83</v>
      </c>
    </row>
    <row r="239" spans="2:65" s="1" customFormat="1" ht="108">
      <c r="B239" s="40"/>
      <c r="C239" s="62"/>
      <c r="D239" s="203" t="s">
        <v>146</v>
      </c>
      <c r="E239" s="62"/>
      <c r="F239" s="206" t="s">
        <v>615</v>
      </c>
      <c r="G239" s="62"/>
      <c r="H239" s="62"/>
      <c r="I239" s="162"/>
      <c r="J239" s="62"/>
      <c r="K239" s="62"/>
      <c r="L239" s="60"/>
      <c r="M239" s="205"/>
      <c r="N239" s="41"/>
      <c r="O239" s="41"/>
      <c r="P239" s="41"/>
      <c r="Q239" s="41"/>
      <c r="R239" s="41"/>
      <c r="S239" s="41"/>
      <c r="T239" s="77"/>
      <c r="AT239" s="23" t="s">
        <v>146</v>
      </c>
      <c r="AU239" s="23" t="s">
        <v>83</v>
      </c>
    </row>
    <row r="240" spans="2:65" s="13" customFormat="1">
      <c r="B240" s="229"/>
      <c r="C240" s="230"/>
      <c r="D240" s="203" t="s">
        <v>148</v>
      </c>
      <c r="E240" s="231" t="s">
        <v>23</v>
      </c>
      <c r="F240" s="232" t="s">
        <v>616</v>
      </c>
      <c r="G240" s="230"/>
      <c r="H240" s="231" t="s">
        <v>23</v>
      </c>
      <c r="I240" s="233"/>
      <c r="J240" s="230"/>
      <c r="K240" s="230"/>
      <c r="L240" s="234"/>
      <c r="M240" s="235"/>
      <c r="N240" s="236"/>
      <c r="O240" s="236"/>
      <c r="P240" s="236"/>
      <c r="Q240" s="236"/>
      <c r="R240" s="236"/>
      <c r="S240" s="236"/>
      <c r="T240" s="237"/>
      <c r="AT240" s="238" t="s">
        <v>148</v>
      </c>
      <c r="AU240" s="238" t="s">
        <v>83</v>
      </c>
      <c r="AV240" s="13" t="s">
        <v>81</v>
      </c>
      <c r="AW240" s="13" t="s">
        <v>36</v>
      </c>
      <c r="AX240" s="13" t="s">
        <v>73</v>
      </c>
      <c r="AY240" s="238" t="s">
        <v>135</v>
      </c>
    </row>
    <row r="241" spans="2:65" s="11" customFormat="1">
      <c r="B241" s="207"/>
      <c r="C241" s="208"/>
      <c r="D241" s="203" t="s">
        <v>148</v>
      </c>
      <c r="E241" s="209" t="s">
        <v>23</v>
      </c>
      <c r="F241" s="210" t="s">
        <v>617</v>
      </c>
      <c r="G241" s="208"/>
      <c r="H241" s="211">
        <v>26</v>
      </c>
      <c r="I241" s="212"/>
      <c r="J241" s="208"/>
      <c r="K241" s="208"/>
      <c r="L241" s="213"/>
      <c r="M241" s="214"/>
      <c r="N241" s="215"/>
      <c r="O241" s="215"/>
      <c r="P241" s="215"/>
      <c r="Q241" s="215"/>
      <c r="R241" s="215"/>
      <c r="S241" s="215"/>
      <c r="T241" s="216"/>
      <c r="AT241" s="217" t="s">
        <v>148</v>
      </c>
      <c r="AU241" s="217" t="s">
        <v>83</v>
      </c>
      <c r="AV241" s="11" t="s">
        <v>83</v>
      </c>
      <c r="AW241" s="11" t="s">
        <v>36</v>
      </c>
      <c r="AX241" s="11" t="s">
        <v>73</v>
      </c>
      <c r="AY241" s="217" t="s">
        <v>135</v>
      </c>
    </row>
    <row r="242" spans="2:65" s="13" customFormat="1">
      <c r="B242" s="229"/>
      <c r="C242" s="230"/>
      <c r="D242" s="203" t="s">
        <v>148</v>
      </c>
      <c r="E242" s="231" t="s">
        <v>23</v>
      </c>
      <c r="F242" s="232" t="s">
        <v>529</v>
      </c>
      <c r="G242" s="230"/>
      <c r="H242" s="231" t="s">
        <v>23</v>
      </c>
      <c r="I242" s="233"/>
      <c r="J242" s="230"/>
      <c r="K242" s="230"/>
      <c r="L242" s="234"/>
      <c r="M242" s="235"/>
      <c r="N242" s="236"/>
      <c r="O242" s="236"/>
      <c r="P242" s="236"/>
      <c r="Q242" s="236"/>
      <c r="R242" s="236"/>
      <c r="S242" s="236"/>
      <c r="T242" s="237"/>
      <c r="AT242" s="238" t="s">
        <v>148</v>
      </c>
      <c r="AU242" s="238" t="s">
        <v>83</v>
      </c>
      <c r="AV242" s="13" t="s">
        <v>81</v>
      </c>
      <c r="AW242" s="13" t="s">
        <v>36</v>
      </c>
      <c r="AX242" s="13" t="s">
        <v>73</v>
      </c>
      <c r="AY242" s="238" t="s">
        <v>135</v>
      </c>
    </row>
    <row r="243" spans="2:65" s="11" customFormat="1">
      <c r="B243" s="207"/>
      <c r="C243" s="208"/>
      <c r="D243" s="203" t="s">
        <v>148</v>
      </c>
      <c r="E243" s="209" t="s">
        <v>23</v>
      </c>
      <c r="F243" s="210" t="s">
        <v>618</v>
      </c>
      <c r="G243" s="208"/>
      <c r="H243" s="211">
        <v>14</v>
      </c>
      <c r="I243" s="212"/>
      <c r="J243" s="208"/>
      <c r="K243" s="208"/>
      <c r="L243" s="213"/>
      <c r="M243" s="214"/>
      <c r="N243" s="215"/>
      <c r="O243" s="215"/>
      <c r="P243" s="215"/>
      <c r="Q243" s="215"/>
      <c r="R243" s="215"/>
      <c r="S243" s="215"/>
      <c r="T243" s="216"/>
      <c r="AT243" s="217" t="s">
        <v>148</v>
      </c>
      <c r="AU243" s="217" t="s">
        <v>83</v>
      </c>
      <c r="AV243" s="11" t="s">
        <v>83</v>
      </c>
      <c r="AW243" s="11" t="s">
        <v>36</v>
      </c>
      <c r="AX243" s="11" t="s">
        <v>73</v>
      </c>
      <c r="AY243" s="217" t="s">
        <v>135</v>
      </c>
    </row>
    <row r="244" spans="2:65" s="12" customFormat="1">
      <c r="B244" s="218"/>
      <c r="C244" s="219"/>
      <c r="D244" s="203" t="s">
        <v>148</v>
      </c>
      <c r="E244" s="220" t="s">
        <v>23</v>
      </c>
      <c r="F244" s="221" t="s">
        <v>150</v>
      </c>
      <c r="G244" s="219"/>
      <c r="H244" s="222">
        <v>40</v>
      </c>
      <c r="I244" s="223"/>
      <c r="J244" s="219"/>
      <c r="K244" s="219"/>
      <c r="L244" s="224"/>
      <c r="M244" s="225"/>
      <c r="N244" s="226"/>
      <c r="O244" s="226"/>
      <c r="P244" s="226"/>
      <c r="Q244" s="226"/>
      <c r="R244" s="226"/>
      <c r="S244" s="226"/>
      <c r="T244" s="227"/>
      <c r="AT244" s="228" t="s">
        <v>148</v>
      </c>
      <c r="AU244" s="228" t="s">
        <v>83</v>
      </c>
      <c r="AV244" s="12" t="s">
        <v>142</v>
      </c>
      <c r="AW244" s="12" t="s">
        <v>36</v>
      </c>
      <c r="AX244" s="12" t="s">
        <v>81</v>
      </c>
      <c r="AY244" s="228" t="s">
        <v>135</v>
      </c>
    </row>
    <row r="245" spans="2:65" s="1" customFormat="1" ht="16.5" customHeight="1">
      <c r="B245" s="40"/>
      <c r="C245" s="191" t="s">
        <v>10</v>
      </c>
      <c r="D245" s="191" t="s">
        <v>137</v>
      </c>
      <c r="E245" s="192" t="s">
        <v>619</v>
      </c>
      <c r="F245" s="193" t="s">
        <v>620</v>
      </c>
      <c r="G245" s="194" t="s">
        <v>159</v>
      </c>
      <c r="H245" s="195">
        <v>40</v>
      </c>
      <c r="I245" s="196"/>
      <c r="J245" s="197">
        <f>ROUND(I245*H245,2)</f>
        <v>0</v>
      </c>
      <c r="K245" s="193" t="s">
        <v>141</v>
      </c>
      <c r="L245" s="60"/>
      <c r="M245" s="198" t="s">
        <v>23</v>
      </c>
      <c r="N245" s="199" t="s">
        <v>44</v>
      </c>
      <c r="O245" s="41"/>
      <c r="P245" s="200">
        <f>O245*H245</f>
        <v>0</v>
      </c>
      <c r="Q245" s="200">
        <v>0.21251999999999999</v>
      </c>
      <c r="R245" s="200">
        <f>Q245*H245</f>
        <v>8.5007999999999999</v>
      </c>
      <c r="S245" s="200">
        <v>0</v>
      </c>
      <c r="T245" s="201">
        <f>S245*H245</f>
        <v>0</v>
      </c>
      <c r="AR245" s="23" t="s">
        <v>142</v>
      </c>
      <c r="AT245" s="23" t="s">
        <v>137</v>
      </c>
      <c r="AU245" s="23" t="s">
        <v>83</v>
      </c>
      <c r="AY245" s="23" t="s">
        <v>135</v>
      </c>
      <c r="BE245" s="202">
        <f>IF(N245="základní",J245,0)</f>
        <v>0</v>
      </c>
      <c r="BF245" s="202">
        <f>IF(N245="snížená",J245,0)</f>
        <v>0</v>
      </c>
      <c r="BG245" s="202">
        <f>IF(N245="zákl. přenesená",J245,0)</f>
        <v>0</v>
      </c>
      <c r="BH245" s="202">
        <f>IF(N245="sníž. přenesená",J245,0)</f>
        <v>0</v>
      </c>
      <c r="BI245" s="202">
        <f>IF(N245="nulová",J245,0)</f>
        <v>0</v>
      </c>
      <c r="BJ245" s="23" t="s">
        <v>81</v>
      </c>
      <c r="BK245" s="202">
        <f>ROUND(I245*H245,2)</f>
        <v>0</v>
      </c>
      <c r="BL245" s="23" t="s">
        <v>142</v>
      </c>
      <c r="BM245" s="23" t="s">
        <v>621</v>
      </c>
    </row>
    <row r="246" spans="2:65" s="1" customFormat="1">
      <c r="B246" s="40"/>
      <c r="C246" s="62"/>
      <c r="D246" s="203" t="s">
        <v>144</v>
      </c>
      <c r="E246" s="62"/>
      <c r="F246" s="204" t="s">
        <v>622</v>
      </c>
      <c r="G246" s="62"/>
      <c r="H246" s="62"/>
      <c r="I246" s="162"/>
      <c r="J246" s="62"/>
      <c r="K246" s="62"/>
      <c r="L246" s="60"/>
      <c r="M246" s="205"/>
      <c r="N246" s="41"/>
      <c r="O246" s="41"/>
      <c r="P246" s="41"/>
      <c r="Q246" s="41"/>
      <c r="R246" s="41"/>
      <c r="S246" s="41"/>
      <c r="T246" s="77"/>
      <c r="AT246" s="23" t="s">
        <v>144</v>
      </c>
      <c r="AU246" s="23" t="s">
        <v>83</v>
      </c>
    </row>
    <row r="247" spans="2:65" s="1" customFormat="1" ht="54">
      <c r="B247" s="40"/>
      <c r="C247" s="62"/>
      <c r="D247" s="203" t="s">
        <v>146</v>
      </c>
      <c r="E247" s="62"/>
      <c r="F247" s="206" t="s">
        <v>623</v>
      </c>
      <c r="G247" s="62"/>
      <c r="H247" s="62"/>
      <c r="I247" s="162"/>
      <c r="J247" s="62"/>
      <c r="K247" s="62"/>
      <c r="L247" s="60"/>
      <c r="M247" s="205"/>
      <c r="N247" s="41"/>
      <c r="O247" s="41"/>
      <c r="P247" s="41"/>
      <c r="Q247" s="41"/>
      <c r="R247" s="41"/>
      <c r="S247" s="41"/>
      <c r="T247" s="77"/>
      <c r="AT247" s="23" t="s">
        <v>146</v>
      </c>
      <c r="AU247" s="23" t="s">
        <v>83</v>
      </c>
    </row>
    <row r="248" spans="2:65" s="13" customFormat="1">
      <c r="B248" s="229"/>
      <c r="C248" s="230"/>
      <c r="D248" s="203" t="s">
        <v>148</v>
      </c>
      <c r="E248" s="231" t="s">
        <v>23</v>
      </c>
      <c r="F248" s="232" t="s">
        <v>616</v>
      </c>
      <c r="G248" s="230"/>
      <c r="H248" s="231" t="s">
        <v>23</v>
      </c>
      <c r="I248" s="233"/>
      <c r="J248" s="230"/>
      <c r="K248" s="230"/>
      <c r="L248" s="234"/>
      <c r="M248" s="235"/>
      <c r="N248" s="236"/>
      <c r="O248" s="236"/>
      <c r="P248" s="236"/>
      <c r="Q248" s="236"/>
      <c r="R248" s="236"/>
      <c r="S248" s="236"/>
      <c r="T248" s="237"/>
      <c r="AT248" s="238" t="s">
        <v>148</v>
      </c>
      <c r="AU248" s="238" t="s">
        <v>83</v>
      </c>
      <c r="AV248" s="13" t="s">
        <v>81</v>
      </c>
      <c r="AW248" s="13" t="s">
        <v>36</v>
      </c>
      <c r="AX248" s="13" t="s">
        <v>73</v>
      </c>
      <c r="AY248" s="238" t="s">
        <v>135</v>
      </c>
    </row>
    <row r="249" spans="2:65" s="11" customFormat="1">
      <c r="B249" s="207"/>
      <c r="C249" s="208"/>
      <c r="D249" s="203" t="s">
        <v>148</v>
      </c>
      <c r="E249" s="209" t="s">
        <v>23</v>
      </c>
      <c r="F249" s="210" t="s">
        <v>617</v>
      </c>
      <c r="G249" s="208"/>
      <c r="H249" s="211">
        <v>26</v>
      </c>
      <c r="I249" s="212"/>
      <c r="J249" s="208"/>
      <c r="K249" s="208"/>
      <c r="L249" s="213"/>
      <c r="M249" s="214"/>
      <c r="N249" s="215"/>
      <c r="O249" s="215"/>
      <c r="P249" s="215"/>
      <c r="Q249" s="215"/>
      <c r="R249" s="215"/>
      <c r="S249" s="215"/>
      <c r="T249" s="216"/>
      <c r="AT249" s="217" t="s">
        <v>148</v>
      </c>
      <c r="AU249" s="217" t="s">
        <v>83</v>
      </c>
      <c r="AV249" s="11" t="s">
        <v>83</v>
      </c>
      <c r="AW249" s="11" t="s">
        <v>36</v>
      </c>
      <c r="AX249" s="11" t="s">
        <v>73</v>
      </c>
      <c r="AY249" s="217" t="s">
        <v>135</v>
      </c>
    </row>
    <row r="250" spans="2:65" s="13" customFormat="1">
      <c r="B250" s="229"/>
      <c r="C250" s="230"/>
      <c r="D250" s="203" t="s">
        <v>148</v>
      </c>
      <c r="E250" s="231" t="s">
        <v>23</v>
      </c>
      <c r="F250" s="232" t="s">
        <v>529</v>
      </c>
      <c r="G250" s="230"/>
      <c r="H250" s="231" t="s">
        <v>23</v>
      </c>
      <c r="I250" s="233"/>
      <c r="J250" s="230"/>
      <c r="K250" s="230"/>
      <c r="L250" s="234"/>
      <c r="M250" s="235"/>
      <c r="N250" s="236"/>
      <c r="O250" s="236"/>
      <c r="P250" s="236"/>
      <c r="Q250" s="236"/>
      <c r="R250" s="236"/>
      <c r="S250" s="236"/>
      <c r="T250" s="237"/>
      <c r="AT250" s="238" t="s">
        <v>148</v>
      </c>
      <c r="AU250" s="238" t="s">
        <v>83</v>
      </c>
      <c r="AV250" s="13" t="s">
        <v>81</v>
      </c>
      <c r="AW250" s="13" t="s">
        <v>36</v>
      </c>
      <c r="AX250" s="13" t="s">
        <v>73</v>
      </c>
      <c r="AY250" s="238" t="s">
        <v>135</v>
      </c>
    </row>
    <row r="251" spans="2:65" s="11" customFormat="1">
      <c r="B251" s="207"/>
      <c r="C251" s="208"/>
      <c r="D251" s="203" t="s">
        <v>148</v>
      </c>
      <c r="E251" s="209" t="s">
        <v>23</v>
      </c>
      <c r="F251" s="210" t="s">
        <v>618</v>
      </c>
      <c r="G251" s="208"/>
      <c r="H251" s="211">
        <v>14</v>
      </c>
      <c r="I251" s="212"/>
      <c r="J251" s="208"/>
      <c r="K251" s="208"/>
      <c r="L251" s="213"/>
      <c r="M251" s="214"/>
      <c r="N251" s="215"/>
      <c r="O251" s="215"/>
      <c r="P251" s="215"/>
      <c r="Q251" s="215"/>
      <c r="R251" s="215"/>
      <c r="S251" s="215"/>
      <c r="T251" s="216"/>
      <c r="AT251" s="217" t="s">
        <v>148</v>
      </c>
      <c r="AU251" s="217" t="s">
        <v>83</v>
      </c>
      <c r="AV251" s="11" t="s">
        <v>83</v>
      </c>
      <c r="AW251" s="11" t="s">
        <v>36</v>
      </c>
      <c r="AX251" s="11" t="s">
        <v>73</v>
      </c>
      <c r="AY251" s="217" t="s">
        <v>135</v>
      </c>
    </row>
    <row r="252" spans="2:65" s="12" customFormat="1">
      <c r="B252" s="218"/>
      <c r="C252" s="219"/>
      <c r="D252" s="203" t="s">
        <v>148</v>
      </c>
      <c r="E252" s="220" t="s">
        <v>23</v>
      </c>
      <c r="F252" s="221" t="s">
        <v>150</v>
      </c>
      <c r="G252" s="219"/>
      <c r="H252" s="222">
        <v>40</v>
      </c>
      <c r="I252" s="223"/>
      <c r="J252" s="219"/>
      <c r="K252" s="219"/>
      <c r="L252" s="224"/>
      <c r="M252" s="225"/>
      <c r="N252" s="226"/>
      <c r="O252" s="226"/>
      <c r="P252" s="226"/>
      <c r="Q252" s="226"/>
      <c r="R252" s="226"/>
      <c r="S252" s="226"/>
      <c r="T252" s="227"/>
      <c r="AT252" s="228" t="s">
        <v>148</v>
      </c>
      <c r="AU252" s="228" t="s">
        <v>83</v>
      </c>
      <c r="AV252" s="12" t="s">
        <v>142</v>
      </c>
      <c r="AW252" s="12" t="s">
        <v>36</v>
      </c>
      <c r="AX252" s="12" t="s">
        <v>81</v>
      </c>
      <c r="AY252" s="228" t="s">
        <v>135</v>
      </c>
    </row>
    <row r="253" spans="2:65" s="1" customFormat="1" ht="16.5" customHeight="1">
      <c r="B253" s="40"/>
      <c r="C253" s="191" t="s">
        <v>241</v>
      </c>
      <c r="D253" s="191" t="s">
        <v>137</v>
      </c>
      <c r="E253" s="192" t="s">
        <v>624</v>
      </c>
      <c r="F253" s="193" t="s">
        <v>625</v>
      </c>
      <c r="G253" s="194" t="s">
        <v>165</v>
      </c>
      <c r="H253" s="195">
        <v>19.687000000000001</v>
      </c>
      <c r="I253" s="196"/>
      <c r="J253" s="197">
        <f>ROUND(I253*H253,2)</f>
        <v>0</v>
      </c>
      <c r="K253" s="193" t="s">
        <v>141</v>
      </c>
      <c r="L253" s="60"/>
      <c r="M253" s="198" t="s">
        <v>23</v>
      </c>
      <c r="N253" s="199" t="s">
        <v>44</v>
      </c>
      <c r="O253" s="41"/>
      <c r="P253" s="200">
        <f>O253*H253</f>
        <v>0</v>
      </c>
      <c r="Q253" s="200">
        <v>1.8907700000000001</v>
      </c>
      <c r="R253" s="200">
        <f>Q253*H253</f>
        <v>37.223588990000003</v>
      </c>
      <c r="S253" s="200">
        <v>0</v>
      </c>
      <c r="T253" s="201">
        <f>S253*H253</f>
        <v>0</v>
      </c>
      <c r="AR253" s="23" t="s">
        <v>142</v>
      </c>
      <c r="AT253" s="23" t="s">
        <v>137</v>
      </c>
      <c r="AU253" s="23" t="s">
        <v>83</v>
      </c>
      <c r="AY253" s="23" t="s">
        <v>135</v>
      </c>
      <c r="BE253" s="202">
        <f>IF(N253="základní",J253,0)</f>
        <v>0</v>
      </c>
      <c r="BF253" s="202">
        <f>IF(N253="snížená",J253,0)</f>
        <v>0</v>
      </c>
      <c r="BG253" s="202">
        <f>IF(N253="zákl. přenesená",J253,0)</f>
        <v>0</v>
      </c>
      <c r="BH253" s="202">
        <f>IF(N253="sníž. přenesená",J253,0)</f>
        <v>0</v>
      </c>
      <c r="BI253" s="202">
        <f>IF(N253="nulová",J253,0)</f>
        <v>0</v>
      </c>
      <c r="BJ253" s="23" t="s">
        <v>81</v>
      </c>
      <c r="BK253" s="202">
        <f>ROUND(I253*H253,2)</f>
        <v>0</v>
      </c>
      <c r="BL253" s="23" t="s">
        <v>142</v>
      </c>
      <c r="BM253" s="23" t="s">
        <v>626</v>
      </c>
    </row>
    <row r="254" spans="2:65" s="1" customFormat="1">
      <c r="B254" s="40"/>
      <c r="C254" s="62"/>
      <c r="D254" s="203" t="s">
        <v>144</v>
      </c>
      <c r="E254" s="62"/>
      <c r="F254" s="204" t="s">
        <v>625</v>
      </c>
      <c r="G254" s="62"/>
      <c r="H254" s="62"/>
      <c r="I254" s="162"/>
      <c r="J254" s="62"/>
      <c r="K254" s="62"/>
      <c r="L254" s="60"/>
      <c r="M254" s="205"/>
      <c r="N254" s="41"/>
      <c r="O254" s="41"/>
      <c r="P254" s="41"/>
      <c r="Q254" s="41"/>
      <c r="R254" s="41"/>
      <c r="S254" s="41"/>
      <c r="T254" s="77"/>
      <c r="AT254" s="23" t="s">
        <v>144</v>
      </c>
      <c r="AU254" s="23" t="s">
        <v>83</v>
      </c>
    </row>
    <row r="255" spans="2:65" s="1" customFormat="1" ht="54">
      <c r="B255" s="40"/>
      <c r="C255" s="62"/>
      <c r="D255" s="203" t="s">
        <v>146</v>
      </c>
      <c r="E255" s="62"/>
      <c r="F255" s="206" t="s">
        <v>627</v>
      </c>
      <c r="G255" s="62"/>
      <c r="H255" s="62"/>
      <c r="I255" s="162"/>
      <c r="J255" s="62"/>
      <c r="K255" s="62"/>
      <c r="L255" s="60"/>
      <c r="M255" s="205"/>
      <c r="N255" s="41"/>
      <c r="O255" s="41"/>
      <c r="P255" s="41"/>
      <c r="Q255" s="41"/>
      <c r="R255" s="41"/>
      <c r="S255" s="41"/>
      <c r="T255" s="77"/>
      <c r="AT255" s="23" t="s">
        <v>146</v>
      </c>
      <c r="AU255" s="23" t="s">
        <v>83</v>
      </c>
    </row>
    <row r="256" spans="2:65" s="13" customFormat="1">
      <c r="B256" s="229"/>
      <c r="C256" s="230"/>
      <c r="D256" s="203" t="s">
        <v>148</v>
      </c>
      <c r="E256" s="231" t="s">
        <v>23</v>
      </c>
      <c r="F256" s="232" t="s">
        <v>519</v>
      </c>
      <c r="G256" s="230"/>
      <c r="H256" s="231" t="s">
        <v>23</v>
      </c>
      <c r="I256" s="233"/>
      <c r="J256" s="230"/>
      <c r="K256" s="230"/>
      <c r="L256" s="234"/>
      <c r="M256" s="235"/>
      <c r="N256" s="236"/>
      <c r="O256" s="236"/>
      <c r="P256" s="236"/>
      <c r="Q256" s="236"/>
      <c r="R256" s="236"/>
      <c r="S256" s="236"/>
      <c r="T256" s="237"/>
      <c r="AT256" s="238" t="s">
        <v>148</v>
      </c>
      <c r="AU256" s="238" t="s">
        <v>83</v>
      </c>
      <c r="AV256" s="13" t="s">
        <v>81</v>
      </c>
      <c r="AW256" s="13" t="s">
        <v>36</v>
      </c>
      <c r="AX256" s="13" t="s">
        <v>73</v>
      </c>
      <c r="AY256" s="238" t="s">
        <v>135</v>
      </c>
    </row>
    <row r="257" spans="2:65" s="11" customFormat="1">
      <c r="B257" s="207"/>
      <c r="C257" s="208"/>
      <c r="D257" s="203" t="s">
        <v>148</v>
      </c>
      <c r="E257" s="209" t="s">
        <v>23</v>
      </c>
      <c r="F257" s="210" t="s">
        <v>628</v>
      </c>
      <c r="G257" s="208"/>
      <c r="H257" s="211">
        <v>5.625</v>
      </c>
      <c r="I257" s="212"/>
      <c r="J257" s="208"/>
      <c r="K257" s="208"/>
      <c r="L257" s="213"/>
      <c r="M257" s="214"/>
      <c r="N257" s="215"/>
      <c r="O257" s="215"/>
      <c r="P257" s="215"/>
      <c r="Q257" s="215"/>
      <c r="R257" s="215"/>
      <c r="S257" s="215"/>
      <c r="T257" s="216"/>
      <c r="AT257" s="217" t="s">
        <v>148</v>
      </c>
      <c r="AU257" s="217" t="s">
        <v>83</v>
      </c>
      <c r="AV257" s="11" t="s">
        <v>83</v>
      </c>
      <c r="AW257" s="11" t="s">
        <v>36</v>
      </c>
      <c r="AX257" s="11" t="s">
        <v>73</v>
      </c>
      <c r="AY257" s="217" t="s">
        <v>135</v>
      </c>
    </row>
    <row r="258" spans="2:65" s="13" customFormat="1">
      <c r="B258" s="229"/>
      <c r="C258" s="230"/>
      <c r="D258" s="203" t="s">
        <v>148</v>
      </c>
      <c r="E258" s="231" t="s">
        <v>23</v>
      </c>
      <c r="F258" s="232" t="s">
        <v>535</v>
      </c>
      <c r="G258" s="230"/>
      <c r="H258" s="231" t="s">
        <v>23</v>
      </c>
      <c r="I258" s="233"/>
      <c r="J258" s="230"/>
      <c r="K258" s="230"/>
      <c r="L258" s="234"/>
      <c r="M258" s="235"/>
      <c r="N258" s="236"/>
      <c r="O258" s="236"/>
      <c r="P258" s="236"/>
      <c r="Q258" s="236"/>
      <c r="R258" s="236"/>
      <c r="S258" s="236"/>
      <c r="T258" s="237"/>
      <c r="AT258" s="238" t="s">
        <v>148</v>
      </c>
      <c r="AU258" s="238" t="s">
        <v>83</v>
      </c>
      <c r="AV258" s="13" t="s">
        <v>81</v>
      </c>
      <c r="AW258" s="13" t="s">
        <v>36</v>
      </c>
      <c r="AX258" s="13" t="s">
        <v>73</v>
      </c>
      <c r="AY258" s="238" t="s">
        <v>135</v>
      </c>
    </row>
    <row r="259" spans="2:65" s="11" customFormat="1">
      <c r="B259" s="207"/>
      <c r="C259" s="208"/>
      <c r="D259" s="203" t="s">
        <v>148</v>
      </c>
      <c r="E259" s="209" t="s">
        <v>23</v>
      </c>
      <c r="F259" s="210" t="s">
        <v>629</v>
      </c>
      <c r="G259" s="208"/>
      <c r="H259" s="211">
        <v>1.0309999999999999</v>
      </c>
      <c r="I259" s="212"/>
      <c r="J259" s="208"/>
      <c r="K259" s="208"/>
      <c r="L259" s="213"/>
      <c r="M259" s="214"/>
      <c r="N259" s="215"/>
      <c r="O259" s="215"/>
      <c r="P259" s="215"/>
      <c r="Q259" s="215"/>
      <c r="R259" s="215"/>
      <c r="S259" s="215"/>
      <c r="T259" s="216"/>
      <c r="AT259" s="217" t="s">
        <v>148</v>
      </c>
      <c r="AU259" s="217" t="s">
        <v>83</v>
      </c>
      <c r="AV259" s="11" t="s">
        <v>83</v>
      </c>
      <c r="AW259" s="11" t="s">
        <v>36</v>
      </c>
      <c r="AX259" s="11" t="s">
        <v>73</v>
      </c>
      <c r="AY259" s="217" t="s">
        <v>135</v>
      </c>
    </row>
    <row r="260" spans="2:65" s="13" customFormat="1">
      <c r="B260" s="229"/>
      <c r="C260" s="230"/>
      <c r="D260" s="203" t="s">
        <v>148</v>
      </c>
      <c r="E260" s="231" t="s">
        <v>23</v>
      </c>
      <c r="F260" s="232" t="s">
        <v>523</v>
      </c>
      <c r="G260" s="230"/>
      <c r="H260" s="231" t="s">
        <v>23</v>
      </c>
      <c r="I260" s="233"/>
      <c r="J260" s="230"/>
      <c r="K260" s="230"/>
      <c r="L260" s="234"/>
      <c r="M260" s="235"/>
      <c r="N260" s="236"/>
      <c r="O260" s="236"/>
      <c r="P260" s="236"/>
      <c r="Q260" s="236"/>
      <c r="R260" s="236"/>
      <c r="S260" s="236"/>
      <c r="T260" s="237"/>
      <c r="AT260" s="238" t="s">
        <v>148</v>
      </c>
      <c r="AU260" s="238" t="s">
        <v>83</v>
      </c>
      <c r="AV260" s="13" t="s">
        <v>81</v>
      </c>
      <c r="AW260" s="13" t="s">
        <v>36</v>
      </c>
      <c r="AX260" s="13" t="s">
        <v>73</v>
      </c>
      <c r="AY260" s="238" t="s">
        <v>135</v>
      </c>
    </row>
    <row r="261" spans="2:65" s="11" customFormat="1">
      <c r="B261" s="207"/>
      <c r="C261" s="208"/>
      <c r="D261" s="203" t="s">
        <v>148</v>
      </c>
      <c r="E261" s="209" t="s">
        <v>23</v>
      </c>
      <c r="F261" s="210" t="s">
        <v>630</v>
      </c>
      <c r="G261" s="208"/>
      <c r="H261" s="211">
        <v>5.9059999999999997</v>
      </c>
      <c r="I261" s="212"/>
      <c r="J261" s="208"/>
      <c r="K261" s="208"/>
      <c r="L261" s="213"/>
      <c r="M261" s="214"/>
      <c r="N261" s="215"/>
      <c r="O261" s="215"/>
      <c r="P261" s="215"/>
      <c r="Q261" s="215"/>
      <c r="R261" s="215"/>
      <c r="S261" s="215"/>
      <c r="T261" s="216"/>
      <c r="AT261" s="217" t="s">
        <v>148</v>
      </c>
      <c r="AU261" s="217" t="s">
        <v>83</v>
      </c>
      <c r="AV261" s="11" t="s">
        <v>83</v>
      </c>
      <c r="AW261" s="11" t="s">
        <v>36</v>
      </c>
      <c r="AX261" s="11" t="s">
        <v>73</v>
      </c>
      <c r="AY261" s="217" t="s">
        <v>135</v>
      </c>
    </row>
    <row r="262" spans="2:65" s="13" customFormat="1">
      <c r="B262" s="229"/>
      <c r="C262" s="230"/>
      <c r="D262" s="203" t="s">
        <v>148</v>
      </c>
      <c r="E262" s="231" t="s">
        <v>23</v>
      </c>
      <c r="F262" s="232" t="s">
        <v>560</v>
      </c>
      <c r="G262" s="230"/>
      <c r="H262" s="231" t="s">
        <v>23</v>
      </c>
      <c r="I262" s="233"/>
      <c r="J262" s="230"/>
      <c r="K262" s="230"/>
      <c r="L262" s="234"/>
      <c r="M262" s="235"/>
      <c r="N262" s="236"/>
      <c r="O262" s="236"/>
      <c r="P262" s="236"/>
      <c r="Q262" s="236"/>
      <c r="R262" s="236"/>
      <c r="S262" s="236"/>
      <c r="T262" s="237"/>
      <c r="AT262" s="238" t="s">
        <v>148</v>
      </c>
      <c r="AU262" s="238" t="s">
        <v>83</v>
      </c>
      <c r="AV262" s="13" t="s">
        <v>81</v>
      </c>
      <c r="AW262" s="13" t="s">
        <v>36</v>
      </c>
      <c r="AX262" s="13" t="s">
        <v>73</v>
      </c>
      <c r="AY262" s="238" t="s">
        <v>135</v>
      </c>
    </row>
    <row r="263" spans="2:65" s="11" customFormat="1">
      <c r="B263" s="207"/>
      <c r="C263" s="208"/>
      <c r="D263" s="203" t="s">
        <v>148</v>
      </c>
      <c r="E263" s="209" t="s">
        <v>23</v>
      </c>
      <c r="F263" s="210" t="s">
        <v>631</v>
      </c>
      <c r="G263" s="208"/>
      <c r="H263" s="211">
        <v>2.9060000000000001</v>
      </c>
      <c r="I263" s="212"/>
      <c r="J263" s="208"/>
      <c r="K263" s="208"/>
      <c r="L263" s="213"/>
      <c r="M263" s="214"/>
      <c r="N263" s="215"/>
      <c r="O263" s="215"/>
      <c r="P263" s="215"/>
      <c r="Q263" s="215"/>
      <c r="R263" s="215"/>
      <c r="S263" s="215"/>
      <c r="T263" s="216"/>
      <c r="AT263" s="217" t="s">
        <v>148</v>
      </c>
      <c r="AU263" s="217" t="s">
        <v>83</v>
      </c>
      <c r="AV263" s="11" t="s">
        <v>83</v>
      </c>
      <c r="AW263" s="11" t="s">
        <v>36</v>
      </c>
      <c r="AX263" s="11" t="s">
        <v>73</v>
      </c>
      <c r="AY263" s="217" t="s">
        <v>135</v>
      </c>
    </row>
    <row r="264" spans="2:65" s="13" customFormat="1">
      <c r="B264" s="229"/>
      <c r="C264" s="230"/>
      <c r="D264" s="203" t="s">
        <v>148</v>
      </c>
      <c r="E264" s="231" t="s">
        <v>23</v>
      </c>
      <c r="F264" s="232" t="s">
        <v>527</v>
      </c>
      <c r="G264" s="230"/>
      <c r="H264" s="231" t="s">
        <v>23</v>
      </c>
      <c r="I264" s="233"/>
      <c r="J264" s="230"/>
      <c r="K264" s="230"/>
      <c r="L264" s="234"/>
      <c r="M264" s="235"/>
      <c r="N264" s="236"/>
      <c r="O264" s="236"/>
      <c r="P264" s="236"/>
      <c r="Q264" s="236"/>
      <c r="R264" s="236"/>
      <c r="S264" s="236"/>
      <c r="T264" s="237"/>
      <c r="AT264" s="238" t="s">
        <v>148</v>
      </c>
      <c r="AU264" s="238" t="s">
        <v>83</v>
      </c>
      <c r="AV264" s="13" t="s">
        <v>81</v>
      </c>
      <c r="AW264" s="13" t="s">
        <v>36</v>
      </c>
      <c r="AX264" s="13" t="s">
        <v>73</v>
      </c>
      <c r="AY264" s="238" t="s">
        <v>135</v>
      </c>
    </row>
    <row r="265" spans="2:65" s="11" customFormat="1">
      <c r="B265" s="207"/>
      <c r="C265" s="208"/>
      <c r="D265" s="203" t="s">
        <v>148</v>
      </c>
      <c r="E265" s="209" t="s">
        <v>23</v>
      </c>
      <c r="F265" s="210" t="s">
        <v>632</v>
      </c>
      <c r="G265" s="208"/>
      <c r="H265" s="211">
        <v>3.1880000000000002</v>
      </c>
      <c r="I265" s="212"/>
      <c r="J265" s="208"/>
      <c r="K265" s="208"/>
      <c r="L265" s="213"/>
      <c r="M265" s="214"/>
      <c r="N265" s="215"/>
      <c r="O265" s="215"/>
      <c r="P265" s="215"/>
      <c r="Q265" s="215"/>
      <c r="R265" s="215"/>
      <c r="S265" s="215"/>
      <c r="T265" s="216"/>
      <c r="AT265" s="217" t="s">
        <v>148</v>
      </c>
      <c r="AU265" s="217" t="s">
        <v>83</v>
      </c>
      <c r="AV265" s="11" t="s">
        <v>83</v>
      </c>
      <c r="AW265" s="11" t="s">
        <v>36</v>
      </c>
      <c r="AX265" s="11" t="s">
        <v>73</v>
      </c>
      <c r="AY265" s="217" t="s">
        <v>135</v>
      </c>
    </row>
    <row r="266" spans="2:65" s="13" customFormat="1">
      <c r="B266" s="229"/>
      <c r="C266" s="230"/>
      <c r="D266" s="203" t="s">
        <v>148</v>
      </c>
      <c r="E266" s="231" t="s">
        <v>23</v>
      </c>
      <c r="F266" s="232" t="s">
        <v>529</v>
      </c>
      <c r="G266" s="230"/>
      <c r="H266" s="231" t="s">
        <v>23</v>
      </c>
      <c r="I266" s="233"/>
      <c r="J266" s="230"/>
      <c r="K266" s="230"/>
      <c r="L266" s="234"/>
      <c r="M266" s="235"/>
      <c r="N266" s="236"/>
      <c r="O266" s="236"/>
      <c r="P266" s="236"/>
      <c r="Q266" s="236"/>
      <c r="R266" s="236"/>
      <c r="S266" s="236"/>
      <c r="T266" s="237"/>
      <c r="AT266" s="238" t="s">
        <v>148</v>
      </c>
      <c r="AU266" s="238" t="s">
        <v>83</v>
      </c>
      <c r="AV266" s="13" t="s">
        <v>81</v>
      </c>
      <c r="AW266" s="13" t="s">
        <v>36</v>
      </c>
      <c r="AX266" s="13" t="s">
        <v>73</v>
      </c>
      <c r="AY266" s="238" t="s">
        <v>135</v>
      </c>
    </row>
    <row r="267" spans="2:65" s="11" customFormat="1">
      <c r="B267" s="207"/>
      <c r="C267" s="208"/>
      <c r="D267" s="203" t="s">
        <v>148</v>
      </c>
      <c r="E267" s="209" t="s">
        <v>23</v>
      </c>
      <c r="F267" s="210" t="s">
        <v>629</v>
      </c>
      <c r="G267" s="208"/>
      <c r="H267" s="211">
        <v>1.0309999999999999</v>
      </c>
      <c r="I267" s="212"/>
      <c r="J267" s="208"/>
      <c r="K267" s="208"/>
      <c r="L267" s="213"/>
      <c r="M267" s="214"/>
      <c r="N267" s="215"/>
      <c r="O267" s="215"/>
      <c r="P267" s="215"/>
      <c r="Q267" s="215"/>
      <c r="R267" s="215"/>
      <c r="S267" s="215"/>
      <c r="T267" s="216"/>
      <c r="AT267" s="217" t="s">
        <v>148</v>
      </c>
      <c r="AU267" s="217" t="s">
        <v>83</v>
      </c>
      <c r="AV267" s="11" t="s">
        <v>83</v>
      </c>
      <c r="AW267" s="11" t="s">
        <v>36</v>
      </c>
      <c r="AX267" s="11" t="s">
        <v>73</v>
      </c>
      <c r="AY267" s="217" t="s">
        <v>135</v>
      </c>
    </row>
    <row r="268" spans="2:65" s="12" customFormat="1">
      <c r="B268" s="218"/>
      <c r="C268" s="219"/>
      <c r="D268" s="203" t="s">
        <v>148</v>
      </c>
      <c r="E268" s="220" t="s">
        <v>23</v>
      </c>
      <c r="F268" s="221" t="s">
        <v>150</v>
      </c>
      <c r="G268" s="219"/>
      <c r="H268" s="222">
        <v>19.687000000000001</v>
      </c>
      <c r="I268" s="223"/>
      <c r="J268" s="219"/>
      <c r="K268" s="219"/>
      <c r="L268" s="224"/>
      <c r="M268" s="225"/>
      <c r="N268" s="226"/>
      <c r="O268" s="226"/>
      <c r="P268" s="226"/>
      <c r="Q268" s="226"/>
      <c r="R268" s="226"/>
      <c r="S268" s="226"/>
      <c r="T268" s="227"/>
      <c r="AT268" s="228" t="s">
        <v>148</v>
      </c>
      <c r="AU268" s="228" t="s">
        <v>83</v>
      </c>
      <c r="AV268" s="12" t="s">
        <v>142</v>
      </c>
      <c r="AW268" s="12" t="s">
        <v>36</v>
      </c>
      <c r="AX268" s="12" t="s">
        <v>81</v>
      </c>
      <c r="AY268" s="228" t="s">
        <v>135</v>
      </c>
    </row>
    <row r="269" spans="2:65" s="1" customFormat="1" ht="16.5" customHeight="1">
      <c r="B269" s="40"/>
      <c r="C269" s="191" t="s">
        <v>247</v>
      </c>
      <c r="D269" s="191" t="s">
        <v>137</v>
      </c>
      <c r="E269" s="192" t="s">
        <v>324</v>
      </c>
      <c r="F269" s="193" t="s">
        <v>325</v>
      </c>
      <c r="G269" s="194" t="s">
        <v>165</v>
      </c>
      <c r="H269" s="195">
        <v>0.45</v>
      </c>
      <c r="I269" s="196"/>
      <c r="J269" s="197">
        <f>ROUND(I269*H269,2)</f>
        <v>0</v>
      </c>
      <c r="K269" s="193" t="s">
        <v>141</v>
      </c>
      <c r="L269" s="60"/>
      <c r="M269" s="198" t="s">
        <v>23</v>
      </c>
      <c r="N269" s="199" t="s">
        <v>44</v>
      </c>
      <c r="O269" s="41"/>
      <c r="P269" s="200">
        <f>O269*H269</f>
        <v>0</v>
      </c>
      <c r="Q269" s="200">
        <v>2.234</v>
      </c>
      <c r="R269" s="200">
        <f>Q269*H269</f>
        <v>1.0053000000000001</v>
      </c>
      <c r="S269" s="200">
        <v>0</v>
      </c>
      <c r="T269" s="201">
        <f>S269*H269</f>
        <v>0</v>
      </c>
      <c r="AR269" s="23" t="s">
        <v>142</v>
      </c>
      <c r="AT269" s="23" t="s">
        <v>137</v>
      </c>
      <c r="AU269" s="23" t="s">
        <v>83</v>
      </c>
      <c r="AY269" s="23" t="s">
        <v>135</v>
      </c>
      <c r="BE269" s="202">
        <f>IF(N269="základní",J269,0)</f>
        <v>0</v>
      </c>
      <c r="BF269" s="202">
        <f>IF(N269="snížená",J269,0)</f>
        <v>0</v>
      </c>
      <c r="BG269" s="202">
        <f>IF(N269="zákl. přenesená",J269,0)</f>
        <v>0</v>
      </c>
      <c r="BH269" s="202">
        <f>IF(N269="sníž. přenesená",J269,0)</f>
        <v>0</v>
      </c>
      <c r="BI269" s="202">
        <f>IF(N269="nulová",J269,0)</f>
        <v>0</v>
      </c>
      <c r="BJ269" s="23" t="s">
        <v>81</v>
      </c>
      <c r="BK269" s="202">
        <f>ROUND(I269*H269,2)</f>
        <v>0</v>
      </c>
      <c r="BL269" s="23" t="s">
        <v>142</v>
      </c>
      <c r="BM269" s="23" t="s">
        <v>633</v>
      </c>
    </row>
    <row r="270" spans="2:65" s="1" customFormat="1" ht="27">
      <c r="B270" s="40"/>
      <c r="C270" s="62"/>
      <c r="D270" s="203" t="s">
        <v>144</v>
      </c>
      <c r="E270" s="62"/>
      <c r="F270" s="204" t="s">
        <v>327</v>
      </c>
      <c r="G270" s="62"/>
      <c r="H270" s="62"/>
      <c r="I270" s="162"/>
      <c r="J270" s="62"/>
      <c r="K270" s="62"/>
      <c r="L270" s="60"/>
      <c r="M270" s="205"/>
      <c r="N270" s="41"/>
      <c r="O270" s="41"/>
      <c r="P270" s="41"/>
      <c r="Q270" s="41"/>
      <c r="R270" s="41"/>
      <c r="S270" s="41"/>
      <c r="T270" s="77"/>
      <c r="AT270" s="23" t="s">
        <v>144</v>
      </c>
      <c r="AU270" s="23" t="s">
        <v>83</v>
      </c>
    </row>
    <row r="271" spans="2:65" s="1" customFormat="1" ht="40.5">
      <c r="B271" s="40"/>
      <c r="C271" s="62"/>
      <c r="D271" s="203" t="s">
        <v>146</v>
      </c>
      <c r="E271" s="62"/>
      <c r="F271" s="206" t="s">
        <v>328</v>
      </c>
      <c r="G271" s="62"/>
      <c r="H271" s="62"/>
      <c r="I271" s="162"/>
      <c r="J271" s="62"/>
      <c r="K271" s="62"/>
      <c r="L271" s="60"/>
      <c r="M271" s="205"/>
      <c r="N271" s="41"/>
      <c r="O271" s="41"/>
      <c r="P271" s="41"/>
      <c r="Q271" s="41"/>
      <c r="R271" s="41"/>
      <c r="S271" s="41"/>
      <c r="T271" s="77"/>
      <c r="AT271" s="23" t="s">
        <v>146</v>
      </c>
      <c r="AU271" s="23" t="s">
        <v>83</v>
      </c>
    </row>
    <row r="272" spans="2:65" s="13" customFormat="1">
      <c r="B272" s="229"/>
      <c r="C272" s="230"/>
      <c r="D272" s="203" t="s">
        <v>148</v>
      </c>
      <c r="E272" s="231" t="s">
        <v>23</v>
      </c>
      <c r="F272" s="232" t="s">
        <v>535</v>
      </c>
      <c r="G272" s="230"/>
      <c r="H272" s="231" t="s">
        <v>23</v>
      </c>
      <c r="I272" s="233"/>
      <c r="J272" s="230"/>
      <c r="K272" s="230"/>
      <c r="L272" s="234"/>
      <c r="M272" s="235"/>
      <c r="N272" s="236"/>
      <c r="O272" s="236"/>
      <c r="P272" s="236"/>
      <c r="Q272" s="236"/>
      <c r="R272" s="236"/>
      <c r="S272" s="236"/>
      <c r="T272" s="237"/>
      <c r="AT272" s="238" t="s">
        <v>148</v>
      </c>
      <c r="AU272" s="238" t="s">
        <v>83</v>
      </c>
      <c r="AV272" s="13" t="s">
        <v>81</v>
      </c>
      <c r="AW272" s="13" t="s">
        <v>36</v>
      </c>
      <c r="AX272" s="13" t="s">
        <v>73</v>
      </c>
      <c r="AY272" s="238" t="s">
        <v>135</v>
      </c>
    </row>
    <row r="273" spans="2:65" s="11" customFormat="1">
      <c r="B273" s="207"/>
      <c r="C273" s="208"/>
      <c r="D273" s="203" t="s">
        <v>148</v>
      </c>
      <c r="E273" s="209" t="s">
        <v>23</v>
      </c>
      <c r="F273" s="210" t="s">
        <v>634</v>
      </c>
      <c r="G273" s="208"/>
      <c r="H273" s="211">
        <v>0.15</v>
      </c>
      <c r="I273" s="212"/>
      <c r="J273" s="208"/>
      <c r="K273" s="208"/>
      <c r="L273" s="213"/>
      <c r="M273" s="214"/>
      <c r="N273" s="215"/>
      <c r="O273" s="215"/>
      <c r="P273" s="215"/>
      <c r="Q273" s="215"/>
      <c r="R273" s="215"/>
      <c r="S273" s="215"/>
      <c r="T273" s="216"/>
      <c r="AT273" s="217" t="s">
        <v>148</v>
      </c>
      <c r="AU273" s="217" t="s">
        <v>83</v>
      </c>
      <c r="AV273" s="11" t="s">
        <v>83</v>
      </c>
      <c r="AW273" s="11" t="s">
        <v>36</v>
      </c>
      <c r="AX273" s="11" t="s">
        <v>73</v>
      </c>
      <c r="AY273" s="217" t="s">
        <v>135</v>
      </c>
    </row>
    <row r="274" spans="2:65" s="13" customFormat="1">
      <c r="B274" s="229"/>
      <c r="C274" s="230"/>
      <c r="D274" s="203" t="s">
        <v>148</v>
      </c>
      <c r="E274" s="231" t="s">
        <v>23</v>
      </c>
      <c r="F274" s="232" t="s">
        <v>523</v>
      </c>
      <c r="G274" s="230"/>
      <c r="H274" s="231" t="s">
        <v>23</v>
      </c>
      <c r="I274" s="233"/>
      <c r="J274" s="230"/>
      <c r="K274" s="230"/>
      <c r="L274" s="234"/>
      <c r="M274" s="235"/>
      <c r="N274" s="236"/>
      <c r="O274" s="236"/>
      <c r="P274" s="236"/>
      <c r="Q274" s="236"/>
      <c r="R274" s="236"/>
      <c r="S274" s="236"/>
      <c r="T274" s="237"/>
      <c r="AT274" s="238" t="s">
        <v>148</v>
      </c>
      <c r="AU274" s="238" t="s">
        <v>83</v>
      </c>
      <c r="AV274" s="13" t="s">
        <v>81</v>
      </c>
      <c r="AW274" s="13" t="s">
        <v>36</v>
      </c>
      <c r="AX274" s="13" t="s">
        <v>73</v>
      </c>
      <c r="AY274" s="238" t="s">
        <v>135</v>
      </c>
    </row>
    <row r="275" spans="2:65" s="11" customFormat="1">
      <c r="B275" s="207"/>
      <c r="C275" s="208"/>
      <c r="D275" s="203" t="s">
        <v>148</v>
      </c>
      <c r="E275" s="209" t="s">
        <v>23</v>
      </c>
      <c r="F275" s="210" t="s">
        <v>634</v>
      </c>
      <c r="G275" s="208"/>
      <c r="H275" s="211">
        <v>0.15</v>
      </c>
      <c r="I275" s="212"/>
      <c r="J275" s="208"/>
      <c r="K275" s="208"/>
      <c r="L275" s="213"/>
      <c r="M275" s="214"/>
      <c r="N275" s="215"/>
      <c r="O275" s="215"/>
      <c r="P275" s="215"/>
      <c r="Q275" s="215"/>
      <c r="R275" s="215"/>
      <c r="S275" s="215"/>
      <c r="T275" s="216"/>
      <c r="AT275" s="217" t="s">
        <v>148</v>
      </c>
      <c r="AU275" s="217" t="s">
        <v>83</v>
      </c>
      <c r="AV275" s="11" t="s">
        <v>83</v>
      </c>
      <c r="AW275" s="11" t="s">
        <v>36</v>
      </c>
      <c r="AX275" s="11" t="s">
        <v>73</v>
      </c>
      <c r="AY275" s="217" t="s">
        <v>135</v>
      </c>
    </row>
    <row r="276" spans="2:65" s="13" customFormat="1">
      <c r="B276" s="229"/>
      <c r="C276" s="230"/>
      <c r="D276" s="203" t="s">
        <v>148</v>
      </c>
      <c r="E276" s="231" t="s">
        <v>23</v>
      </c>
      <c r="F276" s="232" t="s">
        <v>560</v>
      </c>
      <c r="G276" s="230"/>
      <c r="H276" s="231" t="s">
        <v>23</v>
      </c>
      <c r="I276" s="233"/>
      <c r="J276" s="230"/>
      <c r="K276" s="230"/>
      <c r="L276" s="234"/>
      <c r="M276" s="235"/>
      <c r="N276" s="236"/>
      <c r="O276" s="236"/>
      <c r="P276" s="236"/>
      <c r="Q276" s="236"/>
      <c r="R276" s="236"/>
      <c r="S276" s="236"/>
      <c r="T276" s="237"/>
      <c r="AT276" s="238" t="s">
        <v>148</v>
      </c>
      <c r="AU276" s="238" t="s">
        <v>83</v>
      </c>
      <c r="AV276" s="13" t="s">
        <v>81</v>
      </c>
      <c r="AW276" s="13" t="s">
        <v>36</v>
      </c>
      <c r="AX276" s="13" t="s">
        <v>73</v>
      </c>
      <c r="AY276" s="238" t="s">
        <v>135</v>
      </c>
    </row>
    <row r="277" spans="2:65" s="11" customFormat="1">
      <c r="B277" s="207"/>
      <c r="C277" s="208"/>
      <c r="D277" s="203" t="s">
        <v>148</v>
      </c>
      <c r="E277" s="209" t="s">
        <v>23</v>
      </c>
      <c r="F277" s="210" t="s">
        <v>634</v>
      </c>
      <c r="G277" s="208"/>
      <c r="H277" s="211">
        <v>0.15</v>
      </c>
      <c r="I277" s="212"/>
      <c r="J277" s="208"/>
      <c r="K277" s="208"/>
      <c r="L277" s="213"/>
      <c r="M277" s="214"/>
      <c r="N277" s="215"/>
      <c r="O277" s="215"/>
      <c r="P277" s="215"/>
      <c r="Q277" s="215"/>
      <c r="R277" s="215"/>
      <c r="S277" s="215"/>
      <c r="T277" s="216"/>
      <c r="AT277" s="217" t="s">
        <v>148</v>
      </c>
      <c r="AU277" s="217" t="s">
        <v>83</v>
      </c>
      <c r="AV277" s="11" t="s">
        <v>83</v>
      </c>
      <c r="AW277" s="11" t="s">
        <v>36</v>
      </c>
      <c r="AX277" s="11" t="s">
        <v>73</v>
      </c>
      <c r="AY277" s="217" t="s">
        <v>135</v>
      </c>
    </row>
    <row r="278" spans="2:65" s="12" customFormat="1">
      <c r="B278" s="218"/>
      <c r="C278" s="219"/>
      <c r="D278" s="203" t="s">
        <v>148</v>
      </c>
      <c r="E278" s="220" t="s">
        <v>23</v>
      </c>
      <c r="F278" s="221" t="s">
        <v>150</v>
      </c>
      <c r="G278" s="219"/>
      <c r="H278" s="222">
        <v>0.45</v>
      </c>
      <c r="I278" s="223"/>
      <c r="J278" s="219"/>
      <c r="K278" s="219"/>
      <c r="L278" s="224"/>
      <c r="M278" s="225"/>
      <c r="N278" s="226"/>
      <c r="O278" s="226"/>
      <c r="P278" s="226"/>
      <c r="Q278" s="226"/>
      <c r="R278" s="226"/>
      <c r="S278" s="226"/>
      <c r="T278" s="227"/>
      <c r="AT278" s="228" t="s">
        <v>148</v>
      </c>
      <c r="AU278" s="228" t="s">
        <v>83</v>
      </c>
      <c r="AV278" s="12" t="s">
        <v>142</v>
      </c>
      <c r="AW278" s="12" t="s">
        <v>36</v>
      </c>
      <c r="AX278" s="12" t="s">
        <v>81</v>
      </c>
      <c r="AY278" s="228" t="s">
        <v>135</v>
      </c>
    </row>
    <row r="279" spans="2:65" s="1" customFormat="1" ht="16.5" customHeight="1">
      <c r="B279" s="40"/>
      <c r="C279" s="191" t="s">
        <v>254</v>
      </c>
      <c r="D279" s="191" t="s">
        <v>137</v>
      </c>
      <c r="E279" s="192" t="s">
        <v>332</v>
      </c>
      <c r="F279" s="193" t="s">
        <v>333</v>
      </c>
      <c r="G279" s="194" t="s">
        <v>159</v>
      </c>
      <c r="H279" s="195">
        <v>2.4</v>
      </c>
      <c r="I279" s="196"/>
      <c r="J279" s="197">
        <f>ROUND(I279*H279,2)</f>
        <v>0</v>
      </c>
      <c r="K279" s="193" t="s">
        <v>141</v>
      </c>
      <c r="L279" s="60"/>
      <c r="M279" s="198" t="s">
        <v>23</v>
      </c>
      <c r="N279" s="199" t="s">
        <v>44</v>
      </c>
      <c r="O279" s="41"/>
      <c r="P279" s="200">
        <f>O279*H279</f>
        <v>0</v>
      </c>
      <c r="Q279" s="200">
        <v>6.3171399999999997E-3</v>
      </c>
      <c r="R279" s="200">
        <f>Q279*H279</f>
        <v>1.5161135999999999E-2</v>
      </c>
      <c r="S279" s="200">
        <v>0</v>
      </c>
      <c r="T279" s="201">
        <f>S279*H279</f>
        <v>0</v>
      </c>
      <c r="AR279" s="23" t="s">
        <v>142</v>
      </c>
      <c r="AT279" s="23" t="s">
        <v>137</v>
      </c>
      <c r="AU279" s="23" t="s">
        <v>83</v>
      </c>
      <c r="AY279" s="23" t="s">
        <v>135</v>
      </c>
      <c r="BE279" s="202">
        <f>IF(N279="základní",J279,0)</f>
        <v>0</v>
      </c>
      <c r="BF279" s="202">
        <f>IF(N279="snížená",J279,0)</f>
        <v>0</v>
      </c>
      <c r="BG279" s="202">
        <f>IF(N279="zákl. přenesená",J279,0)</f>
        <v>0</v>
      </c>
      <c r="BH279" s="202">
        <f>IF(N279="sníž. přenesená",J279,0)</f>
        <v>0</v>
      </c>
      <c r="BI279" s="202">
        <f>IF(N279="nulová",J279,0)</f>
        <v>0</v>
      </c>
      <c r="BJ279" s="23" t="s">
        <v>81</v>
      </c>
      <c r="BK279" s="202">
        <f>ROUND(I279*H279,2)</f>
        <v>0</v>
      </c>
      <c r="BL279" s="23" t="s">
        <v>142</v>
      </c>
      <c r="BM279" s="23" t="s">
        <v>635</v>
      </c>
    </row>
    <row r="280" spans="2:65" s="1" customFormat="1" ht="27">
      <c r="B280" s="40"/>
      <c r="C280" s="62"/>
      <c r="D280" s="203" t="s">
        <v>144</v>
      </c>
      <c r="E280" s="62"/>
      <c r="F280" s="204" t="s">
        <v>335</v>
      </c>
      <c r="G280" s="62"/>
      <c r="H280" s="62"/>
      <c r="I280" s="162"/>
      <c r="J280" s="62"/>
      <c r="K280" s="62"/>
      <c r="L280" s="60"/>
      <c r="M280" s="205"/>
      <c r="N280" s="41"/>
      <c r="O280" s="41"/>
      <c r="P280" s="41"/>
      <c r="Q280" s="41"/>
      <c r="R280" s="41"/>
      <c r="S280" s="41"/>
      <c r="T280" s="77"/>
      <c r="AT280" s="23" t="s">
        <v>144</v>
      </c>
      <c r="AU280" s="23" t="s">
        <v>83</v>
      </c>
    </row>
    <row r="281" spans="2:65" s="13" customFormat="1">
      <c r="B281" s="229"/>
      <c r="C281" s="230"/>
      <c r="D281" s="203" t="s">
        <v>148</v>
      </c>
      <c r="E281" s="231" t="s">
        <v>23</v>
      </c>
      <c r="F281" s="232" t="s">
        <v>535</v>
      </c>
      <c r="G281" s="230"/>
      <c r="H281" s="231" t="s">
        <v>23</v>
      </c>
      <c r="I281" s="233"/>
      <c r="J281" s="230"/>
      <c r="K281" s="230"/>
      <c r="L281" s="234"/>
      <c r="M281" s="235"/>
      <c r="N281" s="236"/>
      <c r="O281" s="236"/>
      <c r="P281" s="236"/>
      <c r="Q281" s="236"/>
      <c r="R281" s="236"/>
      <c r="S281" s="236"/>
      <c r="T281" s="237"/>
      <c r="AT281" s="238" t="s">
        <v>148</v>
      </c>
      <c r="AU281" s="238" t="s">
        <v>83</v>
      </c>
      <c r="AV281" s="13" t="s">
        <v>81</v>
      </c>
      <c r="AW281" s="13" t="s">
        <v>36</v>
      </c>
      <c r="AX281" s="13" t="s">
        <v>73</v>
      </c>
      <c r="AY281" s="238" t="s">
        <v>135</v>
      </c>
    </row>
    <row r="282" spans="2:65" s="11" customFormat="1">
      <c r="B282" s="207"/>
      <c r="C282" s="208"/>
      <c r="D282" s="203" t="s">
        <v>148</v>
      </c>
      <c r="E282" s="209" t="s">
        <v>23</v>
      </c>
      <c r="F282" s="210" t="s">
        <v>636</v>
      </c>
      <c r="G282" s="208"/>
      <c r="H282" s="211">
        <v>0.8</v>
      </c>
      <c r="I282" s="212"/>
      <c r="J282" s="208"/>
      <c r="K282" s="208"/>
      <c r="L282" s="213"/>
      <c r="M282" s="214"/>
      <c r="N282" s="215"/>
      <c r="O282" s="215"/>
      <c r="P282" s="215"/>
      <c r="Q282" s="215"/>
      <c r="R282" s="215"/>
      <c r="S282" s="215"/>
      <c r="T282" s="216"/>
      <c r="AT282" s="217" t="s">
        <v>148</v>
      </c>
      <c r="AU282" s="217" t="s">
        <v>83</v>
      </c>
      <c r="AV282" s="11" t="s">
        <v>83</v>
      </c>
      <c r="AW282" s="11" t="s">
        <v>36</v>
      </c>
      <c r="AX282" s="11" t="s">
        <v>73</v>
      </c>
      <c r="AY282" s="217" t="s">
        <v>135</v>
      </c>
    </row>
    <row r="283" spans="2:65" s="13" customFormat="1">
      <c r="B283" s="229"/>
      <c r="C283" s="230"/>
      <c r="D283" s="203" t="s">
        <v>148</v>
      </c>
      <c r="E283" s="231" t="s">
        <v>23</v>
      </c>
      <c r="F283" s="232" t="s">
        <v>559</v>
      </c>
      <c r="G283" s="230"/>
      <c r="H283" s="231" t="s">
        <v>23</v>
      </c>
      <c r="I283" s="233"/>
      <c r="J283" s="230"/>
      <c r="K283" s="230"/>
      <c r="L283" s="234"/>
      <c r="M283" s="235"/>
      <c r="N283" s="236"/>
      <c r="O283" s="236"/>
      <c r="P283" s="236"/>
      <c r="Q283" s="236"/>
      <c r="R283" s="236"/>
      <c r="S283" s="236"/>
      <c r="T283" s="237"/>
      <c r="AT283" s="238" t="s">
        <v>148</v>
      </c>
      <c r="AU283" s="238" t="s">
        <v>83</v>
      </c>
      <c r="AV283" s="13" t="s">
        <v>81</v>
      </c>
      <c r="AW283" s="13" t="s">
        <v>36</v>
      </c>
      <c r="AX283" s="13" t="s">
        <v>73</v>
      </c>
      <c r="AY283" s="238" t="s">
        <v>135</v>
      </c>
    </row>
    <row r="284" spans="2:65" s="11" customFormat="1">
      <c r="B284" s="207"/>
      <c r="C284" s="208"/>
      <c r="D284" s="203" t="s">
        <v>148</v>
      </c>
      <c r="E284" s="209" t="s">
        <v>23</v>
      </c>
      <c r="F284" s="210" t="s">
        <v>636</v>
      </c>
      <c r="G284" s="208"/>
      <c r="H284" s="211">
        <v>0.8</v>
      </c>
      <c r="I284" s="212"/>
      <c r="J284" s="208"/>
      <c r="K284" s="208"/>
      <c r="L284" s="213"/>
      <c r="M284" s="214"/>
      <c r="N284" s="215"/>
      <c r="O284" s="215"/>
      <c r="P284" s="215"/>
      <c r="Q284" s="215"/>
      <c r="R284" s="215"/>
      <c r="S284" s="215"/>
      <c r="T284" s="216"/>
      <c r="AT284" s="217" t="s">
        <v>148</v>
      </c>
      <c r="AU284" s="217" t="s">
        <v>83</v>
      </c>
      <c r="AV284" s="11" t="s">
        <v>83</v>
      </c>
      <c r="AW284" s="11" t="s">
        <v>36</v>
      </c>
      <c r="AX284" s="11" t="s">
        <v>73</v>
      </c>
      <c r="AY284" s="217" t="s">
        <v>135</v>
      </c>
    </row>
    <row r="285" spans="2:65" s="13" customFormat="1">
      <c r="B285" s="229"/>
      <c r="C285" s="230"/>
      <c r="D285" s="203" t="s">
        <v>148</v>
      </c>
      <c r="E285" s="231" t="s">
        <v>23</v>
      </c>
      <c r="F285" s="232" t="s">
        <v>560</v>
      </c>
      <c r="G285" s="230"/>
      <c r="H285" s="231" t="s">
        <v>23</v>
      </c>
      <c r="I285" s="233"/>
      <c r="J285" s="230"/>
      <c r="K285" s="230"/>
      <c r="L285" s="234"/>
      <c r="M285" s="235"/>
      <c r="N285" s="236"/>
      <c r="O285" s="236"/>
      <c r="P285" s="236"/>
      <c r="Q285" s="236"/>
      <c r="R285" s="236"/>
      <c r="S285" s="236"/>
      <c r="T285" s="237"/>
      <c r="AT285" s="238" t="s">
        <v>148</v>
      </c>
      <c r="AU285" s="238" t="s">
        <v>83</v>
      </c>
      <c r="AV285" s="13" t="s">
        <v>81</v>
      </c>
      <c r="AW285" s="13" t="s">
        <v>36</v>
      </c>
      <c r="AX285" s="13" t="s">
        <v>73</v>
      </c>
      <c r="AY285" s="238" t="s">
        <v>135</v>
      </c>
    </row>
    <row r="286" spans="2:65" s="11" customFormat="1">
      <c r="B286" s="207"/>
      <c r="C286" s="208"/>
      <c r="D286" s="203" t="s">
        <v>148</v>
      </c>
      <c r="E286" s="209" t="s">
        <v>23</v>
      </c>
      <c r="F286" s="210" t="s">
        <v>636</v>
      </c>
      <c r="G286" s="208"/>
      <c r="H286" s="211">
        <v>0.8</v>
      </c>
      <c r="I286" s="212"/>
      <c r="J286" s="208"/>
      <c r="K286" s="208"/>
      <c r="L286" s="213"/>
      <c r="M286" s="214"/>
      <c r="N286" s="215"/>
      <c r="O286" s="215"/>
      <c r="P286" s="215"/>
      <c r="Q286" s="215"/>
      <c r="R286" s="215"/>
      <c r="S286" s="215"/>
      <c r="T286" s="216"/>
      <c r="AT286" s="217" t="s">
        <v>148</v>
      </c>
      <c r="AU286" s="217" t="s">
        <v>83</v>
      </c>
      <c r="AV286" s="11" t="s">
        <v>83</v>
      </c>
      <c r="AW286" s="11" t="s">
        <v>36</v>
      </c>
      <c r="AX286" s="11" t="s">
        <v>73</v>
      </c>
      <c r="AY286" s="217" t="s">
        <v>135</v>
      </c>
    </row>
    <row r="287" spans="2:65" s="12" customFormat="1">
      <c r="B287" s="218"/>
      <c r="C287" s="219"/>
      <c r="D287" s="203" t="s">
        <v>148</v>
      </c>
      <c r="E287" s="220" t="s">
        <v>23</v>
      </c>
      <c r="F287" s="221" t="s">
        <v>150</v>
      </c>
      <c r="G287" s="219"/>
      <c r="H287" s="222">
        <v>2.4</v>
      </c>
      <c r="I287" s="223"/>
      <c r="J287" s="219"/>
      <c r="K287" s="219"/>
      <c r="L287" s="224"/>
      <c r="M287" s="225"/>
      <c r="N287" s="226"/>
      <c r="O287" s="226"/>
      <c r="P287" s="226"/>
      <c r="Q287" s="226"/>
      <c r="R287" s="226"/>
      <c r="S287" s="226"/>
      <c r="T287" s="227"/>
      <c r="AT287" s="228" t="s">
        <v>148</v>
      </c>
      <c r="AU287" s="228" t="s">
        <v>83</v>
      </c>
      <c r="AV287" s="12" t="s">
        <v>142</v>
      </c>
      <c r="AW287" s="12" t="s">
        <v>36</v>
      </c>
      <c r="AX287" s="12" t="s">
        <v>81</v>
      </c>
      <c r="AY287" s="228" t="s">
        <v>135</v>
      </c>
    </row>
    <row r="288" spans="2:65" s="1" customFormat="1" ht="16.5" customHeight="1">
      <c r="B288" s="40"/>
      <c r="C288" s="191" t="s">
        <v>262</v>
      </c>
      <c r="D288" s="191" t="s">
        <v>137</v>
      </c>
      <c r="E288" s="192" t="s">
        <v>339</v>
      </c>
      <c r="F288" s="193" t="s">
        <v>340</v>
      </c>
      <c r="G288" s="194" t="s">
        <v>159</v>
      </c>
      <c r="H288" s="195">
        <v>40</v>
      </c>
      <c r="I288" s="196"/>
      <c r="J288" s="197">
        <f>ROUND(I288*H288,2)</f>
        <v>0</v>
      </c>
      <c r="K288" s="193" t="s">
        <v>141</v>
      </c>
      <c r="L288" s="60"/>
      <c r="M288" s="198" t="s">
        <v>23</v>
      </c>
      <c r="N288" s="199" t="s">
        <v>44</v>
      </c>
      <c r="O288" s="41"/>
      <c r="P288" s="200">
        <f>O288*H288</f>
        <v>0</v>
      </c>
      <c r="Q288" s="200">
        <v>0.74327200000000004</v>
      </c>
      <c r="R288" s="200">
        <f>Q288*H288</f>
        <v>29.730880000000003</v>
      </c>
      <c r="S288" s="200">
        <v>0</v>
      </c>
      <c r="T288" s="201">
        <f>S288*H288</f>
        <v>0</v>
      </c>
      <c r="AR288" s="23" t="s">
        <v>142</v>
      </c>
      <c r="AT288" s="23" t="s">
        <v>137</v>
      </c>
      <c r="AU288" s="23" t="s">
        <v>83</v>
      </c>
      <c r="AY288" s="23" t="s">
        <v>135</v>
      </c>
      <c r="BE288" s="202">
        <f>IF(N288="základní",J288,0)</f>
        <v>0</v>
      </c>
      <c r="BF288" s="202">
        <f>IF(N288="snížená",J288,0)</f>
        <v>0</v>
      </c>
      <c r="BG288" s="202">
        <f>IF(N288="zákl. přenesená",J288,0)</f>
        <v>0</v>
      </c>
      <c r="BH288" s="202">
        <f>IF(N288="sníž. přenesená",J288,0)</f>
        <v>0</v>
      </c>
      <c r="BI288" s="202">
        <f>IF(N288="nulová",J288,0)</f>
        <v>0</v>
      </c>
      <c r="BJ288" s="23" t="s">
        <v>81</v>
      </c>
      <c r="BK288" s="202">
        <f>ROUND(I288*H288,2)</f>
        <v>0</v>
      </c>
      <c r="BL288" s="23" t="s">
        <v>142</v>
      </c>
      <c r="BM288" s="23" t="s">
        <v>637</v>
      </c>
    </row>
    <row r="289" spans="2:65" s="1" customFormat="1" ht="27">
      <c r="B289" s="40"/>
      <c r="C289" s="62"/>
      <c r="D289" s="203" t="s">
        <v>144</v>
      </c>
      <c r="E289" s="62"/>
      <c r="F289" s="204" t="s">
        <v>342</v>
      </c>
      <c r="G289" s="62"/>
      <c r="H289" s="62"/>
      <c r="I289" s="162"/>
      <c r="J289" s="62"/>
      <c r="K289" s="62"/>
      <c r="L289" s="60"/>
      <c r="M289" s="205"/>
      <c r="N289" s="41"/>
      <c r="O289" s="41"/>
      <c r="P289" s="41"/>
      <c r="Q289" s="41"/>
      <c r="R289" s="41"/>
      <c r="S289" s="41"/>
      <c r="T289" s="77"/>
      <c r="AT289" s="23" t="s">
        <v>144</v>
      </c>
      <c r="AU289" s="23" t="s">
        <v>83</v>
      </c>
    </row>
    <row r="290" spans="2:65" s="1" customFormat="1" ht="81">
      <c r="B290" s="40"/>
      <c r="C290" s="62"/>
      <c r="D290" s="203" t="s">
        <v>146</v>
      </c>
      <c r="E290" s="62"/>
      <c r="F290" s="206" t="s">
        <v>343</v>
      </c>
      <c r="G290" s="62"/>
      <c r="H290" s="62"/>
      <c r="I290" s="162"/>
      <c r="J290" s="62"/>
      <c r="K290" s="62"/>
      <c r="L290" s="60"/>
      <c r="M290" s="205"/>
      <c r="N290" s="41"/>
      <c r="O290" s="41"/>
      <c r="P290" s="41"/>
      <c r="Q290" s="41"/>
      <c r="R290" s="41"/>
      <c r="S290" s="41"/>
      <c r="T290" s="77"/>
      <c r="AT290" s="23" t="s">
        <v>146</v>
      </c>
      <c r="AU290" s="23" t="s">
        <v>83</v>
      </c>
    </row>
    <row r="291" spans="2:65" s="1" customFormat="1" ht="27">
      <c r="B291" s="40"/>
      <c r="C291" s="62"/>
      <c r="D291" s="203" t="s">
        <v>267</v>
      </c>
      <c r="E291" s="62"/>
      <c r="F291" s="206" t="s">
        <v>638</v>
      </c>
      <c r="G291" s="62"/>
      <c r="H291" s="62"/>
      <c r="I291" s="162"/>
      <c r="J291" s="62"/>
      <c r="K291" s="62"/>
      <c r="L291" s="60"/>
      <c r="M291" s="205"/>
      <c r="N291" s="41"/>
      <c r="O291" s="41"/>
      <c r="P291" s="41"/>
      <c r="Q291" s="41"/>
      <c r="R291" s="41"/>
      <c r="S291" s="41"/>
      <c r="T291" s="77"/>
      <c r="AT291" s="23" t="s">
        <v>267</v>
      </c>
      <c r="AU291" s="23" t="s">
        <v>83</v>
      </c>
    </row>
    <row r="292" spans="2:65" s="13" customFormat="1">
      <c r="B292" s="229"/>
      <c r="C292" s="230"/>
      <c r="D292" s="203" t="s">
        <v>148</v>
      </c>
      <c r="E292" s="231" t="s">
        <v>23</v>
      </c>
      <c r="F292" s="232" t="s">
        <v>639</v>
      </c>
      <c r="G292" s="230"/>
      <c r="H292" s="231" t="s">
        <v>23</v>
      </c>
      <c r="I292" s="233"/>
      <c r="J292" s="230"/>
      <c r="K292" s="230"/>
      <c r="L292" s="234"/>
      <c r="M292" s="235"/>
      <c r="N292" s="236"/>
      <c r="O292" s="236"/>
      <c r="P292" s="236"/>
      <c r="Q292" s="236"/>
      <c r="R292" s="236"/>
      <c r="S292" s="236"/>
      <c r="T292" s="237"/>
      <c r="AT292" s="238" t="s">
        <v>148</v>
      </c>
      <c r="AU292" s="238" t="s">
        <v>83</v>
      </c>
      <c r="AV292" s="13" t="s">
        <v>81</v>
      </c>
      <c r="AW292" s="13" t="s">
        <v>36</v>
      </c>
      <c r="AX292" s="13" t="s">
        <v>73</v>
      </c>
      <c r="AY292" s="238" t="s">
        <v>135</v>
      </c>
    </row>
    <row r="293" spans="2:65" s="13" customFormat="1">
      <c r="B293" s="229"/>
      <c r="C293" s="230"/>
      <c r="D293" s="203" t="s">
        <v>148</v>
      </c>
      <c r="E293" s="231" t="s">
        <v>23</v>
      </c>
      <c r="F293" s="232" t="s">
        <v>519</v>
      </c>
      <c r="G293" s="230"/>
      <c r="H293" s="231" t="s">
        <v>23</v>
      </c>
      <c r="I293" s="233"/>
      <c r="J293" s="230"/>
      <c r="K293" s="230"/>
      <c r="L293" s="234"/>
      <c r="M293" s="235"/>
      <c r="N293" s="236"/>
      <c r="O293" s="236"/>
      <c r="P293" s="236"/>
      <c r="Q293" s="236"/>
      <c r="R293" s="236"/>
      <c r="S293" s="236"/>
      <c r="T293" s="237"/>
      <c r="AT293" s="238" t="s">
        <v>148</v>
      </c>
      <c r="AU293" s="238" t="s">
        <v>83</v>
      </c>
      <c r="AV293" s="13" t="s">
        <v>81</v>
      </c>
      <c r="AW293" s="13" t="s">
        <v>36</v>
      </c>
      <c r="AX293" s="13" t="s">
        <v>73</v>
      </c>
      <c r="AY293" s="238" t="s">
        <v>135</v>
      </c>
    </row>
    <row r="294" spans="2:65" s="11" customFormat="1">
      <c r="B294" s="207"/>
      <c r="C294" s="208"/>
      <c r="D294" s="203" t="s">
        <v>148</v>
      </c>
      <c r="E294" s="209" t="s">
        <v>23</v>
      </c>
      <c r="F294" s="210" t="s">
        <v>617</v>
      </c>
      <c r="G294" s="208"/>
      <c r="H294" s="211">
        <v>26</v>
      </c>
      <c r="I294" s="212"/>
      <c r="J294" s="208"/>
      <c r="K294" s="208"/>
      <c r="L294" s="213"/>
      <c r="M294" s="214"/>
      <c r="N294" s="215"/>
      <c r="O294" s="215"/>
      <c r="P294" s="215"/>
      <c r="Q294" s="215"/>
      <c r="R294" s="215"/>
      <c r="S294" s="215"/>
      <c r="T294" s="216"/>
      <c r="AT294" s="217" t="s">
        <v>148</v>
      </c>
      <c r="AU294" s="217" t="s">
        <v>83</v>
      </c>
      <c r="AV294" s="11" t="s">
        <v>83</v>
      </c>
      <c r="AW294" s="11" t="s">
        <v>36</v>
      </c>
      <c r="AX294" s="11" t="s">
        <v>73</v>
      </c>
      <c r="AY294" s="217" t="s">
        <v>135</v>
      </c>
    </row>
    <row r="295" spans="2:65" s="13" customFormat="1">
      <c r="B295" s="229"/>
      <c r="C295" s="230"/>
      <c r="D295" s="203" t="s">
        <v>148</v>
      </c>
      <c r="E295" s="231" t="s">
        <v>23</v>
      </c>
      <c r="F295" s="232" t="s">
        <v>529</v>
      </c>
      <c r="G295" s="230"/>
      <c r="H295" s="231" t="s">
        <v>23</v>
      </c>
      <c r="I295" s="233"/>
      <c r="J295" s="230"/>
      <c r="K295" s="230"/>
      <c r="L295" s="234"/>
      <c r="M295" s="235"/>
      <c r="N295" s="236"/>
      <c r="O295" s="236"/>
      <c r="P295" s="236"/>
      <c r="Q295" s="236"/>
      <c r="R295" s="236"/>
      <c r="S295" s="236"/>
      <c r="T295" s="237"/>
      <c r="AT295" s="238" t="s">
        <v>148</v>
      </c>
      <c r="AU295" s="238" t="s">
        <v>83</v>
      </c>
      <c r="AV295" s="13" t="s">
        <v>81</v>
      </c>
      <c r="AW295" s="13" t="s">
        <v>36</v>
      </c>
      <c r="AX295" s="13" t="s">
        <v>73</v>
      </c>
      <c r="AY295" s="238" t="s">
        <v>135</v>
      </c>
    </row>
    <row r="296" spans="2:65" s="11" customFormat="1">
      <c r="B296" s="207"/>
      <c r="C296" s="208"/>
      <c r="D296" s="203" t="s">
        <v>148</v>
      </c>
      <c r="E296" s="209" t="s">
        <v>23</v>
      </c>
      <c r="F296" s="210" t="s">
        <v>618</v>
      </c>
      <c r="G296" s="208"/>
      <c r="H296" s="211">
        <v>14</v>
      </c>
      <c r="I296" s="212"/>
      <c r="J296" s="208"/>
      <c r="K296" s="208"/>
      <c r="L296" s="213"/>
      <c r="M296" s="214"/>
      <c r="N296" s="215"/>
      <c r="O296" s="215"/>
      <c r="P296" s="215"/>
      <c r="Q296" s="215"/>
      <c r="R296" s="215"/>
      <c r="S296" s="215"/>
      <c r="T296" s="216"/>
      <c r="AT296" s="217" t="s">
        <v>148</v>
      </c>
      <c r="AU296" s="217" t="s">
        <v>83</v>
      </c>
      <c r="AV296" s="11" t="s">
        <v>83</v>
      </c>
      <c r="AW296" s="11" t="s">
        <v>36</v>
      </c>
      <c r="AX296" s="11" t="s">
        <v>73</v>
      </c>
      <c r="AY296" s="217" t="s">
        <v>135</v>
      </c>
    </row>
    <row r="297" spans="2:65" s="12" customFormat="1">
      <c r="B297" s="218"/>
      <c r="C297" s="219"/>
      <c r="D297" s="203" t="s">
        <v>148</v>
      </c>
      <c r="E297" s="220" t="s">
        <v>23</v>
      </c>
      <c r="F297" s="221" t="s">
        <v>150</v>
      </c>
      <c r="G297" s="219"/>
      <c r="H297" s="222">
        <v>40</v>
      </c>
      <c r="I297" s="223"/>
      <c r="J297" s="219"/>
      <c r="K297" s="219"/>
      <c r="L297" s="224"/>
      <c r="M297" s="225"/>
      <c r="N297" s="226"/>
      <c r="O297" s="226"/>
      <c r="P297" s="226"/>
      <c r="Q297" s="226"/>
      <c r="R297" s="226"/>
      <c r="S297" s="226"/>
      <c r="T297" s="227"/>
      <c r="AT297" s="228" t="s">
        <v>148</v>
      </c>
      <c r="AU297" s="228" t="s">
        <v>83</v>
      </c>
      <c r="AV297" s="12" t="s">
        <v>142</v>
      </c>
      <c r="AW297" s="12" t="s">
        <v>36</v>
      </c>
      <c r="AX297" s="12" t="s">
        <v>81</v>
      </c>
      <c r="AY297" s="228" t="s">
        <v>135</v>
      </c>
    </row>
    <row r="298" spans="2:65" s="10" customFormat="1" ht="29.85" customHeight="1">
      <c r="B298" s="175"/>
      <c r="C298" s="176"/>
      <c r="D298" s="177" t="s">
        <v>72</v>
      </c>
      <c r="E298" s="189" t="s">
        <v>190</v>
      </c>
      <c r="F298" s="189" t="s">
        <v>345</v>
      </c>
      <c r="G298" s="176"/>
      <c r="H298" s="176"/>
      <c r="I298" s="179"/>
      <c r="J298" s="190">
        <f>BK298</f>
        <v>0</v>
      </c>
      <c r="K298" s="176"/>
      <c r="L298" s="181"/>
      <c r="M298" s="182"/>
      <c r="N298" s="183"/>
      <c r="O298" s="183"/>
      <c r="P298" s="184">
        <f>SUM(P299:P430)</f>
        <v>0</v>
      </c>
      <c r="Q298" s="183"/>
      <c r="R298" s="184">
        <f>SUM(R299:R430)</f>
        <v>12.552375479999998</v>
      </c>
      <c r="S298" s="183"/>
      <c r="T298" s="185">
        <f>SUM(T299:T430)</f>
        <v>0</v>
      </c>
      <c r="AR298" s="186" t="s">
        <v>81</v>
      </c>
      <c r="AT298" s="187" t="s">
        <v>72</v>
      </c>
      <c r="AU298" s="187" t="s">
        <v>81</v>
      </c>
      <c r="AY298" s="186" t="s">
        <v>135</v>
      </c>
      <c r="BK298" s="188">
        <f>SUM(BK299:BK430)</f>
        <v>0</v>
      </c>
    </row>
    <row r="299" spans="2:65" s="1" customFormat="1" ht="25.5" customHeight="1">
      <c r="B299" s="40"/>
      <c r="C299" s="191" t="s">
        <v>270</v>
      </c>
      <c r="D299" s="191" t="s">
        <v>137</v>
      </c>
      <c r="E299" s="192" t="s">
        <v>640</v>
      </c>
      <c r="F299" s="193" t="s">
        <v>641</v>
      </c>
      <c r="G299" s="194" t="s">
        <v>426</v>
      </c>
      <c r="H299" s="195">
        <v>1</v>
      </c>
      <c r="I299" s="196"/>
      <c r="J299" s="197">
        <f>ROUND(I299*H299,2)</f>
        <v>0</v>
      </c>
      <c r="K299" s="193" t="s">
        <v>141</v>
      </c>
      <c r="L299" s="60"/>
      <c r="M299" s="198" t="s">
        <v>23</v>
      </c>
      <c r="N299" s="199" t="s">
        <v>44</v>
      </c>
      <c r="O299" s="41"/>
      <c r="P299" s="200">
        <f>O299*H299</f>
        <v>0</v>
      </c>
      <c r="Q299" s="200">
        <v>4.0000000000000003E-5</v>
      </c>
      <c r="R299" s="200">
        <f>Q299*H299</f>
        <v>4.0000000000000003E-5</v>
      </c>
      <c r="S299" s="200">
        <v>0</v>
      </c>
      <c r="T299" s="201">
        <f>S299*H299</f>
        <v>0</v>
      </c>
      <c r="AR299" s="23" t="s">
        <v>142</v>
      </c>
      <c r="AT299" s="23" t="s">
        <v>137</v>
      </c>
      <c r="AU299" s="23" t="s">
        <v>83</v>
      </c>
      <c r="AY299" s="23" t="s">
        <v>135</v>
      </c>
      <c r="BE299" s="202">
        <f>IF(N299="základní",J299,0)</f>
        <v>0</v>
      </c>
      <c r="BF299" s="202">
        <f>IF(N299="snížená",J299,0)</f>
        <v>0</v>
      </c>
      <c r="BG299" s="202">
        <f>IF(N299="zákl. přenesená",J299,0)</f>
        <v>0</v>
      </c>
      <c r="BH299" s="202">
        <f>IF(N299="sníž. přenesená",J299,0)</f>
        <v>0</v>
      </c>
      <c r="BI299" s="202">
        <f>IF(N299="nulová",J299,0)</f>
        <v>0</v>
      </c>
      <c r="BJ299" s="23" t="s">
        <v>81</v>
      </c>
      <c r="BK299" s="202">
        <f>ROUND(I299*H299,2)</f>
        <v>0</v>
      </c>
      <c r="BL299" s="23" t="s">
        <v>142</v>
      </c>
      <c r="BM299" s="23" t="s">
        <v>642</v>
      </c>
    </row>
    <row r="300" spans="2:65" s="1" customFormat="1" ht="27">
      <c r="B300" s="40"/>
      <c r="C300" s="62"/>
      <c r="D300" s="203" t="s">
        <v>144</v>
      </c>
      <c r="E300" s="62"/>
      <c r="F300" s="204" t="s">
        <v>643</v>
      </c>
      <c r="G300" s="62"/>
      <c r="H300" s="62"/>
      <c r="I300" s="162"/>
      <c r="J300" s="62"/>
      <c r="K300" s="62"/>
      <c r="L300" s="60"/>
      <c r="M300" s="205"/>
      <c r="N300" s="41"/>
      <c r="O300" s="41"/>
      <c r="P300" s="41"/>
      <c r="Q300" s="41"/>
      <c r="R300" s="41"/>
      <c r="S300" s="41"/>
      <c r="T300" s="77"/>
      <c r="AT300" s="23" t="s">
        <v>144</v>
      </c>
      <c r="AU300" s="23" t="s">
        <v>83</v>
      </c>
    </row>
    <row r="301" spans="2:65" s="1" customFormat="1" ht="94.5">
      <c r="B301" s="40"/>
      <c r="C301" s="62"/>
      <c r="D301" s="203" t="s">
        <v>146</v>
      </c>
      <c r="E301" s="62"/>
      <c r="F301" s="206" t="s">
        <v>644</v>
      </c>
      <c r="G301" s="62"/>
      <c r="H301" s="62"/>
      <c r="I301" s="162"/>
      <c r="J301" s="62"/>
      <c r="K301" s="62"/>
      <c r="L301" s="60"/>
      <c r="M301" s="205"/>
      <c r="N301" s="41"/>
      <c r="O301" s="41"/>
      <c r="P301" s="41"/>
      <c r="Q301" s="41"/>
      <c r="R301" s="41"/>
      <c r="S301" s="41"/>
      <c r="T301" s="77"/>
      <c r="AT301" s="23" t="s">
        <v>146</v>
      </c>
      <c r="AU301" s="23" t="s">
        <v>83</v>
      </c>
    </row>
    <row r="302" spans="2:65" s="13" customFormat="1">
      <c r="B302" s="229"/>
      <c r="C302" s="230"/>
      <c r="D302" s="203" t="s">
        <v>148</v>
      </c>
      <c r="E302" s="231" t="s">
        <v>23</v>
      </c>
      <c r="F302" s="232" t="s">
        <v>529</v>
      </c>
      <c r="G302" s="230"/>
      <c r="H302" s="231" t="s">
        <v>23</v>
      </c>
      <c r="I302" s="233"/>
      <c r="J302" s="230"/>
      <c r="K302" s="230"/>
      <c r="L302" s="234"/>
      <c r="M302" s="235"/>
      <c r="N302" s="236"/>
      <c r="O302" s="236"/>
      <c r="P302" s="236"/>
      <c r="Q302" s="236"/>
      <c r="R302" s="236"/>
      <c r="S302" s="236"/>
      <c r="T302" s="237"/>
      <c r="AT302" s="238" t="s">
        <v>148</v>
      </c>
      <c r="AU302" s="238" t="s">
        <v>83</v>
      </c>
      <c r="AV302" s="13" t="s">
        <v>81</v>
      </c>
      <c r="AW302" s="13" t="s">
        <v>36</v>
      </c>
      <c r="AX302" s="13" t="s">
        <v>73</v>
      </c>
      <c r="AY302" s="238" t="s">
        <v>135</v>
      </c>
    </row>
    <row r="303" spans="2:65" s="11" customFormat="1">
      <c r="B303" s="207"/>
      <c r="C303" s="208"/>
      <c r="D303" s="203" t="s">
        <v>148</v>
      </c>
      <c r="E303" s="209" t="s">
        <v>23</v>
      </c>
      <c r="F303" s="210" t="s">
        <v>645</v>
      </c>
      <c r="G303" s="208"/>
      <c r="H303" s="211">
        <v>1</v>
      </c>
      <c r="I303" s="212"/>
      <c r="J303" s="208"/>
      <c r="K303" s="208"/>
      <c r="L303" s="213"/>
      <c r="M303" s="214"/>
      <c r="N303" s="215"/>
      <c r="O303" s="215"/>
      <c r="P303" s="215"/>
      <c r="Q303" s="215"/>
      <c r="R303" s="215"/>
      <c r="S303" s="215"/>
      <c r="T303" s="216"/>
      <c r="AT303" s="217" t="s">
        <v>148</v>
      </c>
      <c r="AU303" s="217" t="s">
        <v>83</v>
      </c>
      <c r="AV303" s="11" t="s">
        <v>83</v>
      </c>
      <c r="AW303" s="11" t="s">
        <v>36</v>
      </c>
      <c r="AX303" s="11" t="s">
        <v>81</v>
      </c>
      <c r="AY303" s="217" t="s">
        <v>135</v>
      </c>
    </row>
    <row r="304" spans="2:65" s="1" customFormat="1" ht="25.5" customHeight="1">
      <c r="B304" s="40"/>
      <c r="C304" s="239" t="s">
        <v>9</v>
      </c>
      <c r="D304" s="239" t="s">
        <v>217</v>
      </c>
      <c r="E304" s="240" t="s">
        <v>646</v>
      </c>
      <c r="F304" s="241" t="s">
        <v>647</v>
      </c>
      <c r="G304" s="242" t="s">
        <v>426</v>
      </c>
      <c r="H304" s="243">
        <v>1.0149999999999999</v>
      </c>
      <c r="I304" s="244"/>
      <c r="J304" s="245">
        <f>ROUND(I304*H304,2)</f>
        <v>0</v>
      </c>
      <c r="K304" s="241" t="s">
        <v>141</v>
      </c>
      <c r="L304" s="246"/>
      <c r="M304" s="247" t="s">
        <v>23</v>
      </c>
      <c r="N304" s="248" t="s">
        <v>44</v>
      </c>
      <c r="O304" s="41"/>
      <c r="P304" s="200">
        <f>O304*H304</f>
        <v>0</v>
      </c>
      <c r="Q304" s="200">
        <v>4.2999999999999997E-2</v>
      </c>
      <c r="R304" s="200">
        <f>Q304*H304</f>
        <v>4.3644999999999989E-2</v>
      </c>
      <c r="S304" s="200">
        <v>0</v>
      </c>
      <c r="T304" s="201">
        <f>S304*H304</f>
        <v>0</v>
      </c>
      <c r="AR304" s="23" t="s">
        <v>190</v>
      </c>
      <c r="AT304" s="23" t="s">
        <v>217</v>
      </c>
      <c r="AU304" s="23" t="s">
        <v>83</v>
      </c>
      <c r="AY304" s="23" t="s">
        <v>135</v>
      </c>
      <c r="BE304" s="202">
        <f>IF(N304="základní",J304,0)</f>
        <v>0</v>
      </c>
      <c r="BF304" s="202">
        <f>IF(N304="snížená",J304,0)</f>
        <v>0</v>
      </c>
      <c r="BG304" s="202">
        <f>IF(N304="zákl. přenesená",J304,0)</f>
        <v>0</v>
      </c>
      <c r="BH304" s="202">
        <f>IF(N304="sníž. přenesená",J304,0)</f>
        <v>0</v>
      </c>
      <c r="BI304" s="202">
        <f>IF(N304="nulová",J304,0)</f>
        <v>0</v>
      </c>
      <c r="BJ304" s="23" t="s">
        <v>81</v>
      </c>
      <c r="BK304" s="202">
        <f>ROUND(I304*H304,2)</f>
        <v>0</v>
      </c>
      <c r="BL304" s="23" t="s">
        <v>142</v>
      </c>
      <c r="BM304" s="23" t="s">
        <v>648</v>
      </c>
    </row>
    <row r="305" spans="2:65" s="1" customFormat="1">
      <c r="B305" s="40"/>
      <c r="C305" s="62"/>
      <c r="D305" s="203" t="s">
        <v>144</v>
      </c>
      <c r="E305" s="62"/>
      <c r="F305" s="204" t="s">
        <v>647</v>
      </c>
      <c r="G305" s="62"/>
      <c r="H305" s="62"/>
      <c r="I305" s="162"/>
      <c r="J305" s="62"/>
      <c r="K305" s="62"/>
      <c r="L305" s="60"/>
      <c r="M305" s="205"/>
      <c r="N305" s="41"/>
      <c r="O305" s="41"/>
      <c r="P305" s="41"/>
      <c r="Q305" s="41"/>
      <c r="R305" s="41"/>
      <c r="S305" s="41"/>
      <c r="T305" s="77"/>
      <c r="AT305" s="23" t="s">
        <v>144</v>
      </c>
      <c r="AU305" s="23" t="s">
        <v>83</v>
      </c>
    </row>
    <row r="306" spans="2:65" s="11" customFormat="1">
      <c r="B306" s="207"/>
      <c r="C306" s="208"/>
      <c r="D306" s="203" t="s">
        <v>148</v>
      </c>
      <c r="E306" s="208"/>
      <c r="F306" s="210" t="s">
        <v>649</v>
      </c>
      <c r="G306" s="208"/>
      <c r="H306" s="211">
        <v>1.0149999999999999</v>
      </c>
      <c r="I306" s="212"/>
      <c r="J306" s="208"/>
      <c r="K306" s="208"/>
      <c r="L306" s="213"/>
      <c r="M306" s="214"/>
      <c r="N306" s="215"/>
      <c r="O306" s="215"/>
      <c r="P306" s="215"/>
      <c r="Q306" s="215"/>
      <c r="R306" s="215"/>
      <c r="S306" s="215"/>
      <c r="T306" s="216"/>
      <c r="AT306" s="217" t="s">
        <v>148</v>
      </c>
      <c r="AU306" s="217" t="s">
        <v>83</v>
      </c>
      <c r="AV306" s="11" t="s">
        <v>83</v>
      </c>
      <c r="AW306" s="11" t="s">
        <v>6</v>
      </c>
      <c r="AX306" s="11" t="s">
        <v>81</v>
      </c>
      <c r="AY306" s="217" t="s">
        <v>135</v>
      </c>
    </row>
    <row r="307" spans="2:65" s="1" customFormat="1" ht="25.5" customHeight="1">
      <c r="B307" s="40"/>
      <c r="C307" s="191" t="s">
        <v>285</v>
      </c>
      <c r="D307" s="191" t="s">
        <v>137</v>
      </c>
      <c r="E307" s="192" t="s">
        <v>650</v>
      </c>
      <c r="F307" s="193" t="s">
        <v>651</v>
      </c>
      <c r="G307" s="194" t="s">
        <v>426</v>
      </c>
      <c r="H307" s="195">
        <v>3.5</v>
      </c>
      <c r="I307" s="196"/>
      <c r="J307" s="197">
        <f>ROUND(I307*H307,2)</f>
        <v>0</v>
      </c>
      <c r="K307" s="193" t="s">
        <v>141</v>
      </c>
      <c r="L307" s="60"/>
      <c r="M307" s="198" t="s">
        <v>23</v>
      </c>
      <c r="N307" s="199" t="s">
        <v>44</v>
      </c>
      <c r="O307" s="41"/>
      <c r="P307" s="200">
        <f>O307*H307</f>
        <v>0</v>
      </c>
      <c r="Q307" s="200">
        <v>8.2000000000000001E-5</v>
      </c>
      <c r="R307" s="200">
        <f>Q307*H307</f>
        <v>2.8699999999999998E-4</v>
      </c>
      <c r="S307" s="200">
        <v>0</v>
      </c>
      <c r="T307" s="201">
        <f>S307*H307</f>
        <v>0</v>
      </c>
      <c r="AR307" s="23" t="s">
        <v>142</v>
      </c>
      <c r="AT307" s="23" t="s">
        <v>137</v>
      </c>
      <c r="AU307" s="23" t="s">
        <v>83</v>
      </c>
      <c r="AY307" s="23" t="s">
        <v>135</v>
      </c>
      <c r="BE307" s="202">
        <f>IF(N307="základní",J307,0)</f>
        <v>0</v>
      </c>
      <c r="BF307" s="202">
        <f>IF(N307="snížená",J307,0)</f>
        <v>0</v>
      </c>
      <c r="BG307" s="202">
        <f>IF(N307="zákl. přenesená",J307,0)</f>
        <v>0</v>
      </c>
      <c r="BH307" s="202">
        <f>IF(N307="sníž. přenesená",J307,0)</f>
        <v>0</v>
      </c>
      <c r="BI307" s="202">
        <f>IF(N307="nulová",J307,0)</f>
        <v>0</v>
      </c>
      <c r="BJ307" s="23" t="s">
        <v>81</v>
      </c>
      <c r="BK307" s="202">
        <f>ROUND(I307*H307,2)</f>
        <v>0</v>
      </c>
      <c r="BL307" s="23" t="s">
        <v>142</v>
      </c>
      <c r="BM307" s="23" t="s">
        <v>652</v>
      </c>
    </row>
    <row r="308" spans="2:65" s="1" customFormat="1" ht="27">
      <c r="B308" s="40"/>
      <c r="C308" s="62"/>
      <c r="D308" s="203" t="s">
        <v>144</v>
      </c>
      <c r="E308" s="62"/>
      <c r="F308" s="204" t="s">
        <v>653</v>
      </c>
      <c r="G308" s="62"/>
      <c r="H308" s="62"/>
      <c r="I308" s="162"/>
      <c r="J308" s="62"/>
      <c r="K308" s="62"/>
      <c r="L308" s="60"/>
      <c r="M308" s="205"/>
      <c r="N308" s="41"/>
      <c r="O308" s="41"/>
      <c r="P308" s="41"/>
      <c r="Q308" s="41"/>
      <c r="R308" s="41"/>
      <c r="S308" s="41"/>
      <c r="T308" s="77"/>
      <c r="AT308" s="23" t="s">
        <v>144</v>
      </c>
      <c r="AU308" s="23" t="s">
        <v>83</v>
      </c>
    </row>
    <row r="309" spans="2:65" s="1" customFormat="1" ht="94.5">
      <c r="B309" s="40"/>
      <c r="C309" s="62"/>
      <c r="D309" s="203" t="s">
        <v>146</v>
      </c>
      <c r="E309" s="62"/>
      <c r="F309" s="206" t="s">
        <v>644</v>
      </c>
      <c r="G309" s="62"/>
      <c r="H309" s="62"/>
      <c r="I309" s="162"/>
      <c r="J309" s="62"/>
      <c r="K309" s="62"/>
      <c r="L309" s="60"/>
      <c r="M309" s="205"/>
      <c r="N309" s="41"/>
      <c r="O309" s="41"/>
      <c r="P309" s="41"/>
      <c r="Q309" s="41"/>
      <c r="R309" s="41"/>
      <c r="S309" s="41"/>
      <c r="T309" s="77"/>
      <c r="AT309" s="23" t="s">
        <v>146</v>
      </c>
      <c r="AU309" s="23" t="s">
        <v>83</v>
      </c>
    </row>
    <row r="310" spans="2:65" s="13" customFormat="1">
      <c r="B310" s="229"/>
      <c r="C310" s="230"/>
      <c r="D310" s="203" t="s">
        <v>148</v>
      </c>
      <c r="E310" s="231" t="s">
        <v>23</v>
      </c>
      <c r="F310" s="232" t="s">
        <v>519</v>
      </c>
      <c r="G310" s="230"/>
      <c r="H310" s="231" t="s">
        <v>23</v>
      </c>
      <c r="I310" s="233"/>
      <c r="J310" s="230"/>
      <c r="K310" s="230"/>
      <c r="L310" s="234"/>
      <c r="M310" s="235"/>
      <c r="N310" s="236"/>
      <c r="O310" s="236"/>
      <c r="P310" s="236"/>
      <c r="Q310" s="236"/>
      <c r="R310" s="236"/>
      <c r="S310" s="236"/>
      <c r="T310" s="237"/>
      <c r="AT310" s="238" t="s">
        <v>148</v>
      </c>
      <c r="AU310" s="238" t="s">
        <v>83</v>
      </c>
      <c r="AV310" s="13" t="s">
        <v>81</v>
      </c>
      <c r="AW310" s="13" t="s">
        <v>36</v>
      </c>
      <c r="AX310" s="13" t="s">
        <v>73</v>
      </c>
      <c r="AY310" s="238" t="s">
        <v>135</v>
      </c>
    </row>
    <row r="311" spans="2:65" s="11" customFormat="1">
      <c r="B311" s="207"/>
      <c r="C311" s="208"/>
      <c r="D311" s="203" t="s">
        <v>148</v>
      </c>
      <c r="E311" s="209" t="s">
        <v>23</v>
      </c>
      <c r="F311" s="210" t="s">
        <v>654</v>
      </c>
      <c r="G311" s="208"/>
      <c r="H311" s="211">
        <v>2</v>
      </c>
      <c r="I311" s="212"/>
      <c r="J311" s="208"/>
      <c r="K311" s="208"/>
      <c r="L311" s="213"/>
      <c r="M311" s="214"/>
      <c r="N311" s="215"/>
      <c r="O311" s="215"/>
      <c r="P311" s="215"/>
      <c r="Q311" s="215"/>
      <c r="R311" s="215"/>
      <c r="S311" s="215"/>
      <c r="T311" s="216"/>
      <c r="AT311" s="217" t="s">
        <v>148</v>
      </c>
      <c r="AU311" s="217" t="s">
        <v>83</v>
      </c>
      <c r="AV311" s="11" t="s">
        <v>83</v>
      </c>
      <c r="AW311" s="11" t="s">
        <v>36</v>
      </c>
      <c r="AX311" s="11" t="s">
        <v>73</v>
      </c>
      <c r="AY311" s="217" t="s">
        <v>135</v>
      </c>
    </row>
    <row r="312" spans="2:65" s="13" customFormat="1">
      <c r="B312" s="229"/>
      <c r="C312" s="230"/>
      <c r="D312" s="203" t="s">
        <v>148</v>
      </c>
      <c r="E312" s="231" t="s">
        <v>23</v>
      </c>
      <c r="F312" s="232" t="s">
        <v>535</v>
      </c>
      <c r="G312" s="230"/>
      <c r="H312" s="231" t="s">
        <v>23</v>
      </c>
      <c r="I312" s="233"/>
      <c r="J312" s="230"/>
      <c r="K312" s="230"/>
      <c r="L312" s="234"/>
      <c r="M312" s="235"/>
      <c r="N312" s="236"/>
      <c r="O312" s="236"/>
      <c r="P312" s="236"/>
      <c r="Q312" s="236"/>
      <c r="R312" s="236"/>
      <c r="S312" s="236"/>
      <c r="T312" s="237"/>
      <c r="AT312" s="238" t="s">
        <v>148</v>
      </c>
      <c r="AU312" s="238" t="s">
        <v>83</v>
      </c>
      <c r="AV312" s="13" t="s">
        <v>81</v>
      </c>
      <c r="AW312" s="13" t="s">
        <v>36</v>
      </c>
      <c r="AX312" s="13" t="s">
        <v>73</v>
      </c>
      <c r="AY312" s="238" t="s">
        <v>135</v>
      </c>
    </row>
    <row r="313" spans="2:65" s="11" customFormat="1">
      <c r="B313" s="207"/>
      <c r="C313" s="208"/>
      <c r="D313" s="203" t="s">
        <v>148</v>
      </c>
      <c r="E313" s="209" t="s">
        <v>23</v>
      </c>
      <c r="F313" s="210" t="s">
        <v>655</v>
      </c>
      <c r="G313" s="208"/>
      <c r="H313" s="211">
        <v>1.5</v>
      </c>
      <c r="I313" s="212"/>
      <c r="J313" s="208"/>
      <c r="K313" s="208"/>
      <c r="L313" s="213"/>
      <c r="M313" s="214"/>
      <c r="N313" s="215"/>
      <c r="O313" s="215"/>
      <c r="P313" s="215"/>
      <c r="Q313" s="215"/>
      <c r="R313" s="215"/>
      <c r="S313" s="215"/>
      <c r="T313" s="216"/>
      <c r="AT313" s="217" t="s">
        <v>148</v>
      </c>
      <c r="AU313" s="217" t="s">
        <v>83</v>
      </c>
      <c r="AV313" s="11" t="s">
        <v>83</v>
      </c>
      <c r="AW313" s="11" t="s">
        <v>36</v>
      </c>
      <c r="AX313" s="11" t="s">
        <v>73</v>
      </c>
      <c r="AY313" s="217" t="s">
        <v>135</v>
      </c>
    </row>
    <row r="314" spans="2:65" s="12" customFormat="1">
      <c r="B314" s="218"/>
      <c r="C314" s="219"/>
      <c r="D314" s="203" t="s">
        <v>148</v>
      </c>
      <c r="E314" s="220" t="s">
        <v>23</v>
      </c>
      <c r="F314" s="221" t="s">
        <v>150</v>
      </c>
      <c r="G314" s="219"/>
      <c r="H314" s="222">
        <v>3.5</v>
      </c>
      <c r="I314" s="223"/>
      <c r="J314" s="219"/>
      <c r="K314" s="219"/>
      <c r="L314" s="224"/>
      <c r="M314" s="225"/>
      <c r="N314" s="226"/>
      <c r="O314" s="226"/>
      <c r="P314" s="226"/>
      <c r="Q314" s="226"/>
      <c r="R314" s="226"/>
      <c r="S314" s="226"/>
      <c r="T314" s="227"/>
      <c r="AT314" s="228" t="s">
        <v>148</v>
      </c>
      <c r="AU314" s="228" t="s">
        <v>83</v>
      </c>
      <c r="AV314" s="12" t="s">
        <v>142</v>
      </c>
      <c r="AW314" s="12" t="s">
        <v>36</v>
      </c>
      <c r="AX314" s="12" t="s">
        <v>81</v>
      </c>
      <c r="AY314" s="228" t="s">
        <v>135</v>
      </c>
    </row>
    <row r="315" spans="2:65" s="1" customFormat="1" ht="25.5" customHeight="1">
      <c r="B315" s="40"/>
      <c r="C315" s="239" t="s">
        <v>295</v>
      </c>
      <c r="D315" s="239" t="s">
        <v>217</v>
      </c>
      <c r="E315" s="240" t="s">
        <v>656</v>
      </c>
      <c r="F315" s="241" t="s">
        <v>657</v>
      </c>
      <c r="G315" s="242" t="s">
        <v>426</v>
      </c>
      <c r="H315" s="243">
        <v>3.5529999999999999</v>
      </c>
      <c r="I315" s="244"/>
      <c r="J315" s="245">
        <f>ROUND(I315*H315,2)</f>
        <v>0</v>
      </c>
      <c r="K315" s="241" t="s">
        <v>141</v>
      </c>
      <c r="L315" s="246"/>
      <c r="M315" s="247" t="s">
        <v>23</v>
      </c>
      <c r="N315" s="248" t="s">
        <v>44</v>
      </c>
      <c r="O315" s="41"/>
      <c r="P315" s="200">
        <f>O315*H315</f>
        <v>0</v>
      </c>
      <c r="Q315" s="200">
        <v>0.1</v>
      </c>
      <c r="R315" s="200">
        <f>Q315*H315</f>
        <v>0.3553</v>
      </c>
      <c r="S315" s="200">
        <v>0</v>
      </c>
      <c r="T315" s="201">
        <f>S315*H315</f>
        <v>0</v>
      </c>
      <c r="AR315" s="23" t="s">
        <v>190</v>
      </c>
      <c r="AT315" s="23" t="s">
        <v>217</v>
      </c>
      <c r="AU315" s="23" t="s">
        <v>83</v>
      </c>
      <c r="AY315" s="23" t="s">
        <v>135</v>
      </c>
      <c r="BE315" s="202">
        <f>IF(N315="základní",J315,0)</f>
        <v>0</v>
      </c>
      <c r="BF315" s="202">
        <f>IF(N315="snížená",J315,0)</f>
        <v>0</v>
      </c>
      <c r="BG315" s="202">
        <f>IF(N315="zákl. přenesená",J315,0)</f>
        <v>0</v>
      </c>
      <c r="BH315" s="202">
        <f>IF(N315="sníž. přenesená",J315,0)</f>
        <v>0</v>
      </c>
      <c r="BI315" s="202">
        <f>IF(N315="nulová",J315,0)</f>
        <v>0</v>
      </c>
      <c r="BJ315" s="23" t="s">
        <v>81</v>
      </c>
      <c r="BK315" s="202">
        <f>ROUND(I315*H315,2)</f>
        <v>0</v>
      </c>
      <c r="BL315" s="23" t="s">
        <v>142</v>
      </c>
      <c r="BM315" s="23" t="s">
        <v>658</v>
      </c>
    </row>
    <row r="316" spans="2:65" s="1" customFormat="1">
      <c r="B316" s="40"/>
      <c r="C316" s="62"/>
      <c r="D316" s="203" t="s">
        <v>144</v>
      </c>
      <c r="E316" s="62"/>
      <c r="F316" s="204" t="s">
        <v>657</v>
      </c>
      <c r="G316" s="62"/>
      <c r="H316" s="62"/>
      <c r="I316" s="162"/>
      <c r="J316" s="62"/>
      <c r="K316" s="62"/>
      <c r="L316" s="60"/>
      <c r="M316" s="205"/>
      <c r="N316" s="41"/>
      <c r="O316" s="41"/>
      <c r="P316" s="41"/>
      <c r="Q316" s="41"/>
      <c r="R316" s="41"/>
      <c r="S316" s="41"/>
      <c r="T316" s="77"/>
      <c r="AT316" s="23" t="s">
        <v>144</v>
      </c>
      <c r="AU316" s="23" t="s">
        <v>83</v>
      </c>
    </row>
    <row r="317" spans="2:65" s="11" customFormat="1">
      <c r="B317" s="207"/>
      <c r="C317" s="208"/>
      <c r="D317" s="203" t="s">
        <v>148</v>
      </c>
      <c r="E317" s="208"/>
      <c r="F317" s="210" t="s">
        <v>659</v>
      </c>
      <c r="G317" s="208"/>
      <c r="H317" s="211">
        <v>3.5529999999999999</v>
      </c>
      <c r="I317" s="212"/>
      <c r="J317" s="208"/>
      <c r="K317" s="208"/>
      <c r="L317" s="213"/>
      <c r="M317" s="214"/>
      <c r="N317" s="215"/>
      <c r="O317" s="215"/>
      <c r="P317" s="215"/>
      <c r="Q317" s="215"/>
      <c r="R317" s="215"/>
      <c r="S317" s="215"/>
      <c r="T317" s="216"/>
      <c r="AT317" s="217" t="s">
        <v>148</v>
      </c>
      <c r="AU317" s="217" t="s">
        <v>83</v>
      </c>
      <c r="AV317" s="11" t="s">
        <v>83</v>
      </c>
      <c r="AW317" s="11" t="s">
        <v>6</v>
      </c>
      <c r="AX317" s="11" t="s">
        <v>81</v>
      </c>
      <c r="AY317" s="217" t="s">
        <v>135</v>
      </c>
    </row>
    <row r="318" spans="2:65" s="1" customFormat="1" ht="25.5" customHeight="1">
      <c r="B318" s="40"/>
      <c r="C318" s="191" t="s">
        <v>303</v>
      </c>
      <c r="D318" s="191" t="s">
        <v>137</v>
      </c>
      <c r="E318" s="192" t="s">
        <v>660</v>
      </c>
      <c r="F318" s="193" t="s">
        <v>661</v>
      </c>
      <c r="G318" s="194" t="s">
        <v>140</v>
      </c>
      <c r="H318" s="195">
        <v>1</v>
      </c>
      <c r="I318" s="196"/>
      <c r="J318" s="197">
        <f>ROUND(I318*H318,2)</f>
        <v>0</v>
      </c>
      <c r="K318" s="193" t="s">
        <v>141</v>
      </c>
      <c r="L318" s="60"/>
      <c r="M318" s="198" t="s">
        <v>23</v>
      </c>
      <c r="N318" s="199" t="s">
        <v>44</v>
      </c>
      <c r="O318" s="41"/>
      <c r="P318" s="200">
        <f>O318*H318</f>
        <v>0</v>
      </c>
      <c r="Q318" s="200">
        <v>6.9999999999999994E-5</v>
      </c>
      <c r="R318" s="200">
        <f>Q318*H318</f>
        <v>6.9999999999999994E-5</v>
      </c>
      <c r="S318" s="200">
        <v>0</v>
      </c>
      <c r="T318" s="201">
        <f>S318*H318</f>
        <v>0</v>
      </c>
      <c r="AR318" s="23" t="s">
        <v>142</v>
      </c>
      <c r="AT318" s="23" t="s">
        <v>137</v>
      </c>
      <c r="AU318" s="23" t="s">
        <v>83</v>
      </c>
      <c r="AY318" s="23" t="s">
        <v>135</v>
      </c>
      <c r="BE318" s="202">
        <f>IF(N318="základní",J318,0)</f>
        <v>0</v>
      </c>
      <c r="BF318" s="202">
        <f>IF(N318="snížená",J318,0)</f>
        <v>0</v>
      </c>
      <c r="BG318" s="202">
        <f>IF(N318="zákl. přenesená",J318,0)</f>
        <v>0</v>
      </c>
      <c r="BH318" s="202">
        <f>IF(N318="sníž. přenesená",J318,0)</f>
        <v>0</v>
      </c>
      <c r="BI318" s="202">
        <f>IF(N318="nulová",J318,0)</f>
        <v>0</v>
      </c>
      <c r="BJ318" s="23" t="s">
        <v>81</v>
      </c>
      <c r="BK318" s="202">
        <f>ROUND(I318*H318,2)</f>
        <v>0</v>
      </c>
      <c r="BL318" s="23" t="s">
        <v>142</v>
      </c>
      <c r="BM318" s="23" t="s">
        <v>662</v>
      </c>
    </row>
    <row r="319" spans="2:65" s="1" customFormat="1" ht="27">
      <c r="B319" s="40"/>
      <c r="C319" s="62"/>
      <c r="D319" s="203" t="s">
        <v>144</v>
      </c>
      <c r="E319" s="62"/>
      <c r="F319" s="204" t="s">
        <v>663</v>
      </c>
      <c r="G319" s="62"/>
      <c r="H319" s="62"/>
      <c r="I319" s="162"/>
      <c r="J319" s="62"/>
      <c r="K319" s="62"/>
      <c r="L319" s="60"/>
      <c r="M319" s="205"/>
      <c r="N319" s="41"/>
      <c r="O319" s="41"/>
      <c r="P319" s="41"/>
      <c r="Q319" s="41"/>
      <c r="R319" s="41"/>
      <c r="S319" s="41"/>
      <c r="T319" s="77"/>
      <c r="AT319" s="23" t="s">
        <v>144</v>
      </c>
      <c r="AU319" s="23" t="s">
        <v>83</v>
      </c>
    </row>
    <row r="320" spans="2:65" s="1" customFormat="1" ht="67.5">
      <c r="B320" s="40"/>
      <c r="C320" s="62"/>
      <c r="D320" s="203" t="s">
        <v>146</v>
      </c>
      <c r="E320" s="62"/>
      <c r="F320" s="206" t="s">
        <v>664</v>
      </c>
      <c r="G320" s="62"/>
      <c r="H320" s="62"/>
      <c r="I320" s="162"/>
      <c r="J320" s="62"/>
      <c r="K320" s="62"/>
      <c r="L320" s="60"/>
      <c r="M320" s="205"/>
      <c r="N320" s="41"/>
      <c r="O320" s="41"/>
      <c r="P320" s="41"/>
      <c r="Q320" s="41"/>
      <c r="R320" s="41"/>
      <c r="S320" s="41"/>
      <c r="T320" s="77"/>
      <c r="AT320" s="23" t="s">
        <v>146</v>
      </c>
      <c r="AU320" s="23" t="s">
        <v>83</v>
      </c>
    </row>
    <row r="321" spans="2:65" s="13" customFormat="1">
      <c r="B321" s="229"/>
      <c r="C321" s="230"/>
      <c r="D321" s="203" t="s">
        <v>148</v>
      </c>
      <c r="E321" s="231" t="s">
        <v>23</v>
      </c>
      <c r="F321" s="232" t="s">
        <v>529</v>
      </c>
      <c r="G321" s="230"/>
      <c r="H321" s="231" t="s">
        <v>23</v>
      </c>
      <c r="I321" s="233"/>
      <c r="J321" s="230"/>
      <c r="K321" s="230"/>
      <c r="L321" s="234"/>
      <c r="M321" s="235"/>
      <c r="N321" s="236"/>
      <c r="O321" s="236"/>
      <c r="P321" s="236"/>
      <c r="Q321" s="236"/>
      <c r="R321" s="236"/>
      <c r="S321" s="236"/>
      <c r="T321" s="237"/>
      <c r="AT321" s="238" t="s">
        <v>148</v>
      </c>
      <c r="AU321" s="238" t="s">
        <v>83</v>
      </c>
      <c r="AV321" s="13" t="s">
        <v>81</v>
      </c>
      <c r="AW321" s="13" t="s">
        <v>36</v>
      </c>
      <c r="AX321" s="13" t="s">
        <v>73</v>
      </c>
      <c r="AY321" s="238" t="s">
        <v>135</v>
      </c>
    </row>
    <row r="322" spans="2:65" s="11" customFormat="1">
      <c r="B322" s="207"/>
      <c r="C322" s="208"/>
      <c r="D322" s="203" t="s">
        <v>148</v>
      </c>
      <c r="E322" s="209" t="s">
        <v>23</v>
      </c>
      <c r="F322" s="210" t="s">
        <v>81</v>
      </c>
      <c r="G322" s="208"/>
      <c r="H322" s="211">
        <v>1</v>
      </c>
      <c r="I322" s="212"/>
      <c r="J322" s="208"/>
      <c r="K322" s="208"/>
      <c r="L322" s="213"/>
      <c r="M322" s="214"/>
      <c r="N322" s="215"/>
      <c r="O322" s="215"/>
      <c r="P322" s="215"/>
      <c r="Q322" s="215"/>
      <c r="R322" s="215"/>
      <c r="S322" s="215"/>
      <c r="T322" s="216"/>
      <c r="AT322" s="217" t="s">
        <v>148</v>
      </c>
      <c r="AU322" s="217" t="s">
        <v>83</v>
      </c>
      <c r="AV322" s="11" t="s">
        <v>83</v>
      </c>
      <c r="AW322" s="11" t="s">
        <v>36</v>
      </c>
      <c r="AX322" s="11" t="s">
        <v>73</v>
      </c>
      <c r="AY322" s="217" t="s">
        <v>135</v>
      </c>
    </row>
    <row r="323" spans="2:65" s="12" customFormat="1">
      <c r="B323" s="218"/>
      <c r="C323" s="219"/>
      <c r="D323" s="203" t="s">
        <v>148</v>
      </c>
      <c r="E323" s="220" t="s">
        <v>23</v>
      </c>
      <c r="F323" s="221" t="s">
        <v>150</v>
      </c>
      <c r="G323" s="219"/>
      <c r="H323" s="222">
        <v>1</v>
      </c>
      <c r="I323" s="223"/>
      <c r="J323" s="219"/>
      <c r="K323" s="219"/>
      <c r="L323" s="224"/>
      <c r="M323" s="225"/>
      <c r="N323" s="226"/>
      <c r="O323" s="226"/>
      <c r="P323" s="226"/>
      <c r="Q323" s="226"/>
      <c r="R323" s="226"/>
      <c r="S323" s="226"/>
      <c r="T323" s="227"/>
      <c r="AT323" s="228" t="s">
        <v>148</v>
      </c>
      <c r="AU323" s="228" t="s">
        <v>83</v>
      </c>
      <c r="AV323" s="12" t="s">
        <v>142</v>
      </c>
      <c r="AW323" s="12" t="s">
        <v>36</v>
      </c>
      <c r="AX323" s="12" t="s">
        <v>81</v>
      </c>
      <c r="AY323" s="228" t="s">
        <v>135</v>
      </c>
    </row>
    <row r="324" spans="2:65" s="1" customFormat="1" ht="16.5" customHeight="1">
      <c r="B324" s="40"/>
      <c r="C324" s="239" t="s">
        <v>308</v>
      </c>
      <c r="D324" s="239" t="s">
        <v>217</v>
      </c>
      <c r="E324" s="240" t="s">
        <v>665</v>
      </c>
      <c r="F324" s="241" t="s">
        <v>666</v>
      </c>
      <c r="G324" s="242" t="s">
        <v>140</v>
      </c>
      <c r="H324" s="243">
        <v>1.0149999999999999</v>
      </c>
      <c r="I324" s="244"/>
      <c r="J324" s="245">
        <f>ROUND(I324*H324,2)</f>
        <v>0</v>
      </c>
      <c r="K324" s="241" t="s">
        <v>23</v>
      </c>
      <c r="L324" s="246"/>
      <c r="M324" s="247" t="s">
        <v>23</v>
      </c>
      <c r="N324" s="248" t="s">
        <v>44</v>
      </c>
      <c r="O324" s="41"/>
      <c r="P324" s="200">
        <f>O324*H324</f>
        <v>0</v>
      </c>
      <c r="Q324" s="200">
        <v>2.1000000000000001E-2</v>
      </c>
      <c r="R324" s="200">
        <f>Q324*H324</f>
        <v>2.1315000000000001E-2</v>
      </c>
      <c r="S324" s="200">
        <v>0</v>
      </c>
      <c r="T324" s="201">
        <f>S324*H324</f>
        <v>0</v>
      </c>
      <c r="AR324" s="23" t="s">
        <v>190</v>
      </c>
      <c r="AT324" s="23" t="s">
        <v>217</v>
      </c>
      <c r="AU324" s="23" t="s">
        <v>83</v>
      </c>
      <c r="AY324" s="23" t="s">
        <v>135</v>
      </c>
      <c r="BE324" s="202">
        <f>IF(N324="základní",J324,0)</f>
        <v>0</v>
      </c>
      <c r="BF324" s="202">
        <f>IF(N324="snížená",J324,0)</f>
        <v>0</v>
      </c>
      <c r="BG324" s="202">
        <f>IF(N324="zákl. přenesená",J324,0)</f>
        <v>0</v>
      </c>
      <c r="BH324" s="202">
        <f>IF(N324="sníž. přenesená",J324,0)</f>
        <v>0</v>
      </c>
      <c r="BI324" s="202">
        <f>IF(N324="nulová",J324,0)</f>
        <v>0</v>
      </c>
      <c r="BJ324" s="23" t="s">
        <v>81</v>
      </c>
      <c r="BK324" s="202">
        <f>ROUND(I324*H324,2)</f>
        <v>0</v>
      </c>
      <c r="BL324" s="23" t="s">
        <v>142</v>
      </c>
      <c r="BM324" s="23" t="s">
        <v>667</v>
      </c>
    </row>
    <row r="325" spans="2:65" s="1" customFormat="1">
      <c r="B325" s="40"/>
      <c r="C325" s="62"/>
      <c r="D325" s="203" t="s">
        <v>144</v>
      </c>
      <c r="E325" s="62"/>
      <c r="F325" s="204" t="s">
        <v>668</v>
      </c>
      <c r="G325" s="62"/>
      <c r="H325" s="62"/>
      <c r="I325" s="162"/>
      <c r="J325" s="62"/>
      <c r="K325" s="62"/>
      <c r="L325" s="60"/>
      <c r="M325" s="205"/>
      <c r="N325" s="41"/>
      <c r="O325" s="41"/>
      <c r="P325" s="41"/>
      <c r="Q325" s="41"/>
      <c r="R325" s="41"/>
      <c r="S325" s="41"/>
      <c r="T325" s="77"/>
      <c r="AT325" s="23" t="s">
        <v>144</v>
      </c>
      <c r="AU325" s="23" t="s">
        <v>83</v>
      </c>
    </row>
    <row r="326" spans="2:65" s="1" customFormat="1" ht="25.5" customHeight="1">
      <c r="B326" s="40"/>
      <c r="C326" s="191" t="s">
        <v>316</v>
      </c>
      <c r="D326" s="191" t="s">
        <v>137</v>
      </c>
      <c r="E326" s="192" t="s">
        <v>669</v>
      </c>
      <c r="F326" s="193" t="s">
        <v>670</v>
      </c>
      <c r="G326" s="194" t="s">
        <v>140</v>
      </c>
      <c r="H326" s="195">
        <v>1</v>
      </c>
      <c r="I326" s="196"/>
      <c r="J326" s="197">
        <f>ROUND(I326*H326,2)</f>
        <v>0</v>
      </c>
      <c r="K326" s="193" t="s">
        <v>141</v>
      </c>
      <c r="L326" s="60"/>
      <c r="M326" s="198" t="s">
        <v>23</v>
      </c>
      <c r="N326" s="199" t="s">
        <v>44</v>
      </c>
      <c r="O326" s="41"/>
      <c r="P326" s="200">
        <f>O326*H326</f>
        <v>0</v>
      </c>
      <c r="Q326" s="200">
        <v>8.7499999999999999E-5</v>
      </c>
      <c r="R326" s="200">
        <f>Q326*H326</f>
        <v>8.7499999999999999E-5</v>
      </c>
      <c r="S326" s="200">
        <v>0</v>
      </c>
      <c r="T326" s="201">
        <f>S326*H326</f>
        <v>0</v>
      </c>
      <c r="AR326" s="23" t="s">
        <v>142</v>
      </c>
      <c r="AT326" s="23" t="s">
        <v>137</v>
      </c>
      <c r="AU326" s="23" t="s">
        <v>83</v>
      </c>
      <c r="AY326" s="23" t="s">
        <v>135</v>
      </c>
      <c r="BE326" s="202">
        <f>IF(N326="základní",J326,0)</f>
        <v>0</v>
      </c>
      <c r="BF326" s="202">
        <f>IF(N326="snížená",J326,0)</f>
        <v>0</v>
      </c>
      <c r="BG326" s="202">
        <f>IF(N326="zákl. přenesená",J326,0)</f>
        <v>0</v>
      </c>
      <c r="BH326" s="202">
        <f>IF(N326="sníž. přenesená",J326,0)</f>
        <v>0</v>
      </c>
      <c r="BI326" s="202">
        <f>IF(N326="nulová",J326,0)</f>
        <v>0</v>
      </c>
      <c r="BJ326" s="23" t="s">
        <v>81</v>
      </c>
      <c r="BK326" s="202">
        <f>ROUND(I326*H326,2)</f>
        <v>0</v>
      </c>
      <c r="BL326" s="23" t="s">
        <v>142</v>
      </c>
      <c r="BM326" s="23" t="s">
        <v>671</v>
      </c>
    </row>
    <row r="327" spans="2:65" s="1" customFormat="1" ht="27">
      <c r="B327" s="40"/>
      <c r="C327" s="62"/>
      <c r="D327" s="203" t="s">
        <v>144</v>
      </c>
      <c r="E327" s="62"/>
      <c r="F327" s="204" t="s">
        <v>672</v>
      </c>
      <c r="G327" s="62"/>
      <c r="H327" s="62"/>
      <c r="I327" s="162"/>
      <c r="J327" s="62"/>
      <c r="K327" s="62"/>
      <c r="L327" s="60"/>
      <c r="M327" s="205"/>
      <c r="N327" s="41"/>
      <c r="O327" s="41"/>
      <c r="P327" s="41"/>
      <c r="Q327" s="41"/>
      <c r="R327" s="41"/>
      <c r="S327" s="41"/>
      <c r="T327" s="77"/>
      <c r="AT327" s="23" t="s">
        <v>144</v>
      </c>
      <c r="AU327" s="23" t="s">
        <v>83</v>
      </c>
    </row>
    <row r="328" spans="2:65" s="1" customFormat="1" ht="67.5">
      <c r="B328" s="40"/>
      <c r="C328" s="62"/>
      <c r="D328" s="203" t="s">
        <v>146</v>
      </c>
      <c r="E328" s="62"/>
      <c r="F328" s="206" t="s">
        <v>664</v>
      </c>
      <c r="G328" s="62"/>
      <c r="H328" s="62"/>
      <c r="I328" s="162"/>
      <c r="J328" s="62"/>
      <c r="K328" s="62"/>
      <c r="L328" s="60"/>
      <c r="M328" s="205"/>
      <c r="N328" s="41"/>
      <c r="O328" s="41"/>
      <c r="P328" s="41"/>
      <c r="Q328" s="41"/>
      <c r="R328" s="41"/>
      <c r="S328" s="41"/>
      <c r="T328" s="77"/>
      <c r="AT328" s="23" t="s">
        <v>146</v>
      </c>
      <c r="AU328" s="23" t="s">
        <v>83</v>
      </c>
    </row>
    <row r="329" spans="2:65" s="13" customFormat="1">
      <c r="B329" s="229"/>
      <c r="C329" s="230"/>
      <c r="D329" s="203" t="s">
        <v>148</v>
      </c>
      <c r="E329" s="231" t="s">
        <v>23</v>
      </c>
      <c r="F329" s="232" t="s">
        <v>519</v>
      </c>
      <c r="G329" s="230"/>
      <c r="H329" s="231" t="s">
        <v>23</v>
      </c>
      <c r="I329" s="233"/>
      <c r="J329" s="230"/>
      <c r="K329" s="230"/>
      <c r="L329" s="234"/>
      <c r="M329" s="235"/>
      <c r="N329" s="236"/>
      <c r="O329" s="236"/>
      <c r="P329" s="236"/>
      <c r="Q329" s="236"/>
      <c r="R329" s="236"/>
      <c r="S329" s="236"/>
      <c r="T329" s="237"/>
      <c r="AT329" s="238" t="s">
        <v>148</v>
      </c>
      <c r="AU329" s="238" t="s">
        <v>83</v>
      </c>
      <c r="AV329" s="13" t="s">
        <v>81</v>
      </c>
      <c r="AW329" s="13" t="s">
        <v>36</v>
      </c>
      <c r="AX329" s="13" t="s">
        <v>73</v>
      </c>
      <c r="AY329" s="238" t="s">
        <v>135</v>
      </c>
    </row>
    <row r="330" spans="2:65" s="11" customFormat="1">
      <c r="B330" s="207"/>
      <c r="C330" s="208"/>
      <c r="D330" s="203" t="s">
        <v>148</v>
      </c>
      <c r="E330" s="209" t="s">
        <v>23</v>
      </c>
      <c r="F330" s="210" t="s">
        <v>81</v>
      </c>
      <c r="G330" s="208"/>
      <c r="H330" s="211">
        <v>1</v>
      </c>
      <c r="I330" s="212"/>
      <c r="J330" s="208"/>
      <c r="K330" s="208"/>
      <c r="L330" s="213"/>
      <c r="M330" s="214"/>
      <c r="N330" s="215"/>
      <c r="O330" s="215"/>
      <c r="P330" s="215"/>
      <c r="Q330" s="215"/>
      <c r="R330" s="215"/>
      <c r="S330" s="215"/>
      <c r="T330" s="216"/>
      <c r="AT330" s="217" t="s">
        <v>148</v>
      </c>
      <c r="AU330" s="217" t="s">
        <v>83</v>
      </c>
      <c r="AV330" s="11" t="s">
        <v>83</v>
      </c>
      <c r="AW330" s="11" t="s">
        <v>36</v>
      </c>
      <c r="AX330" s="11" t="s">
        <v>81</v>
      </c>
      <c r="AY330" s="217" t="s">
        <v>135</v>
      </c>
    </row>
    <row r="331" spans="2:65" s="1" customFormat="1" ht="16.5" customHeight="1">
      <c r="B331" s="40"/>
      <c r="C331" s="239" t="s">
        <v>323</v>
      </c>
      <c r="D331" s="239" t="s">
        <v>217</v>
      </c>
      <c r="E331" s="240" t="s">
        <v>673</v>
      </c>
      <c r="F331" s="241" t="s">
        <v>668</v>
      </c>
      <c r="G331" s="242" t="s">
        <v>140</v>
      </c>
      <c r="H331" s="243">
        <v>1.0149999999999999</v>
      </c>
      <c r="I331" s="244"/>
      <c r="J331" s="245">
        <f>ROUND(I331*H331,2)</f>
        <v>0</v>
      </c>
      <c r="K331" s="241" t="s">
        <v>674</v>
      </c>
      <c r="L331" s="246"/>
      <c r="M331" s="247" t="s">
        <v>23</v>
      </c>
      <c r="N331" s="248" t="s">
        <v>44</v>
      </c>
      <c r="O331" s="41"/>
      <c r="P331" s="200">
        <f>O331*H331</f>
        <v>0</v>
      </c>
      <c r="Q331" s="200">
        <v>2.1000000000000001E-2</v>
      </c>
      <c r="R331" s="200">
        <f>Q331*H331</f>
        <v>2.1315000000000001E-2</v>
      </c>
      <c r="S331" s="200">
        <v>0</v>
      </c>
      <c r="T331" s="201">
        <f>S331*H331</f>
        <v>0</v>
      </c>
      <c r="AR331" s="23" t="s">
        <v>190</v>
      </c>
      <c r="AT331" s="23" t="s">
        <v>217</v>
      </c>
      <c r="AU331" s="23" t="s">
        <v>83</v>
      </c>
      <c r="AY331" s="23" t="s">
        <v>135</v>
      </c>
      <c r="BE331" s="202">
        <f>IF(N331="základní",J331,0)</f>
        <v>0</v>
      </c>
      <c r="BF331" s="202">
        <f>IF(N331="snížená",J331,0)</f>
        <v>0</v>
      </c>
      <c r="BG331" s="202">
        <f>IF(N331="zákl. přenesená",J331,0)</f>
        <v>0</v>
      </c>
      <c r="BH331" s="202">
        <f>IF(N331="sníž. přenesená",J331,0)</f>
        <v>0</v>
      </c>
      <c r="BI331" s="202">
        <f>IF(N331="nulová",J331,0)</f>
        <v>0</v>
      </c>
      <c r="BJ331" s="23" t="s">
        <v>81</v>
      </c>
      <c r="BK331" s="202">
        <f>ROUND(I331*H331,2)</f>
        <v>0</v>
      </c>
      <c r="BL331" s="23" t="s">
        <v>142</v>
      </c>
      <c r="BM331" s="23" t="s">
        <v>675</v>
      </c>
    </row>
    <row r="332" spans="2:65" s="1" customFormat="1">
      <c r="B332" s="40"/>
      <c r="C332" s="62"/>
      <c r="D332" s="203" t="s">
        <v>144</v>
      </c>
      <c r="E332" s="62"/>
      <c r="F332" s="204" t="s">
        <v>668</v>
      </c>
      <c r="G332" s="62"/>
      <c r="H332" s="62"/>
      <c r="I332" s="162"/>
      <c r="J332" s="62"/>
      <c r="K332" s="62"/>
      <c r="L332" s="60"/>
      <c r="M332" s="205"/>
      <c r="N332" s="41"/>
      <c r="O332" s="41"/>
      <c r="P332" s="41"/>
      <c r="Q332" s="41"/>
      <c r="R332" s="41"/>
      <c r="S332" s="41"/>
      <c r="T332" s="77"/>
      <c r="AT332" s="23" t="s">
        <v>144</v>
      </c>
      <c r="AU332" s="23" t="s">
        <v>83</v>
      </c>
    </row>
    <row r="333" spans="2:65" s="13" customFormat="1">
      <c r="B333" s="229"/>
      <c r="C333" s="230"/>
      <c r="D333" s="203" t="s">
        <v>148</v>
      </c>
      <c r="E333" s="231" t="s">
        <v>23</v>
      </c>
      <c r="F333" s="232" t="s">
        <v>519</v>
      </c>
      <c r="G333" s="230"/>
      <c r="H333" s="231" t="s">
        <v>23</v>
      </c>
      <c r="I333" s="233"/>
      <c r="J333" s="230"/>
      <c r="K333" s="230"/>
      <c r="L333" s="234"/>
      <c r="M333" s="235"/>
      <c r="N333" s="236"/>
      <c r="O333" s="236"/>
      <c r="P333" s="236"/>
      <c r="Q333" s="236"/>
      <c r="R333" s="236"/>
      <c r="S333" s="236"/>
      <c r="T333" s="237"/>
      <c r="AT333" s="238" t="s">
        <v>148</v>
      </c>
      <c r="AU333" s="238" t="s">
        <v>83</v>
      </c>
      <c r="AV333" s="13" t="s">
        <v>81</v>
      </c>
      <c r="AW333" s="13" t="s">
        <v>36</v>
      </c>
      <c r="AX333" s="13" t="s">
        <v>73</v>
      </c>
      <c r="AY333" s="238" t="s">
        <v>135</v>
      </c>
    </row>
    <row r="334" spans="2:65" s="11" customFormat="1">
      <c r="B334" s="207"/>
      <c r="C334" s="208"/>
      <c r="D334" s="203" t="s">
        <v>148</v>
      </c>
      <c r="E334" s="209" t="s">
        <v>23</v>
      </c>
      <c r="F334" s="210" t="s">
        <v>81</v>
      </c>
      <c r="G334" s="208"/>
      <c r="H334" s="211">
        <v>1</v>
      </c>
      <c r="I334" s="212"/>
      <c r="J334" s="208"/>
      <c r="K334" s="208"/>
      <c r="L334" s="213"/>
      <c r="M334" s="214"/>
      <c r="N334" s="215"/>
      <c r="O334" s="215"/>
      <c r="P334" s="215"/>
      <c r="Q334" s="215"/>
      <c r="R334" s="215"/>
      <c r="S334" s="215"/>
      <c r="T334" s="216"/>
      <c r="AT334" s="217" t="s">
        <v>148</v>
      </c>
      <c r="AU334" s="217" t="s">
        <v>83</v>
      </c>
      <c r="AV334" s="11" t="s">
        <v>83</v>
      </c>
      <c r="AW334" s="11" t="s">
        <v>36</v>
      </c>
      <c r="AX334" s="11" t="s">
        <v>81</v>
      </c>
      <c r="AY334" s="217" t="s">
        <v>135</v>
      </c>
    </row>
    <row r="335" spans="2:65" s="11" customFormat="1">
      <c r="B335" s="207"/>
      <c r="C335" s="208"/>
      <c r="D335" s="203" t="s">
        <v>148</v>
      </c>
      <c r="E335" s="208"/>
      <c r="F335" s="210" t="s">
        <v>649</v>
      </c>
      <c r="G335" s="208"/>
      <c r="H335" s="211">
        <v>1.0149999999999999</v>
      </c>
      <c r="I335" s="212"/>
      <c r="J335" s="208"/>
      <c r="K335" s="208"/>
      <c r="L335" s="213"/>
      <c r="M335" s="214"/>
      <c r="N335" s="215"/>
      <c r="O335" s="215"/>
      <c r="P335" s="215"/>
      <c r="Q335" s="215"/>
      <c r="R335" s="215"/>
      <c r="S335" s="215"/>
      <c r="T335" s="216"/>
      <c r="AT335" s="217" t="s">
        <v>148</v>
      </c>
      <c r="AU335" s="217" t="s">
        <v>83</v>
      </c>
      <c r="AV335" s="11" t="s">
        <v>83</v>
      </c>
      <c r="AW335" s="11" t="s">
        <v>6</v>
      </c>
      <c r="AX335" s="11" t="s">
        <v>81</v>
      </c>
      <c r="AY335" s="217" t="s">
        <v>135</v>
      </c>
    </row>
    <row r="336" spans="2:65" s="1" customFormat="1" ht="16.5" customHeight="1">
      <c r="B336" s="40"/>
      <c r="C336" s="191" t="s">
        <v>331</v>
      </c>
      <c r="D336" s="191" t="s">
        <v>137</v>
      </c>
      <c r="E336" s="192" t="s">
        <v>676</v>
      </c>
      <c r="F336" s="193" t="s">
        <v>677</v>
      </c>
      <c r="G336" s="194" t="s">
        <v>426</v>
      </c>
      <c r="H336" s="195">
        <v>69.5</v>
      </c>
      <c r="I336" s="196"/>
      <c r="J336" s="197">
        <f>ROUND(I336*H336,2)</f>
        <v>0</v>
      </c>
      <c r="K336" s="193" t="s">
        <v>141</v>
      </c>
      <c r="L336" s="60"/>
      <c r="M336" s="198" t="s">
        <v>23</v>
      </c>
      <c r="N336" s="199" t="s">
        <v>44</v>
      </c>
      <c r="O336" s="41"/>
      <c r="P336" s="200">
        <f>O336*H336</f>
        <v>0</v>
      </c>
      <c r="Q336" s="200">
        <v>1.0000000000000001E-5</v>
      </c>
      <c r="R336" s="200">
        <f>Q336*H336</f>
        <v>6.9500000000000009E-4</v>
      </c>
      <c r="S336" s="200">
        <v>0</v>
      </c>
      <c r="T336" s="201">
        <f>S336*H336</f>
        <v>0</v>
      </c>
      <c r="AR336" s="23" t="s">
        <v>142</v>
      </c>
      <c r="AT336" s="23" t="s">
        <v>137</v>
      </c>
      <c r="AU336" s="23" t="s">
        <v>83</v>
      </c>
      <c r="AY336" s="23" t="s">
        <v>135</v>
      </c>
      <c r="BE336" s="202">
        <f>IF(N336="základní",J336,0)</f>
        <v>0</v>
      </c>
      <c r="BF336" s="202">
        <f>IF(N336="snížená",J336,0)</f>
        <v>0</v>
      </c>
      <c r="BG336" s="202">
        <f>IF(N336="zákl. přenesená",J336,0)</f>
        <v>0</v>
      </c>
      <c r="BH336" s="202">
        <f>IF(N336="sníž. přenesená",J336,0)</f>
        <v>0</v>
      </c>
      <c r="BI336" s="202">
        <f>IF(N336="nulová",J336,0)</f>
        <v>0</v>
      </c>
      <c r="BJ336" s="23" t="s">
        <v>81</v>
      </c>
      <c r="BK336" s="202">
        <f>ROUND(I336*H336,2)</f>
        <v>0</v>
      </c>
      <c r="BL336" s="23" t="s">
        <v>142</v>
      </c>
      <c r="BM336" s="23" t="s">
        <v>678</v>
      </c>
    </row>
    <row r="337" spans="2:65" s="1" customFormat="1">
      <c r="B337" s="40"/>
      <c r="C337" s="62"/>
      <c r="D337" s="203" t="s">
        <v>144</v>
      </c>
      <c r="E337" s="62"/>
      <c r="F337" s="204" t="s">
        <v>679</v>
      </c>
      <c r="G337" s="62"/>
      <c r="H337" s="62"/>
      <c r="I337" s="162"/>
      <c r="J337" s="62"/>
      <c r="K337" s="62"/>
      <c r="L337" s="60"/>
      <c r="M337" s="205"/>
      <c r="N337" s="41"/>
      <c r="O337" s="41"/>
      <c r="P337" s="41"/>
      <c r="Q337" s="41"/>
      <c r="R337" s="41"/>
      <c r="S337" s="41"/>
      <c r="T337" s="77"/>
      <c r="AT337" s="23" t="s">
        <v>144</v>
      </c>
      <c r="AU337" s="23" t="s">
        <v>83</v>
      </c>
    </row>
    <row r="338" spans="2:65" s="1" customFormat="1" ht="94.5">
      <c r="B338" s="40"/>
      <c r="C338" s="62"/>
      <c r="D338" s="203" t="s">
        <v>146</v>
      </c>
      <c r="E338" s="62"/>
      <c r="F338" s="206" t="s">
        <v>680</v>
      </c>
      <c r="G338" s="62"/>
      <c r="H338" s="62"/>
      <c r="I338" s="162"/>
      <c r="J338" s="62"/>
      <c r="K338" s="62"/>
      <c r="L338" s="60"/>
      <c r="M338" s="205"/>
      <c r="N338" s="41"/>
      <c r="O338" s="41"/>
      <c r="P338" s="41"/>
      <c r="Q338" s="41"/>
      <c r="R338" s="41"/>
      <c r="S338" s="41"/>
      <c r="T338" s="77"/>
      <c r="AT338" s="23" t="s">
        <v>146</v>
      </c>
      <c r="AU338" s="23" t="s">
        <v>83</v>
      </c>
    </row>
    <row r="339" spans="2:65" s="13" customFormat="1">
      <c r="B339" s="229"/>
      <c r="C339" s="230"/>
      <c r="D339" s="203" t="s">
        <v>148</v>
      </c>
      <c r="E339" s="231" t="s">
        <v>23</v>
      </c>
      <c r="F339" s="232" t="s">
        <v>559</v>
      </c>
      <c r="G339" s="230"/>
      <c r="H339" s="231" t="s">
        <v>23</v>
      </c>
      <c r="I339" s="233"/>
      <c r="J339" s="230"/>
      <c r="K339" s="230"/>
      <c r="L339" s="234"/>
      <c r="M339" s="235"/>
      <c r="N339" s="236"/>
      <c r="O339" s="236"/>
      <c r="P339" s="236"/>
      <c r="Q339" s="236"/>
      <c r="R339" s="236"/>
      <c r="S339" s="236"/>
      <c r="T339" s="237"/>
      <c r="AT339" s="238" t="s">
        <v>148</v>
      </c>
      <c r="AU339" s="238" t="s">
        <v>83</v>
      </c>
      <c r="AV339" s="13" t="s">
        <v>81</v>
      </c>
      <c r="AW339" s="13" t="s">
        <v>36</v>
      </c>
      <c r="AX339" s="13" t="s">
        <v>73</v>
      </c>
      <c r="AY339" s="238" t="s">
        <v>135</v>
      </c>
    </row>
    <row r="340" spans="2:65" s="11" customFormat="1">
      <c r="B340" s="207"/>
      <c r="C340" s="208"/>
      <c r="D340" s="203" t="s">
        <v>148</v>
      </c>
      <c r="E340" s="209" t="s">
        <v>23</v>
      </c>
      <c r="F340" s="210" t="s">
        <v>681</v>
      </c>
      <c r="G340" s="208"/>
      <c r="H340" s="211">
        <v>31.5</v>
      </c>
      <c r="I340" s="212"/>
      <c r="J340" s="208"/>
      <c r="K340" s="208"/>
      <c r="L340" s="213"/>
      <c r="M340" s="214"/>
      <c r="N340" s="215"/>
      <c r="O340" s="215"/>
      <c r="P340" s="215"/>
      <c r="Q340" s="215"/>
      <c r="R340" s="215"/>
      <c r="S340" s="215"/>
      <c r="T340" s="216"/>
      <c r="AT340" s="217" t="s">
        <v>148</v>
      </c>
      <c r="AU340" s="217" t="s">
        <v>83</v>
      </c>
      <c r="AV340" s="11" t="s">
        <v>83</v>
      </c>
      <c r="AW340" s="11" t="s">
        <v>36</v>
      </c>
      <c r="AX340" s="11" t="s">
        <v>73</v>
      </c>
      <c r="AY340" s="217" t="s">
        <v>135</v>
      </c>
    </row>
    <row r="341" spans="2:65" s="13" customFormat="1">
      <c r="B341" s="229"/>
      <c r="C341" s="230"/>
      <c r="D341" s="203" t="s">
        <v>148</v>
      </c>
      <c r="E341" s="231" t="s">
        <v>23</v>
      </c>
      <c r="F341" s="232" t="s">
        <v>560</v>
      </c>
      <c r="G341" s="230"/>
      <c r="H341" s="231" t="s">
        <v>23</v>
      </c>
      <c r="I341" s="233"/>
      <c r="J341" s="230"/>
      <c r="K341" s="230"/>
      <c r="L341" s="234"/>
      <c r="M341" s="235"/>
      <c r="N341" s="236"/>
      <c r="O341" s="236"/>
      <c r="P341" s="236"/>
      <c r="Q341" s="236"/>
      <c r="R341" s="236"/>
      <c r="S341" s="236"/>
      <c r="T341" s="237"/>
      <c r="AT341" s="238" t="s">
        <v>148</v>
      </c>
      <c r="AU341" s="238" t="s">
        <v>83</v>
      </c>
      <c r="AV341" s="13" t="s">
        <v>81</v>
      </c>
      <c r="AW341" s="13" t="s">
        <v>36</v>
      </c>
      <c r="AX341" s="13" t="s">
        <v>73</v>
      </c>
      <c r="AY341" s="238" t="s">
        <v>135</v>
      </c>
    </row>
    <row r="342" spans="2:65" s="11" customFormat="1">
      <c r="B342" s="207"/>
      <c r="C342" s="208"/>
      <c r="D342" s="203" t="s">
        <v>148</v>
      </c>
      <c r="E342" s="209" t="s">
        <v>23</v>
      </c>
      <c r="F342" s="210" t="s">
        <v>682</v>
      </c>
      <c r="G342" s="208"/>
      <c r="H342" s="211">
        <v>15.5</v>
      </c>
      <c r="I342" s="212"/>
      <c r="J342" s="208"/>
      <c r="K342" s="208"/>
      <c r="L342" s="213"/>
      <c r="M342" s="214"/>
      <c r="N342" s="215"/>
      <c r="O342" s="215"/>
      <c r="P342" s="215"/>
      <c r="Q342" s="215"/>
      <c r="R342" s="215"/>
      <c r="S342" s="215"/>
      <c r="T342" s="216"/>
      <c r="AT342" s="217" t="s">
        <v>148</v>
      </c>
      <c r="AU342" s="217" t="s">
        <v>83</v>
      </c>
      <c r="AV342" s="11" t="s">
        <v>83</v>
      </c>
      <c r="AW342" s="11" t="s">
        <v>36</v>
      </c>
      <c r="AX342" s="11" t="s">
        <v>73</v>
      </c>
      <c r="AY342" s="217" t="s">
        <v>135</v>
      </c>
    </row>
    <row r="343" spans="2:65" s="13" customFormat="1">
      <c r="B343" s="229"/>
      <c r="C343" s="230"/>
      <c r="D343" s="203" t="s">
        <v>148</v>
      </c>
      <c r="E343" s="231" t="s">
        <v>23</v>
      </c>
      <c r="F343" s="232" t="s">
        <v>527</v>
      </c>
      <c r="G343" s="230"/>
      <c r="H343" s="231" t="s">
        <v>23</v>
      </c>
      <c r="I343" s="233"/>
      <c r="J343" s="230"/>
      <c r="K343" s="230"/>
      <c r="L343" s="234"/>
      <c r="M343" s="235"/>
      <c r="N343" s="236"/>
      <c r="O343" s="236"/>
      <c r="P343" s="236"/>
      <c r="Q343" s="236"/>
      <c r="R343" s="236"/>
      <c r="S343" s="236"/>
      <c r="T343" s="237"/>
      <c r="AT343" s="238" t="s">
        <v>148</v>
      </c>
      <c r="AU343" s="238" t="s">
        <v>83</v>
      </c>
      <c r="AV343" s="13" t="s">
        <v>81</v>
      </c>
      <c r="AW343" s="13" t="s">
        <v>36</v>
      </c>
      <c r="AX343" s="13" t="s">
        <v>73</v>
      </c>
      <c r="AY343" s="238" t="s">
        <v>135</v>
      </c>
    </row>
    <row r="344" spans="2:65" s="11" customFormat="1">
      <c r="B344" s="207"/>
      <c r="C344" s="208"/>
      <c r="D344" s="203" t="s">
        <v>148</v>
      </c>
      <c r="E344" s="209" t="s">
        <v>23</v>
      </c>
      <c r="F344" s="210" t="s">
        <v>683</v>
      </c>
      <c r="G344" s="208"/>
      <c r="H344" s="211">
        <v>17</v>
      </c>
      <c r="I344" s="212"/>
      <c r="J344" s="208"/>
      <c r="K344" s="208"/>
      <c r="L344" s="213"/>
      <c r="M344" s="214"/>
      <c r="N344" s="215"/>
      <c r="O344" s="215"/>
      <c r="P344" s="215"/>
      <c r="Q344" s="215"/>
      <c r="R344" s="215"/>
      <c r="S344" s="215"/>
      <c r="T344" s="216"/>
      <c r="AT344" s="217" t="s">
        <v>148</v>
      </c>
      <c r="AU344" s="217" t="s">
        <v>83</v>
      </c>
      <c r="AV344" s="11" t="s">
        <v>83</v>
      </c>
      <c r="AW344" s="11" t="s">
        <v>36</v>
      </c>
      <c r="AX344" s="11" t="s">
        <v>73</v>
      </c>
      <c r="AY344" s="217" t="s">
        <v>135</v>
      </c>
    </row>
    <row r="345" spans="2:65" s="13" customFormat="1">
      <c r="B345" s="229"/>
      <c r="C345" s="230"/>
      <c r="D345" s="203" t="s">
        <v>148</v>
      </c>
      <c r="E345" s="231" t="s">
        <v>23</v>
      </c>
      <c r="F345" s="232" t="s">
        <v>529</v>
      </c>
      <c r="G345" s="230"/>
      <c r="H345" s="231" t="s">
        <v>23</v>
      </c>
      <c r="I345" s="233"/>
      <c r="J345" s="230"/>
      <c r="K345" s="230"/>
      <c r="L345" s="234"/>
      <c r="M345" s="235"/>
      <c r="N345" s="236"/>
      <c r="O345" s="236"/>
      <c r="P345" s="236"/>
      <c r="Q345" s="236"/>
      <c r="R345" s="236"/>
      <c r="S345" s="236"/>
      <c r="T345" s="237"/>
      <c r="AT345" s="238" t="s">
        <v>148</v>
      </c>
      <c r="AU345" s="238" t="s">
        <v>83</v>
      </c>
      <c r="AV345" s="13" t="s">
        <v>81</v>
      </c>
      <c r="AW345" s="13" t="s">
        <v>36</v>
      </c>
      <c r="AX345" s="13" t="s">
        <v>73</v>
      </c>
      <c r="AY345" s="238" t="s">
        <v>135</v>
      </c>
    </row>
    <row r="346" spans="2:65" s="11" customFormat="1">
      <c r="B346" s="207"/>
      <c r="C346" s="208"/>
      <c r="D346" s="203" t="s">
        <v>148</v>
      </c>
      <c r="E346" s="209" t="s">
        <v>23</v>
      </c>
      <c r="F346" s="210" t="s">
        <v>684</v>
      </c>
      <c r="G346" s="208"/>
      <c r="H346" s="211">
        <v>5.5</v>
      </c>
      <c r="I346" s="212"/>
      <c r="J346" s="208"/>
      <c r="K346" s="208"/>
      <c r="L346" s="213"/>
      <c r="M346" s="214"/>
      <c r="N346" s="215"/>
      <c r="O346" s="215"/>
      <c r="P346" s="215"/>
      <c r="Q346" s="215"/>
      <c r="R346" s="215"/>
      <c r="S346" s="215"/>
      <c r="T346" s="216"/>
      <c r="AT346" s="217" t="s">
        <v>148</v>
      </c>
      <c r="AU346" s="217" t="s">
        <v>83</v>
      </c>
      <c r="AV346" s="11" t="s">
        <v>83</v>
      </c>
      <c r="AW346" s="11" t="s">
        <v>36</v>
      </c>
      <c r="AX346" s="11" t="s">
        <v>73</v>
      </c>
      <c r="AY346" s="217" t="s">
        <v>135</v>
      </c>
    </row>
    <row r="347" spans="2:65" s="12" customFormat="1">
      <c r="B347" s="218"/>
      <c r="C347" s="219"/>
      <c r="D347" s="203" t="s">
        <v>148</v>
      </c>
      <c r="E347" s="220" t="s">
        <v>23</v>
      </c>
      <c r="F347" s="221" t="s">
        <v>150</v>
      </c>
      <c r="G347" s="219"/>
      <c r="H347" s="222">
        <v>69.5</v>
      </c>
      <c r="I347" s="223"/>
      <c r="J347" s="219"/>
      <c r="K347" s="219"/>
      <c r="L347" s="224"/>
      <c r="M347" s="225"/>
      <c r="N347" s="226"/>
      <c r="O347" s="226"/>
      <c r="P347" s="226"/>
      <c r="Q347" s="226"/>
      <c r="R347" s="226"/>
      <c r="S347" s="226"/>
      <c r="T347" s="227"/>
      <c r="AT347" s="228" t="s">
        <v>148</v>
      </c>
      <c r="AU347" s="228" t="s">
        <v>83</v>
      </c>
      <c r="AV347" s="12" t="s">
        <v>142</v>
      </c>
      <c r="AW347" s="12" t="s">
        <v>36</v>
      </c>
      <c r="AX347" s="12" t="s">
        <v>81</v>
      </c>
      <c r="AY347" s="228" t="s">
        <v>135</v>
      </c>
    </row>
    <row r="348" spans="2:65" s="1" customFormat="1" ht="16.5" customHeight="1">
      <c r="B348" s="40"/>
      <c r="C348" s="239" t="s">
        <v>338</v>
      </c>
      <c r="D348" s="239" t="s">
        <v>217</v>
      </c>
      <c r="E348" s="240" t="s">
        <v>685</v>
      </c>
      <c r="F348" s="241" t="s">
        <v>686</v>
      </c>
      <c r="G348" s="242" t="s">
        <v>426</v>
      </c>
      <c r="H348" s="243">
        <v>69.5</v>
      </c>
      <c r="I348" s="244"/>
      <c r="J348" s="245">
        <f>ROUND(I348*H348,2)</f>
        <v>0</v>
      </c>
      <c r="K348" s="241" t="s">
        <v>141</v>
      </c>
      <c r="L348" s="246"/>
      <c r="M348" s="247" t="s">
        <v>23</v>
      </c>
      <c r="N348" s="248" t="s">
        <v>44</v>
      </c>
      <c r="O348" s="41"/>
      <c r="P348" s="200">
        <f>O348*H348</f>
        <v>0</v>
      </c>
      <c r="Q348" s="200">
        <v>2.4199999999999998E-3</v>
      </c>
      <c r="R348" s="200">
        <f>Q348*H348</f>
        <v>0.16818999999999998</v>
      </c>
      <c r="S348" s="200">
        <v>0</v>
      </c>
      <c r="T348" s="201">
        <f>S348*H348</f>
        <v>0</v>
      </c>
      <c r="AR348" s="23" t="s">
        <v>190</v>
      </c>
      <c r="AT348" s="23" t="s">
        <v>217</v>
      </c>
      <c r="AU348" s="23" t="s">
        <v>83</v>
      </c>
      <c r="AY348" s="23" t="s">
        <v>135</v>
      </c>
      <c r="BE348" s="202">
        <f>IF(N348="základní",J348,0)</f>
        <v>0</v>
      </c>
      <c r="BF348" s="202">
        <f>IF(N348="snížená",J348,0)</f>
        <v>0</v>
      </c>
      <c r="BG348" s="202">
        <f>IF(N348="zákl. přenesená",J348,0)</f>
        <v>0</v>
      </c>
      <c r="BH348" s="202">
        <f>IF(N348="sníž. přenesená",J348,0)</f>
        <v>0</v>
      </c>
      <c r="BI348" s="202">
        <f>IF(N348="nulová",J348,0)</f>
        <v>0</v>
      </c>
      <c r="BJ348" s="23" t="s">
        <v>81</v>
      </c>
      <c r="BK348" s="202">
        <f>ROUND(I348*H348,2)</f>
        <v>0</v>
      </c>
      <c r="BL348" s="23" t="s">
        <v>142</v>
      </c>
      <c r="BM348" s="23" t="s">
        <v>687</v>
      </c>
    </row>
    <row r="349" spans="2:65" s="1" customFormat="1">
      <c r="B349" s="40"/>
      <c r="C349" s="62"/>
      <c r="D349" s="203" t="s">
        <v>144</v>
      </c>
      <c r="E349" s="62"/>
      <c r="F349" s="204" t="s">
        <v>686</v>
      </c>
      <c r="G349" s="62"/>
      <c r="H349" s="62"/>
      <c r="I349" s="162"/>
      <c r="J349" s="62"/>
      <c r="K349" s="62"/>
      <c r="L349" s="60"/>
      <c r="M349" s="205"/>
      <c r="N349" s="41"/>
      <c r="O349" s="41"/>
      <c r="P349" s="41"/>
      <c r="Q349" s="41"/>
      <c r="R349" s="41"/>
      <c r="S349" s="41"/>
      <c r="T349" s="77"/>
      <c r="AT349" s="23" t="s">
        <v>144</v>
      </c>
      <c r="AU349" s="23" t="s">
        <v>83</v>
      </c>
    </row>
    <row r="350" spans="2:65" s="1" customFormat="1" ht="16.5" customHeight="1">
      <c r="B350" s="40"/>
      <c r="C350" s="191" t="s">
        <v>346</v>
      </c>
      <c r="D350" s="191" t="s">
        <v>137</v>
      </c>
      <c r="E350" s="192" t="s">
        <v>688</v>
      </c>
      <c r="F350" s="193" t="s">
        <v>689</v>
      </c>
      <c r="G350" s="194" t="s">
        <v>426</v>
      </c>
      <c r="H350" s="195">
        <v>2</v>
      </c>
      <c r="I350" s="196"/>
      <c r="J350" s="197">
        <f>ROUND(I350*H350,2)</f>
        <v>0</v>
      </c>
      <c r="K350" s="193" t="s">
        <v>23</v>
      </c>
      <c r="L350" s="60"/>
      <c r="M350" s="198" t="s">
        <v>23</v>
      </c>
      <c r="N350" s="199" t="s">
        <v>44</v>
      </c>
      <c r="O350" s="41"/>
      <c r="P350" s="200">
        <f>O350*H350</f>
        <v>0</v>
      </c>
      <c r="Q350" s="200">
        <v>1.0000000000000001E-5</v>
      </c>
      <c r="R350" s="200">
        <f>Q350*H350</f>
        <v>2.0000000000000002E-5</v>
      </c>
      <c r="S350" s="200">
        <v>0</v>
      </c>
      <c r="T350" s="201">
        <f>S350*H350</f>
        <v>0</v>
      </c>
      <c r="AR350" s="23" t="s">
        <v>142</v>
      </c>
      <c r="AT350" s="23" t="s">
        <v>137</v>
      </c>
      <c r="AU350" s="23" t="s">
        <v>83</v>
      </c>
      <c r="AY350" s="23" t="s">
        <v>135</v>
      </c>
      <c r="BE350" s="202">
        <f>IF(N350="základní",J350,0)</f>
        <v>0</v>
      </c>
      <c r="BF350" s="202">
        <f>IF(N350="snížená",J350,0)</f>
        <v>0</v>
      </c>
      <c r="BG350" s="202">
        <f>IF(N350="zákl. přenesená",J350,0)</f>
        <v>0</v>
      </c>
      <c r="BH350" s="202">
        <f>IF(N350="sníž. přenesená",J350,0)</f>
        <v>0</v>
      </c>
      <c r="BI350" s="202">
        <f>IF(N350="nulová",J350,0)</f>
        <v>0</v>
      </c>
      <c r="BJ350" s="23" t="s">
        <v>81</v>
      </c>
      <c r="BK350" s="202">
        <f>ROUND(I350*H350,2)</f>
        <v>0</v>
      </c>
      <c r="BL350" s="23" t="s">
        <v>142</v>
      </c>
      <c r="BM350" s="23" t="s">
        <v>690</v>
      </c>
    </row>
    <row r="351" spans="2:65" s="1" customFormat="1">
      <c r="B351" s="40"/>
      <c r="C351" s="62"/>
      <c r="D351" s="203" t="s">
        <v>144</v>
      </c>
      <c r="E351" s="62"/>
      <c r="F351" s="204" t="s">
        <v>689</v>
      </c>
      <c r="G351" s="62"/>
      <c r="H351" s="62"/>
      <c r="I351" s="162"/>
      <c r="J351" s="62"/>
      <c r="K351" s="62"/>
      <c r="L351" s="60"/>
      <c r="M351" s="205"/>
      <c r="N351" s="41"/>
      <c r="O351" s="41"/>
      <c r="P351" s="41"/>
      <c r="Q351" s="41"/>
      <c r="R351" s="41"/>
      <c r="S351" s="41"/>
      <c r="T351" s="77"/>
      <c r="AT351" s="23" t="s">
        <v>144</v>
      </c>
      <c r="AU351" s="23" t="s">
        <v>83</v>
      </c>
    </row>
    <row r="352" spans="2:65" s="13" customFormat="1">
      <c r="B352" s="229"/>
      <c r="C352" s="230"/>
      <c r="D352" s="203" t="s">
        <v>148</v>
      </c>
      <c r="E352" s="231" t="s">
        <v>23</v>
      </c>
      <c r="F352" s="232" t="s">
        <v>527</v>
      </c>
      <c r="G352" s="230"/>
      <c r="H352" s="231" t="s">
        <v>23</v>
      </c>
      <c r="I352" s="233"/>
      <c r="J352" s="230"/>
      <c r="K352" s="230"/>
      <c r="L352" s="234"/>
      <c r="M352" s="235"/>
      <c r="N352" s="236"/>
      <c r="O352" s="236"/>
      <c r="P352" s="236"/>
      <c r="Q352" s="236"/>
      <c r="R352" s="236"/>
      <c r="S352" s="236"/>
      <c r="T352" s="237"/>
      <c r="AT352" s="238" t="s">
        <v>148</v>
      </c>
      <c r="AU352" s="238" t="s">
        <v>83</v>
      </c>
      <c r="AV352" s="13" t="s">
        <v>81</v>
      </c>
      <c r="AW352" s="13" t="s">
        <v>36</v>
      </c>
      <c r="AX352" s="13" t="s">
        <v>73</v>
      </c>
      <c r="AY352" s="238" t="s">
        <v>135</v>
      </c>
    </row>
    <row r="353" spans="2:65" s="11" customFormat="1">
      <c r="B353" s="207"/>
      <c r="C353" s="208"/>
      <c r="D353" s="203" t="s">
        <v>148</v>
      </c>
      <c r="E353" s="209" t="s">
        <v>23</v>
      </c>
      <c r="F353" s="210" t="s">
        <v>645</v>
      </c>
      <c r="G353" s="208"/>
      <c r="H353" s="211">
        <v>1</v>
      </c>
      <c r="I353" s="212"/>
      <c r="J353" s="208"/>
      <c r="K353" s="208"/>
      <c r="L353" s="213"/>
      <c r="M353" s="214"/>
      <c r="N353" s="215"/>
      <c r="O353" s="215"/>
      <c r="P353" s="215"/>
      <c r="Q353" s="215"/>
      <c r="R353" s="215"/>
      <c r="S353" s="215"/>
      <c r="T353" s="216"/>
      <c r="AT353" s="217" t="s">
        <v>148</v>
      </c>
      <c r="AU353" s="217" t="s">
        <v>83</v>
      </c>
      <c r="AV353" s="11" t="s">
        <v>83</v>
      </c>
      <c r="AW353" s="11" t="s">
        <v>36</v>
      </c>
      <c r="AX353" s="11" t="s">
        <v>73</v>
      </c>
      <c r="AY353" s="217" t="s">
        <v>135</v>
      </c>
    </row>
    <row r="354" spans="2:65" s="13" customFormat="1">
      <c r="B354" s="229"/>
      <c r="C354" s="230"/>
      <c r="D354" s="203" t="s">
        <v>148</v>
      </c>
      <c r="E354" s="231" t="s">
        <v>23</v>
      </c>
      <c r="F354" s="232" t="s">
        <v>529</v>
      </c>
      <c r="G354" s="230"/>
      <c r="H354" s="231" t="s">
        <v>23</v>
      </c>
      <c r="I354" s="233"/>
      <c r="J354" s="230"/>
      <c r="K354" s="230"/>
      <c r="L354" s="234"/>
      <c r="M354" s="235"/>
      <c r="N354" s="236"/>
      <c r="O354" s="236"/>
      <c r="P354" s="236"/>
      <c r="Q354" s="236"/>
      <c r="R354" s="236"/>
      <c r="S354" s="236"/>
      <c r="T354" s="237"/>
      <c r="AT354" s="238" t="s">
        <v>148</v>
      </c>
      <c r="AU354" s="238" t="s">
        <v>83</v>
      </c>
      <c r="AV354" s="13" t="s">
        <v>81</v>
      </c>
      <c r="AW354" s="13" t="s">
        <v>36</v>
      </c>
      <c r="AX354" s="13" t="s">
        <v>73</v>
      </c>
      <c r="AY354" s="238" t="s">
        <v>135</v>
      </c>
    </row>
    <row r="355" spans="2:65" s="11" customFormat="1">
      <c r="B355" s="207"/>
      <c r="C355" s="208"/>
      <c r="D355" s="203" t="s">
        <v>148</v>
      </c>
      <c r="E355" s="209" t="s">
        <v>23</v>
      </c>
      <c r="F355" s="210" t="s">
        <v>645</v>
      </c>
      <c r="G355" s="208"/>
      <c r="H355" s="211">
        <v>1</v>
      </c>
      <c r="I355" s="212"/>
      <c r="J355" s="208"/>
      <c r="K355" s="208"/>
      <c r="L355" s="213"/>
      <c r="M355" s="214"/>
      <c r="N355" s="215"/>
      <c r="O355" s="215"/>
      <c r="P355" s="215"/>
      <c r="Q355" s="215"/>
      <c r="R355" s="215"/>
      <c r="S355" s="215"/>
      <c r="T355" s="216"/>
      <c r="AT355" s="217" t="s">
        <v>148</v>
      </c>
      <c r="AU355" s="217" t="s">
        <v>83</v>
      </c>
      <c r="AV355" s="11" t="s">
        <v>83</v>
      </c>
      <c r="AW355" s="11" t="s">
        <v>36</v>
      </c>
      <c r="AX355" s="11" t="s">
        <v>73</v>
      </c>
      <c r="AY355" s="217" t="s">
        <v>135</v>
      </c>
    </row>
    <row r="356" spans="2:65" s="12" customFormat="1">
      <c r="B356" s="218"/>
      <c r="C356" s="219"/>
      <c r="D356" s="203" t="s">
        <v>148</v>
      </c>
      <c r="E356" s="220" t="s">
        <v>23</v>
      </c>
      <c r="F356" s="221" t="s">
        <v>150</v>
      </c>
      <c r="G356" s="219"/>
      <c r="H356" s="222">
        <v>2</v>
      </c>
      <c r="I356" s="223"/>
      <c r="J356" s="219"/>
      <c r="K356" s="219"/>
      <c r="L356" s="224"/>
      <c r="M356" s="225"/>
      <c r="N356" s="226"/>
      <c r="O356" s="226"/>
      <c r="P356" s="226"/>
      <c r="Q356" s="226"/>
      <c r="R356" s="226"/>
      <c r="S356" s="226"/>
      <c r="T356" s="227"/>
      <c r="AT356" s="228" t="s">
        <v>148</v>
      </c>
      <c r="AU356" s="228" t="s">
        <v>83</v>
      </c>
      <c r="AV356" s="12" t="s">
        <v>142</v>
      </c>
      <c r="AW356" s="12" t="s">
        <v>36</v>
      </c>
      <c r="AX356" s="12" t="s">
        <v>81</v>
      </c>
      <c r="AY356" s="228" t="s">
        <v>135</v>
      </c>
    </row>
    <row r="357" spans="2:65" s="1" customFormat="1" ht="16.5" customHeight="1">
      <c r="B357" s="40"/>
      <c r="C357" s="191" t="s">
        <v>353</v>
      </c>
      <c r="D357" s="191" t="s">
        <v>137</v>
      </c>
      <c r="E357" s="192" t="s">
        <v>691</v>
      </c>
      <c r="F357" s="193" t="s">
        <v>692</v>
      </c>
      <c r="G357" s="194" t="s">
        <v>426</v>
      </c>
      <c r="H357" s="195">
        <v>35.5</v>
      </c>
      <c r="I357" s="196"/>
      <c r="J357" s="197">
        <f>ROUND(I357*H357,2)</f>
        <v>0</v>
      </c>
      <c r="K357" s="193" t="s">
        <v>141</v>
      </c>
      <c r="L357" s="60"/>
      <c r="M357" s="198" t="s">
        <v>23</v>
      </c>
      <c r="N357" s="199" t="s">
        <v>44</v>
      </c>
      <c r="O357" s="41"/>
      <c r="P357" s="200">
        <f>O357*H357</f>
        <v>0</v>
      </c>
      <c r="Q357" s="200">
        <v>1.8E-5</v>
      </c>
      <c r="R357" s="200">
        <f>Q357*H357</f>
        <v>6.3900000000000003E-4</v>
      </c>
      <c r="S357" s="200">
        <v>0</v>
      </c>
      <c r="T357" s="201">
        <f>S357*H357</f>
        <v>0</v>
      </c>
      <c r="AR357" s="23" t="s">
        <v>142</v>
      </c>
      <c r="AT357" s="23" t="s">
        <v>137</v>
      </c>
      <c r="AU357" s="23" t="s">
        <v>83</v>
      </c>
      <c r="AY357" s="23" t="s">
        <v>135</v>
      </c>
      <c r="BE357" s="202">
        <f>IF(N357="základní",J357,0)</f>
        <v>0</v>
      </c>
      <c r="BF357" s="202">
        <f>IF(N357="snížená",J357,0)</f>
        <v>0</v>
      </c>
      <c r="BG357" s="202">
        <f>IF(N357="zákl. přenesená",J357,0)</f>
        <v>0</v>
      </c>
      <c r="BH357" s="202">
        <f>IF(N357="sníž. přenesená",J357,0)</f>
        <v>0</v>
      </c>
      <c r="BI357" s="202">
        <f>IF(N357="nulová",J357,0)</f>
        <v>0</v>
      </c>
      <c r="BJ357" s="23" t="s">
        <v>81</v>
      </c>
      <c r="BK357" s="202">
        <f>ROUND(I357*H357,2)</f>
        <v>0</v>
      </c>
      <c r="BL357" s="23" t="s">
        <v>142</v>
      </c>
      <c r="BM357" s="23" t="s">
        <v>693</v>
      </c>
    </row>
    <row r="358" spans="2:65" s="1" customFormat="1">
      <c r="B358" s="40"/>
      <c r="C358" s="62"/>
      <c r="D358" s="203" t="s">
        <v>144</v>
      </c>
      <c r="E358" s="62"/>
      <c r="F358" s="204" t="s">
        <v>694</v>
      </c>
      <c r="G358" s="62"/>
      <c r="H358" s="62"/>
      <c r="I358" s="162"/>
      <c r="J358" s="62"/>
      <c r="K358" s="62"/>
      <c r="L358" s="60"/>
      <c r="M358" s="205"/>
      <c r="N358" s="41"/>
      <c r="O358" s="41"/>
      <c r="P358" s="41"/>
      <c r="Q358" s="41"/>
      <c r="R358" s="41"/>
      <c r="S358" s="41"/>
      <c r="T358" s="77"/>
      <c r="AT358" s="23" t="s">
        <v>144</v>
      </c>
      <c r="AU358" s="23" t="s">
        <v>83</v>
      </c>
    </row>
    <row r="359" spans="2:65" s="1" customFormat="1" ht="94.5">
      <c r="B359" s="40"/>
      <c r="C359" s="62"/>
      <c r="D359" s="203" t="s">
        <v>146</v>
      </c>
      <c r="E359" s="62"/>
      <c r="F359" s="206" t="s">
        <v>680</v>
      </c>
      <c r="G359" s="62"/>
      <c r="H359" s="62"/>
      <c r="I359" s="162"/>
      <c r="J359" s="62"/>
      <c r="K359" s="62"/>
      <c r="L359" s="60"/>
      <c r="M359" s="205"/>
      <c r="N359" s="41"/>
      <c r="O359" s="41"/>
      <c r="P359" s="41"/>
      <c r="Q359" s="41"/>
      <c r="R359" s="41"/>
      <c r="S359" s="41"/>
      <c r="T359" s="77"/>
      <c r="AT359" s="23" t="s">
        <v>146</v>
      </c>
      <c r="AU359" s="23" t="s">
        <v>83</v>
      </c>
    </row>
    <row r="360" spans="2:65" s="13" customFormat="1">
      <c r="B360" s="229"/>
      <c r="C360" s="230"/>
      <c r="D360" s="203" t="s">
        <v>148</v>
      </c>
      <c r="E360" s="231" t="s">
        <v>23</v>
      </c>
      <c r="F360" s="232" t="s">
        <v>519</v>
      </c>
      <c r="G360" s="230"/>
      <c r="H360" s="231" t="s">
        <v>23</v>
      </c>
      <c r="I360" s="233"/>
      <c r="J360" s="230"/>
      <c r="K360" s="230"/>
      <c r="L360" s="234"/>
      <c r="M360" s="235"/>
      <c r="N360" s="236"/>
      <c r="O360" s="236"/>
      <c r="P360" s="236"/>
      <c r="Q360" s="236"/>
      <c r="R360" s="236"/>
      <c r="S360" s="236"/>
      <c r="T360" s="237"/>
      <c r="AT360" s="238" t="s">
        <v>148</v>
      </c>
      <c r="AU360" s="238" t="s">
        <v>83</v>
      </c>
      <c r="AV360" s="13" t="s">
        <v>81</v>
      </c>
      <c r="AW360" s="13" t="s">
        <v>36</v>
      </c>
      <c r="AX360" s="13" t="s">
        <v>73</v>
      </c>
      <c r="AY360" s="238" t="s">
        <v>135</v>
      </c>
    </row>
    <row r="361" spans="2:65" s="11" customFormat="1">
      <c r="B361" s="207"/>
      <c r="C361" s="208"/>
      <c r="D361" s="203" t="s">
        <v>148</v>
      </c>
      <c r="E361" s="209" t="s">
        <v>23</v>
      </c>
      <c r="F361" s="210" t="s">
        <v>695</v>
      </c>
      <c r="G361" s="208"/>
      <c r="H361" s="211">
        <v>30</v>
      </c>
      <c r="I361" s="212"/>
      <c r="J361" s="208"/>
      <c r="K361" s="208"/>
      <c r="L361" s="213"/>
      <c r="M361" s="214"/>
      <c r="N361" s="215"/>
      <c r="O361" s="215"/>
      <c r="P361" s="215"/>
      <c r="Q361" s="215"/>
      <c r="R361" s="215"/>
      <c r="S361" s="215"/>
      <c r="T361" s="216"/>
      <c r="AT361" s="217" t="s">
        <v>148</v>
      </c>
      <c r="AU361" s="217" t="s">
        <v>83</v>
      </c>
      <c r="AV361" s="11" t="s">
        <v>83</v>
      </c>
      <c r="AW361" s="11" t="s">
        <v>36</v>
      </c>
      <c r="AX361" s="11" t="s">
        <v>73</v>
      </c>
      <c r="AY361" s="217" t="s">
        <v>135</v>
      </c>
    </row>
    <row r="362" spans="2:65" s="13" customFormat="1">
      <c r="B362" s="229"/>
      <c r="C362" s="230"/>
      <c r="D362" s="203" t="s">
        <v>148</v>
      </c>
      <c r="E362" s="231" t="s">
        <v>23</v>
      </c>
      <c r="F362" s="232" t="s">
        <v>535</v>
      </c>
      <c r="G362" s="230"/>
      <c r="H362" s="231" t="s">
        <v>23</v>
      </c>
      <c r="I362" s="233"/>
      <c r="J362" s="230"/>
      <c r="K362" s="230"/>
      <c r="L362" s="234"/>
      <c r="M362" s="235"/>
      <c r="N362" s="236"/>
      <c r="O362" s="236"/>
      <c r="P362" s="236"/>
      <c r="Q362" s="236"/>
      <c r="R362" s="236"/>
      <c r="S362" s="236"/>
      <c r="T362" s="237"/>
      <c r="AT362" s="238" t="s">
        <v>148</v>
      </c>
      <c r="AU362" s="238" t="s">
        <v>83</v>
      </c>
      <c r="AV362" s="13" t="s">
        <v>81</v>
      </c>
      <c r="AW362" s="13" t="s">
        <v>36</v>
      </c>
      <c r="AX362" s="13" t="s">
        <v>73</v>
      </c>
      <c r="AY362" s="238" t="s">
        <v>135</v>
      </c>
    </row>
    <row r="363" spans="2:65" s="11" customFormat="1">
      <c r="B363" s="207"/>
      <c r="C363" s="208"/>
      <c r="D363" s="203" t="s">
        <v>148</v>
      </c>
      <c r="E363" s="209" t="s">
        <v>23</v>
      </c>
      <c r="F363" s="210" t="s">
        <v>684</v>
      </c>
      <c r="G363" s="208"/>
      <c r="H363" s="211">
        <v>5.5</v>
      </c>
      <c r="I363" s="212"/>
      <c r="J363" s="208"/>
      <c r="K363" s="208"/>
      <c r="L363" s="213"/>
      <c r="M363" s="214"/>
      <c r="N363" s="215"/>
      <c r="O363" s="215"/>
      <c r="P363" s="215"/>
      <c r="Q363" s="215"/>
      <c r="R363" s="215"/>
      <c r="S363" s="215"/>
      <c r="T363" s="216"/>
      <c r="AT363" s="217" t="s">
        <v>148</v>
      </c>
      <c r="AU363" s="217" t="s">
        <v>83</v>
      </c>
      <c r="AV363" s="11" t="s">
        <v>83</v>
      </c>
      <c r="AW363" s="11" t="s">
        <v>36</v>
      </c>
      <c r="AX363" s="11" t="s">
        <v>73</v>
      </c>
      <c r="AY363" s="217" t="s">
        <v>135</v>
      </c>
    </row>
    <row r="364" spans="2:65" s="12" customFormat="1">
      <c r="B364" s="218"/>
      <c r="C364" s="219"/>
      <c r="D364" s="203" t="s">
        <v>148</v>
      </c>
      <c r="E364" s="220" t="s">
        <v>23</v>
      </c>
      <c r="F364" s="221" t="s">
        <v>150</v>
      </c>
      <c r="G364" s="219"/>
      <c r="H364" s="222">
        <v>35.5</v>
      </c>
      <c r="I364" s="223"/>
      <c r="J364" s="219"/>
      <c r="K364" s="219"/>
      <c r="L364" s="224"/>
      <c r="M364" s="225"/>
      <c r="N364" s="226"/>
      <c r="O364" s="226"/>
      <c r="P364" s="226"/>
      <c r="Q364" s="226"/>
      <c r="R364" s="226"/>
      <c r="S364" s="226"/>
      <c r="T364" s="227"/>
      <c r="AT364" s="228" t="s">
        <v>148</v>
      </c>
      <c r="AU364" s="228" t="s">
        <v>83</v>
      </c>
      <c r="AV364" s="12" t="s">
        <v>142</v>
      </c>
      <c r="AW364" s="12" t="s">
        <v>36</v>
      </c>
      <c r="AX364" s="12" t="s">
        <v>81</v>
      </c>
      <c r="AY364" s="228" t="s">
        <v>135</v>
      </c>
    </row>
    <row r="365" spans="2:65" s="1" customFormat="1" ht="16.5" customHeight="1">
      <c r="B365" s="40"/>
      <c r="C365" s="239" t="s">
        <v>362</v>
      </c>
      <c r="D365" s="239" t="s">
        <v>217</v>
      </c>
      <c r="E365" s="240" t="s">
        <v>696</v>
      </c>
      <c r="F365" s="241" t="s">
        <v>697</v>
      </c>
      <c r="G365" s="242" t="s">
        <v>426</v>
      </c>
      <c r="H365" s="243">
        <v>35.5</v>
      </c>
      <c r="I365" s="244"/>
      <c r="J365" s="245">
        <f>ROUND(I365*H365,2)</f>
        <v>0</v>
      </c>
      <c r="K365" s="241" t="s">
        <v>141</v>
      </c>
      <c r="L365" s="246"/>
      <c r="M365" s="247" t="s">
        <v>23</v>
      </c>
      <c r="N365" s="248" t="s">
        <v>44</v>
      </c>
      <c r="O365" s="41"/>
      <c r="P365" s="200">
        <f>O365*H365</f>
        <v>0</v>
      </c>
      <c r="Q365" s="200">
        <v>4.8300000000000001E-3</v>
      </c>
      <c r="R365" s="200">
        <f>Q365*H365</f>
        <v>0.17146500000000001</v>
      </c>
      <c r="S365" s="200">
        <v>0</v>
      </c>
      <c r="T365" s="201">
        <f>S365*H365</f>
        <v>0</v>
      </c>
      <c r="AR365" s="23" t="s">
        <v>190</v>
      </c>
      <c r="AT365" s="23" t="s">
        <v>217</v>
      </c>
      <c r="AU365" s="23" t="s">
        <v>83</v>
      </c>
      <c r="AY365" s="23" t="s">
        <v>135</v>
      </c>
      <c r="BE365" s="202">
        <f>IF(N365="základní",J365,0)</f>
        <v>0</v>
      </c>
      <c r="BF365" s="202">
        <f>IF(N365="snížená",J365,0)</f>
        <v>0</v>
      </c>
      <c r="BG365" s="202">
        <f>IF(N365="zákl. přenesená",J365,0)</f>
        <v>0</v>
      </c>
      <c r="BH365" s="202">
        <f>IF(N365="sníž. přenesená",J365,0)</f>
        <v>0</v>
      </c>
      <c r="BI365" s="202">
        <f>IF(N365="nulová",J365,0)</f>
        <v>0</v>
      </c>
      <c r="BJ365" s="23" t="s">
        <v>81</v>
      </c>
      <c r="BK365" s="202">
        <f>ROUND(I365*H365,2)</f>
        <v>0</v>
      </c>
      <c r="BL365" s="23" t="s">
        <v>142</v>
      </c>
      <c r="BM365" s="23" t="s">
        <v>698</v>
      </c>
    </row>
    <row r="366" spans="2:65" s="1" customFormat="1">
      <c r="B366" s="40"/>
      <c r="C366" s="62"/>
      <c r="D366" s="203" t="s">
        <v>144</v>
      </c>
      <c r="E366" s="62"/>
      <c r="F366" s="204" t="s">
        <v>697</v>
      </c>
      <c r="G366" s="62"/>
      <c r="H366" s="62"/>
      <c r="I366" s="162"/>
      <c r="J366" s="62"/>
      <c r="K366" s="62"/>
      <c r="L366" s="60"/>
      <c r="M366" s="205"/>
      <c r="N366" s="41"/>
      <c r="O366" s="41"/>
      <c r="P366" s="41"/>
      <c r="Q366" s="41"/>
      <c r="R366" s="41"/>
      <c r="S366" s="41"/>
      <c r="T366" s="77"/>
      <c r="AT366" s="23" t="s">
        <v>144</v>
      </c>
      <c r="AU366" s="23" t="s">
        <v>83</v>
      </c>
    </row>
    <row r="367" spans="2:65" s="1" customFormat="1" ht="16.5" customHeight="1">
      <c r="B367" s="40"/>
      <c r="C367" s="191" t="s">
        <v>367</v>
      </c>
      <c r="D367" s="191" t="s">
        <v>137</v>
      </c>
      <c r="E367" s="192" t="s">
        <v>699</v>
      </c>
      <c r="F367" s="193" t="s">
        <v>700</v>
      </c>
      <c r="G367" s="194" t="s">
        <v>140</v>
      </c>
      <c r="H367" s="195">
        <v>2</v>
      </c>
      <c r="I367" s="196"/>
      <c r="J367" s="197">
        <f>ROUND(I367*H367,2)</f>
        <v>0</v>
      </c>
      <c r="K367" s="193" t="s">
        <v>141</v>
      </c>
      <c r="L367" s="60"/>
      <c r="M367" s="198" t="s">
        <v>23</v>
      </c>
      <c r="N367" s="199" t="s">
        <v>44</v>
      </c>
      <c r="O367" s="41"/>
      <c r="P367" s="200">
        <f>O367*H367</f>
        <v>0</v>
      </c>
      <c r="Q367" s="200">
        <v>7.1871999999999995E-4</v>
      </c>
      <c r="R367" s="200">
        <f>Q367*H367</f>
        <v>1.4374399999999999E-3</v>
      </c>
      <c r="S367" s="200">
        <v>0</v>
      </c>
      <c r="T367" s="201">
        <f>S367*H367</f>
        <v>0</v>
      </c>
      <c r="AR367" s="23" t="s">
        <v>454</v>
      </c>
      <c r="AT367" s="23" t="s">
        <v>137</v>
      </c>
      <c r="AU367" s="23" t="s">
        <v>83</v>
      </c>
      <c r="AY367" s="23" t="s">
        <v>135</v>
      </c>
      <c r="BE367" s="202">
        <f>IF(N367="základní",J367,0)</f>
        <v>0</v>
      </c>
      <c r="BF367" s="202">
        <f>IF(N367="snížená",J367,0)</f>
        <v>0</v>
      </c>
      <c r="BG367" s="202">
        <f>IF(N367="zákl. přenesená",J367,0)</f>
        <v>0</v>
      </c>
      <c r="BH367" s="202">
        <f>IF(N367="sníž. přenesená",J367,0)</f>
        <v>0</v>
      </c>
      <c r="BI367" s="202">
        <f>IF(N367="nulová",J367,0)</f>
        <v>0</v>
      </c>
      <c r="BJ367" s="23" t="s">
        <v>81</v>
      </c>
      <c r="BK367" s="202">
        <f>ROUND(I367*H367,2)</f>
        <v>0</v>
      </c>
      <c r="BL367" s="23" t="s">
        <v>454</v>
      </c>
      <c r="BM367" s="23" t="s">
        <v>701</v>
      </c>
    </row>
    <row r="368" spans="2:65" s="1" customFormat="1" ht="27">
      <c r="B368" s="40"/>
      <c r="C368" s="62"/>
      <c r="D368" s="203" t="s">
        <v>144</v>
      </c>
      <c r="E368" s="62"/>
      <c r="F368" s="204" t="s">
        <v>702</v>
      </c>
      <c r="G368" s="62"/>
      <c r="H368" s="62"/>
      <c r="I368" s="162"/>
      <c r="J368" s="62"/>
      <c r="K368" s="62"/>
      <c r="L368" s="60"/>
      <c r="M368" s="205"/>
      <c r="N368" s="41"/>
      <c r="O368" s="41"/>
      <c r="P368" s="41"/>
      <c r="Q368" s="41"/>
      <c r="R368" s="41"/>
      <c r="S368" s="41"/>
      <c r="T368" s="77"/>
      <c r="AT368" s="23" t="s">
        <v>144</v>
      </c>
      <c r="AU368" s="23" t="s">
        <v>83</v>
      </c>
    </row>
    <row r="369" spans="2:65" s="1" customFormat="1" ht="148.5">
      <c r="B369" s="40"/>
      <c r="C369" s="62"/>
      <c r="D369" s="203" t="s">
        <v>146</v>
      </c>
      <c r="E369" s="62"/>
      <c r="F369" s="206" t="s">
        <v>703</v>
      </c>
      <c r="G369" s="62"/>
      <c r="H369" s="62"/>
      <c r="I369" s="162"/>
      <c r="J369" s="62"/>
      <c r="K369" s="62"/>
      <c r="L369" s="60"/>
      <c r="M369" s="205"/>
      <c r="N369" s="41"/>
      <c r="O369" s="41"/>
      <c r="P369" s="41"/>
      <c r="Q369" s="41"/>
      <c r="R369" s="41"/>
      <c r="S369" s="41"/>
      <c r="T369" s="77"/>
      <c r="AT369" s="23" t="s">
        <v>146</v>
      </c>
      <c r="AU369" s="23" t="s">
        <v>83</v>
      </c>
    </row>
    <row r="370" spans="2:65" s="11" customFormat="1">
      <c r="B370" s="207"/>
      <c r="C370" s="208"/>
      <c r="D370" s="203" t="s">
        <v>148</v>
      </c>
      <c r="E370" s="209" t="s">
        <v>23</v>
      </c>
      <c r="F370" s="210" t="s">
        <v>83</v>
      </c>
      <c r="G370" s="208"/>
      <c r="H370" s="211">
        <v>2</v>
      </c>
      <c r="I370" s="212"/>
      <c r="J370" s="208"/>
      <c r="K370" s="208"/>
      <c r="L370" s="213"/>
      <c r="M370" s="214"/>
      <c r="N370" s="215"/>
      <c r="O370" s="215"/>
      <c r="P370" s="215"/>
      <c r="Q370" s="215"/>
      <c r="R370" s="215"/>
      <c r="S370" s="215"/>
      <c r="T370" s="216"/>
      <c r="AT370" s="217" t="s">
        <v>148</v>
      </c>
      <c r="AU370" s="217" t="s">
        <v>83</v>
      </c>
      <c r="AV370" s="11" t="s">
        <v>83</v>
      </c>
      <c r="AW370" s="11" t="s">
        <v>36</v>
      </c>
      <c r="AX370" s="11" t="s">
        <v>73</v>
      </c>
      <c r="AY370" s="217" t="s">
        <v>135</v>
      </c>
    </row>
    <row r="371" spans="2:65" s="12" customFormat="1">
      <c r="B371" s="218"/>
      <c r="C371" s="219"/>
      <c r="D371" s="203" t="s">
        <v>148</v>
      </c>
      <c r="E371" s="220" t="s">
        <v>23</v>
      </c>
      <c r="F371" s="221" t="s">
        <v>150</v>
      </c>
      <c r="G371" s="219"/>
      <c r="H371" s="222">
        <v>2</v>
      </c>
      <c r="I371" s="223"/>
      <c r="J371" s="219"/>
      <c r="K371" s="219"/>
      <c r="L371" s="224"/>
      <c r="M371" s="225"/>
      <c r="N371" s="226"/>
      <c r="O371" s="226"/>
      <c r="P371" s="226"/>
      <c r="Q371" s="226"/>
      <c r="R371" s="226"/>
      <c r="S371" s="226"/>
      <c r="T371" s="227"/>
      <c r="AT371" s="228" t="s">
        <v>148</v>
      </c>
      <c r="AU371" s="228" t="s">
        <v>83</v>
      </c>
      <c r="AV371" s="12" t="s">
        <v>142</v>
      </c>
      <c r="AW371" s="12" t="s">
        <v>36</v>
      </c>
      <c r="AX371" s="12" t="s">
        <v>81</v>
      </c>
      <c r="AY371" s="228" t="s">
        <v>135</v>
      </c>
    </row>
    <row r="372" spans="2:65" s="1" customFormat="1" ht="16.5" customHeight="1">
      <c r="B372" s="40"/>
      <c r="C372" s="239" t="s">
        <v>376</v>
      </c>
      <c r="D372" s="239" t="s">
        <v>217</v>
      </c>
      <c r="E372" s="240" t="s">
        <v>704</v>
      </c>
      <c r="F372" s="241" t="s">
        <v>705</v>
      </c>
      <c r="G372" s="242" t="s">
        <v>140</v>
      </c>
      <c r="H372" s="243">
        <v>2</v>
      </c>
      <c r="I372" s="244"/>
      <c r="J372" s="245">
        <f>ROUND(I372*H372,2)</f>
        <v>0</v>
      </c>
      <c r="K372" s="241" t="s">
        <v>23</v>
      </c>
      <c r="L372" s="246"/>
      <c r="M372" s="247" t="s">
        <v>23</v>
      </c>
      <c r="N372" s="248" t="s">
        <v>44</v>
      </c>
      <c r="O372" s="41"/>
      <c r="P372" s="200">
        <f>O372*H372</f>
        <v>0</v>
      </c>
      <c r="Q372" s="200">
        <v>3.3000000000000002E-2</v>
      </c>
      <c r="R372" s="200">
        <f>Q372*H372</f>
        <v>6.6000000000000003E-2</v>
      </c>
      <c r="S372" s="200">
        <v>0</v>
      </c>
      <c r="T372" s="201">
        <f>S372*H372</f>
        <v>0</v>
      </c>
      <c r="AR372" s="23" t="s">
        <v>706</v>
      </c>
      <c r="AT372" s="23" t="s">
        <v>217</v>
      </c>
      <c r="AU372" s="23" t="s">
        <v>83</v>
      </c>
      <c r="AY372" s="23" t="s">
        <v>135</v>
      </c>
      <c r="BE372" s="202">
        <f>IF(N372="základní",J372,0)</f>
        <v>0</v>
      </c>
      <c r="BF372" s="202">
        <f>IF(N372="snížená",J372,0)</f>
        <v>0</v>
      </c>
      <c r="BG372" s="202">
        <f>IF(N372="zákl. přenesená",J372,0)</f>
        <v>0</v>
      </c>
      <c r="BH372" s="202">
        <f>IF(N372="sníž. přenesená",J372,0)</f>
        <v>0</v>
      </c>
      <c r="BI372" s="202">
        <f>IF(N372="nulová",J372,0)</f>
        <v>0</v>
      </c>
      <c r="BJ372" s="23" t="s">
        <v>81</v>
      </c>
      <c r="BK372" s="202">
        <f>ROUND(I372*H372,2)</f>
        <v>0</v>
      </c>
      <c r="BL372" s="23" t="s">
        <v>454</v>
      </c>
      <c r="BM372" s="23" t="s">
        <v>707</v>
      </c>
    </row>
    <row r="373" spans="2:65" s="1" customFormat="1">
      <c r="B373" s="40"/>
      <c r="C373" s="62"/>
      <c r="D373" s="203" t="s">
        <v>144</v>
      </c>
      <c r="E373" s="62"/>
      <c r="F373" s="204" t="s">
        <v>705</v>
      </c>
      <c r="G373" s="62"/>
      <c r="H373" s="62"/>
      <c r="I373" s="162"/>
      <c r="J373" s="62"/>
      <c r="K373" s="62"/>
      <c r="L373" s="60"/>
      <c r="M373" s="205"/>
      <c r="N373" s="41"/>
      <c r="O373" s="41"/>
      <c r="P373" s="41"/>
      <c r="Q373" s="41"/>
      <c r="R373" s="41"/>
      <c r="S373" s="41"/>
      <c r="T373" s="77"/>
      <c r="AT373" s="23" t="s">
        <v>144</v>
      </c>
      <c r="AU373" s="23" t="s">
        <v>83</v>
      </c>
    </row>
    <row r="374" spans="2:65" s="1" customFormat="1" ht="16.5" customHeight="1">
      <c r="B374" s="40"/>
      <c r="C374" s="191" t="s">
        <v>386</v>
      </c>
      <c r="D374" s="191" t="s">
        <v>137</v>
      </c>
      <c r="E374" s="192" t="s">
        <v>708</v>
      </c>
      <c r="F374" s="193" t="s">
        <v>709</v>
      </c>
      <c r="G374" s="194" t="s">
        <v>140</v>
      </c>
      <c r="H374" s="195">
        <v>2</v>
      </c>
      <c r="I374" s="196"/>
      <c r="J374" s="197">
        <f>ROUND(I374*H374,2)</f>
        <v>0</v>
      </c>
      <c r="K374" s="193" t="s">
        <v>23</v>
      </c>
      <c r="L374" s="60"/>
      <c r="M374" s="198" t="s">
        <v>23</v>
      </c>
      <c r="N374" s="199" t="s">
        <v>44</v>
      </c>
      <c r="O374" s="41"/>
      <c r="P374" s="200">
        <f>O374*H374</f>
        <v>0</v>
      </c>
      <c r="Q374" s="200">
        <v>0.1056</v>
      </c>
      <c r="R374" s="200">
        <f>Q374*H374</f>
        <v>0.2112</v>
      </c>
      <c r="S374" s="200">
        <v>0</v>
      </c>
      <c r="T374" s="201">
        <f>S374*H374</f>
        <v>0</v>
      </c>
      <c r="AR374" s="23" t="s">
        <v>142</v>
      </c>
      <c r="AT374" s="23" t="s">
        <v>137</v>
      </c>
      <c r="AU374" s="23" t="s">
        <v>83</v>
      </c>
      <c r="AY374" s="23" t="s">
        <v>135</v>
      </c>
      <c r="BE374" s="202">
        <f>IF(N374="základní",J374,0)</f>
        <v>0</v>
      </c>
      <c r="BF374" s="202">
        <f>IF(N374="snížená",J374,0)</f>
        <v>0</v>
      </c>
      <c r="BG374" s="202">
        <f>IF(N374="zákl. přenesená",J374,0)</f>
        <v>0</v>
      </c>
      <c r="BH374" s="202">
        <f>IF(N374="sníž. přenesená",J374,0)</f>
        <v>0</v>
      </c>
      <c r="BI374" s="202">
        <f>IF(N374="nulová",J374,0)</f>
        <v>0</v>
      </c>
      <c r="BJ374" s="23" t="s">
        <v>81</v>
      </c>
      <c r="BK374" s="202">
        <f>ROUND(I374*H374,2)</f>
        <v>0</v>
      </c>
      <c r="BL374" s="23" t="s">
        <v>142</v>
      </c>
      <c r="BM374" s="23" t="s">
        <v>710</v>
      </c>
    </row>
    <row r="375" spans="2:65" s="1" customFormat="1">
      <c r="B375" s="40"/>
      <c r="C375" s="62"/>
      <c r="D375" s="203" t="s">
        <v>144</v>
      </c>
      <c r="E375" s="62"/>
      <c r="F375" s="204" t="s">
        <v>709</v>
      </c>
      <c r="G375" s="62"/>
      <c r="H375" s="62"/>
      <c r="I375" s="162"/>
      <c r="J375" s="62"/>
      <c r="K375" s="62"/>
      <c r="L375" s="60"/>
      <c r="M375" s="205"/>
      <c r="N375" s="41"/>
      <c r="O375" s="41"/>
      <c r="P375" s="41"/>
      <c r="Q375" s="41"/>
      <c r="R375" s="41"/>
      <c r="S375" s="41"/>
      <c r="T375" s="77"/>
      <c r="AT375" s="23" t="s">
        <v>144</v>
      </c>
      <c r="AU375" s="23" t="s">
        <v>83</v>
      </c>
    </row>
    <row r="376" spans="2:65" s="13" customFormat="1">
      <c r="B376" s="229"/>
      <c r="C376" s="230"/>
      <c r="D376" s="203" t="s">
        <v>148</v>
      </c>
      <c r="E376" s="231" t="s">
        <v>23</v>
      </c>
      <c r="F376" s="232" t="s">
        <v>523</v>
      </c>
      <c r="G376" s="230"/>
      <c r="H376" s="231" t="s">
        <v>23</v>
      </c>
      <c r="I376" s="233"/>
      <c r="J376" s="230"/>
      <c r="K376" s="230"/>
      <c r="L376" s="234"/>
      <c r="M376" s="235"/>
      <c r="N376" s="236"/>
      <c r="O376" s="236"/>
      <c r="P376" s="236"/>
      <c r="Q376" s="236"/>
      <c r="R376" s="236"/>
      <c r="S376" s="236"/>
      <c r="T376" s="237"/>
      <c r="AT376" s="238" t="s">
        <v>148</v>
      </c>
      <c r="AU376" s="238" t="s">
        <v>83</v>
      </c>
      <c r="AV376" s="13" t="s">
        <v>81</v>
      </c>
      <c r="AW376" s="13" t="s">
        <v>36</v>
      </c>
      <c r="AX376" s="13" t="s">
        <v>73</v>
      </c>
      <c r="AY376" s="238" t="s">
        <v>135</v>
      </c>
    </row>
    <row r="377" spans="2:65" s="11" customFormat="1">
      <c r="B377" s="207"/>
      <c r="C377" s="208"/>
      <c r="D377" s="203" t="s">
        <v>148</v>
      </c>
      <c r="E377" s="209" t="s">
        <v>23</v>
      </c>
      <c r="F377" s="210" t="s">
        <v>81</v>
      </c>
      <c r="G377" s="208"/>
      <c r="H377" s="211">
        <v>1</v>
      </c>
      <c r="I377" s="212"/>
      <c r="J377" s="208"/>
      <c r="K377" s="208"/>
      <c r="L377" s="213"/>
      <c r="M377" s="214"/>
      <c r="N377" s="215"/>
      <c r="O377" s="215"/>
      <c r="P377" s="215"/>
      <c r="Q377" s="215"/>
      <c r="R377" s="215"/>
      <c r="S377" s="215"/>
      <c r="T377" s="216"/>
      <c r="AT377" s="217" t="s">
        <v>148</v>
      </c>
      <c r="AU377" s="217" t="s">
        <v>83</v>
      </c>
      <c r="AV377" s="11" t="s">
        <v>83</v>
      </c>
      <c r="AW377" s="11" t="s">
        <v>36</v>
      </c>
      <c r="AX377" s="11" t="s">
        <v>73</v>
      </c>
      <c r="AY377" s="217" t="s">
        <v>135</v>
      </c>
    </row>
    <row r="378" spans="2:65" s="13" customFormat="1">
      <c r="B378" s="229"/>
      <c r="C378" s="230"/>
      <c r="D378" s="203" t="s">
        <v>148</v>
      </c>
      <c r="E378" s="231" t="s">
        <v>23</v>
      </c>
      <c r="F378" s="232" t="s">
        <v>560</v>
      </c>
      <c r="G378" s="230"/>
      <c r="H378" s="231" t="s">
        <v>23</v>
      </c>
      <c r="I378" s="233"/>
      <c r="J378" s="230"/>
      <c r="K378" s="230"/>
      <c r="L378" s="234"/>
      <c r="M378" s="235"/>
      <c r="N378" s="236"/>
      <c r="O378" s="236"/>
      <c r="P378" s="236"/>
      <c r="Q378" s="236"/>
      <c r="R378" s="236"/>
      <c r="S378" s="236"/>
      <c r="T378" s="237"/>
      <c r="AT378" s="238" t="s">
        <v>148</v>
      </c>
      <c r="AU378" s="238" t="s">
        <v>83</v>
      </c>
      <c r="AV378" s="13" t="s">
        <v>81</v>
      </c>
      <c r="AW378" s="13" t="s">
        <v>36</v>
      </c>
      <c r="AX378" s="13" t="s">
        <v>73</v>
      </c>
      <c r="AY378" s="238" t="s">
        <v>135</v>
      </c>
    </row>
    <row r="379" spans="2:65" s="11" customFormat="1">
      <c r="B379" s="207"/>
      <c r="C379" s="208"/>
      <c r="D379" s="203" t="s">
        <v>148</v>
      </c>
      <c r="E379" s="209" t="s">
        <v>23</v>
      </c>
      <c r="F379" s="210" t="s">
        <v>81</v>
      </c>
      <c r="G379" s="208"/>
      <c r="H379" s="211">
        <v>1</v>
      </c>
      <c r="I379" s="212"/>
      <c r="J379" s="208"/>
      <c r="K379" s="208"/>
      <c r="L379" s="213"/>
      <c r="M379" s="214"/>
      <c r="N379" s="215"/>
      <c r="O379" s="215"/>
      <c r="P379" s="215"/>
      <c r="Q379" s="215"/>
      <c r="R379" s="215"/>
      <c r="S379" s="215"/>
      <c r="T379" s="216"/>
      <c r="AT379" s="217" t="s">
        <v>148</v>
      </c>
      <c r="AU379" s="217" t="s">
        <v>83</v>
      </c>
      <c r="AV379" s="11" t="s">
        <v>83</v>
      </c>
      <c r="AW379" s="11" t="s">
        <v>36</v>
      </c>
      <c r="AX379" s="11" t="s">
        <v>73</v>
      </c>
      <c r="AY379" s="217" t="s">
        <v>135</v>
      </c>
    </row>
    <row r="380" spans="2:65" s="12" customFormat="1">
      <c r="B380" s="218"/>
      <c r="C380" s="219"/>
      <c r="D380" s="203" t="s">
        <v>148</v>
      </c>
      <c r="E380" s="220" t="s">
        <v>23</v>
      </c>
      <c r="F380" s="221" t="s">
        <v>150</v>
      </c>
      <c r="G380" s="219"/>
      <c r="H380" s="222">
        <v>2</v>
      </c>
      <c r="I380" s="223"/>
      <c r="J380" s="219"/>
      <c r="K380" s="219"/>
      <c r="L380" s="224"/>
      <c r="M380" s="225"/>
      <c r="N380" s="226"/>
      <c r="O380" s="226"/>
      <c r="P380" s="226"/>
      <c r="Q380" s="226"/>
      <c r="R380" s="226"/>
      <c r="S380" s="226"/>
      <c r="T380" s="227"/>
      <c r="AT380" s="228" t="s">
        <v>148</v>
      </c>
      <c r="AU380" s="228" t="s">
        <v>83</v>
      </c>
      <c r="AV380" s="12" t="s">
        <v>142</v>
      </c>
      <c r="AW380" s="12" t="s">
        <v>36</v>
      </c>
      <c r="AX380" s="12" t="s">
        <v>81</v>
      </c>
      <c r="AY380" s="228" t="s">
        <v>135</v>
      </c>
    </row>
    <row r="381" spans="2:65" s="1" customFormat="1" ht="16.5" customHeight="1">
      <c r="B381" s="40"/>
      <c r="C381" s="191" t="s">
        <v>392</v>
      </c>
      <c r="D381" s="191" t="s">
        <v>137</v>
      </c>
      <c r="E381" s="192" t="s">
        <v>711</v>
      </c>
      <c r="F381" s="193" t="s">
        <v>712</v>
      </c>
      <c r="G381" s="194" t="s">
        <v>140</v>
      </c>
      <c r="H381" s="195">
        <v>1</v>
      </c>
      <c r="I381" s="196"/>
      <c r="J381" s="197">
        <f>ROUND(I381*H381,2)</f>
        <v>0</v>
      </c>
      <c r="K381" s="193" t="s">
        <v>23</v>
      </c>
      <c r="L381" s="60"/>
      <c r="M381" s="198" t="s">
        <v>23</v>
      </c>
      <c r="N381" s="199" t="s">
        <v>44</v>
      </c>
      <c r="O381" s="41"/>
      <c r="P381" s="200">
        <f>O381*H381</f>
        <v>0</v>
      </c>
      <c r="Q381" s="200">
        <v>0.16477</v>
      </c>
      <c r="R381" s="200">
        <f>Q381*H381</f>
        <v>0.16477</v>
      </c>
      <c r="S381" s="200">
        <v>0</v>
      </c>
      <c r="T381" s="201">
        <f>S381*H381</f>
        <v>0</v>
      </c>
      <c r="AR381" s="23" t="s">
        <v>142</v>
      </c>
      <c r="AT381" s="23" t="s">
        <v>137</v>
      </c>
      <c r="AU381" s="23" t="s">
        <v>83</v>
      </c>
      <c r="AY381" s="23" t="s">
        <v>135</v>
      </c>
      <c r="BE381" s="202">
        <f>IF(N381="základní",J381,0)</f>
        <v>0</v>
      </c>
      <c r="BF381" s="202">
        <f>IF(N381="snížená",J381,0)</f>
        <v>0</v>
      </c>
      <c r="BG381" s="202">
        <f>IF(N381="zákl. přenesená",J381,0)</f>
        <v>0</v>
      </c>
      <c r="BH381" s="202">
        <f>IF(N381="sníž. přenesená",J381,0)</f>
        <v>0</v>
      </c>
      <c r="BI381" s="202">
        <f>IF(N381="nulová",J381,0)</f>
        <v>0</v>
      </c>
      <c r="BJ381" s="23" t="s">
        <v>81</v>
      </c>
      <c r="BK381" s="202">
        <f>ROUND(I381*H381,2)</f>
        <v>0</v>
      </c>
      <c r="BL381" s="23" t="s">
        <v>142</v>
      </c>
      <c r="BM381" s="23" t="s">
        <v>713</v>
      </c>
    </row>
    <row r="382" spans="2:65" s="1" customFormat="1">
      <c r="B382" s="40"/>
      <c r="C382" s="62"/>
      <c r="D382" s="203" t="s">
        <v>144</v>
      </c>
      <c r="E382" s="62"/>
      <c r="F382" s="204" t="s">
        <v>712</v>
      </c>
      <c r="G382" s="62"/>
      <c r="H382" s="62"/>
      <c r="I382" s="162"/>
      <c r="J382" s="62"/>
      <c r="K382" s="62"/>
      <c r="L382" s="60"/>
      <c r="M382" s="205"/>
      <c r="N382" s="41"/>
      <c r="O382" s="41"/>
      <c r="P382" s="41"/>
      <c r="Q382" s="41"/>
      <c r="R382" s="41"/>
      <c r="S382" s="41"/>
      <c r="T382" s="77"/>
      <c r="AT382" s="23" t="s">
        <v>144</v>
      </c>
      <c r="AU382" s="23" t="s">
        <v>83</v>
      </c>
    </row>
    <row r="383" spans="2:65" s="13" customFormat="1">
      <c r="B383" s="229"/>
      <c r="C383" s="230"/>
      <c r="D383" s="203" t="s">
        <v>148</v>
      </c>
      <c r="E383" s="231" t="s">
        <v>23</v>
      </c>
      <c r="F383" s="232" t="s">
        <v>714</v>
      </c>
      <c r="G383" s="230"/>
      <c r="H383" s="231" t="s">
        <v>23</v>
      </c>
      <c r="I383" s="233"/>
      <c r="J383" s="230"/>
      <c r="K383" s="230"/>
      <c r="L383" s="234"/>
      <c r="M383" s="235"/>
      <c r="N383" s="236"/>
      <c r="O383" s="236"/>
      <c r="P383" s="236"/>
      <c r="Q383" s="236"/>
      <c r="R383" s="236"/>
      <c r="S383" s="236"/>
      <c r="T383" s="237"/>
      <c r="AT383" s="238" t="s">
        <v>148</v>
      </c>
      <c r="AU383" s="238" t="s">
        <v>83</v>
      </c>
      <c r="AV383" s="13" t="s">
        <v>81</v>
      </c>
      <c r="AW383" s="13" t="s">
        <v>36</v>
      </c>
      <c r="AX383" s="13" t="s">
        <v>73</v>
      </c>
      <c r="AY383" s="238" t="s">
        <v>135</v>
      </c>
    </row>
    <row r="384" spans="2:65" s="11" customFormat="1">
      <c r="B384" s="207"/>
      <c r="C384" s="208"/>
      <c r="D384" s="203" t="s">
        <v>148</v>
      </c>
      <c r="E384" s="209" t="s">
        <v>23</v>
      </c>
      <c r="F384" s="210" t="s">
        <v>81</v>
      </c>
      <c r="G384" s="208"/>
      <c r="H384" s="211">
        <v>1</v>
      </c>
      <c r="I384" s="212"/>
      <c r="J384" s="208"/>
      <c r="K384" s="208"/>
      <c r="L384" s="213"/>
      <c r="M384" s="214"/>
      <c r="N384" s="215"/>
      <c r="O384" s="215"/>
      <c r="P384" s="215"/>
      <c r="Q384" s="215"/>
      <c r="R384" s="215"/>
      <c r="S384" s="215"/>
      <c r="T384" s="216"/>
      <c r="AT384" s="217" t="s">
        <v>148</v>
      </c>
      <c r="AU384" s="217" t="s">
        <v>83</v>
      </c>
      <c r="AV384" s="11" t="s">
        <v>83</v>
      </c>
      <c r="AW384" s="11" t="s">
        <v>36</v>
      </c>
      <c r="AX384" s="11" t="s">
        <v>81</v>
      </c>
      <c r="AY384" s="217" t="s">
        <v>135</v>
      </c>
    </row>
    <row r="385" spans="2:65" s="1" customFormat="1" ht="16.5" customHeight="1">
      <c r="B385" s="40"/>
      <c r="C385" s="191" t="s">
        <v>397</v>
      </c>
      <c r="D385" s="191" t="s">
        <v>137</v>
      </c>
      <c r="E385" s="192" t="s">
        <v>715</v>
      </c>
      <c r="F385" s="193" t="s">
        <v>716</v>
      </c>
      <c r="G385" s="194" t="s">
        <v>439</v>
      </c>
      <c r="H385" s="195">
        <v>1</v>
      </c>
      <c r="I385" s="196"/>
      <c r="J385" s="197">
        <f>ROUND(I385*H385,2)</f>
        <v>0</v>
      </c>
      <c r="K385" s="193" t="s">
        <v>23</v>
      </c>
      <c r="L385" s="60"/>
      <c r="M385" s="198" t="s">
        <v>23</v>
      </c>
      <c r="N385" s="199" t="s">
        <v>44</v>
      </c>
      <c r="O385" s="41"/>
      <c r="P385" s="200">
        <f>O385*H385</f>
        <v>0</v>
      </c>
      <c r="Q385" s="200">
        <v>0</v>
      </c>
      <c r="R385" s="200">
        <f>Q385*H385</f>
        <v>0</v>
      </c>
      <c r="S385" s="200">
        <v>0</v>
      </c>
      <c r="T385" s="201">
        <f>S385*H385</f>
        <v>0</v>
      </c>
      <c r="AR385" s="23" t="s">
        <v>142</v>
      </c>
      <c r="AT385" s="23" t="s">
        <v>137</v>
      </c>
      <c r="AU385" s="23" t="s">
        <v>83</v>
      </c>
      <c r="AY385" s="23" t="s">
        <v>135</v>
      </c>
      <c r="BE385" s="202">
        <f>IF(N385="základní",J385,0)</f>
        <v>0</v>
      </c>
      <c r="BF385" s="202">
        <f>IF(N385="snížená",J385,0)</f>
        <v>0</v>
      </c>
      <c r="BG385" s="202">
        <f>IF(N385="zákl. přenesená",J385,0)</f>
        <v>0</v>
      </c>
      <c r="BH385" s="202">
        <f>IF(N385="sníž. přenesená",J385,0)</f>
        <v>0</v>
      </c>
      <c r="BI385" s="202">
        <f>IF(N385="nulová",J385,0)</f>
        <v>0</v>
      </c>
      <c r="BJ385" s="23" t="s">
        <v>81</v>
      </c>
      <c r="BK385" s="202">
        <f>ROUND(I385*H385,2)</f>
        <v>0</v>
      </c>
      <c r="BL385" s="23" t="s">
        <v>142</v>
      </c>
      <c r="BM385" s="23" t="s">
        <v>717</v>
      </c>
    </row>
    <row r="386" spans="2:65" s="1" customFormat="1">
      <c r="B386" s="40"/>
      <c r="C386" s="62"/>
      <c r="D386" s="203" t="s">
        <v>144</v>
      </c>
      <c r="E386" s="62"/>
      <c r="F386" s="204" t="s">
        <v>718</v>
      </c>
      <c r="G386" s="62"/>
      <c r="H386" s="62"/>
      <c r="I386" s="162"/>
      <c r="J386" s="62"/>
      <c r="K386" s="62"/>
      <c r="L386" s="60"/>
      <c r="M386" s="205"/>
      <c r="N386" s="41"/>
      <c r="O386" s="41"/>
      <c r="P386" s="41"/>
      <c r="Q386" s="41"/>
      <c r="R386" s="41"/>
      <c r="S386" s="41"/>
      <c r="T386" s="77"/>
      <c r="AT386" s="23" t="s">
        <v>144</v>
      </c>
      <c r="AU386" s="23" t="s">
        <v>83</v>
      </c>
    </row>
    <row r="387" spans="2:65" s="13" customFormat="1">
      <c r="B387" s="229"/>
      <c r="C387" s="230"/>
      <c r="D387" s="203" t="s">
        <v>148</v>
      </c>
      <c r="E387" s="231" t="s">
        <v>23</v>
      </c>
      <c r="F387" s="232" t="s">
        <v>519</v>
      </c>
      <c r="G387" s="230"/>
      <c r="H387" s="231" t="s">
        <v>23</v>
      </c>
      <c r="I387" s="233"/>
      <c r="J387" s="230"/>
      <c r="K387" s="230"/>
      <c r="L387" s="234"/>
      <c r="M387" s="235"/>
      <c r="N387" s="236"/>
      <c r="O387" s="236"/>
      <c r="P387" s="236"/>
      <c r="Q387" s="236"/>
      <c r="R387" s="236"/>
      <c r="S387" s="236"/>
      <c r="T387" s="237"/>
      <c r="AT387" s="238" t="s">
        <v>148</v>
      </c>
      <c r="AU387" s="238" t="s">
        <v>83</v>
      </c>
      <c r="AV387" s="13" t="s">
        <v>81</v>
      </c>
      <c r="AW387" s="13" t="s">
        <v>36</v>
      </c>
      <c r="AX387" s="13" t="s">
        <v>73</v>
      </c>
      <c r="AY387" s="238" t="s">
        <v>135</v>
      </c>
    </row>
    <row r="388" spans="2:65" s="11" customFormat="1">
      <c r="B388" s="207"/>
      <c r="C388" s="208"/>
      <c r="D388" s="203" t="s">
        <v>148</v>
      </c>
      <c r="E388" s="209" t="s">
        <v>23</v>
      </c>
      <c r="F388" s="210" t="s">
        <v>81</v>
      </c>
      <c r="G388" s="208"/>
      <c r="H388" s="211">
        <v>1</v>
      </c>
      <c r="I388" s="212"/>
      <c r="J388" s="208"/>
      <c r="K388" s="208"/>
      <c r="L388" s="213"/>
      <c r="M388" s="214"/>
      <c r="N388" s="215"/>
      <c r="O388" s="215"/>
      <c r="P388" s="215"/>
      <c r="Q388" s="215"/>
      <c r="R388" s="215"/>
      <c r="S388" s="215"/>
      <c r="T388" s="216"/>
      <c r="AT388" s="217" t="s">
        <v>148</v>
      </c>
      <c r="AU388" s="217" t="s">
        <v>83</v>
      </c>
      <c r="AV388" s="11" t="s">
        <v>83</v>
      </c>
      <c r="AW388" s="11" t="s">
        <v>36</v>
      </c>
      <c r="AX388" s="11" t="s">
        <v>81</v>
      </c>
      <c r="AY388" s="217" t="s">
        <v>135</v>
      </c>
    </row>
    <row r="389" spans="2:65" s="1" customFormat="1" ht="25.5" customHeight="1">
      <c r="B389" s="40"/>
      <c r="C389" s="191" t="s">
        <v>403</v>
      </c>
      <c r="D389" s="191" t="s">
        <v>137</v>
      </c>
      <c r="E389" s="192" t="s">
        <v>719</v>
      </c>
      <c r="F389" s="193" t="s">
        <v>720</v>
      </c>
      <c r="G389" s="194" t="s">
        <v>356</v>
      </c>
      <c r="H389" s="195">
        <v>1</v>
      </c>
      <c r="I389" s="196"/>
      <c r="J389" s="197">
        <f>ROUND(I389*H389,2)</f>
        <v>0</v>
      </c>
      <c r="K389" s="193" t="s">
        <v>23</v>
      </c>
      <c r="L389" s="60"/>
      <c r="M389" s="198" t="s">
        <v>23</v>
      </c>
      <c r="N389" s="199" t="s">
        <v>44</v>
      </c>
      <c r="O389" s="41"/>
      <c r="P389" s="200">
        <f>O389*H389</f>
        <v>0</v>
      </c>
      <c r="Q389" s="200">
        <v>0</v>
      </c>
      <c r="R389" s="200">
        <f>Q389*H389</f>
        <v>0</v>
      </c>
      <c r="S389" s="200">
        <v>0</v>
      </c>
      <c r="T389" s="201">
        <f>S389*H389</f>
        <v>0</v>
      </c>
      <c r="AR389" s="23" t="s">
        <v>142</v>
      </c>
      <c r="AT389" s="23" t="s">
        <v>137</v>
      </c>
      <c r="AU389" s="23" t="s">
        <v>83</v>
      </c>
      <c r="AY389" s="23" t="s">
        <v>135</v>
      </c>
      <c r="BE389" s="202">
        <f>IF(N389="základní",J389,0)</f>
        <v>0</v>
      </c>
      <c r="BF389" s="202">
        <f>IF(N389="snížená",J389,0)</f>
        <v>0</v>
      </c>
      <c r="BG389" s="202">
        <f>IF(N389="zákl. přenesená",J389,0)</f>
        <v>0</v>
      </c>
      <c r="BH389" s="202">
        <f>IF(N389="sníž. přenesená",J389,0)</f>
        <v>0</v>
      </c>
      <c r="BI389" s="202">
        <f>IF(N389="nulová",J389,0)</f>
        <v>0</v>
      </c>
      <c r="BJ389" s="23" t="s">
        <v>81</v>
      </c>
      <c r="BK389" s="202">
        <f>ROUND(I389*H389,2)</f>
        <v>0</v>
      </c>
      <c r="BL389" s="23" t="s">
        <v>142</v>
      </c>
      <c r="BM389" s="23" t="s">
        <v>721</v>
      </c>
    </row>
    <row r="390" spans="2:65" s="1" customFormat="1" ht="27">
      <c r="B390" s="40"/>
      <c r="C390" s="62"/>
      <c r="D390" s="203" t="s">
        <v>144</v>
      </c>
      <c r="E390" s="62"/>
      <c r="F390" s="204" t="s">
        <v>720</v>
      </c>
      <c r="G390" s="62"/>
      <c r="H390" s="62"/>
      <c r="I390" s="162"/>
      <c r="J390" s="62"/>
      <c r="K390" s="62"/>
      <c r="L390" s="60"/>
      <c r="M390" s="205"/>
      <c r="N390" s="41"/>
      <c r="O390" s="41"/>
      <c r="P390" s="41"/>
      <c r="Q390" s="41"/>
      <c r="R390" s="41"/>
      <c r="S390" s="41"/>
      <c r="T390" s="77"/>
      <c r="AT390" s="23" t="s">
        <v>144</v>
      </c>
      <c r="AU390" s="23" t="s">
        <v>83</v>
      </c>
    </row>
    <row r="391" spans="2:65" s="1" customFormat="1" ht="16.5" customHeight="1">
      <c r="B391" s="40"/>
      <c r="C391" s="191" t="s">
        <v>408</v>
      </c>
      <c r="D391" s="191" t="s">
        <v>137</v>
      </c>
      <c r="E391" s="192" t="s">
        <v>722</v>
      </c>
      <c r="F391" s="193" t="s">
        <v>723</v>
      </c>
      <c r="G391" s="194" t="s">
        <v>356</v>
      </c>
      <c r="H391" s="195">
        <v>2</v>
      </c>
      <c r="I391" s="196"/>
      <c r="J391" s="197">
        <f>ROUND(I391*H391,2)</f>
        <v>0</v>
      </c>
      <c r="K391" s="193" t="s">
        <v>23</v>
      </c>
      <c r="L391" s="60"/>
      <c r="M391" s="198" t="s">
        <v>23</v>
      </c>
      <c r="N391" s="199" t="s">
        <v>44</v>
      </c>
      <c r="O391" s="41"/>
      <c r="P391" s="200">
        <f>O391*H391</f>
        <v>0</v>
      </c>
      <c r="Q391" s="200">
        <v>0</v>
      </c>
      <c r="R391" s="200">
        <f>Q391*H391</f>
        <v>0</v>
      </c>
      <c r="S391" s="200">
        <v>0</v>
      </c>
      <c r="T391" s="201">
        <f>S391*H391</f>
        <v>0</v>
      </c>
      <c r="AR391" s="23" t="s">
        <v>142</v>
      </c>
      <c r="AT391" s="23" t="s">
        <v>137</v>
      </c>
      <c r="AU391" s="23" t="s">
        <v>83</v>
      </c>
      <c r="AY391" s="23" t="s">
        <v>135</v>
      </c>
      <c r="BE391" s="202">
        <f>IF(N391="základní",J391,0)</f>
        <v>0</v>
      </c>
      <c r="BF391" s="202">
        <f>IF(N391="snížená",J391,0)</f>
        <v>0</v>
      </c>
      <c r="BG391" s="202">
        <f>IF(N391="zákl. přenesená",J391,0)</f>
        <v>0</v>
      </c>
      <c r="BH391" s="202">
        <f>IF(N391="sníž. přenesená",J391,0)</f>
        <v>0</v>
      </c>
      <c r="BI391" s="202">
        <f>IF(N391="nulová",J391,0)</f>
        <v>0</v>
      </c>
      <c r="BJ391" s="23" t="s">
        <v>81</v>
      </c>
      <c r="BK391" s="202">
        <f>ROUND(I391*H391,2)</f>
        <v>0</v>
      </c>
      <c r="BL391" s="23" t="s">
        <v>142</v>
      </c>
      <c r="BM391" s="23" t="s">
        <v>724</v>
      </c>
    </row>
    <row r="392" spans="2:65" s="1" customFormat="1">
      <c r="B392" s="40"/>
      <c r="C392" s="62"/>
      <c r="D392" s="203" t="s">
        <v>144</v>
      </c>
      <c r="E392" s="62"/>
      <c r="F392" s="204" t="s">
        <v>725</v>
      </c>
      <c r="G392" s="62"/>
      <c r="H392" s="62"/>
      <c r="I392" s="162"/>
      <c r="J392" s="62"/>
      <c r="K392" s="62"/>
      <c r="L392" s="60"/>
      <c r="M392" s="205"/>
      <c r="N392" s="41"/>
      <c r="O392" s="41"/>
      <c r="P392" s="41"/>
      <c r="Q392" s="41"/>
      <c r="R392" s="41"/>
      <c r="S392" s="41"/>
      <c r="T392" s="77"/>
      <c r="AT392" s="23" t="s">
        <v>144</v>
      </c>
      <c r="AU392" s="23" t="s">
        <v>83</v>
      </c>
    </row>
    <row r="393" spans="2:65" s="1" customFormat="1" ht="27">
      <c r="B393" s="40"/>
      <c r="C393" s="62"/>
      <c r="D393" s="203" t="s">
        <v>267</v>
      </c>
      <c r="E393" s="62"/>
      <c r="F393" s="206" t="s">
        <v>726</v>
      </c>
      <c r="G393" s="62"/>
      <c r="H393" s="62"/>
      <c r="I393" s="162"/>
      <c r="J393" s="62"/>
      <c r="K393" s="62"/>
      <c r="L393" s="60"/>
      <c r="M393" s="205"/>
      <c r="N393" s="41"/>
      <c r="O393" s="41"/>
      <c r="P393" s="41"/>
      <c r="Q393" s="41"/>
      <c r="R393" s="41"/>
      <c r="S393" s="41"/>
      <c r="T393" s="77"/>
      <c r="AT393" s="23" t="s">
        <v>267</v>
      </c>
      <c r="AU393" s="23" t="s">
        <v>83</v>
      </c>
    </row>
    <row r="394" spans="2:65" s="13" customFormat="1">
      <c r="B394" s="229"/>
      <c r="C394" s="230"/>
      <c r="D394" s="203" t="s">
        <v>148</v>
      </c>
      <c r="E394" s="231" t="s">
        <v>23</v>
      </c>
      <c r="F394" s="232" t="s">
        <v>727</v>
      </c>
      <c r="G394" s="230"/>
      <c r="H394" s="231" t="s">
        <v>23</v>
      </c>
      <c r="I394" s="233"/>
      <c r="J394" s="230"/>
      <c r="K394" s="230"/>
      <c r="L394" s="234"/>
      <c r="M394" s="235"/>
      <c r="N394" s="236"/>
      <c r="O394" s="236"/>
      <c r="P394" s="236"/>
      <c r="Q394" s="236"/>
      <c r="R394" s="236"/>
      <c r="S394" s="236"/>
      <c r="T394" s="237"/>
      <c r="AT394" s="238" t="s">
        <v>148</v>
      </c>
      <c r="AU394" s="238" t="s">
        <v>83</v>
      </c>
      <c r="AV394" s="13" t="s">
        <v>81</v>
      </c>
      <c r="AW394" s="13" t="s">
        <v>36</v>
      </c>
      <c r="AX394" s="13" t="s">
        <v>73</v>
      </c>
      <c r="AY394" s="238" t="s">
        <v>135</v>
      </c>
    </row>
    <row r="395" spans="2:65" s="11" customFormat="1">
      <c r="B395" s="207"/>
      <c r="C395" s="208"/>
      <c r="D395" s="203" t="s">
        <v>148</v>
      </c>
      <c r="E395" s="209" t="s">
        <v>23</v>
      </c>
      <c r="F395" s="210" t="s">
        <v>81</v>
      </c>
      <c r="G395" s="208"/>
      <c r="H395" s="211">
        <v>1</v>
      </c>
      <c r="I395" s="212"/>
      <c r="J395" s="208"/>
      <c r="K395" s="208"/>
      <c r="L395" s="213"/>
      <c r="M395" s="214"/>
      <c r="N395" s="215"/>
      <c r="O395" s="215"/>
      <c r="P395" s="215"/>
      <c r="Q395" s="215"/>
      <c r="R395" s="215"/>
      <c r="S395" s="215"/>
      <c r="T395" s="216"/>
      <c r="AT395" s="217" t="s">
        <v>148</v>
      </c>
      <c r="AU395" s="217" t="s">
        <v>83</v>
      </c>
      <c r="AV395" s="11" t="s">
        <v>83</v>
      </c>
      <c r="AW395" s="11" t="s">
        <v>36</v>
      </c>
      <c r="AX395" s="11" t="s">
        <v>73</v>
      </c>
      <c r="AY395" s="217" t="s">
        <v>135</v>
      </c>
    </row>
    <row r="396" spans="2:65" s="13" customFormat="1">
      <c r="B396" s="229"/>
      <c r="C396" s="230"/>
      <c r="D396" s="203" t="s">
        <v>148</v>
      </c>
      <c r="E396" s="231" t="s">
        <v>23</v>
      </c>
      <c r="F396" s="232" t="s">
        <v>728</v>
      </c>
      <c r="G396" s="230"/>
      <c r="H396" s="231" t="s">
        <v>23</v>
      </c>
      <c r="I396" s="233"/>
      <c r="J396" s="230"/>
      <c r="K396" s="230"/>
      <c r="L396" s="234"/>
      <c r="M396" s="235"/>
      <c r="N396" s="236"/>
      <c r="O396" s="236"/>
      <c r="P396" s="236"/>
      <c r="Q396" s="236"/>
      <c r="R396" s="236"/>
      <c r="S396" s="236"/>
      <c r="T396" s="237"/>
      <c r="AT396" s="238" t="s">
        <v>148</v>
      </c>
      <c r="AU396" s="238" t="s">
        <v>83</v>
      </c>
      <c r="AV396" s="13" t="s">
        <v>81</v>
      </c>
      <c r="AW396" s="13" t="s">
        <v>36</v>
      </c>
      <c r="AX396" s="13" t="s">
        <v>73</v>
      </c>
      <c r="AY396" s="238" t="s">
        <v>135</v>
      </c>
    </row>
    <row r="397" spans="2:65" s="11" customFormat="1">
      <c r="B397" s="207"/>
      <c r="C397" s="208"/>
      <c r="D397" s="203" t="s">
        <v>148</v>
      </c>
      <c r="E397" s="209" t="s">
        <v>23</v>
      </c>
      <c r="F397" s="210" t="s">
        <v>81</v>
      </c>
      <c r="G397" s="208"/>
      <c r="H397" s="211">
        <v>1</v>
      </c>
      <c r="I397" s="212"/>
      <c r="J397" s="208"/>
      <c r="K397" s="208"/>
      <c r="L397" s="213"/>
      <c r="M397" s="214"/>
      <c r="N397" s="215"/>
      <c r="O397" s="215"/>
      <c r="P397" s="215"/>
      <c r="Q397" s="215"/>
      <c r="R397" s="215"/>
      <c r="S397" s="215"/>
      <c r="T397" s="216"/>
      <c r="AT397" s="217" t="s">
        <v>148</v>
      </c>
      <c r="AU397" s="217" t="s">
        <v>83</v>
      </c>
      <c r="AV397" s="11" t="s">
        <v>83</v>
      </c>
      <c r="AW397" s="11" t="s">
        <v>36</v>
      </c>
      <c r="AX397" s="11" t="s">
        <v>73</v>
      </c>
      <c r="AY397" s="217" t="s">
        <v>135</v>
      </c>
    </row>
    <row r="398" spans="2:65" s="12" customFormat="1">
      <c r="B398" s="218"/>
      <c r="C398" s="219"/>
      <c r="D398" s="203" t="s">
        <v>148</v>
      </c>
      <c r="E398" s="220" t="s">
        <v>23</v>
      </c>
      <c r="F398" s="221" t="s">
        <v>150</v>
      </c>
      <c r="G398" s="219"/>
      <c r="H398" s="222">
        <v>2</v>
      </c>
      <c r="I398" s="223"/>
      <c r="J398" s="219"/>
      <c r="K398" s="219"/>
      <c r="L398" s="224"/>
      <c r="M398" s="225"/>
      <c r="N398" s="226"/>
      <c r="O398" s="226"/>
      <c r="P398" s="226"/>
      <c r="Q398" s="226"/>
      <c r="R398" s="226"/>
      <c r="S398" s="226"/>
      <c r="T398" s="227"/>
      <c r="AT398" s="228" t="s">
        <v>148</v>
      </c>
      <c r="AU398" s="228" t="s">
        <v>83</v>
      </c>
      <c r="AV398" s="12" t="s">
        <v>142</v>
      </c>
      <c r="AW398" s="12" t="s">
        <v>36</v>
      </c>
      <c r="AX398" s="12" t="s">
        <v>81</v>
      </c>
      <c r="AY398" s="228" t="s">
        <v>135</v>
      </c>
    </row>
    <row r="399" spans="2:65" s="1" customFormat="1" ht="25.5" customHeight="1">
      <c r="B399" s="40"/>
      <c r="C399" s="191" t="s">
        <v>413</v>
      </c>
      <c r="D399" s="191" t="s">
        <v>137</v>
      </c>
      <c r="E399" s="192" t="s">
        <v>729</v>
      </c>
      <c r="F399" s="193" t="s">
        <v>730</v>
      </c>
      <c r="G399" s="194" t="s">
        <v>165</v>
      </c>
      <c r="H399" s="195">
        <v>0.7</v>
      </c>
      <c r="I399" s="196"/>
      <c r="J399" s="197">
        <f>ROUND(I399*H399,2)</f>
        <v>0</v>
      </c>
      <c r="K399" s="193" t="s">
        <v>141</v>
      </c>
      <c r="L399" s="60"/>
      <c r="M399" s="198" t="s">
        <v>23</v>
      </c>
      <c r="N399" s="199" t="s">
        <v>44</v>
      </c>
      <c r="O399" s="41"/>
      <c r="P399" s="200">
        <f>O399*H399</f>
        <v>0</v>
      </c>
      <c r="Q399" s="200">
        <v>2.2563399999999998</v>
      </c>
      <c r="R399" s="200">
        <f>Q399*H399</f>
        <v>1.5794379999999997</v>
      </c>
      <c r="S399" s="200">
        <v>0</v>
      </c>
      <c r="T399" s="201">
        <f>S399*H399</f>
        <v>0</v>
      </c>
      <c r="AR399" s="23" t="s">
        <v>142</v>
      </c>
      <c r="AT399" s="23" t="s">
        <v>137</v>
      </c>
      <c r="AU399" s="23" t="s">
        <v>83</v>
      </c>
      <c r="AY399" s="23" t="s">
        <v>135</v>
      </c>
      <c r="BE399" s="202">
        <f>IF(N399="základní",J399,0)</f>
        <v>0</v>
      </c>
      <c r="BF399" s="202">
        <f>IF(N399="snížená",J399,0)</f>
        <v>0</v>
      </c>
      <c r="BG399" s="202">
        <f>IF(N399="zákl. přenesená",J399,0)</f>
        <v>0</v>
      </c>
      <c r="BH399" s="202">
        <f>IF(N399="sníž. přenesená",J399,0)</f>
        <v>0</v>
      </c>
      <c r="BI399" s="202">
        <f>IF(N399="nulová",J399,0)</f>
        <v>0</v>
      </c>
      <c r="BJ399" s="23" t="s">
        <v>81</v>
      </c>
      <c r="BK399" s="202">
        <f>ROUND(I399*H399,2)</f>
        <v>0</v>
      </c>
      <c r="BL399" s="23" t="s">
        <v>142</v>
      </c>
      <c r="BM399" s="23" t="s">
        <v>731</v>
      </c>
    </row>
    <row r="400" spans="2:65" s="1" customFormat="1" ht="27">
      <c r="B400" s="40"/>
      <c r="C400" s="62"/>
      <c r="D400" s="203" t="s">
        <v>144</v>
      </c>
      <c r="E400" s="62"/>
      <c r="F400" s="204" t="s">
        <v>732</v>
      </c>
      <c r="G400" s="62"/>
      <c r="H400" s="62"/>
      <c r="I400" s="162"/>
      <c r="J400" s="62"/>
      <c r="K400" s="62"/>
      <c r="L400" s="60"/>
      <c r="M400" s="205"/>
      <c r="N400" s="41"/>
      <c r="O400" s="41"/>
      <c r="P400" s="41"/>
      <c r="Q400" s="41"/>
      <c r="R400" s="41"/>
      <c r="S400" s="41"/>
      <c r="T400" s="77"/>
      <c r="AT400" s="23" t="s">
        <v>144</v>
      </c>
      <c r="AU400" s="23" t="s">
        <v>83</v>
      </c>
    </row>
    <row r="401" spans="2:65" s="13" customFormat="1">
      <c r="B401" s="229"/>
      <c r="C401" s="230"/>
      <c r="D401" s="203" t="s">
        <v>148</v>
      </c>
      <c r="E401" s="231" t="s">
        <v>23</v>
      </c>
      <c r="F401" s="232" t="s">
        <v>535</v>
      </c>
      <c r="G401" s="230"/>
      <c r="H401" s="231" t="s">
        <v>23</v>
      </c>
      <c r="I401" s="233"/>
      <c r="J401" s="230"/>
      <c r="K401" s="230"/>
      <c r="L401" s="234"/>
      <c r="M401" s="235"/>
      <c r="N401" s="236"/>
      <c r="O401" s="236"/>
      <c r="P401" s="236"/>
      <c r="Q401" s="236"/>
      <c r="R401" s="236"/>
      <c r="S401" s="236"/>
      <c r="T401" s="237"/>
      <c r="AT401" s="238" t="s">
        <v>148</v>
      </c>
      <c r="AU401" s="238" t="s">
        <v>83</v>
      </c>
      <c r="AV401" s="13" t="s">
        <v>81</v>
      </c>
      <c r="AW401" s="13" t="s">
        <v>36</v>
      </c>
      <c r="AX401" s="13" t="s">
        <v>73</v>
      </c>
      <c r="AY401" s="238" t="s">
        <v>135</v>
      </c>
    </row>
    <row r="402" spans="2:65" s="11" customFormat="1">
      <c r="B402" s="207"/>
      <c r="C402" s="208"/>
      <c r="D402" s="203" t="s">
        <v>148</v>
      </c>
      <c r="E402" s="209" t="s">
        <v>23</v>
      </c>
      <c r="F402" s="210" t="s">
        <v>733</v>
      </c>
      <c r="G402" s="208"/>
      <c r="H402" s="211">
        <v>0.5</v>
      </c>
      <c r="I402" s="212"/>
      <c r="J402" s="208"/>
      <c r="K402" s="208"/>
      <c r="L402" s="213"/>
      <c r="M402" s="214"/>
      <c r="N402" s="215"/>
      <c r="O402" s="215"/>
      <c r="P402" s="215"/>
      <c r="Q402" s="215"/>
      <c r="R402" s="215"/>
      <c r="S402" s="215"/>
      <c r="T402" s="216"/>
      <c r="AT402" s="217" t="s">
        <v>148</v>
      </c>
      <c r="AU402" s="217" t="s">
        <v>83</v>
      </c>
      <c r="AV402" s="11" t="s">
        <v>83</v>
      </c>
      <c r="AW402" s="11" t="s">
        <v>36</v>
      </c>
      <c r="AX402" s="11" t="s">
        <v>73</v>
      </c>
      <c r="AY402" s="217" t="s">
        <v>135</v>
      </c>
    </row>
    <row r="403" spans="2:65" s="13" customFormat="1">
      <c r="B403" s="229"/>
      <c r="C403" s="230"/>
      <c r="D403" s="203" t="s">
        <v>148</v>
      </c>
      <c r="E403" s="231" t="s">
        <v>23</v>
      </c>
      <c r="F403" s="232" t="s">
        <v>559</v>
      </c>
      <c r="G403" s="230"/>
      <c r="H403" s="231" t="s">
        <v>23</v>
      </c>
      <c r="I403" s="233"/>
      <c r="J403" s="230"/>
      <c r="K403" s="230"/>
      <c r="L403" s="234"/>
      <c r="M403" s="235"/>
      <c r="N403" s="236"/>
      <c r="O403" s="236"/>
      <c r="P403" s="236"/>
      <c r="Q403" s="236"/>
      <c r="R403" s="236"/>
      <c r="S403" s="236"/>
      <c r="T403" s="237"/>
      <c r="AT403" s="238" t="s">
        <v>148</v>
      </c>
      <c r="AU403" s="238" t="s">
        <v>83</v>
      </c>
      <c r="AV403" s="13" t="s">
        <v>81</v>
      </c>
      <c r="AW403" s="13" t="s">
        <v>36</v>
      </c>
      <c r="AX403" s="13" t="s">
        <v>73</v>
      </c>
      <c r="AY403" s="238" t="s">
        <v>135</v>
      </c>
    </row>
    <row r="404" spans="2:65" s="11" customFormat="1">
      <c r="B404" s="207"/>
      <c r="C404" s="208"/>
      <c r="D404" s="203" t="s">
        <v>148</v>
      </c>
      <c r="E404" s="209" t="s">
        <v>23</v>
      </c>
      <c r="F404" s="210" t="s">
        <v>734</v>
      </c>
      <c r="G404" s="208"/>
      <c r="H404" s="211">
        <v>0.1</v>
      </c>
      <c r="I404" s="212"/>
      <c r="J404" s="208"/>
      <c r="K404" s="208"/>
      <c r="L404" s="213"/>
      <c r="M404" s="214"/>
      <c r="N404" s="215"/>
      <c r="O404" s="215"/>
      <c r="P404" s="215"/>
      <c r="Q404" s="215"/>
      <c r="R404" s="215"/>
      <c r="S404" s="215"/>
      <c r="T404" s="216"/>
      <c r="AT404" s="217" t="s">
        <v>148</v>
      </c>
      <c r="AU404" s="217" t="s">
        <v>83</v>
      </c>
      <c r="AV404" s="11" t="s">
        <v>83</v>
      </c>
      <c r="AW404" s="11" t="s">
        <v>36</v>
      </c>
      <c r="AX404" s="11" t="s">
        <v>73</v>
      </c>
      <c r="AY404" s="217" t="s">
        <v>135</v>
      </c>
    </row>
    <row r="405" spans="2:65" s="13" customFormat="1">
      <c r="B405" s="229"/>
      <c r="C405" s="230"/>
      <c r="D405" s="203" t="s">
        <v>148</v>
      </c>
      <c r="E405" s="231" t="s">
        <v>23</v>
      </c>
      <c r="F405" s="232" t="s">
        <v>560</v>
      </c>
      <c r="G405" s="230"/>
      <c r="H405" s="231" t="s">
        <v>23</v>
      </c>
      <c r="I405" s="233"/>
      <c r="J405" s="230"/>
      <c r="K405" s="230"/>
      <c r="L405" s="234"/>
      <c r="M405" s="235"/>
      <c r="N405" s="236"/>
      <c r="O405" s="236"/>
      <c r="P405" s="236"/>
      <c r="Q405" s="236"/>
      <c r="R405" s="236"/>
      <c r="S405" s="236"/>
      <c r="T405" s="237"/>
      <c r="AT405" s="238" t="s">
        <v>148</v>
      </c>
      <c r="AU405" s="238" t="s">
        <v>83</v>
      </c>
      <c r="AV405" s="13" t="s">
        <v>81</v>
      </c>
      <c r="AW405" s="13" t="s">
        <v>36</v>
      </c>
      <c r="AX405" s="13" t="s">
        <v>73</v>
      </c>
      <c r="AY405" s="238" t="s">
        <v>135</v>
      </c>
    </row>
    <row r="406" spans="2:65" s="11" customFormat="1">
      <c r="B406" s="207"/>
      <c r="C406" s="208"/>
      <c r="D406" s="203" t="s">
        <v>148</v>
      </c>
      <c r="E406" s="209" t="s">
        <v>23</v>
      </c>
      <c r="F406" s="210" t="s">
        <v>734</v>
      </c>
      <c r="G406" s="208"/>
      <c r="H406" s="211">
        <v>0.1</v>
      </c>
      <c r="I406" s="212"/>
      <c r="J406" s="208"/>
      <c r="K406" s="208"/>
      <c r="L406" s="213"/>
      <c r="M406" s="214"/>
      <c r="N406" s="215"/>
      <c r="O406" s="215"/>
      <c r="P406" s="215"/>
      <c r="Q406" s="215"/>
      <c r="R406" s="215"/>
      <c r="S406" s="215"/>
      <c r="T406" s="216"/>
      <c r="AT406" s="217" t="s">
        <v>148</v>
      </c>
      <c r="AU406" s="217" t="s">
        <v>83</v>
      </c>
      <c r="AV406" s="11" t="s">
        <v>83</v>
      </c>
      <c r="AW406" s="11" t="s">
        <v>36</v>
      </c>
      <c r="AX406" s="11" t="s">
        <v>73</v>
      </c>
      <c r="AY406" s="217" t="s">
        <v>135</v>
      </c>
    </row>
    <row r="407" spans="2:65" s="12" customFormat="1">
      <c r="B407" s="218"/>
      <c r="C407" s="219"/>
      <c r="D407" s="203" t="s">
        <v>148</v>
      </c>
      <c r="E407" s="220" t="s">
        <v>23</v>
      </c>
      <c r="F407" s="221" t="s">
        <v>150</v>
      </c>
      <c r="G407" s="219"/>
      <c r="H407" s="222">
        <v>0.7</v>
      </c>
      <c r="I407" s="223"/>
      <c r="J407" s="219"/>
      <c r="K407" s="219"/>
      <c r="L407" s="224"/>
      <c r="M407" s="225"/>
      <c r="N407" s="226"/>
      <c r="O407" s="226"/>
      <c r="P407" s="226"/>
      <c r="Q407" s="226"/>
      <c r="R407" s="226"/>
      <c r="S407" s="226"/>
      <c r="T407" s="227"/>
      <c r="AT407" s="228" t="s">
        <v>148</v>
      </c>
      <c r="AU407" s="228" t="s">
        <v>83</v>
      </c>
      <c r="AV407" s="12" t="s">
        <v>142</v>
      </c>
      <c r="AW407" s="12" t="s">
        <v>36</v>
      </c>
      <c r="AX407" s="12" t="s">
        <v>81</v>
      </c>
      <c r="AY407" s="228" t="s">
        <v>135</v>
      </c>
    </row>
    <row r="408" spans="2:65" s="1" customFormat="1" ht="25.5" customHeight="1">
      <c r="B408" s="40"/>
      <c r="C408" s="191" t="s">
        <v>415</v>
      </c>
      <c r="D408" s="191" t="s">
        <v>137</v>
      </c>
      <c r="E408" s="192" t="s">
        <v>347</v>
      </c>
      <c r="F408" s="193" t="s">
        <v>348</v>
      </c>
      <c r="G408" s="194" t="s">
        <v>165</v>
      </c>
      <c r="H408" s="195">
        <v>4.3</v>
      </c>
      <c r="I408" s="196"/>
      <c r="J408" s="197">
        <f>ROUND(I408*H408,2)</f>
        <v>0</v>
      </c>
      <c r="K408" s="193" t="s">
        <v>141</v>
      </c>
      <c r="L408" s="60"/>
      <c r="M408" s="198" t="s">
        <v>23</v>
      </c>
      <c r="N408" s="199" t="s">
        <v>44</v>
      </c>
      <c r="O408" s="41"/>
      <c r="P408" s="200">
        <f>O408*H408</f>
        <v>0</v>
      </c>
      <c r="Q408" s="200">
        <v>2.2563399999999998</v>
      </c>
      <c r="R408" s="200">
        <f>Q408*H408</f>
        <v>9.7022619999999993</v>
      </c>
      <c r="S408" s="200">
        <v>0</v>
      </c>
      <c r="T408" s="201">
        <f>S408*H408</f>
        <v>0</v>
      </c>
      <c r="AR408" s="23" t="s">
        <v>142</v>
      </c>
      <c r="AT408" s="23" t="s">
        <v>137</v>
      </c>
      <c r="AU408" s="23" t="s">
        <v>83</v>
      </c>
      <c r="AY408" s="23" t="s">
        <v>135</v>
      </c>
      <c r="BE408" s="202">
        <f>IF(N408="základní",J408,0)</f>
        <v>0</v>
      </c>
      <c r="BF408" s="202">
        <f>IF(N408="snížená",J408,0)</f>
        <v>0</v>
      </c>
      <c r="BG408" s="202">
        <f>IF(N408="zákl. přenesená",J408,0)</f>
        <v>0</v>
      </c>
      <c r="BH408" s="202">
        <f>IF(N408="sníž. přenesená",J408,0)</f>
        <v>0</v>
      </c>
      <c r="BI408" s="202">
        <f>IF(N408="nulová",J408,0)</f>
        <v>0</v>
      </c>
      <c r="BJ408" s="23" t="s">
        <v>81</v>
      </c>
      <c r="BK408" s="202">
        <f>ROUND(I408*H408,2)</f>
        <v>0</v>
      </c>
      <c r="BL408" s="23" t="s">
        <v>142</v>
      </c>
      <c r="BM408" s="23" t="s">
        <v>735</v>
      </c>
    </row>
    <row r="409" spans="2:65" s="1" customFormat="1">
      <c r="B409" s="40"/>
      <c r="C409" s="62"/>
      <c r="D409" s="203" t="s">
        <v>144</v>
      </c>
      <c r="E409" s="62"/>
      <c r="F409" s="204" t="s">
        <v>350</v>
      </c>
      <c r="G409" s="62"/>
      <c r="H409" s="62"/>
      <c r="I409" s="162"/>
      <c r="J409" s="62"/>
      <c r="K409" s="62"/>
      <c r="L409" s="60"/>
      <c r="M409" s="205"/>
      <c r="N409" s="41"/>
      <c r="O409" s="41"/>
      <c r="P409" s="41"/>
      <c r="Q409" s="41"/>
      <c r="R409" s="41"/>
      <c r="S409" s="41"/>
      <c r="T409" s="77"/>
      <c r="AT409" s="23" t="s">
        <v>144</v>
      </c>
      <c r="AU409" s="23" t="s">
        <v>83</v>
      </c>
    </row>
    <row r="410" spans="2:65" s="1" customFormat="1" ht="40.5">
      <c r="B410" s="40"/>
      <c r="C410" s="62"/>
      <c r="D410" s="203" t="s">
        <v>146</v>
      </c>
      <c r="E410" s="62"/>
      <c r="F410" s="206" t="s">
        <v>351</v>
      </c>
      <c r="G410" s="62"/>
      <c r="H410" s="62"/>
      <c r="I410" s="162"/>
      <c r="J410" s="62"/>
      <c r="K410" s="62"/>
      <c r="L410" s="60"/>
      <c r="M410" s="205"/>
      <c r="N410" s="41"/>
      <c r="O410" s="41"/>
      <c r="P410" s="41"/>
      <c r="Q410" s="41"/>
      <c r="R410" s="41"/>
      <c r="S410" s="41"/>
      <c r="T410" s="77"/>
      <c r="AT410" s="23" t="s">
        <v>146</v>
      </c>
      <c r="AU410" s="23" t="s">
        <v>83</v>
      </c>
    </row>
    <row r="411" spans="2:65" s="1" customFormat="1" ht="27">
      <c r="B411" s="40"/>
      <c r="C411" s="62"/>
      <c r="D411" s="203" t="s">
        <v>267</v>
      </c>
      <c r="E411" s="62"/>
      <c r="F411" s="206" t="s">
        <v>736</v>
      </c>
      <c r="G411" s="62"/>
      <c r="H411" s="62"/>
      <c r="I411" s="162"/>
      <c r="J411" s="62"/>
      <c r="K411" s="62"/>
      <c r="L411" s="60"/>
      <c r="M411" s="205"/>
      <c r="N411" s="41"/>
      <c r="O411" s="41"/>
      <c r="P411" s="41"/>
      <c r="Q411" s="41"/>
      <c r="R411" s="41"/>
      <c r="S411" s="41"/>
      <c r="T411" s="77"/>
      <c r="AT411" s="23" t="s">
        <v>267</v>
      </c>
      <c r="AU411" s="23" t="s">
        <v>83</v>
      </c>
    </row>
    <row r="412" spans="2:65" s="13" customFormat="1">
      <c r="B412" s="229"/>
      <c r="C412" s="230"/>
      <c r="D412" s="203" t="s">
        <v>148</v>
      </c>
      <c r="E412" s="231" t="s">
        <v>23</v>
      </c>
      <c r="F412" s="232" t="s">
        <v>737</v>
      </c>
      <c r="G412" s="230"/>
      <c r="H412" s="231" t="s">
        <v>23</v>
      </c>
      <c r="I412" s="233"/>
      <c r="J412" s="230"/>
      <c r="K412" s="230"/>
      <c r="L412" s="234"/>
      <c r="M412" s="235"/>
      <c r="N412" s="236"/>
      <c r="O412" s="236"/>
      <c r="P412" s="236"/>
      <c r="Q412" s="236"/>
      <c r="R412" s="236"/>
      <c r="S412" s="236"/>
      <c r="T412" s="237"/>
      <c r="AT412" s="238" t="s">
        <v>148</v>
      </c>
      <c r="AU412" s="238" t="s">
        <v>83</v>
      </c>
      <c r="AV412" s="13" t="s">
        <v>81</v>
      </c>
      <c r="AW412" s="13" t="s">
        <v>36</v>
      </c>
      <c r="AX412" s="13" t="s">
        <v>73</v>
      </c>
      <c r="AY412" s="238" t="s">
        <v>135</v>
      </c>
    </row>
    <row r="413" spans="2:65" s="11" customFormat="1">
      <c r="B413" s="207"/>
      <c r="C413" s="208"/>
      <c r="D413" s="203" t="s">
        <v>148</v>
      </c>
      <c r="E413" s="209" t="s">
        <v>23</v>
      </c>
      <c r="F413" s="210" t="s">
        <v>738</v>
      </c>
      <c r="G413" s="208"/>
      <c r="H413" s="211">
        <v>0.4</v>
      </c>
      <c r="I413" s="212"/>
      <c r="J413" s="208"/>
      <c r="K413" s="208"/>
      <c r="L413" s="213"/>
      <c r="M413" s="214"/>
      <c r="N413" s="215"/>
      <c r="O413" s="215"/>
      <c r="P413" s="215"/>
      <c r="Q413" s="215"/>
      <c r="R413" s="215"/>
      <c r="S413" s="215"/>
      <c r="T413" s="216"/>
      <c r="AT413" s="217" t="s">
        <v>148</v>
      </c>
      <c r="AU413" s="217" t="s">
        <v>83</v>
      </c>
      <c r="AV413" s="11" t="s">
        <v>83</v>
      </c>
      <c r="AW413" s="11" t="s">
        <v>36</v>
      </c>
      <c r="AX413" s="11" t="s">
        <v>73</v>
      </c>
      <c r="AY413" s="217" t="s">
        <v>135</v>
      </c>
    </row>
    <row r="414" spans="2:65" s="13" customFormat="1">
      <c r="B414" s="229"/>
      <c r="C414" s="230"/>
      <c r="D414" s="203" t="s">
        <v>148</v>
      </c>
      <c r="E414" s="231" t="s">
        <v>23</v>
      </c>
      <c r="F414" s="232" t="s">
        <v>739</v>
      </c>
      <c r="G414" s="230"/>
      <c r="H414" s="231" t="s">
        <v>23</v>
      </c>
      <c r="I414" s="233"/>
      <c r="J414" s="230"/>
      <c r="K414" s="230"/>
      <c r="L414" s="234"/>
      <c r="M414" s="235"/>
      <c r="N414" s="236"/>
      <c r="O414" s="236"/>
      <c r="P414" s="236"/>
      <c r="Q414" s="236"/>
      <c r="R414" s="236"/>
      <c r="S414" s="236"/>
      <c r="T414" s="237"/>
      <c r="AT414" s="238" t="s">
        <v>148</v>
      </c>
      <c r="AU414" s="238" t="s">
        <v>83</v>
      </c>
      <c r="AV414" s="13" t="s">
        <v>81</v>
      </c>
      <c r="AW414" s="13" t="s">
        <v>36</v>
      </c>
      <c r="AX414" s="13" t="s">
        <v>73</v>
      </c>
      <c r="AY414" s="238" t="s">
        <v>135</v>
      </c>
    </row>
    <row r="415" spans="2:65" s="11" customFormat="1">
      <c r="B415" s="207"/>
      <c r="C415" s="208"/>
      <c r="D415" s="203" t="s">
        <v>148</v>
      </c>
      <c r="E415" s="209" t="s">
        <v>23</v>
      </c>
      <c r="F415" s="210" t="s">
        <v>738</v>
      </c>
      <c r="G415" s="208"/>
      <c r="H415" s="211">
        <v>0.4</v>
      </c>
      <c r="I415" s="212"/>
      <c r="J415" s="208"/>
      <c r="K415" s="208"/>
      <c r="L415" s="213"/>
      <c r="M415" s="214"/>
      <c r="N415" s="215"/>
      <c r="O415" s="215"/>
      <c r="P415" s="215"/>
      <c r="Q415" s="215"/>
      <c r="R415" s="215"/>
      <c r="S415" s="215"/>
      <c r="T415" s="216"/>
      <c r="AT415" s="217" t="s">
        <v>148</v>
      </c>
      <c r="AU415" s="217" t="s">
        <v>83</v>
      </c>
      <c r="AV415" s="11" t="s">
        <v>83</v>
      </c>
      <c r="AW415" s="11" t="s">
        <v>36</v>
      </c>
      <c r="AX415" s="11" t="s">
        <v>73</v>
      </c>
      <c r="AY415" s="217" t="s">
        <v>135</v>
      </c>
    </row>
    <row r="416" spans="2:65" s="13" customFormat="1">
      <c r="B416" s="229"/>
      <c r="C416" s="230"/>
      <c r="D416" s="203" t="s">
        <v>148</v>
      </c>
      <c r="E416" s="231" t="s">
        <v>23</v>
      </c>
      <c r="F416" s="232" t="s">
        <v>616</v>
      </c>
      <c r="G416" s="230"/>
      <c r="H416" s="231" t="s">
        <v>23</v>
      </c>
      <c r="I416" s="233"/>
      <c r="J416" s="230"/>
      <c r="K416" s="230"/>
      <c r="L416" s="234"/>
      <c r="M416" s="235"/>
      <c r="N416" s="236"/>
      <c r="O416" s="236"/>
      <c r="P416" s="236"/>
      <c r="Q416" s="236"/>
      <c r="R416" s="236"/>
      <c r="S416" s="236"/>
      <c r="T416" s="237"/>
      <c r="AT416" s="238" t="s">
        <v>148</v>
      </c>
      <c r="AU416" s="238" t="s">
        <v>83</v>
      </c>
      <c r="AV416" s="13" t="s">
        <v>81</v>
      </c>
      <c r="AW416" s="13" t="s">
        <v>36</v>
      </c>
      <c r="AX416" s="13" t="s">
        <v>73</v>
      </c>
      <c r="AY416" s="238" t="s">
        <v>135</v>
      </c>
    </row>
    <row r="417" spans="2:65" s="11" customFormat="1">
      <c r="B417" s="207"/>
      <c r="C417" s="208"/>
      <c r="D417" s="203" t="s">
        <v>148</v>
      </c>
      <c r="E417" s="209" t="s">
        <v>23</v>
      </c>
      <c r="F417" s="210" t="s">
        <v>740</v>
      </c>
      <c r="G417" s="208"/>
      <c r="H417" s="211">
        <v>1.4</v>
      </c>
      <c r="I417" s="212"/>
      <c r="J417" s="208"/>
      <c r="K417" s="208"/>
      <c r="L417" s="213"/>
      <c r="M417" s="214"/>
      <c r="N417" s="215"/>
      <c r="O417" s="215"/>
      <c r="P417" s="215"/>
      <c r="Q417" s="215"/>
      <c r="R417" s="215"/>
      <c r="S417" s="215"/>
      <c r="T417" s="216"/>
      <c r="AT417" s="217" t="s">
        <v>148</v>
      </c>
      <c r="AU417" s="217" t="s">
        <v>83</v>
      </c>
      <c r="AV417" s="11" t="s">
        <v>83</v>
      </c>
      <c r="AW417" s="11" t="s">
        <v>36</v>
      </c>
      <c r="AX417" s="11" t="s">
        <v>73</v>
      </c>
      <c r="AY417" s="217" t="s">
        <v>135</v>
      </c>
    </row>
    <row r="418" spans="2:65" s="13" customFormat="1">
      <c r="B418" s="229"/>
      <c r="C418" s="230"/>
      <c r="D418" s="203" t="s">
        <v>148</v>
      </c>
      <c r="E418" s="231" t="s">
        <v>23</v>
      </c>
      <c r="F418" s="232" t="s">
        <v>535</v>
      </c>
      <c r="G418" s="230"/>
      <c r="H418" s="231" t="s">
        <v>23</v>
      </c>
      <c r="I418" s="233"/>
      <c r="J418" s="230"/>
      <c r="K418" s="230"/>
      <c r="L418" s="234"/>
      <c r="M418" s="235"/>
      <c r="N418" s="236"/>
      <c r="O418" s="236"/>
      <c r="P418" s="236"/>
      <c r="Q418" s="236"/>
      <c r="R418" s="236"/>
      <c r="S418" s="236"/>
      <c r="T418" s="237"/>
      <c r="AT418" s="238" t="s">
        <v>148</v>
      </c>
      <c r="AU418" s="238" t="s">
        <v>83</v>
      </c>
      <c r="AV418" s="13" t="s">
        <v>81</v>
      </c>
      <c r="AW418" s="13" t="s">
        <v>36</v>
      </c>
      <c r="AX418" s="13" t="s">
        <v>73</v>
      </c>
      <c r="AY418" s="238" t="s">
        <v>135</v>
      </c>
    </row>
    <row r="419" spans="2:65" s="11" customFormat="1">
      <c r="B419" s="207"/>
      <c r="C419" s="208"/>
      <c r="D419" s="203" t="s">
        <v>148</v>
      </c>
      <c r="E419" s="209" t="s">
        <v>23</v>
      </c>
      <c r="F419" s="210" t="s">
        <v>741</v>
      </c>
      <c r="G419" s="208"/>
      <c r="H419" s="211">
        <v>2.1</v>
      </c>
      <c r="I419" s="212"/>
      <c r="J419" s="208"/>
      <c r="K419" s="208"/>
      <c r="L419" s="213"/>
      <c r="M419" s="214"/>
      <c r="N419" s="215"/>
      <c r="O419" s="215"/>
      <c r="P419" s="215"/>
      <c r="Q419" s="215"/>
      <c r="R419" s="215"/>
      <c r="S419" s="215"/>
      <c r="T419" s="216"/>
      <c r="AT419" s="217" t="s">
        <v>148</v>
      </c>
      <c r="AU419" s="217" t="s">
        <v>83</v>
      </c>
      <c r="AV419" s="11" t="s">
        <v>83</v>
      </c>
      <c r="AW419" s="11" t="s">
        <v>36</v>
      </c>
      <c r="AX419" s="11" t="s">
        <v>73</v>
      </c>
      <c r="AY419" s="217" t="s">
        <v>135</v>
      </c>
    </row>
    <row r="420" spans="2:65" s="12" customFormat="1">
      <c r="B420" s="218"/>
      <c r="C420" s="219"/>
      <c r="D420" s="203" t="s">
        <v>148</v>
      </c>
      <c r="E420" s="220" t="s">
        <v>23</v>
      </c>
      <c r="F420" s="221" t="s">
        <v>150</v>
      </c>
      <c r="G420" s="219"/>
      <c r="H420" s="222">
        <v>4.3</v>
      </c>
      <c r="I420" s="223"/>
      <c r="J420" s="219"/>
      <c r="K420" s="219"/>
      <c r="L420" s="224"/>
      <c r="M420" s="225"/>
      <c r="N420" s="226"/>
      <c r="O420" s="226"/>
      <c r="P420" s="226"/>
      <c r="Q420" s="226"/>
      <c r="R420" s="226"/>
      <c r="S420" s="226"/>
      <c r="T420" s="227"/>
      <c r="AT420" s="228" t="s">
        <v>148</v>
      </c>
      <c r="AU420" s="228" t="s">
        <v>83</v>
      </c>
      <c r="AV420" s="12" t="s">
        <v>142</v>
      </c>
      <c r="AW420" s="12" t="s">
        <v>36</v>
      </c>
      <c r="AX420" s="12" t="s">
        <v>81</v>
      </c>
      <c r="AY420" s="228" t="s">
        <v>135</v>
      </c>
    </row>
    <row r="421" spans="2:65" s="1" customFormat="1" ht="16.5" customHeight="1">
      <c r="B421" s="40"/>
      <c r="C421" s="191" t="s">
        <v>423</v>
      </c>
      <c r="D421" s="191" t="s">
        <v>137</v>
      </c>
      <c r="E421" s="192" t="s">
        <v>742</v>
      </c>
      <c r="F421" s="193" t="s">
        <v>743</v>
      </c>
      <c r="G421" s="194" t="s">
        <v>159</v>
      </c>
      <c r="H421" s="195">
        <v>11</v>
      </c>
      <c r="I421" s="196"/>
      <c r="J421" s="197">
        <f>ROUND(I421*H421,2)</f>
        <v>0</v>
      </c>
      <c r="K421" s="193" t="s">
        <v>141</v>
      </c>
      <c r="L421" s="60"/>
      <c r="M421" s="198" t="s">
        <v>23</v>
      </c>
      <c r="N421" s="199" t="s">
        <v>44</v>
      </c>
      <c r="O421" s="41"/>
      <c r="P421" s="200">
        <f>O421*H421</f>
        <v>0</v>
      </c>
      <c r="Q421" s="200">
        <v>4.0181399999999999E-3</v>
      </c>
      <c r="R421" s="200">
        <f>Q421*H421</f>
        <v>4.4199539999999995E-2</v>
      </c>
      <c r="S421" s="200">
        <v>0</v>
      </c>
      <c r="T421" s="201">
        <f>S421*H421</f>
        <v>0</v>
      </c>
      <c r="AR421" s="23" t="s">
        <v>142</v>
      </c>
      <c r="AT421" s="23" t="s">
        <v>137</v>
      </c>
      <c r="AU421" s="23" t="s">
        <v>83</v>
      </c>
      <c r="AY421" s="23" t="s">
        <v>135</v>
      </c>
      <c r="BE421" s="202">
        <f>IF(N421="základní",J421,0)</f>
        <v>0</v>
      </c>
      <c r="BF421" s="202">
        <f>IF(N421="snížená",J421,0)</f>
        <v>0</v>
      </c>
      <c r="BG421" s="202">
        <f>IF(N421="zákl. přenesená",J421,0)</f>
        <v>0</v>
      </c>
      <c r="BH421" s="202">
        <f>IF(N421="sníž. přenesená",J421,0)</f>
        <v>0</v>
      </c>
      <c r="BI421" s="202">
        <f>IF(N421="nulová",J421,0)</f>
        <v>0</v>
      </c>
      <c r="BJ421" s="23" t="s">
        <v>81</v>
      </c>
      <c r="BK421" s="202">
        <f>ROUND(I421*H421,2)</f>
        <v>0</v>
      </c>
      <c r="BL421" s="23" t="s">
        <v>142</v>
      </c>
      <c r="BM421" s="23" t="s">
        <v>744</v>
      </c>
    </row>
    <row r="422" spans="2:65" s="1" customFormat="1">
      <c r="B422" s="40"/>
      <c r="C422" s="62"/>
      <c r="D422" s="203" t="s">
        <v>144</v>
      </c>
      <c r="E422" s="62"/>
      <c r="F422" s="204" t="s">
        <v>745</v>
      </c>
      <c r="G422" s="62"/>
      <c r="H422" s="62"/>
      <c r="I422" s="162"/>
      <c r="J422" s="62"/>
      <c r="K422" s="62"/>
      <c r="L422" s="60"/>
      <c r="M422" s="205"/>
      <c r="N422" s="41"/>
      <c r="O422" s="41"/>
      <c r="P422" s="41"/>
      <c r="Q422" s="41"/>
      <c r="R422" s="41"/>
      <c r="S422" s="41"/>
      <c r="T422" s="77"/>
      <c r="AT422" s="23" t="s">
        <v>144</v>
      </c>
      <c r="AU422" s="23" t="s">
        <v>83</v>
      </c>
    </row>
    <row r="423" spans="2:65" s="1" customFormat="1" ht="27">
      <c r="B423" s="40"/>
      <c r="C423" s="62"/>
      <c r="D423" s="203" t="s">
        <v>267</v>
      </c>
      <c r="E423" s="62"/>
      <c r="F423" s="206" t="s">
        <v>746</v>
      </c>
      <c r="G423" s="62"/>
      <c r="H423" s="62"/>
      <c r="I423" s="162"/>
      <c r="J423" s="62"/>
      <c r="K423" s="62"/>
      <c r="L423" s="60"/>
      <c r="M423" s="205"/>
      <c r="N423" s="41"/>
      <c r="O423" s="41"/>
      <c r="P423" s="41"/>
      <c r="Q423" s="41"/>
      <c r="R423" s="41"/>
      <c r="S423" s="41"/>
      <c r="T423" s="77"/>
      <c r="AT423" s="23" t="s">
        <v>267</v>
      </c>
      <c r="AU423" s="23" t="s">
        <v>83</v>
      </c>
    </row>
    <row r="424" spans="2:65" s="13" customFormat="1">
      <c r="B424" s="229"/>
      <c r="C424" s="230"/>
      <c r="D424" s="203" t="s">
        <v>148</v>
      </c>
      <c r="E424" s="231" t="s">
        <v>23</v>
      </c>
      <c r="F424" s="232" t="s">
        <v>535</v>
      </c>
      <c r="G424" s="230"/>
      <c r="H424" s="231" t="s">
        <v>23</v>
      </c>
      <c r="I424" s="233"/>
      <c r="J424" s="230"/>
      <c r="K424" s="230"/>
      <c r="L424" s="234"/>
      <c r="M424" s="235"/>
      <c r="N424" s="236"/>
      <c r="O424" s="236"/>
      <c r="P424" s="236"/>
      <c r="Q424" s="236"/>
      <c r="R424" s="236"/>
      <c r="S424" s="236"/>
      <c r="T424" s="237"/>
      <c r="AT424" s="238" t="s">
        <v>148</v>
      </c>
      <c r="AU424" s="238" t="s">
        <v>83</v>
      </c>
      <c r="AV424" s="13" t="s">
        <v>81</v>
      </c>
      <c r="AW424" s="13" t="s">
        <v>36</v>
      </c>
      <c r="AX424" s="13" t="s">
        <v>73</v>
      </c>
      <c r="AY424" s="238" t="s">
        <v>135</v>
      </c>
    </row>
    <row r="425" spans="2:65" s="11" customFormat="1">
      <c r="B425" s="207"/>
      <c r="C425" s="208"/>
      <c r="D425" s="203" t="s">
        <v>148</v>
      </c>
      <c r="E425" s="209" t="s">
        <v>23</v>
      </c>
      <c r="F425" s="210" t="s">
        <v>747</v>
      </c>
      <c r="G425" s="208"/>
      <c r="H425" s="211">
        <v>5</v>
      </c>
      <c r="I425" s="212"/>
      <c r="J425" s="208"/>
      <c r="K425" s="208"/>
      <c r="L425" s="213"/>
      <c r="M425" s="214"/>
      <c r="N425" s="215"/>
      <c r="O425" s="215"/>
      <c r="P425" s="215"/>
      <c r="Q425" s="215"/>
      <c r="R425" s="215"/>
      <c r="S425" s="215"/>
      <c r="T425" s="216"/>
      <c r="AT425" s="217" t="s">
        <v>148</v>
      </c>
      <c r="AU425" s="217" t="s">
        <v>83</v>
      </c>
      <c r="AV425" s="11" t="s">
        <v>83</v>
      </c>
      <c r="AW425" s="11" t="s">
        <v>36</v>
      </c>
      <c r="AX425" s="11" t="s">
        <v>73</v>
      </c>
      <c r="AY425" s="217" t="s">
        <v>135</v>
      </c>
    </row>
    <row r="426" spans="2:65" s="13" customFormat="1">
      <c r="B426" s="229"/>
      <c r="C426" s="230"/>
      <c r="D426" s="203" t="s">
        <v>148</v>
      </c>
      <c r="E426" s="231" t="s">
        <v>23</v>
      </c>
      <c r="F426" s="232" t="s">
        <v>523</v>
      </c>
      <c r="G426" s="230"/>
      <c r="H426" s="231" t="s">
        <v>23</v>
      </c>
      <c r="I426" s="233"/>
      <c r="J426" s="230"/>
      <c r="K426" s="230"/>
      <c r="L426" s="234"/>
      <c r="M426" s="235"/>
      <c r="N426" s="236"/>
      <c r="O426" s="236"/>
      <c r="P426" s="236"/>
      <c r="Q426" s="236"/>
      <c r="R426" s="236"/>
      <c r="S426" s="236"/>
      <c r="T426" s="237"/>
      <c r="AT426" s="238" t="s">
        <v>148</v>
      </c>
      <c r="AU426" s="238" t="s">
        <v>83</v>
      </c>
      <c r="AV426" s="13" t="s">
        <v>81</v>
      </c>
      <c r="AW426" s="13" t="s">
        <v>36</v>
      </c>
      <c r="AX426" s="13" t="s">
        <v>73</v>
      </c>
      <c r="AY426" s="238" t="s">
        <v>135</v>
      </c>
    </row>
    <row r="427" spans="2:65" s="11" customFormat="1">
      <c r="B427" s="207"/>
      <c r="C427" s="208"/>
      <c r="D427" s="203" t="s">
        <v>148</v>
      </c>
      <c r="E427" s="209" t="s">
        <v>23</v>
      </c>
      <c r="F427" s="210" t="s">
        <v>748</v>
      </c>
      <c r="G427" s="208"/>
      <c r="H427" s="211">
        <v>3</v>
      </c>
      <c r="I427" s="212"/>
      <c r="J427" s="208"/>
      <c r="K427" s="208"/>
      <c r="L427" s="213"/>
      <c r="M427" s="214"/>
      <c r="N427" s="215"/>
      <c r="O427" s="215"/>
      <c r="P427" s="215"/>
      <c r="Q427" s="215"/>
      <c r="R427" s="215"/>
      <c r="S427" s="215"/>
      <c r="T427" s="216"/>
      <c r="AT427" s="217" t="s">
        <v>148</v>
      </c>
      <c r="AU427" s="217" t="s">
        <v>83</v>
      </c>
      <c r="AV427" s="11" t="s">
        <v>83</v>
      </c>
      <c r="AW427" s="11" t="s">
        <v>36</v>
      </c>
      <c r="AX427" s="11" t="s">
        <v>73</v>
      </c>
      <c r="AY427" s="217" t="s">
        <v>135</v>
      </c>
    </row>
    <row r="428" spans="2:65" s="13" customFormat="1">
      <c r="B428" s="229"/>
      <c r="C428" s="230"/>
      <c r="D428" s="203" t="s">
        <v>148</v>
      </c>
      <c r="E428" s="231" t="s">
        <v>23</v>
      </c>
      <c r="F428" s="232" t="s">
        <v>560</v>
      </c>
      <c r="G428" s="230"/>
      <c r="H428" s="231" t="s">
        <v>23</v>
      </c>
      <c r="I428" s="233"/>
      <c r="J428" s="230"/>
      <c r="K428" s="230"/>
      <c r="L428" s="234"/>
      <c r="M428" s="235"/>
      <c r="N428" s="236"/>
      <c r="O428" s="236"/>
      <c r="P428" s="236"/>
      <c r="Q428" s="236"/>
      <c r="R428" s="236"/>
      <c r="S428" s="236"/>
      <c r="T428" s="237"/>
      <c r="AT428" s="238" t="s">
        <v>148</v>
      </c>
      <c r="AU428" s="238" t="s">
        <v>83</v>
      </c>
      <c r="AV428" s="13" t="s">
        <v>81</v>
      </c>
      <c r="AW428" s="13" t="s">
        <v>36</v>
      </c>
      <c r="AX428" s="13" t="s">
        <v>73</v>
      </c>
      <c r="AY428" s="238" t="s">
        <v>135</v>
      </c>
    </row>
    <row r="429" spans="2:65" s="11" customFormat="1">
      <c r="B429" s="207"/>
      <c r="C429" s="208"/>
      <c r="D429" s="203" t="s">
        <v>148</v>
      </c>
      <c r="E429" s="209" t="s">
        <v>23</v>
      </c>
      <c r="F429" s="210" t="s">
        <v>748</v>
      </c>
      <c r="G429" s="208"/>
      <c r="H429" s="211">
        <v>3</v>
      </c>
      <c r="I429" s="212"/>
      <c r="J429" s="208"/>
      <c r="K429" s="208"/>
      <c r="L429" s="213"/>
      <c r="M429" s="214"/>
      <c r="N429" s="215"/>
      <c r="O429" s="215"/>
      <c r="P429" s="215"/>
      <c r="Q429" s="215"/>
      <c r="R429" s="215"/>
      <c r="S429" s="215"/>
      <c r="T429" s="216"/>
      <c r="AT429" s="217" t="s">
        <v>148</v>
      </c>
      <c r="AU429" s="217" t="s">
        <v>83</v>
      </c>
      <c r="AV429" s="11" t="s">
        <v>83</v>
      </c>
      <c r="AW429" s="11" t="s">
        <v>36</v>
      </c>
      <c r="AX429" s="11" t="s">
        <v>73</v>
      </c>
      <c r="AY429" s="217" t="s">
        <v>135</v>
      </c>
    </row>
    <row r="430" spans="2:65" s="12" customFormat="1">
      <c r="B430" s="218"/>
      <c r="C430" s="219"/>
      <c r="D430" s="203" t="s">
        <v>148</v>
      </c>
      <c r="E430" s="220" t="s">
        <v>23</v>
      </c>
      <c r="F430" s="221" t="s">
        <v>150</v>
      </c>
      <c r="G430" s="219"/>
      <c r="H430" s="222">
        <v>11</v>
      </c>
      <c r="I430" s="223"/>
      <c r="J430" s="219"/>
      <c r="K430" s="219"/>
      <c r="L430" s="224"/>
      <c r="M430" s="225"/>
      <c r="N430" s="226"/>
      <c r="O430" s="226"/>
      <c r="P430" s="226"/>
      <c r="Q430" s="226"/>
      <c r="R430" s="226"/>
      <c r="S430" s="226"/>
      <c r="T430" s="227"/>
      <c r="AT430" s="228" t="s">
        <v>148</v>
      </c>
      <c r="AU430" s="228" t="s">
        <v>83</v>
      </c>
      <c r="AV430" s="12" t="s">
        <v>142</v>
      </c>
      <c r="AW430" s="12" t="s">
        <v>36</v>
      </c>
      <c r="AX430" s="12" t="s">
        <v>81</v>
      </c>
      <c r="AY430" s="228" t="s">
        <v>135</v>
      </c>
    </row>
    <row r="431" spans="2:65" s="10" customFormat="1" ht="29.85" customHeight="1">
      <c r="B431" s="175"/>
      <c r="C431" s="176"/>
      <c r="D431" s="177" t="s">
        <v>72</v>
      </c>
      <c r="E431" s="189" t="s">
        <v>360</v>
      </c>
      <c r="F431" s="189" t="s">
        <v>361</v>
      </c>
      <c r="G431" s="176"/>
      <c r="H431" s="176"/>
      <c r="I431" s="179"/>
      <c r="J431" s="190">
        <f>BK431</f>
        <v>0</v>
      </c>
      <c r="K431" s="176"/>
      <c r="L431" s="181"/>
      <c r="M431" s="182"/>
      <c r="N431" s="183"/>
      <c r="O431" s="183"/>
      <c r="P431" s="184">
        <f>SUM(P432:P436)</f>
        <v>0</v>
      </c>
      <c r="Q431" s="183"/>
      <c r="R431" s="184">
        <f>SUM(R432:R436)</f>
        <v>0</v>
      </c>
      <c r="S431" s="183"/>
      <c r="T431" s="185">
        <f>SUM(T432:T436)</f>
        <v>0</v>
      </c>
      <c r="AR431" s="186" t="s">
        <v>81</v>
      </c>
      <c r="AT431" s="187" t="s">
        <v>72</v>
      </c>
      <c r="AU431" s="187" t="s">
        <v>81</v>
      </c>
      <c r="AY431" s="186" t="s">
        <v>135</v>
      </c>
      <c r="BK431" s="188">
        <f>SUM(BK432:BK436)</f>
        <v>0</v>
      </c>
    </row>
    <row r="432" spans="2:65" s="1" customFormat="1" ht="25.5" customHeight="1">
      <c r="B432" s="40"/>
      <c r="C432" s="191" t="s">
        <v>428</v>
      </c>
      <c r="D432" s="191" t="s">
        <v>137</v>
      </c>
      <c r="E432" s="192" t="s">
        <v>513</v>
      </c>
      <c r="F432" s="193" t="s">
        <v>369</v>
      </c>
      <c r="G432" s="194" t="s">
        <v>220</v>
      </c>
      <c r="H432" s="195">
        <v>121.462</v>
      </c>
      <c r="I432" s="196"/>
      <c r="J432" s="197">
        <f>ROUND(I432*H432,2)</f>
        <v>0</v>
      </c>
      <c r="K432" s="193" t="s">
        <v>23</v>
      </c>
      <c r="L432" s="60"/>
      <c r="M432" s="198" t="s">
        <v>23</v>
      </c>
      <c r="N432" s="199" t="s">
        <v>44</v>
      </c>
      <c r="O432" s="41"/>
      <c r="P432" s="200">
        <f>O432*H432</f>
        <v>0</v>
      </c>
      <c r="Q432" s="200">
        <v>0</v>
      </c>
      <c r="R432" s="200">
        <f>Q432*H432</f>
        <v>0</v>
      </c>
      <c r="S432" s="200">
        <v>0</v>
      </c>
      <c r="T432" s="201">
        <f>S432*H432</f>
        <v>0</v>
      </c>
      <c r="AR432" s="23" t="s">
        <v>142</v>
      </c>
      <c r="AT432" s="23" t="s">
        <v>137</v>
      </c>
      <c r="AU432" s="23" t="s">
        <v>83</v>
      </c>
      <c r="AY432" s="23" t="s">
        <v>135</v>
      </c>
      <c r="BE432" s="202">
        <f>IF(N432="základní",J432,0)</f>
        <v>0</v>
      </c>
      <c r="BF432" s="202">
        <f>IF(N432="snížená",J432,0)</f>
        <v>0</v>
      </c>
      <c r="BG432" s="202">
        <f>IF(N432="zákl. přenesená",J432,0)</f>
        <v>0</v>
      </c>
      <c r="BH432" s="202">
        <f>IF(N432="sníž. přenesená",J432,0)</f>
        <v>0</v>
      </c>
      <c r="BI432" s="202">
        <f>IF(N432="nulová",J432,0)</f>
        <v>0</v>
      </c>
      <c r="BJ432" s="23" t="s">
        <v>81</v>
      </c>
      <c r="BK432" s="202">
        <f>ROUND(I432*H432,2)</f>
        <v>0</v>
      </c>
      <c r="BL432" s="23" t="s">
        <v>142</v>
      </c>
      <c r="BM432" s="23" t="s">
        <v>749</v>
      </c>
    </row>
    <row r="433" spans="2:65" s="1" customFormat="1" ht="27">
      <c r="B433" s="40"/>
      <c r="C433" s="62"/>
      <c r="D433" s="203" t="s">
        <v>144</v>
      </c>
      <c r="E433" s="62"/>
      <c r="F433" s="204" t="s">
        <v>371</v>
      </c>
      <c r="G433" s="62"/>
      <c r="H433" s="62"/>
      <c r="I433" s="162"/>
      <c r="J433" s="62"/>
      <c r="K433" s="62"/>
      <c r="L433" s="60"/>
      <c r="M433" s="205"/>
      <c r="N433" s="41"/>
      <c r="O433" s="41"/>
      <c r="P433" s="41"/>
      <c r="Q433" s="41"/>
      <c r="R433" s="41"/>
      <c r="S433" s="41"/>
      <c r="T433" s="77"/>
      <c r="AT433" s="23" t="s">
        <v>144</v>
      </c>
      <c r="AU433" s="23" t="s">
        <v>83</v>
      </c>
    </row>
    <row r="434" spans="2:65" s="1" customFormat="1" ht="81">
      <c r="B434" s="40"/>
      <c r="C434" s="62"/>
      <c r="D434" s="203" t="s">
        <v>146</v>
      </c>
      <c r="E434" s="62"/>
      <c r="F434" s="206" t="s">
        <v>372</v>
      </c>
      <c r="G434" s="62"/>
      <c r="H434" s="62"/>
      <c r="I434" s="162"/>
      <c r="J434" s="62"/>
      <c r="K434" s="62"/>
      <c r="L434" s="60"/>
      <c r="M434" s="205"/>
      <c r="N434" s="41"/>
      <c r="O434" s="41"/>
      <c r="P434" s="41"/>
      <c r="Q434" s="41"/>
      <c r="R434" s="41"/>
      <c r="S434" s="41"/>
      <c r="T434" s="77"/>
      <c r="AT434" s="23" t="s">
        <v>146</v>
      </c>
      <c r="AU434" s="23" t="s">
        <v>83</v>
      </c>
    </row>
    <row r="435" spans="2:65" s="11" customFormat="1">
      <c r="B435" s="207"/>
      <c r="C435" s="208"/>
      <c r="D435" s="203" t="s">
        <v>148</v>
      </c>
      <c r="E435" s="209" t="s">
        <v>23</v>
      </c>
      <c r="F435" s="210" t="s">
        <v>750</v>
      </c>
      <c r="G435" s="208"/>
      <c r="H435" s="211">
        <v>121.462</v>
      </c>
      <c r="I435" s="212"/>
      <c r="J435" s="208"/>
      <c r="K435" s="208"/>
      <c r="L435" s="213"/>
      <c r="M435" s="214"/>
      <c r="N435" s="215"/>
      <c r="O435" s="215"/>
      <c r="P435" s="215"/>
      <c r="Q435" s="215"/>
      <c r="R435" s="215"/>
      <c r="S435" s="215"/>
      <c r="T435" s="216"/>
      <c r="AT435" s="217" t="s">
        <v>148</v>
      </c>
      <c r="AU435" s="217" t="s">
        <v>83</v>
      </c>
      <c r="AV435" s="11" t="s">
        <v>83</v>
      </c>
      <c r="AW435" s="11" t="s">
        <v>36</v>
      </c>
      <c r="AX435" s="11" t="s">
        <v>73</v>
      </c>
      <c r="AY435" s="217" t="s">
        <v>135</v>
      </c>
    </row>
    <row r="436" spans="2:65" s="12" customFormat="1">
      <c r="B436" s="218"/>
      <c r="C436" s="219"/>
      <c r="D436" s="203" t="s">
        <v>148</v>
      </c>
      <c r="E436" s="220" t="s">
        <v>23</v>
      </c>
      <c r="F436" s="221" t="s">
        <v>150</v>
      </c>
      <c r="G436" s="219"/>
      <c r="H436" s="222">
        <v>121.462</v>
      </c>
      <c r="I436" s="223"/>
      <c r="J436" s="219"/>
      <c r="K436" s="219"/>
      <c r="L436" s="224"/>
      <c r="M436" s="225"/>
      <c r="N436" s="226"/>
      <c r="O436" s="226"/>
      <c r="P436" s="226"/>
      <c r="Q436" s="226"/>
      <c r="R436" s="226"/>
      <c r="S436" s="226"/>
      <c r="T436" s="227"/>
      <c r="AT436" s="228" t="s">
        <v>148</v>
      </c>
      <c r="AU436" s="228" t="s">
        <v>83</v>
      </c>
      <c r="AV436" s="12" t="s">
        <v>142</v>
      </c>
      <c r="AW436" s="12" t="s">
        <v>36</v>
      </c>
      <c r="AX436" s="12" t="s">
        <v>81</v>
      </c>
      <c r="AY436" s="228" t="s">
        <v>135</v>
      </c>
    </row>
    <row r="437" spans="2:65" s="10" customFormat="1" ht="29.85" customHeight="1">
      <c r="B437" s="175"/>
      <c r="C437" s="176"/>
      <c r="D437" s="177" t="s">
        <v>72</v>
      </c>
      <c r="E437" s="189" t="s">
        <v>374</v>
      </c>
      <c r="F437" s="189" t="s">
        <v>375</v>
      </c>
      <c r="G437" s="176"/>
      <c r="H437" s="176"/>
      <c r="I437" s="179"/>
      <c r="J437" s="190">
        <f>BK437</f>
        <v>0</v>
      </c>
      <c r="K437" s="176"/>
      <c r="L437" s="181"/>
      <c r="M437" s="182"/>
      <c r="N437" s="183"/>
      <c r="O437" s="183"/>
      <c r="P437" s="184">
        <f>SUM(P438:P440)</f>
        <v>0</v>
      </c>
      <c r="Q437" s="183"/>
      <c r="R437" s="184">
        <f>SUM(R438:R440)</f>
        <v>0</v>
      </c>
      <c r="S437" s="183"/>
      <c r="T437" s="185">
        <f>SUM(T438:T440)</f>
        <v>0</v>
      </c>
      <c r="AR437" s="186" t="s">
        <v>81</v>
      </c>
      <c r="AT437" s="187" t="s">
        <v>72</v>
      </c>
      <c r="AU437" s="187" t="s">
        <v>81</v>
      </c>
      <c r="AY437" s="186" t="s">
        <v>135</v>
      </c>
      <c r="BK437" s="188">
        <f>SUM(BK438:BK440)</f>
        <v>0</v>
      </c>
    </row>
    <row r="438" spans="2:65" s="1" customFormat="1" ht="16.5" customHeight="1">
      <c r="B438" s="40"/>
      <c r="C438" s="191" t="s">
        <v>432</v>
      </c>
      <c r="D438" s="191" t="s">
        <v>137</v>
      </c>
      <c r="E438" s="192" t="s">
        <v>377</v>
      </c>
      <c r="F438" s="193" t="s">
        <v>378</v>
      </c>
      <c r="G438" s="194" t="s">
        <v>220</v>
      </c>
      <c r="H438" s="195">
        <v>202.583</v>
      </c>
      <c r="I438" s="196"/>
      <c r="J438" s="197">
        <f>ROUND(I438*H438,2)</f>
        <v>0</v>
      </c>
      <c r="K438" s="193" t="s">
        <v>141</v>
      </c>
      <c r="L438" s="60"/>
      <c r="M438" s="198" t="s">
        <v>23</v>
      </c>
      <c r="N438" s="199" t="s">
        <v>44</v>
      </c>
      <c r="O438" s="41"/>
      <c r="P438" s="200">
        <f>O438*H438</f>
        <v>0</v>
      </c>
      <c r="Q438" s="200">
        <v>0</v>
      </c>
      <c r="R438" s="200">
        <f>Q438*H438</f>
        <v>0</v>
      </c>
      <c r="S438" s="200">
        <v>0</v>
      </c>
      <c r="T438" s="201">
        <f>S438*H438</f>
        <v>0</v>
      </c>
      <c r="AR438" s="23" t="s">
        <v>142</v>
      </c>
      <c r="AT438" s="23" t="s">
        <v>137</v>
      </c>
      <c r="AU438" s="23" t="s">
        <v>83</v>
      </c>
      <c r="AY438" s="23" t="s">
        <v>135</v>
      </c>
      <c r="BE438" s="202">
        <f>IF(N438="základní",J438,0)</f>
        <v>0</v>
      </c>
      <c r="BF438" s="202">
        <f>IF(N438="snížená",J438,0)</f>
        <v>0</v>
      </c>
      <c r="BG438" s="202">
        <f>IF(N438="zákl. přenesená",J438,0)</f>
        <v>0</v>
      </c>
      <c r="BH438" s="202">
        <f>IF(N438="sníž. přenesená",J438,0)</f>
        <v>0</v>
      </c>
      <c r="BI438" s="202">
        <f>IF(N438="nulová",J438,0)</f>
        <v>0</v>
      </c>
      <c r="BJ438" s="23" t="s">
        <v>81</v>
      </c>
      <c r="BK438" s="202">
        <f>ROUND(I438*H438,2)</f>
        <v>0</v>
      </c>
      <c r="BL438" s="23" t="s">
        <v>142</v>
      </c>
      <c r="BM438" s="23" t="s">
        <v>751</v>
      </c>
    </row>
    <row r="439" spans="2:65" s="1" customFormat="1">
      <c r="B439" s="40"/>
      <c r="C439" s="62"/>
      <c r="D439" s="203" t="s">
        <v>144</v>
      </c>
      <c r="E439" s="62"/>
      <c r="F439" s="204" t="s">
        <v>380</v>
      </c>
      <c r="G439" s="62"/>
      <c r="H439" s="62"/>
      <c r="I439" s="162"/>
      <c r="J439" s="62"/>
      <c r="K439" s="62"/>
      <c r="L439" s="60"/>
      <c r="M439" s="205"/>
      <c r="N439" s="41"/>
      <c r="O439" s="41"/>
      <c r="P439" s="41"/>
      <c r="Q439" s="41"/>
      <c r="R439" s="41"/>
      <c r="S439" s="41"/>
      <c r="T439" s="77"/>
      <c r="AT439" s="23" t="s">
        <v>144</v>
      </c>
      <c r="AU439" s="23" t="s">
        <v>83</v>
      </c>
    </row>
    <row r="440" spans="2:65" s="1" customFormat="1" ht="27">
      <c r="B440" s="40"/>
      <c r="C440" s="62"/>
      <c r="D440" s="203" t="s">
        <v>146</v>
      </c>
      <c r="E440" s="62"/>
      <c r="F440" s="206" t="s">
        <v>381</v>
      </c>
      <c r="G440" s="62"/>
      <c r="H440" s="62"/>
      <c r="I440" s="162"/>
      <c r="J440" s="62"/>
      <c r="K440" s="62"/>
      <c r="L440" s="60"/>
      <c r="M440" s="253"/>
      <c r="N440" s="254"/>
      <c r="O440" s="254"/>
      <c r="P440" s="254"/>
      <c r="Q440" s="254"/>
      <c r="R440" s="254"/>
      <c r="S440" s="254"/>
      <c r="T440" s="255"/>
      <c r="AT440" s="23" t="s">
        <v>146</v>
      </c>
      <c r="AU440" s="23" t="s">
        <v>83</v>
      </c>
    </row>
    <row r="441" spans="2:65" s="1" customFormat="1" ht="6.95" customHeight="1">
      <c r="B441" s="55"/>
      <c r="C441" s="56"/>
      <c r="D441" s="56"/>
      <c r="E441" s="56"/>
      <c r="F441" s="56"/>
      <c r="G441" s="56"/>
      <c r="H441" s="56"/>
      <c r="I441" s="138"/>
      <c r="J441" s="56"/>
      <c r="K441" s="56"/>
      <c r="L441" s="60"/>
    </row>
  </sheetData>
  <sheetProtection algorithmName="SHA-512" hashValue="utCDUtVkK/QWmWrPpW0AeOkph4KuednxItN52yTJTqxyDXRE6Dbo5RzDzOONAh9KIyx76Z12FXUB01am1MhjAg==" saltValue="GqvF8BnjViLAt05mB/NYpcx4pbNtor8IYalqpTMnQC4vk3fJZo6lnCZSC6C+9KubfkiGn2PxmIQObFJAEXGfEA==" spinCount="100000" sheet="1" objects="1" scenarios="1" formatColumns="0" formatRows="0" autoFilter="0"/>
  <autoFilter ref="C81:K440"/>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3"/>
  <sheetViews>
    <sheetView showGridLines="0" workbookViewId="0">
      <pane ySplit="1" topLeftCell="A65" activePane="bottomLeft" state="frozen"/>
      <selection pane="bottomLeft" activeCell="J79" sqref="J79"/>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93</v>
      </c>
      <c r="G1" s="376" t="s">
        <v>94</v>
      </c>
      <c r="H1" s="376"/>
      <c r="I1" s="114"/>
      <c r="J1" s="113" t="s">
        <v>95</v>
      </c>
      <c r="K1" s="112" t="s">
        <v>96</v>
      </c>
      <c r="L1" s="113" t="s">
        <v>97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4"/>
      <c r="M2" s="364"/>
      <c r="N2" s="364"/>
      <c r="O2" s="364"/>
      <c r="P2" s="364"/>
      <c r="Q2" s="364"/>
      <c r="R2" s="364"/>
      <c r="S2" s="364"/>
      <c r="T2" s="364"/>
      <c r="U2" s="364"/>
      <c r="V2" s="364"/>
      <c r="AT2" s="23" t="s">
        <v>92</v>
      </c>
    </row>
    <row r="3" spans="1:70" ht="6.95" customHeight="1">
      <c r="B3" s="24"/>
      <c r="C3" s="25"/>
      <c r="D3" s="25"/>
      <c r="E3" s="25"/>
      <c r="F3" s="25"/>
      <c r="G3" s="25"/>
      <c r="H3" s="25"/>
      <c r="I3" s="115"/>
      <c r="J3" s="25"/>
      <c r="K3" s="26"/>
      <c r="AT3" s="23" t="s">
        <v>83</v>
      </c>
    </row>
    <row r="4" spans="1:70" ht="36.950000000000003" customHeight="1">
      <c r="B4" s="27"/>
      <c r="C4" s="28"/>
      <c r="D4" s="29" t="s">
        <v>98</v>
      </c>
      <c r="E4" s="28"/>
      <c r="F4" s="28"/>
      <c r="G4" s="28"/>
      <c r="H4" s="28"/>
      <c r="I4" s="116"/>
      <c r="J4" s="28"/>
      <c r="K4" s="30"/>
      <c r="M4" s="31" t="s">
        <v>12</v>
      </c>
      <c r="AT4" s="23" t="s">
        <v>6</v>
      </c>
    </row>
    <row r="5" spans="1:70" ht="6.95" customHeight="1">
      <c r="B5" s="27"/>
      <c r="C5" s="28"/>
      <c r="D5" s="28"/>
      <c r="E5" s="28"/>
      <c r="F5" s="28"/>
      <c r="G5" s="28"/>
      <c r="H5" s="28"/>
      <c r="I5" s="116"/>
      <c r="J5" s="28"/>
      <c r="K5" s="30"/>
    </row>
    <row r="6" spans="1:70" ht="15">
      <c r="B6" s="27"/>
      <c r="C6" s="28"/>
      <c r="D6" s="36" t="s">
        <v>18</v>
      </c>
      <c r="E6" s="28"/>
      <c r="F6" s="28"/>
      <c r="G6" s="28"/>
      <c r="H6" s="28"/>
      <c r="I6" s="116"/>
      <c r="J6" s="28"/>
      <c r="K6" s="30"/>
    </row>
    <row r="7" spans="1:70" ht="16.5" customHeight="1">
      <c r="B7" s="27"/>
      <c r="C7" s="28"/>
      <c r="D7" s="28"/>
      <c r="E7" s="377" t="str">
        <f>'Rekapitulace stavby'!K6</f>
        <v>Odvodnění ulice U Třešňovky v Chomutově</v>
      </c>
      <c r="F7" s="378"/>
      <c r="G7" s="378"/>
      <c r="H7" s="378"/>
      <c r="I7" s="116"/>
      <c r="J7" s="28"/>
      <c r="K7" s="30"/>
    </row>
    <row r="8" spans="1:70" s="1" customFormat="1" ht="15">
      <c r="B8" s="40"/>
      <c r="C8" s="41"/>
      <c r="D8" s="36" t="s">
        <v>99</v>
      </c>
      <c r="E8" s="41"/>
      <c r="F8" s="41"/>
      <c r="G8" s="41"/>
      <c r="H8" s="41"/>
      <c r="I8" s="117"/>
      <c r="J8" s="41"/>
      <c r="K8" s="44"/>
    </row>
    <row r="9" spans="1:70" s="1" customFormat="1" ht="36.950000000000003" customHeight="1">
      <c r="B9" s="40"/>
      <c r="C9" s="41"/>
      <c r="D9" s="41"/>
      <c r="E9" s="379" t="s">
        <v>752</v>
      </c>
      <c r="F9" s="380"/>
      <c r="G9" s="380"/>
      <c r="H9" s="380"/>
      <c r="I9" s="117"/>
      <c r="J9" s="41"/>
      <c r="K9" s="44"/>
    </row>
    <row r="10" spans="1:70" s="1" customFormat="1">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23</v>
      </c>
      <c r="K11" s="44"/>
    </row>
    <row r="12" spans="1:70" s="1" customFormat="1" ht="14.45" customHeight="1">
      <c r="B12" s="40"/>
      <c r="C12" s="41"/>
      <c r="D12" s="36" t="s">
        <v>24</v>
      </c>
      <c r="E12" s="41"/>
      <c r="F12" s="34" t="s">
        <v>25</v>
      </c>
      <c r="G12" s="41"/>
      <c r="H12" s="41"/>
      <c r="I12" s="118" t="s">
        <v>26</v>
      </c>
      <c r="J12" s="119" t="str">
        <f>'Rekapitulace stavby'!AN8</f>
        <v>18. 7. 2018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28</v>
      </c>
      <c r="E14" s="41"/>
      <c r="F14" s="41"/>
      <c r="G14" s="41"/>
      <c r="H14" s="41"/>
      <c r="I14" s="118" t="s">
        <v>29</v>
      </c>
      <c r="J14" s="34" t="s">
        <v>23</v>
      </c>
      <c r="K14" s="44"/>
    </row>
    <row r="15" spans="1:70" s="1" customFormat="1" ht="18" customHeight="1">
      <c r="B15" s="40"/>
      <c r="C15" s="41"/>
      <c r="D15" s="41"/>
      <c r="E15" s="34" t="s">
        <v>30</v>
      </c>
      <c r="F15" s="41"/>
      <c r="G15" s="41"/>
      <c r="H15" s="41"/>
      <c r="I15" s="118" t="s">
        <v>31</v>
      </c>
      <c r="J15" s="34" t="s">
        <v>23</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32</v>
      </c>
      <c r="E17" s="41"/>
      <c r="F17" s="41"/>
      <c r="G17" s="41"/>
      <c r="H17" s="41"/>
      <c r="I17" s="118" t="s">
        <v>29</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31</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34</v>
      </c>
      <c r="E20" s="41"/>
      <c r="F20" s="41"/>
      <c r="G20" s="41"/>
      <c r="H20" s="41"/>
      <c r="I20" s="118" t="s">
        <v>29</v>
      </c>
      <c r="J20" s="34" t="s">
        <v>23</v>
      </c>
      <c r="K20" s="44"/>
    </row>
    <row r="21" spans="2:11" s="1" customFormat="1" ht="18" customHeight="1">
      <c r="B21" s="40"/>
      <c r="C21" s="41"/>
      <c r="D21" s="41"/>
      <c r="E21" s="34" t="s">
        <v>35</v>
      </c>
      <c r="F21" s="41"/>
      <c r="G21" s="41"/>
      <c r="H21" s="41"/>
      <c r="I21" s="118" t="s">
        <v>31</v>
      </c>
      <c r="J21" s="34" t="s">
        <v>23</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37</v>
      </c>
      <c r="E23" s="41"/>
      <c r="F23" s="41"/>
      <c r="G23" s="41"/>
      <c r="H23" s="41"/>
      <c r="I23" s="117"/>
      <c r="J23" s="41"/>
      <c r="K23" s="44"/>
    </row>
    <row r="24" spans="2:11" s="6" customFormat="1" ht="16.5" customHeight="1">
      <c r="B24" s="120"/>
      <c r="C24" s="121"/>
      <c r="D24" s="121"/>
      <c r="E24" s="368" t="s">
        <v>23</v>
      </c>
      <c r="F24" s="368"/>
      <c r="G24" s="368"/>
      <c r="H24" s="36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39</v>
      </c>
      <c r="E27" s="41"/>
      <c r="F27" s="41"/>
      <c r="G27" s="41"/>
      <c r="H27" s="41"/>
      <c r="I27" s="117"/>
      <c r="J27" s="127">
        <f>ROUND(J78,2)</f>
        <v>180000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41</v>
      </c>
      <c r="G29" s="41"/>
      <c r="H29" s="41"/>
      <c r="I29" s="128" t="s">
        <v>40</v>
      </c>
      <c r="J29" s="45" t="s">
        <v>42</v>
      </c>
      <c r="K29" s="44"/>
    </row>
    <row r="30" spans="2:11" s="1" customFormat="1" ht="14.45" customHeight="1">
      <c r="B30" s="40"/>
      <c r="C30" s="41"/>
      <c r="D30" s="48" t="s">
        <v>43</v>
      </c>
      <c r="E30" s="48" t="s">
        <v>44</v>
      </c>
      <c r="F30" s="129">
        <f>ROUND(SUM(BE78:BE82), 2)</f>
        <v>180000</v>
      </c>
      <c r="G30" s="41"/>
      <c r="H30" s="41"/>
      <c r="I30" s="130">
        <v>0.21</v>
      </c>
      <c r="J30" s="129">
        <f>ROUND(ROUND((SUM(BE78:BE82)), 2)*I30, 2)</f>
        <v>37800</v>
      </c>
      <c r="K30" s="44"/>
    </row>
    <row r="31" spans="2:11" s="1" customFormat="1" ht="14.45" customHeight="1">
      <c r="B31" s="40"/>
      <c r="C31" s="41"/>
      <c r="D31" s="41"/>
      <c r="E31" s="48" t="s">
        <v>45</v>
      </c>
      <c r="F31" s="129">
        <f>ROUND(SUM(BF78:BF82), 2)</f>
        <v>0</v>
      </c>
      <c r="G31" s="41"/>
      <c r="H31" s="41"/>
      <c r="I31" s="130">
        <v>0.15</v>
      </c>
      <c r="J31" s="129">
        <f>ROUND(ROUND((SUM(BF78:BF82)), 2)*I31, 2)</f>
        <v>0</v>
      </c>
      <c r="K31" s="44"/>
    </row>
    <row r="32" spans="2:11" s="1" customFormat="1" ht="14.45" hidden="1" customHeight="1">
      <c r="B32" s="40"/>
      <c r="C32" s="41"/>
      <c r="D32" s="41"/>
      <c r="E32" s="48" t="s">
        <v>46</v>
      </c>
      <c r="F32" s="129">
        <f>ROUND(SUM(BG78:BG82), 2)</f>
        <v>0</v>
      </c>
      <c r="G32" s="41"/>
      <c r="H32" s="41"/>
      <c r="I32" s="130">
        <v>0.21</v>
      </c>
      <c r="J32" s="129">
        <v>0</v>
      </c>
      <c r="K32" s="44"/>
    </row>
    <row r="33" spans="2:11" s="1" customFormat="1" ht="14.45" hidden="1" customHeight="1">
      <c r="B33" s="40"/>
      <c r="C33" s="41"/>
      <c r="D33" s="41"/>
      <c r="E33" s="48" t="s">
        <v>47</v>
      </c>
      <c r="F33" s="129">
        <f>ROUND(SUM(BH78:BH82), 2)</f>
        <v>0</v>
      </c>
      <c r="G33" s="41"/>
      <c r="H33" s="41"/>
      <c r="I33" s="130">
        <v>0.15</v>
      </c>
      <c r="J33" s="129">
        <v>0</v>
      </c>
      <c r="K33" s="44"/>
    </row>
    <row r="34" spans="2:11" s="1" customFormat="1" ht="14.45" hidden="1" customHeight="1">
      <c r="B34" s="40"/>
      <c r="C34" s="41"/>
      <c r="D34" s="41"/>
      <c r="E34" s="48" t="s">
        <v>48</v>
      </c>
      <c r="F34" s="129">
        <f>ROUND(SUM(BI78:BI82),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49</v>
      </c>
      <c r="E36" s="78"/>
      <c r="F36" s="78"/>
      <c r="G36" s="133" t="s">
        <v>50</v>
      </c>
      <c r="H36" s="134" t="s">
        <v>51</v>
      </c>
      <c r="I36" s="135"/>
      <c r="J36" s="136">
        <f>SUM(J27:J34)</f>
        <v>217800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101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7" t="str">
        <f>E7</f>
        <v>Odvodnění ulice U Třešňovky v Chomutově</v>
      </c>
      <c r="F45" s="378"/>
      <c r="G45" s="378"/>
      <c r="H45" s="378"/>
      <c r="I45" s="117"/>
      <c r="J45" s="41"/>
      <c r="K45" s="44"/>
    </row>
    <row r="46" spans="2:11" s="1" customFormat="1" ht="14.45" customHeight="1">
      <c r="B46" s="40"/>
      <c r="C46" s="36" t="s">
        <v>99</v>
      </c>
      <c r="D46" s="41"/>
      <c r="E46" s="41"/>
      <c r="F46" s="41"/>
      <c r="G46" s="41"/>
      <c r="H46" s="41"/>
      <c r="I46" s="117"/>
      <c r="J46" s="41"/>
      <c r="K46" s="44"/>
    </row>
    <row r="47" spans="2:11" s="1" customFormat="1" ht="17.25" customHeight="1">
      <c r="B47" s="40"/>
      <c r="C47" s="41"/>
      <c r="D47" s="41"/>
      <c r="E47" s="379" t="str">
        <f>E9</f>
        <v xml:space="preserve">VON - Vedlejší a ostatní náklady </v>
      </c>
      <c r="F47" s="380"/>
      <c r="G47" s="380"/>
      <c r="H47" s="380"/>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24</v>
      </c>
      <c r="D49" s="41"/>
      <c r="E49" s="41"/>
      <c r="F49" s="34" t="str">
        <f>F12</f>
        <v>Chomutov</v>
      </c>
      <c r="G49" s="41"/>
      <c r="H49" s="41"/>
      <c r="I49" s="118" t="s">
        <v>26</v>
      </c>
      <c r="J49" s="119" t="str">
        <f>IF(J12="","",J12)</f>
        <v>18. 7. 2018</v>
      </c>
      <c r="K49" s="44"/>
    </row>
    <row r="50" spans="2:47" s="1" customFormat="1" ht="6.95" customHeight="1">
      <c r="B50" s="40"/>
      <c r="C50" s="41"/>
      <c r="D50" s="41"/>
      <c r="E50" s="41"/>
      <c r="F50" s="41"/>
      <c r="G50" s="41"/>
      <c r="H50" s="41"/>
      <c r="I50" s="117"/>
      <c r="J50" s="41"/>
      <c r="K50" s="44"/>
    </row>
    <row r="51" spans="2:47" s="1" customFormat="1" ht="15">
      <c r="B51" s="40"/>
      <c r="C51" s="36" t="s">
        <v>28</v>
      </c>
      <c r="D51" s="41"/>
      <c r="E51" s="41"/>
      <c r="F51" s="34" t="str">
        <f>E15</f>
        <v xml:space="preserve">Statutární město Chomutov </v>
      </c>
      <c r="G51" s="41"/>
      <c r="H51" s="41"/>
      <c r="I51" s="118" t="s">
        <v>34</v>
      </c>
      <c r="J51" s="368" t="str">
        <f>E21</f>
        <v>POVOING, Ing. Miloslav Čáp, Ph.D</v>
      </c>
      <c r="K51" s="44"/>
    </row>
    <row r="52" spans="2:47" s="1" customFormat="1" ht="14.45" customHeight="1">
      <c r="B52" s="40"/>
      <c r="C52" s="36" t="s">
        <v>32</v>
      </c>
      <c r="D52" s="41"/>
      <c r="E52" s="41"/>
      <c r="F52" s="34" t="str">
        <f>IF(E18="","",E18)</f>
        <v/>
      </c>
      <c r="G52" s="41"/>
      <c r="H52" s="41"/>
      <c r="I52" s="117"/>
      <c r="J52" s="372"/>
      <c r="K52" s="44"/>
    </row>
    <row r="53" spans="2:47" s="1" customFormat="1" ht="10.35" customHeight="1">
      <c r="B53" s="40"/>
      <c r="C53" s="41"/>
      <c r="D53" s="41"/>
      <c r="E53" s="41"/>
      <c r="F53" s="41"/>
      <c r="G53" s="41"/>
      <c r="H53" s="41"/>
      <c r="I53" s="117"/>
      <c r="J53" s="41"/>
      <c r="K53" s="44"/>
    </row>
    <row r="54" spans="2:47" s="1" customFormat="1" ht="29.25" customHeight="1">
      <c r="B54" s="40"/>
      <c r="C54" s="143" t="s">
        <v>102</v>
      </c>
      <c r="D54" s="131"/>
      <c r="E54" s="131"/>
      <c r="F54" s="131"/>
      <c r="G54" s="131"/>
      <c r="H54" s="131"/>
      <c r="I54" s="144"/>
      <c r="J54" s="145" t="s">
        <v>103</v>
      </c>
      <c r="K54" s="146"/>
    </row>
    <row r="55" spans="2:47" s="1" customFormat="1" ht="10.35" customHeight="1">
      <c r="B55" s="40"/>
      <c r="C55" s="41"/>
      <c r="D55" s="41"/>
      <c r="E55" s="41"/>
      <c r="F55" s="41"/>
      <c r="G55" s="41"/>
      <c r="H55" s="41"/>
      <c r="I55" s="117"/>
      <c r="J55" s="41"/>
      <c r="K55" s="44"/>
    </row>
    <row r="56" spans="2:47" s="1" customFormat="1" ht="29.25" customHeight="1">
      <c r="B56" s="40"/>
      <c r="C56" s="147" t="s">
        <v>104</v>
      </c>
      <c r="D56" s="41"/>
      <c r="E56" s="41"/>
      <c r="F56" s="41"/>
      <c r="G56" s="41"/>
      <c r="H56" s="41"/>
      <c r="I56" s="117"/>
      <c r="J56" s="127">
        <f>J78</f>
        <v>180000</v>
      </c>
      <c r="K56" s="44"/>
      <c r="AU56" s="23" t="s">
        <v>105</v>
      </c>
    </row>
    <row r="57" spans="2:47" s="7" customFormat="1" ht="24.95" customHeight="1">
      <c r="B57" s="148"/>
      <c r="C57" s="149"/>
      <c r="D57" s="150" t="s">
        <v>753</v>
      </c>
      <c r="E57" s="151"/>
      <c r="F57" s="151"/>
      <c r="G57" s="151"/>
      <c r="H57" s="151"/>
      <c r="I57" s="152"/>
      <c r="J57" s="153">
        <f>J79</f>
        <v>180000</v>
      </c>
      <c r="K57" s="154"/>
    </row>
    <row r="58" spans="2:47" s="8" customFormat="1" ht="19.899999999999999" customHeight="1">
      <c r="B58" s="155"/>
      <c r="C58" s="156"/>
      <c r="D58" s="157" t="s">
        <v>754</v>
      </c>
      <c r="E58" s="158"/>
      <c r="F58" s="158"/>
      <c r="G58" s="158"/>
      <c r="H58" s="158"/>
      <c r="I58" s="159"/>
      <c r="J58" s="160">
        <f>J80</f>
        <v>180000</v>
      </c>
      <c r="K58" s="161"/>
    </row>
    <row r="59" spans="2:47" s="1" customFormat="1" ht="21.75" customHeight="1">
      <c r="B59" s="40"/>
      <c r="C59" s="41"/>
      <c r="D59" s="41"/>
      <c r="E59" s="41"/>
      <c r="F59" s="41"/>
      <c r="G59" s="41"/>
      <c r="H59" s="41"/>
      <c r="I59" s="117"/>
      <c r="J59" s="41"/>
      <c r="K59" s="44"/>
    </row>
    <row r="60" spans="2:47" s="1" customFormat="1" ht="6.95" customHeight="1">
      <c r="B60" s="55"/>
      <c r="C60" s="56"/>
      <c r="D60" s="56"/>
      <c r="E60" s="56"/>
      <c r="F60" s="56"/>
      <c r="G60" s="56"/>
      <c r="H60" s="56"/>
      <c r="I60" s="138"/>
      <c r="J60" s="56"/>
      <c r="K60" s="57"/>
    </row>
    <row r="64" spans="2:47" s="1" customFormat="1" ht="6.95" customHeight="1">
      <c r="B64" s="58"/>
      <c r="C64" s="59"/>
      <c r="D64" s="59"/>
      <c r="E64" s="59"/>
      <c r="F64" s="59"/>
      <c r="G64" s="59"/>
      <c r="H64" s="59"/>
      <c r="I64" s="141"/>
      <c r="J64" s="59"/>
      <c r="K64" s="59"/>
      <c r="L64" s="60"/>
    </row>
    <row r="65" spans="2:63" s="1" customFormat="1" ht="36.950000000000003" customHeight="1">
      <c r="B65" s="40"/>
      <c r="C65" s="61" t="s">
        <v>119</v>
      </c>
      <c r="D65" s="62"/>
      <c r="E65" s="62"/>
      <c r="F65" s="62"/>
      <c r="G65" s="62"/>
      <c r="H65" s="62"/>
      <c r="I65" s="162"/>
      <c r="J65" s="62"/>
      <c r="K65" s="62"/>
      <c r="L65" s="60"/>
    </row>
    <row r="66" spans="2:63" s="1" customFormat="1" ht="6.95" customHeight="1">
      <c r="B66" s="40"/>
      <c r="C66" s="62"/>
      <c r="D66" s="62"/>
      <c r="E66" s="62"/>
      <c r="F66" s="62"/>
      <c r="G66" s="62"/>
      <c r="H66" s="62"/>
      <c r="I66" s="162"/>
      <c r="J66" s="62"/>
      <c r="K66" s="62"/>
      <c r="L66" s="60"/>
    </row>
    <row r="67" spans="2:63" s="1" customFormat="1" ht="14.45" customHeight="1">
      <c r="B67" s="40"/>
      <c r="C67" s="64" t="s">
        <v>18</v>
      </c>
      <c r="D67" s="62"/>
      <c r="E67" s="62"/>
      <c r="F67" s="62"/>
      <c r="G67" s="62"/>
      <c r="H67" s="62"/>
      <c r="I67" s="162"/>
      <c r="J67" s="62"/>
      <c r="K67" s="62"/>
      <c r="L67" s="60"/>
    </row>
    <row r="68" spans="2:63" s="1" customFormat="1" ht="16.5" customHeight="1">
      <c r="B68" s="40"/>
      <c r="C68" s="62"/>
      <c r="D68" s="62"/>
      <c r="E68" s="373" t="str">
        <f>E7</f>
        <v>Odvodnění ulice U Třešňovky v Chomutově</v>
      </c>
      <c r="F68" s="374"/>
      <c r="G68" s="374"/>
      <c r="H68" s="374"/>
      <c r="I68" s="162"/>
      <c r="J68" s="62"/>
      <c r="K68" s="62"/>
      <c r="L68" s="60"/>
    </row>
    <row r="69" spans="2:63" s="1" customFormat="1" ht="14.45" customHeight="1">
      <c r="B69" s="40"/>
      <c r="C69" s="64" t="s">
        <v>99</v>
      </c>
      <c r="D69" s="62"/>
      <c r="E69" s="62"/>
      <c r="F69" s="62"/>
      <c r="G69" s="62"/>
      <c r="H69" s="62"/>
      <c r="I69" s="162"/>
      <c r="J69" s="62"/>
      <c r="K69" s="62"/>
      <c r="L69" s="60"/>
    </row>
    <row r="70" spans="2:63" s="1" customFormat="1" ht="17.25" customHeight="1">
      <c r="B70" s="40"/>
      <c r="C70" s="62"/>
      <c r="D70" s="62"/>
      <c r="E70" s="337" t="str">
        <f>E9</f>
        <v xml:space="preserve">VON - Vedlejší a ostatní náklady </v>
      </c>
      <c r="F70" s="375"/>
      <c r="G70" s="375"/>
      <c r="H70" s="375"/>
      <c r="I70" s="162"/>
      <c r="J70" s="62"/>
      <c r="K70" s="62"/>
      <c r="L70" s="60"/>
    </row>
    <row r="71" spans="2:63" s="1" customFormat="1" ht="6.95" customHeight="1">
      <c r="B71" s="40"/>
      <c r="C71" s="62"/>
      <c r="D71" s="62"/>
      <c r="E71" s="62"/>
      <c r="F71" s="62"/>
      <c r="G71" s="62"/>
      <c r="H71" s="62"/>
      <c r="I71" s="162"/>
      <c r="J71" s="62"/>
      <c r="K71" s="62"/>
      <c r="L71" s="60"/>
    </row>
    <row r="72" spans="2:63" s="1" customFormat="1" ht="18" customHeight="1">
      <c r="B72" s="40"/>
      <c r="C72" s="64" t="s">
        <v>24</v>
      </c>
      <c r="D72" s="62"/>
      <c r="E72" s="62"/>
      <c r="F72" s="163" t="str">
        <f>F12</f>
        <v>Chomutov</v>
      </c>
      <c r="G72" s="62"/>
      <c r="H72" s="62"/>
      <c r="I72" s="164" t="s">
        <v>26</v>
      </c>
      <c r="J72" s="72" t="str">
        <f>IF(J12="","",J12)</f>
        <v>18. 7. 2018</v>
      </c>
      <c r="K72" s="62"/>
      <c r="L72" s="60"/>
    </row>
    <row r="73" spans="2:63" s="1" customFormat="1" ht="6.95" customHeight="1">
      <c r="B73" s="40"/>
      <c r="C73" s="62"/>
      <c r="D73" s="62"/>
      <c r="E73" s="62"/>
      <c r="F73" s="62"/>
      <c r="G73" s="62"/>
      <c r="H73" s="62"/>
      <c r="I73" s="162"/>
      <c r="J73" s="62"/>
      <c r="K73" s="62"/>
      <c r="L73" s="60"/>
    </row>
    <row r="74" spans="2:63" s="1" customFormat="1" ht="15">
      <c r="B74" s="40"/>
      <c r="C74" s="64" t="s">
        <v>28</v>
      </c>
      <c r="D74" s="62"/>
      <c r="E74" s="62"/>
      <c r="F74" s="163" t="str">
        <f>E15</f>
        <v xml:space="preserve">Statutární město Chomutov </v>
      </c>
      <c r="G74" s="62"/>
      <c r="H74" s="62"/>
      <c r="I74" s="164" t="s">
        <v>34</v>
      </c>
      <c r="J74" s="163" t="str">
        <f>E21</f>
        <v>POVOING, Ing. Miloslav Čáp, Ph.D</v>
      </c>
      <c r="K74" s="62"/>
      <c r="L74" s="60"/>
    </row>
    <row r="75" spans="2:63" s="1" customFormat="1" ht="14.45" customHeight="1">
      <c r="B75" s="40"/>
      <c r="C75" s="64" t="s">
        <v>32</v>
      </c>
      <c r="D75" s="62"/>
      <c r="E75" s="62"/>
      <c r="F75" s="163" t="str">
        <f>IF(E18="","",E18)</f>
        <v/>
      </c>
      <c r="G75" s="62"/>
      <c r="H75" s="62"/>
      <c r="I75" s="162"/>
      <c r="J75" s="62"/>
      <c r="K75" s="62"/>
      <c r="L75" s="60"/>
    </row>
    <row r="76" spans="2:63" s="1" customFormat="1" ht="10.35" customHeight="1">
      <c r="B76" s="40"/>
      <c r="C76" s="62"/>
      <c r="D76" s="62"/>
      <c r="E76" s="62"/>
      <c r="F76" s="62"/>
      <c r="G76" s="62"/>
      <c r="H76" s="62"/>
      <c r="I76" s="162"/>
      <c r="J76" s="62"/>
      <c r="K76" s="62"/>
      <c r="L76" s="60"/>
    </row>
    <row r="77" spans="2:63" s="9" customFormat="1" ht="29.25" customHeight="1">
      <c r="B77" s="165"/>
      <c r="C77" s="166" t="s">
        <v>120</v>
      </c>
      <c r="D77" s="167" t="s">
        <v>58</v>
      </c>
      <c r="E77" s="167" t="s">
        <v>54</v>
      </c>
      <c r="F77" s="167" t="s">
        <v>121</v>
      </c>
      <c r="G77" s="167" t="s">
        <v>122</v>
      </c>
      <c r="H77" s="167" t="s">
        <v>123</v>
      </c>
      <c r="I77" s="168" t="s">
        <v>124</v>
      </c>
      <c r="J77" s="167" t="s">
        <v>103</v>
      </c>
      <c r="K77" s="169" t="s">
        <v>125</v>
      </c>
      <c r="L77" s="170"/>
      <c r="M77" s="80" t="s">
        <v>126</v>
      </c>
      <c r="N77" s="81" t="s">
        <v>43</v>
      </c>
      <c r="O77" s="81" t="s">
        <v>127</v>
      </c>
      <c r="P77" s="81" t="s">
        <v>128</v>
      </c>
      <c r="Q77" s="81" t="s">
        <v>129</v>
      </c>
      <c r="R77" s="81" t="s">
        <v>130</v>
      </c>
      <c r="S77" s="81" t="s">
        <v>131</v>
      </c>
      <c r="T77" s="82" t="s">
        <v>132</v>
      </c>
    </row>
    <row r="78" spans="2:63" s="1" customFormat="1" ht="29.25" customHeight="1">
      <c r="B78" s="40"/>
      <c r="C78" s="86" t="s">
        <v>104</v>
      </c>
      <c r="D78" s="62"/>
      <c r="E78" s="62"/>
      <c r="F78" s="62"/>
      <c r="G78" s="62"/>
      <c r="H78" s="62"/>
      <c r="I78" s="162"/>
      <c r="J78" s="171">
        <f>BK78</f>
        <v>180000</v>
      </c>
      <c r="K78" s="62"/>
      <c r="L78" s="60"/>
      <c r="M78" s="83"/>
      <c r="N78" s="84"/>
      <c r="O78" s="84"/>
      <c r="P78" s="172">
        <f>P79</f>
        <v>0</v>
      </c>
      <c r="Q78" s="84"/>
      <c r="R78" s="172">
        <f>R79</f>
        <v>0</v>
      </c>
      <c r="S78" s="84"/>
      <c r="T78" s="173">
        <f>T79</f>
        <v>0</v>
      </c>
      <c r="AT78" s="23" t="s">
        <v>72</v>
      </c>
      <c r="AU78" s="23" t="s">
        <v>105</v>
      </c>
      <c r="BK78" s="174">
        <f>BK79</f>
        <v>180000</v>
      </c>
    </row>
    <row r="79" spans="2:63" s="10" customFormat="1" ht="37.35" customHeight="1">
      <c r="B79" s="175"/>
      <c r="C79" s="176"/>
      <c r="D79" s="177" t="s">
        <v>72</v>
      </c>
      <c r="E79" s="178" t="s">
        <v>755</v>
      </c>
      <c r="F79" s="178" t="s">
        <v>756</v>
      </c>
      <c r="G79" s="176"/>
      <c r="H79" s="176"/>
      <c r="I79" s="179"/>
      <c r="J79" s="180">
        <f>BK79</f>
        <v>180000</v>
      </c>
      <c r="K79" s="176"/>
      <c r="L79" s="181"/>
      <c r="M79" s="182"/>
      <c r="N79" s="183"/>
      <c r="O79" s="183"/>
      <c r="P79" s="184">
        <f>P80</f>
        <v>0</v>
      </c>
      <c r="Q79" s="183"/>
      <c r="R79" s="184">
        <f>R80</f>
        <v>0</v>
      </c>
      <c r="S79" s="183"/>
      <c r="T79" s="185">
        <f>T80</f>
        <v>0</v>
      </c>
      <c r="AR79" s="186" t="s">
        <v>171</v>
      </c>
      <c r="AT79" s="187" t="s">
        <v>72</v>
      </c>
      <c r="AU79" s="187" t="s">
        <v>73</v>
      </c>
      <c r="AY79" s="186" t="s">
        <v>135</v>
      </c>
      <c r="BK79" s="188">
        <f>BK80</f>
        <v>180000</v>
      </c>
    </row>
    <row r="80" spans="2:63" s="10" customFormat="1" ht="19.899999999999999" customHeight="1">
      <c r="B80" s="175"/>
      <c r="C80" s="176"/>
      <c r="D80" s="177" t="s">
        <v>72</v>
      </c>
      <c r="E80" s="189" t="s">
        <v>757</v>
      </c>
      <c r="F80" s="189" t="s">
        <v>758</v>
      </c>
      <c r="G80" s="176"/>
      <c r="H80" s="176"/>
      <c r="I80" s="179"/>
      <c r="J80" s="190">
        <f>BK80</f>
        <v>180000</v>
      </c>
      <c r="K80" s="176"/>
      <c r="L80" s="181"/>
      <c r="M80" s="182"/>
      <c r="N80" s="183"/>
      <c r="O80" s="183"/>
      <c r="P80" s="184">
        <f>SUM(P81:P82)</f>
        <v>0</v>
      </c>
      <c r="Q80" s="183"/>
      <c r="R80" s="184">
        <f>SUM(R81:R82)</f>
        <v>0</v>
      </c>
      <c r="S80" s="183"/>
      <c r="T80" s="185">
        <f>SUM(T81:T82)</f>
        <v>0</v>
      </c>
      <c r="AR80" s="186" t="s">
        <v>171</v>
      </c>
      <c r="AT80" s="187" t="s">
        <v>72</v>
      </c>
      <c r="AU80" s="187" t="s">
        <v>81</v>
      </c>
      <c r="AY80" s="186" t="s">
        <v>135</v>
      </c>
      <c r="BK80" s="188">
        <f>SUM(BK81:BK82)</f>
        <v>180000</v>
      </c>
    </row>
    <row r="81" spans="2:65" s="1" customFormat="1" ht="16.5" customHeight="1">
      <c r="B81" s="40"/>
      <c r="C81" s="191" t="s">
        <v>81</v>
      </c>
      <c r="D81" s="191" t="s">
        <v>137</v>
      </c>
      <c r="E81" s="192" t="s">
        <v>759</v>
      </c>
      <c r="F81" s="193" t="s">
        <v>91</v>
      </c>
      <c r="G81" s="194" t="s">
        <v>444</v>
      </c>
      <c r="H81" s="249">
        <v>1</v>
      </c>
      <c r="I81" s="196">
        <v>180000</v>
      </c>
      <c r="J81" s="197">
        <f>ROUND(I81*H81,2)</f>
        <v>180000</v>
      </c>
      <c r="K81" s="193" t="s">
        <v>23</v>
      </c>
      <c r="L81" s="60"/>
      <c r="M81" s="198" t="s">
        <v>23</v>
      </c>
      <c r="N81" s="199" t="s">
        <v>44</v>
      </c>
      <c r="O81" s="41"/>
      <c r="P81" s="200">
        <f>O81*H81</f>
        <v>0</v>
      </c>
      <c r="Q81" s="200">
        <v>0</v>
      </c>
      <c r="R81" s="200">
        <f>Q81*H81</f>
        <v>0</v>
      </c>
      <c r="S81" s="200">
        <v>0</v>
      </c>
      <c r="T81" s="201">
        <f>S81*H81</f>
        <v>0</v>
      </c>
      <c r="AR81" s="23" t="s">
        <v>760</v>
      </c>
      <c r="AT81" s="23" t="s">
        <v>137</v>
      </c>
      <c r="AU81" s="23" t="s">
        <v>83</v>
      </c>
      <c r="AY81" s="23" t="s">
        <v>135</v>
      </c>
      <c r="BE81" s="202">
        <f>IF(N81="základní",J81,0)</f>
        <v>180000</v>
      </c>
      <c r="BF81" s="202">
        <f>IF(N81="snížená",J81,0)</f>
        <v>0</v>
      </c>
      <c r="BG81" s="202">
        <f>IF(N81="zákl. přenesená",J81,0)</f>
        <v>0</v>
      </c>
      <c r="BH81" s="202">
        <f>IF(N81="sníž. přenesená",J81,0)</f>
        <v>0</v>
      </c>
      <c r="BI81" s="202">
        <f>IF(N81="nulová",J81,0)</f>
        <v>0</v>
      </c>
      <c r="BJ81" s="23" t="s">
        <v>81</v>
      </c>
      <c r="BK81" s="202">
        <f>ROUND(I81*H81,2)</f>
        <v>180000</v>
      </c>
      <c r="BL81" s="23" t="s">
        <v>760</v>
      </c>
      <c r="BM81" s="23" t="s">
        <v>761</v>
      </c>
    </row>
    <row r="82" spans="2:65" s="1" customFormat="1">
      <c r="B82" s="40"/>
      <c r="C82" s="62"/>
      <c r="D82" s="203" t="s">
        <v>144</v>
      </c>
      <c r="E82" s="62"/>
      <c r="F82" s="204" t="s">
        <v>762</v>
      </c>
      <c r="G82" s="62"/>
      <c r="H82" s="62"/>
      <c r="I82" s="162"/>
      <c r="J82" s="62"/>
      <c r="K82" s="62"/>
      <c r="L82" s="60"/>
      <c r="M82" s="253"/>
      <c r="N82" s="254"/>
      <c r="O82" s="254"/>
      <c r="P82" s="254"/>
      <c r="Q82" s="254"/>
      <c r="R82" s="254"/>
      <c r="S82" s="254"/>
      <c r="T82" s="255"/>
      <c r="AT82" s="23" t="s">
        <v>144</v>
      </c>
      <c r="AU82" s="23" t="s">
        <v>83</v>
      </c>
    </row>
    <row r="83" spans="2:65" s="1" customFormat="1" ht="6.95" customHeight="1">
      <c r="B83" s="55"/>
      <c r="C83" s="56"/>
      <c r="D83" s="56"/>
      <c r="E83" s="56"/>
      <c r="F83" s="56"/>
      <c r="G83" s="56"/>
      <c r="H83" s="56"/>
      <c r="I83" s="138"/>
      <c r="J83" s="56"/>
      <c r="K83" s="56"/>
      <c r="L83" s="60"/>
    </row>
  </sheetData>
  <sheetProtection algorithmName="SHA-512" hashValue="7vdV53SZ4rDPH2hEW8P6xJJWtub5P/ZScpIkg3II7UXF8074JDwIFzNvq80K07oY9pibdCTPMo1FGSB4N9KWkw==" saltValue="Q4Oim8iDJ92zjFqWxQ0p5vKQ8Hst+MeSCai8VLKR2JXOqjJFvlk0Re0j7kmMqElWZdNLW0fvMXrUoSFUJgFxnA==" spinCount="100000" sheet="1" objects="1" scenarios="1" formatColumns="0" formatRows="0" autoFilter="0"/>
  <autoFilter ref="C77:K8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56" customWidth="1"/>
    <col min="2" max="2" width="1.6640625" style="256" customWidth="1"/>
    <col min="3" max="4" width="5" style="256" customWidth="1"/>
    <col min="5" max="5" width="11.6640625" style="256" customWidth="1"/>
    <col min="6" max="6" width="9.1640625" style="256" customWidth="1"/>
    <col min="7" max="7" width="5" style="256" customWidth="1"/>
    <col min="8" max="8" width="77.83203125" style="256" customWidth="1"/>
    <col min="9" max="10" width="20" style="256" customWidth="1"/>
    <col min="11" max="11" width="1.6640625" style="256" customWidth="1"/>
  </cols>
  <sheetData>
    <row r="1" spans="2:11" ht="37.5" customHeight="1"/>
    <row r="2" spans="2:11" ht="7.5" customHeight="1">
      <c r="B2" s="257"/>
      <c r="C2" s="258"/>
      <c r="D2" s="258"/>
      <c r="E2" s="258"/>
      <c r="F2" s="258"/>
      <c r="G2" s="258"/>
      <c r="H2" s="258"/>
      <c r="I2" s="258"/>
      <c r="J2" s="258"/>
      <c r="K2" s="259"/>
    </row>
    <row r="3" spans="2:11" s="14" customFormat="1" ht="45" customHeight="1">
      <c r="B3" s="260"/>
      <c r="C3" s="382" t="s">
        <v>763</v>
      </c>
      <c r="D3" s="382"/>
      <c r="E3" s="382"/>
      <c r="F3" s="382"/>
      <c r="G3" s="382"/>
      <c r="H3" s="382"/>
      <c r="I3" s="382"/>
      <c r="J3" s="382"/>
      <c r="K3" s="261"/>
    </row>
    <row r="4" spans="2:11" ht="25.5" customHeight="1">
      <c r="B4" s="262"/>
      <c r="C4" s="383" t="s">
        <v>764</v>
      </c>
      <c r="D4" s="383"/>
      <c r="E4" s="383"/>
      <c r="F4" s="383"/>
      <c r="G4" s="383"/>
      <c r="H4" s="383"/>
      <c r="I4" s="383"/>
      <c r="J4" s="383"/>
      <c r="K4" s="263"/>
    </row>
    <row r="5" spans="2:11" ht="5.25" customHeight="1">
      <c r="B5" s="262"/>
      <c r="C5" s="264"/>
      <c r="D5" s="264"/>
      <c r="E5" s="264"/>
      <c r="F5" s="264"/>
      <c r="G5" s="264"/>
      <c r="H5" s="264"/>
      <c r="I5" s="264"/>
      <c r="J5" s="264"/>
      <c r="K5" s="263"/>
    </row>
    <row r="6" spans="2:11" ht="15" customHeight="1">
      <c r="B6" s="262"/>
      <c r="C6" s="381" t="s">
        <v>765</v>
      </c>
      <c r="D6" s="381"/>
      <c r="E6" s="381"/>
      <c r="F6" s="381"/>
      <c r="G6" s="381"/>
      <c r="H6" s="381"/>
      <c r="I6" s="381"/>
      <c r="J6" s="381"/>
      <c r="K6" s="263"/>
    </row>
    <row r="7" spans="2:11" ht="15" customHeight="1">
      <c r="B7" s="266"/>
      <c r="C7" s="381" t="s">
        <v>766</v>
      </c>
      <c r="D7" s="381"/>
      <c r="E7" s="381"/>
      <c r="F7" s="381"/>
      <c r="G7" s="381"/>
      <c r="H7" s="381"/>
      <c r="I7" s="381"/>
      <c r="J7" s="381"/>
      <c r="K7" s="263"/>
    </row>
    <row r="8" spans="2:11" ht="12.75" customHeight="1">
      <c r="B8" s="266"/>
      <c r="C8" s="265"/>
      <c r="D8" s="265"/>
      <c r="E8" s="265"/>
      <c r="F8" s="265"/>
      <c r="G8" s="265"/>
      <c r="H8" s="265"/>
      <c r="I8" s="265"/>
      <c r="J8" s="265"/>
      <c r="K8" s="263"/>
    </row>
    <row r="9" spans="2:11" ht="15" customHeight="1">
      <c r="B9" s="266"/>
      <c r="C9" s="381" t="s">
        <v>767</v>
      </c>
      <c r="D9" s="381"/>
      <c r="E9" s="381"/>
      <c r="F9" s="381"/>
      <c r="G9" s="381"/>
      <c r="H9" s="381"/>
      <c r="I9" s="381"/>
      <c r="J9" s="381"/>
      <c r="K9" s="263"/>
    </row>
    <row r="10" spans="2:11" ht="15" customHeight="1">
      <c r="B10" s="266"/>
      <c r="C10" s="265"/>
      <c r="D10" s="381" t="s">
        <v>768</v>
      </c>
      <c r="E10" s="381"/>
      <c r="F10" s="381"/>
      <c r="G10" s="381"/>
      <c r="H10" s="381"/>
      <c r="I10" s="381"/>
      <c r="J10" s="381"/>
      <c r="K10" s="263"/>
    </row>
    <row r="11" spans="2:11" ht="15" customHeight="1">
      <c r="B11" s="266"/>
      <c r="C11" s="267"/>
      <c r="D11" s="381" t="s">
        <v>769</v>
      </c>
      <c r="E11" s="381"/>
      <c r="F11" s="381"/>
      <c r="G11" s="381"/>
      <c r="H11" s="381"/>
      <c r="I11" s="381"/>
      <c r="J11" s="381"/>
      <c r="K11" s="263"/>
    </row>
    <row r="12" spans="2:11" ht="12.75" customHeight="1">
      <c r="B12" s="266"/>
      <c r="C12" s="267"/>
      <c r="D12" s="267"/>
      <c r="E12" s="267"/>
      <c r="F12" s="267"/>
      <c r="G12" s="267"/>
      <c r="H12" s="267"/>
      <c r="I12" s="267"/>
      <c r="J12" s="267"/>
      <c r="K12" s="263"/>
    </row>
    <row r="13" spans="2:11" ht="15" customHeight="1">
      <c r="B13" s="266"/>
      <c r="C13" s="267"/>
      <c r="D13" s="381" t="s">
        <v>770</v>
      </c>
      <c r="E13" s="381"/>
      <c r="F13" s="381"/>
      <c r="G13" s="381"/>
      <c r="H13" s="381"/>
      <c r="I13" s="381"/>
      <c r="J13" s="381"/>
      <c r="K13" s="263"/>
    </row>
    <row r="14" spans="2:11" ht="15" customHeight="1">
      <c r="B14" s="266"/>
      <c r="C14" s="267"/>
      <c r="D14" s="381" t="s">
        <v>771</v>
      </c>
      <c r="E14" s="381"/>
      <c r="F14" s="381"/>
      <c r="G14" s="381"/>
      <c r="H14" s="381"/>
      <c r="I14" s="381"/>
      <c r="J14" s="381"/>
      <c r="K14" s="263"/>
    </row>
    <row r="15" spans="2:11" ht="15" customHeight="1">
      <c r="B15" s="266"/>
      <c r="C15" s="267"/>
      <c r="D15" s="381" t="s">
        <v>772</v>
      </c>
      <c r="E15" s="381"/>
      <c r="F15" s="381"/>
      <c r="G15" s="381"/>
      <c r="H15" s="381"/>
      <c r="I15" s="381"/>
      <c r="J15" s="381"/>
      <c r="K15" s="263"/>
    </row>
    <row r="16" spans="2:11" ht="15" customHeight="1">
      <c r="B16" s="266"/>
      <c r="C16" s="267"/>
      <c r="D16" s="267"/>
      <c r="E16" s="268" t="s">
        <v>80</v>
      </c>
      <c r="F16" s="381" t="s">
        <v>773</v>
      </c>
      <c r="G16" s="381"/>
      <c r="H16" s="381"/>
      <c r="I16" s="381"/>
      <c r="J16" s="381"/>
      <c r="K16" s="263"/>
    </row>
    <row r="17" spans="2:11" ht="15" customHeight="1">
      <c r="B17" s="266"/>
      <c r="C17" s="267"/>
      <c r="D17" s="267"/>
      <c r="E17" s="268" t="s">
        <v>774</v>
      </c>
      <c r="F17" s="381" t="s">
        <v>775</v>
      </c>
      <c r="G17" s="381"/>
      <c r="H17" s="381"/>
      <c r="I17" s="381"/>
      <c r="J17" s="381"/>
      <c r="K17" s="263"/>
    </row>
    <row r="18" spans="2:11" ht="15" customHeight="1">
      <c r="B18" s="266"/>
      <c r="C18" s="267"/>
      <c r="D18" s="267"/>
      <c r="E18" s="268" t="s">
        <v>776</v>
      </c>
      <c r="F18" s="381" t="s">
        <v>777</v>
      </c>
      <c r="G18" s="381"/>
      <c r="H18" s="381"/>
      <c r="I18" s="381"/>
      <c r="J18" s="381"/>
      <c r="K18" s="263"/>
    </row>
    <row r="19" spans="2:11" ht="15" customHeight="1">
      <c r="B19" s="266"/>
      <c r="C19" s="267"/>
      <c r="D19" s="267"/>
      <c r="E19" s="268" t="s">
        <v>90</v>
      </c>
      <c r="F19" s="381" t="s">
        <v>778</v>
      </c>
      <c r="G19" s="381"/>
      <c r="H19" s="381"/>
      <c r="I19" s="381"/>
      <c r="J19" s="381"/>
      <c r="K19" s="263"/>
    </row>
    <row r="20" spans="2:11" ht="15" customHeight="1">
      <c r="B20" s="266"/>
      <c r="C20" s="267"/>
      <c r="D20" s="267"/>
      <c r="E20" s="268" t="s">
        <v>779</v>
      </c>
      <c r="F20" s="381" t="s">
        <v>780</v>
      </c>
      <c r="G20" s="381"/>
      <c r="H20" s="381"/>
      <c r="I20" s="381"/>
      <c r="J20" s="381"/>
      <c r="K20" s="263"/>
    </row>
    <row r="21" spans="2:11" ht="15" customHeight="1">
      <c r="B21" s="266"/>
      <c r="C21" s="267"/>
      <c r="D21" s="267"/>
      <c r="E21" s="268" t="s">
        <v>781</v>
      </c>
      <c r="F21" s="381" t="s">
        <v>782</v>
      </c>
      <c r="G21" s="381"/>
      <c r="H21" s="381"/>
      <c r="I21" s="381"/>
      <c r="J21" s="381"/>
      <c r="K21" s="263"/>
    </row>
    <row r="22" spans="2:11" ht="12.75" customHeight="1">
      <c r="B22" s="266"/>
      <c r="C22" s="267"/>
      <c r="D22" s="267"/>
      <c r="E22" s="267"/>
      <c r="F22" s="267"/>
      <c r="G22" s="267"/>
      <c r="H22" s="267"/>
      <c r="I22" s="267"/>
      <c r="J22" s="267"/>
      <c r="K22" s="263"/>
    </row>
    <row r="23" spans="2:11" ht="15" customHeight="1">
      <c r="B23" s="266"/>
      <c r="C23" s="381" t="s">
        <v>783</v>
      </c>
      <c r="D23" s="381"/>
      <c r="E23" s="381"/>
      <c r="F23" s="381"/>
      <c r="G23" s="381"/>
      <c r="H23" s="381"/>
      <c r="I23" s="381"/>
      <c r="J23" s="381"/>
      <c r="K23" s="263"/>
    </row>
    <row r="24" spans="2:11" ht="15" customHeight="1">
      <c r="B24" s="266"/>
      <c r="C24" s="381" t="s">
        <v>784</v>
      </c>
      <c r="D24" s="381"/>
      <c r="E24" s="381"/>
      <c r="F24" s="381"/>
      <c r="G24" s="381"/>
      <c r="H24" s="381"/>
      <c r="I24" s="381"/>
      <c r="J24" s="381"/>
      <c r="K24" s="263"/>
    </row>
    <row r="25" spans="2:11" ht="15" customHeight="1">
      <c r="B25" s="266"/>
      <c r="C25" s="265"/>
      <c r="D25" s="381" t="s">
        <v>785</v>
      </c>
      <c r="E25" s="381"/>
      <c r="F25" s="381"/>
      <c r="G25" s="381"/>
      <c r="H25" s="381"/>
      <c r="I25" s="381"/>
      <c r="J25" s="381"/>
      <c r="K25" s="263"/>
    </row>
    <row r="26" spans="2:11" ht="15" customHeight="1">
      <c r="B26" s="266"/>
      <c r="C26" s="267"/>
      <c r="D26" s="381" t="s">
        <v>786</v>
      </c>
      <c r="E26" s="381"/>
      <c r="F26" s="381"/>
      <c r="G26" s="381"/>
      <c r="H26" s="381"/>
      <c r="I26" s="381"/>
      <c r="J26" s="381"/>
      <c r="K26" s="263"/>
    </row>
    <row r="27" spans="2:11" ht="12.75" customHeight="1">
      <c r="B27" s="266"/>
      <c r="C27" s="267"/>
      <c r="D27" s="267"/>
      <c r="E27" s="267"/>
      <c r="F27" s="267"/>
      <c r="G27" s="267"/>
      <c r="H27" s="267"/>
      <c r="I27" s="267"/>
      <c r="J27" s="267"/>
      <c r="K27" s="263"/>
    </row>
    <row r="28" spans="2:11" ht="15" customHeight="1">
      <c r="B28" s="266"/>
      <c r="C28" s="267"/>
      <c r="D28" s="381" t="s">
        <v>787</v>
      </c>
      <c r="E28" s="381"/>
      <c r="F28" s="381"/>
      <c r="G28" s="381"/>
      <c r="H28" s="381"/>
      <c r="I28" s="381"/>
      <c r="J28" s="381"/>
      <c r="K28" s="263"/>
    </row>
    <row r="29" spans="2:11" ht="15" customHeight="1">
      <c r="B29" s="266"/>
      <c r="C29" s="267"/>
      <c r="D29" s="381" t="s">
        <v>788</v>
      </c>
      <c r="E29" s="381"/>
      <c r="F29" s="381"/>
      <c r="G29" s="381"/>
      <c r="H29" s="381"/>
      <c r="I29" s="381"/>
      <c r="J29" s="381"/>
      <c r="K29" s="263"/>
    </row>
    <row r="30" spans="2:11" ht="12.75" customHeight="1">
      <c r="B30" s="266"/>
      <c r="C30" s="267"/>
      <c r="D30" s="267"/>
      <c r="E30" s="267"/>
      <c r="F30" s="267"/>
      <c r="G30" s="267"/>
      <c r="H30" s="267"/>
      <c r="I30" s="267"/>
      <c r="J30" s="267"/>
      <c r="K30" s="263"/>
    </row>
    <row r="31" spans="2:11" ht="15" customHeight="1">
      <c r="B31" s="266"/>
      <c r="C31" s="267"/>
      <c r="D31" s="381" t="s">
        <v>789</v>
      </c>
      <c r="E31" s="381"/>
      <c r="F31" s="381"/>
      <c r="G31" s="381"/>
      <c r="H31" s="381"/>
      <c r="I31" s="381"/>
      <c r="J31" s="381"/>
      <c r="K31" s="263"/>
    </row>
    <row r="32" spans="2:11" ht="15" customHeight="1">
      <c r="B32" s="266"/>
      <c r="C32" s="267"/>
      <c r="D32" s="381" t="s">
        <v>790</v>
      </c>
      <c r="E32" s="381"/>
      <c r="F32" s="381"/>
      <c r="G32" s="381"/>
      <c r="H32" s="381"/>
      <c r="I32" s="381"/>
      <c r="J32" s="381"/>
      <c r="K32" s="263"/>
    </row>
    <row r="33" spans="2:11" ht="15" customHeight="1">
      <c r="B33" s="266"/>
      <c r="C33" s="267"/>
      <c r="D33" s="381" t="s">
        <v>791</v>
      </c>
      <c r="E33" s="381"/>
      <c r="F33" s="381"/>
      <c r="G33" s="381"/>
      <c r="H33" s="381"/>
      <c r="I33" s="381"/>
      <c r="J33" s="381"/>
      <c r="K33" s="263"/>
    </row>
    <row r="34" spans="2:11" ht="15" customHeight="1">
      <c r="B34" s="266"/>
      <c r="C34" s="267"/>
      <c r="D34" s="265"/>
      <c r="E34" s="269" t="s">
        <v>120</v>
      </c>
      <c r="F34" s="265"/>
      <c r="G34" s="381" t="s">
        <v>792</v>
      </c>
      <c r="H34" s="381"/>
      <c r="I34" s="381"/>
      <c r="J34" s="381"/>
      <c r="K34" s="263"/>
    </row>
    <row r="35" spans="2:11" ht="30.75" customHeight="1">
      <c r="B35" s="266"/>
      <c r="C35" s="267"/>
      <c r="D35" s="265"/>
      <c r="E35" s="269" t="s">
        <v>793</v>
      </c>
      <c r="F35" s="265"/>
      <c r="G35" s="381" t="s">
        <v>794</v>
      </c>
      <c r="H35" s="381"/>
      <c r="I35" s="381"/>
      <c r="J35" s="381"/>
      <c r="K35" s="263"/>
    </row>
    <row r="36" spans="2:11" ht="15" customHeight="1">
      <c r="B36" s="266"/>
      <c r="C36" s="267"/>
      <c r="D36" s="265"/>
      <c r="E36" s="269" t="s">
        <v>54</v>
      </c>
      <c r="F36" s="265"/>
      <c r="G36" s="381" t="s">
        <v>795</v>
      </c>
      <c r="H36" s="381"/>
      <c r="I36" s="381"/>
      <c r="J36" s="381"/>
      <c r="K36" s="263"/>
    </row>
    <row r="37" spans="2:11" ht="15" customHeight="1">
      <c r="B37" s="266"/>
      <c r="C37" s="267"/>
      <c r="D37" s="265"/>
      <c r="E37" s="269" t="s">
        <v>121</v>
      </c>
      <c r="F37" s="265"/>
      <c r="G37" s="381" t="s">
        <v>796</v>
      </c>
      <c r="H37" s="381"/>
      <c r="I37" s="381"/>
      <c r="J37" s="381"/>
      <c r="K37" s="263"/>
    </row>
    <row r="38" spans="2:11" ht="15" customHeight="1">
      <c r="B38" s="266"/>
      <c r="C38" s="267"/>
      <c r="D38" s="265"/>
      <c r="E38" s="269" t="s">
        <v>122</v>
      </c>
      <c r="F38" s="265"/>
      <c r="G38" s="381" t="s">
        <v>797</v>
      </c>
      <c r="H38" s="381"/>
      <c r="I38" s="381"/>
      <c r="J38" s="381"/>
      <c r="K38" s="263"/>
    </row>
    <row r="39" spans="2:11" ht="15" customHeight="1">
      <c r="B39" s="266"/>
      <c r="C39" s="267"/>
      <c r="D39" s="265"/>
      <c r="E39" s="269" t="s">
        <v>123</v>
      </c>
      <c r="F39" s="265"/>
      <c r="G39" s="381" t="s">
        <v>798</v>
      </c>
      <c r="H39" s="381"/>
      <c r="I39" s="381"/>
      <c r="J39" s="381"/>
      <c r="K39" s="263"/>
    </row>
    <row r="40" spans="2:11" ht="15" customHeight="1">
      <c r="B40" s="266"/>
      <c r="C40" s="267"/>
      <c r="D40" s="265"/>
      <c r="E40" s="269" t="s">
        <v>799</v>
      </c>
      <c r="F40" s="265"/>
      <c r="G40" s="381" t="s">
        <v>800</v>
      </c>
      <c r="H40" s="381"/>
      <c r="I40" s="381"/>
      <c r="J40" s="381"/>
      <c r="K40" s="263"/>
    </row>
    <row r="41" spans="2:11" ht="15" customHeight="1">
      <c r="B41" s="266"/>
      <c r="C41" s="267"/>
      <c r="D41" s="265"/>
      <c r="E41" s="269"/>
      <c r="F41" s="265"/>
      <c r="G41" s="381" t="s">
        <v>801</v>
      </c>
      <c r="H41" s="381"/>
      <c r="I41" s="381"/>
      <c r="J41" s="381"/>
      <c r="K41" s="263"/>
    </row>
    <row r="42" spans="2:11" ht="15" customHeight="1">
      <c r="B42" s="266"/>
      <c r="C42" s="267"/>
      <c r="D42" s="265"/>
      <c r="E42" s="269" t="s">
        <v>802</v>
      </c>
      <c r="F42" s="265"/>
      <c r="G42" s="381" t="s">
        <v>803</v>
      </c>
      <c r="H42" s="381"/>
      <c r="I42" s="381"/>
      <c r="J42" s="381"/>
      <c r="K42" s="263"/>
    </row>
    <row r="43" spans="2:11" ht="15" customHeight="1">
      <c r="B43" s="266"/>
      <c r="C43" s="267"/>
      <c r="D43" s="265"/>
      <c r="E43" s="269" t="s">
        <v>125</v>
      </c>
      <c r="F43" s="265"/>
      <c r="G43" s="381" t="s">
        <v>804</v>
      </c>
      <c r="H43" s="381"/>
      <c r="I43" s="381"/>
      <c r="J43" s="381"/>
      <c r="K43" s="263"/>
    </row>
    <row r="44" spans="2:11" ht="12.75" customHeight="1">
      <c r="B44" s="266"/>
      <c r="C44" s="267"/>
      <c r="D44" s="265"/>
      <c r="E44" s="265"/>
      <c r="F44" s="265"/>
      <c r="G44" s="265"/>
      <c r="H44" s="265"/>
      <c r="I44" s="265"/>
      <c r="J44" s="265"/>
      <c r="K44" s="263"/>
    </row>
    <row r="45" spans="2:11" ht="15" customHeight="1">
      <c r="B45" s="266"/>
      <c r="C45" s="267"/>
      <c r="D45" s="381" t="s">
        <v>805</v>
      </c>
      <c r="E45" s="381"/>
      <c r="F45" s="381"/>
      <c r="G45" s="381"/>
      <c r="H45" s="381"/>
      <c r="I45" s="381"/>
      <c r="J45" s="381"/>
      <c r="K45" s="263"/>
    </row>
    <row r="46" spans="2:11" ht="15" customHeight="1">
      <c r="B46" s="266"/>
      <c r="C46" s="267"/>
      <c r="D46" s="267"/>
      <c r="E46" s="381" t="s">
        <v>806</v>
      </c>
      <c r="F46" s="381"/>
      <c r="G46" s="381"/>
      <c r="H46" s="381"/>
      <c r="I46" s="381"/>
      <c r="J46" s="381"/>
      <c r="K46" s="263"/>
    </row>
    <row r="47" spans="2:11" ht="15" customHeight="1">
      <c r="B47" s="266"/>
      <c r="C47" s="267"/>
      <c r="D47" s="267"/>
      <c r="E47" s="381" t="s">
        <v>807</v>
      </c>
      <c r="F47" s="381"/>
      <c r="G47" s="381"/>
      <c r="H47" s="381"/>
      <c r="I47" s="381"/>
      <c r="J47" s="381"/>
      <c r="K47" s="263"/>
    </row>
    <row r="48" spans="2:11" ht="15" customHeight="1">
      <c r="B48" s="266"/>
      <c r="C48" s="267"/>
      <c r="D48" s="267"/>
      <c r="E48" s="381" t="s">
        <v>808</v>
      </c>
      <c r="F48" s="381"/>
      <c r="G48" s="381"/>
      <c r="H48" s="381"/>
      <c r="I48" s="381"/>
      <c r="J48" s="381"/>
      <c r="K48" s="263"/>
    </row>
    <row r="49" spans="2:11" ht="15" customHeight="1">
      <c r="B49" s="266"/>
      <c r="C49" s="267"/>
      <c r="D49" s="381" t="s">
        <v>809</v>
      </c>
      <c r="E49" s="381"/>
      <c r="F49" s="381"/>
      <c r="G49" s="381"/>
      <c r="H49" s="381"/>
      <c r="I49" s="381"/>
      <c r="J49" s="381"/>
      <c r="K49" s="263"/>
    </row>
    <row r="50" spans="2:11" ht="25.5" customHeight="1">
      <c r="B50" s="262"/>
      <c r="C50" s="383" t="s">
        <v>810</v>
      </c>
      <c r="D50" s="383"/>
      <c r="E50" s="383"/>
      <c r="F50" s="383"/>
      <c r="G50" s="383"/>
      <c r="H50" s="383"/>
      <c r="I50" s="383"/>
      <c r="J50" s="383"/>
      <c r="K50" s="263"/>
    </row>
    <row r="51" spans="2:11" ht="5.25" customHeight="1">
      <c r="B51" s="262"/>
      <c r="C51" s="264"/>
      <c r="D51" s="264"/>
      <c r="E51" s="264"/>
      <c r="F51" s="264"/>
      <c r="G51" s="264"/>
      <c r="H51" s="264"/>
      <c r="I51" s="264"/>
      <c r="J51" s="264"/>
      <c r="K51" s="263"/>
    </row>
    <row r="52" spans="2:11" ht="15" customHeight="1">
      <c r="B52" s="262"/>
      <c r="C52" s="381" t="s">
        <v>811</v>
      </c>
      <c r="D52" s="381"/>
      <c r="E52" s="381"/>
      <c r="F52" s="381"/>
      <c r="G52" s="381"/>
      <c r="H52" s="381"/>
      <c r="I52" s="381"/>
      <c r="J52" s="381"/>
      <c r="K52" s="263"/>
    </row>
    <row r="53" spans="2:11" ht="15" customHeight="1">
      <c r="B53" s="262"/>
      <c r="C53" s="381" t="s">
        <v>812</v>
      </c>
      <c r="D53" s="381"/>
      <c r="E53" s="381"/>
      <c r="F53" s="381"/>
      <c r="G53" s="381"/>
      <c r="H53" s="381"/>
      <c r="I53" s="381"/>
      <c r="J53" s="381"/>
      <c r="K53" s="263"/>
    </row>
    <row r="54" spans="2:11" ht="12.75" customHeight="1">
      <c r="B54" s="262"/>
      <c r="C54" s="265"/>
      <c r="D54" s="265"/>
      <c r="E54" s="265"/>
      <c r="F54" s="265"/>
      <c r="G54" s="265"/>
      <c r="H54" s="265"/>
      <c r="I54" s="265"/>
      <c r="J54" s="265"/>
      <c r="K54" s="263"/>
    </row>
    <row r="55" spans="2:11" ht="15" customHeight="1">
      <c r="B55" s="262"/>
      <c r="C55" s="381" t="s">
        <v>813</v>
      </c>
      <c r="D55" s="381"/>
      <c r="E55" s="381"/>
      <c r="F55" s="381"/>
      <c r="G55" s="381"/>
      <c r="H55" s="381"/>
      <c r="I55" s="381"/>
      <c r="J55" s="381"/>
      <c r="K55" s="263"/>
    </row>
    <row r="56" spans="2:11" ht="15" customHeight="1">
      <c r="B56" s="262"/>
      <c r="C56" s="267"/>
      <c r="D56" s="381" t="s">
        <v>814</v>
      </c>
      <c r="E56" s="381"/>
      <c r="F56" s="381"/>
      <c r="G56" s="381"/>
      <c r="H56" s="381"/>
      <c r="I56" s="381"/>
      <c r="J56" s="381"/>
      <c r="K56" s="263"/>
    </row>
    <row r="57" spans="2:11" ht="15" customHeight="1">
      <c r="B57" s="262"/>
      <c r="C57" s="267"/>
      <c r="D57" s="381" t="s">
        <v>815</v>
      </c>
      <c r="E57" s="381"/>
      <c r="F57" s="381"/>
      <c r="G57" s="381"/>
      <c r="H57" s="381"/>
      <c r="I57" s="381"/>
      <c r="J57" s="381"/>
      <c r="K57" s="263"/>
    </row>
    <row r="58" spans="2:11" ht="15" customHeight="1">
      <c r="B58" s="262"/>
      <c r="C58" s="267"/>
      <c r="D58" s="381" t="s">
        <v>816</v>
      </c>
      <c r="E58" s="381"/>
      <c r="F58" s="381"/>
      <c r="G58" s="381"/>
      <c r="H58" s="381"/>
      <c r="I58" s="381"/>
      <c r="J58" s="381"/>
      <c r="K58" s="263"/>
    </row>
    <row r="59" spans="2:11" ht="15" customHeight="1">
      <c r="B59" s="262"/>
      <c r="C59" s="267"/>
      <c r="D59" s="381" t="s">
        <v>817</v>
      </c>
      <c r="E59" s="381"/>
      <c r="F59" s="381"/>
      <c r="G59" s="381"/>
      <c r="H59" s="381"/>
      <c r="I59" s="381"/>
      <c r="J59" s="381"/>
      <c r="K59" s="263"/>
    </row>
    <row r="60" spans="2:11" ht="15" customHeight="1">
      <c r="B60" s="262"/>
      <c r="C60" s="267"/>
      <c r="D60" s="384" t="s">
        <v>818</v>
      </c>
      <c r="E60" s="384"/>
      <c r="F60" s="384"/>
      <c r="G60" s="384"/>
      <c r="H60" s="384"/>
      <c r="I60" s="384"/>
      <c r="J60" s="384"/>
      <c r="K60" s="263"/>
    </row>
    <row r="61" spans="2:11" ht="15" customHeight="1">
      <c r="B61" s="262"/>
      <c r="C61" s="267"/>
      <c r="D61" s="381" t="s">
        <v>819</v>
      </c>
      <c r="E61" s="381"/>
      <c r="F61" s="381"/>
      <c r="G61" s="381"/>
      <c r="H61" s="381"/>
      <c r="I61" s="381"/>
      <c r="J61" s="381"/>
      <c r="K61" s="263"/>
    </row>
    <row r="62" spans="2:11" ht="12.75" customHeight="1">
      <c r="B62" s="262"/>
      <c r="C62" s="267"/>
      <c r="D62" s="267"/>
      <c r="E62" s="270"/>
      <c r="F62" s="267"/>
      <c r="G62" s="267"/>
      <c r="H62" s="267"/>
      <c r="I62" s="267"/>
      <c r="J62" s="267"/>
      <c r="K62" s="263"/>
    </row>
    <row r="63" spans="2:11" ht="15" customHeight="1">
      <c r="B63" s="262"/>
      <c r="C63" s="267"/>
      <c r="D63" s="381" t="s">
        <v>820</v>
      </c>
      <c r="E63" s="381"/>
      <c r="F63" s="381"/>
      <c r="G63" s="381"/>
      <c r="H63" s="381"/>
      <c r="I63" s="381"/>
      <c r="J63" s="381"/>
      <c r="K63" s="263"/>
    </row>
    <row r="64" spans="2:11" ht="15" customHeight="1">
      <c r="B64" s="262"/>
      <c r="C64" s="267"/>
      <c r="D64" s="384" t="s">
        <v>821</v>
      </c>
      <c r="E64" s="384"/>
      <c r="F64" s="384"/>
      <c r="G64" s="384"/>
      <c r="H64" s="384"/>
      <c r="I64" s="384"/>
      <c r="J64" s="384"/>
      <c r="K64" s="263"/>
    </row>
    <row r="65" spans="2:11" ht="15" customHeight="1">
      <c r="B65" s="262"/>
      <c r="C65" s="267"/>
      <c r="D65" s="381" t="s">
        <v>822</v>
      </c>
      <c r="E65" s="381"/>
      <c r="F65" s="381"/>
      <c r="G65" s="381"/>
      <c r="H65" s="381"/>
      <c r="I65" s="381"/>
      <c r="J65" s="381"/>
      <c r="K65" s="263"/>
    </row>
    <row r="66" spans="2:11" ht="15" customHeight="1">
      <c r="B66" s="262"/>
      <c r="C66" s="267"/>
      <c r="D66" s="381" t="s">
        <v>823</v>
      </c>
      <c r="E66" s="381"/>
      <c r="F66" s="381"/>
      <c r="G66" s="381"/>
      <c r="H66" s="381"/>
      <c r="I66" s="381"/>
      <c r="J66" s="381"/>
      <c r="K66" s="263"/>
    </row>
    <row r="67" spans="2:11" ht="15" customHeight="1">
      <c r="B67" s="262"/>
      <c r="C67" s="267"/>
      <c r="D67" s="381" t="s">
        <v>824</v>
      </c>
      <c r="E67" s="381"/>
      <c r="F67" s="381"/>
      <c r="G67" s="381"/>
      <c r="H67" s="381"/>
      <c r="I67" s="381"/>
      <c r="J67" s="381"/>
      <c r="K67" s="263"/>
    </row>
    <row r="68" spans="2:11" ht="15" customHeight="1">
      <c r="B68" s="262"/>
      <c r="C68" s="267"/>
      <c r="D68" s="381" t="s">
        <v>825</v>
      </c>
      <c r="E68" s="381"/>
      <c r="F68" s="381"/>
      <c r="G68" s="381"/>
      <c r="H68" s="381"/>
      <c r="I68" s="381"/>
      <c r="J68" s="381"/>
      <c r="K68" s="263"/>
    </row>
    <row r="69" spans="2:11" ht="12.75" customHeight="1">
      <c r="B69" s="271"/>
      <c r="C69" s="272"/>
      <c r="D69" s="272"/>
      <c r="E69" s="272"/>
      <c r="F69" s="272"/>
      <c r="G69" s="272"/>
      <c r="H69" s="272"/>
      <c r="I69" s="272"/>
      <c r="J69" s="272"/>
      <c r="K69" s="273"/>
    </row>
    <row r="70" spans="2:11" ht="18.75" customHeight="1">
      <c r="B70" s="274"/>
      <c r="C70" s="274"/>
      <c r="D70" s="274"/>
      <c r="E70" s="274"/>
      <c r="F70" s="274"/>
      <c r="G70" s="274"/>
      <c r="H70" s="274"/>
      <c r="I70" s="274"/>
      <c r="J70" s="274"/>
      <c r="K70" s="275"/>
    </row>
    <row r="71" spans="2:11" ht="18.75" customHeight="1">
      <c r="B71" s="275"/>
      <c r="C71" s="275"/>
      <c r="D71" s="275"/>
      <c r="E71" s="275"/>
      <c r="F71" s="275"/>
      <c r="G71" s="275"/>
      <c r="H71" s="275"/>
      <c r="I71" s="275"/>
      <c r="J71" s="275"/>
      <c r="K71" s="275"/>
    </row>
    <row r="72" spans="2:11" ht="7.5" customHeight="1">
      <c r="B72" s="276"/>
      <c r="C72" s="277"/>
      <c r="D72" s="277"/>
      <c r="E72" s="277"/>
      <c r="F72" s="277"/>
      <c r="G72" s="277"/>
      <c r="H72" s="277"/>
      <c r="I72" s="277"/>
      <c r="J72" s="277"/>
      <c r="K72" s="278"/>
    </row>
    <row r="73" spans="2:11" ht="45" customHeight="1">
      <c r="B73" s="279"/>
      <c r="C73" s="385" t="s">
        <v>97</v>
      </c>
      <c r="D73" s="385"/>
      <c r="E73" s="385"/>
      <c r="F73" s="385"/>
      <c r="G73" s="385"/>
      <c r="H73" s="385"/>
      <c r="I73" s="385"/>
      <c r="J73" s="385"/>
      <c r="K73" s="280"/>
    </row>
    <row r="74" spans="2:11" ht="17.25" customHeight="1">
      <c r="B74" s="279"/>
      <c r="C74" s="281" t="s">
        <v>826</v>
      </c>
      <c r="D74" s="281"/>
      <c r="E74" s="281"/>
      <c r="F74" s="281" t="s">
        <v>827</v>
      </c>
      <c r="G74" s="282"/>
      <c r="H74" s="281" t="s">
        <v>121</v>
      </c>
      <c r="I74" s="281" t="s">
        <v>58</v>
      </c>
      <c r="J74" s="281" t="s">
        <v>828</v>
      </c>
      <c r="K74" s="280"/>
    </row>
    <row r="75" spans="2:11" ht="17.25" customHeight="1">
      <c r="B75" s="279"/>
      <c r="C75" s="283" t="s">
        <v>829</v>
      </c>
      <c r="D75" s="283"/>
      <c r="E75" s="283"/>
      <c r="F75" s="284" t="s">
        <v>830</v>
      </c>
      <c r="G75" s="285"/>
      <c r="H75" s="283"/>
      <c r="I75" s="283"/>
      <c r="J75" s="283" t="s">
        <v>831</v>
      </c>
      <c r="K75" s="280"/>
    </row>
    <row r="76" spans="2:11" ht="5.25" customHeight="1">
      <c r="B76" s="279"/>
      <c r="C76" s="286"/>
      <c r="D76" s="286"/>
      <c r="E76" s="286"/>
      <c r="F76" s="286"/>
      <c r="G76" s="287"/>
      <c r="H76" s="286"/>
      <c r="I76" s="286"/>
      <c r="J76" s="286"/>
      <c r="K76" s="280"/>
    </row>
    <row r="77" spans="2:11" ht="15" customHeight="1">
      <c r="B77" s="279"/>
      <c r="C77" s="269" t="s">
        <v>54</v>
      </c>
      <c r="D77" s="286"/>
      <c r="E77" s="286"/>
      <c r="F77" s="288" t="s">
        <v>832</v>
      </c>
      <c r="G77" s="287"/>
      <c r="H77" s="269" t="s">
        <v>833</v>
      </c>
      <c r="I77" s="269" t="s">
        <v>834</v>
      </c>
      <c r="J77" s="269">
        <v>20</v>
      </c>
      <c r="K77" s="280"/>
    </row>
    <row r="78" spans="2:11" ht="15" customHeight="1">
      <c r="B78" s="279"/>
      <c r="C78" s="269" t="s">
        <v>835</v>
      </c>
      <c r="D78" s="269"/>
      <c r="E78" s="269"/>
      <c r="F78" s="288" t="s">
        <v>832</v>
      </c>
      <c r="G78" s="287"/>
      <c r="H78" s="269" t="s">
        <v>836</v>
      </c>
      <c r="I78" s="269" t="s">
        <v>834</v>
      </c>
      <c r="J78" s="269">
        <v>120</v>
      </c>
      <c r="K78" s="280"/>
    </row>
    <row r="79" spans="2:11" ht="15" customHeight="1">
      <c r="B79" s="289"/>
      <c r="C79" s="269" t="s">
        <v>837</v>
      </c>
      <c r="D79" s="269"/>
      <c r="E79" s="269"/>
      <c r="F79" s="288" t="s">
        <v>838</v>
      </c>
      <c r="G79" s="287"/>
      <c r="H79" s="269" t="s">
        <v>839</v>
      </c>
      <c r="I79" s="269" t="s">
        <v>834</v>
      </c>
      <c r="J79" s="269">
        <v>50</v>
      </c>
      <c r="K79" s="280"/>
    </row>
    <row r="80" spans="2:11" ht="15" customHeight="1">
      <c r="B80" s="289"/>
      <c r="C80" s="269" t="s">
        <v>840</v>
      </c>
      <c r="D80" s="269"/>
      <c r="E80" s="269"/>
      <c r="F80" s="288" t="s">
        <v>832</v>
      </c>
      <c r="G80" s="287"/>
      <c r="H80" s="269" t="s">
        <v>841</v>
      </c>
      <c r="I80" s="269" t="s">
        <v>842</v>
      </c>
      <c r="J80" s="269"/>
      <c r="K80" s="280"/>
    </row>
    <row r="81" spans="2:11" ht="15" customHeight="1">
      <c r="B81" s="289"/>
      <c r="C81" s="290" t="s">
        <v>843</v>
      </c>
      <c r="D81" s="290"/>
      <c r="E81" s="290"/>
      <c r="F81" s="291" t="s">
        <v>838</v>
      </c>
      <c r="G81" s="290"/>
      <c r="H81" s="290" t="s">
        <v>844</v>
      </c>
      <c r="I81" s="290" t="s">
        <v>834</v>
      </c>
      <c r="J81" s="290">
        <v>15</v>
      </c>
      <c r="K81" s="280"/>
    </row>
    <row r="82" spans="2:11" ht="15" customHeight="1">
      <c r="B82" s="289"/>
      <c r="C82" s="290" t="s">
        <v>845</v>
      </c>
      <c r="D82" s="290"/>
      <c r="E82" s="290"/>
      <c r="F82" s="291" t="s">
        <v>838</v>
      </c>
      <c r="G82" s="290"/>
      <c r="H82" s="290" t="s">
        <v>846</v>
      </c>
      <c r="I82" s="290" t="s">
        <v>834</v>
      </c>
      <c r="J82" s="290">
        <v>15</v>
      </c>
      <c r="K82" s="280"/>
    </row>
    <row r="83" spans="2:11" ht="15" customHeight="1">
      <c r="B83" s="289"/>
      <c r="C83" s="290" t="s">
        <v>847</v>
      </c>
      <c r="D83" s="290"/>
      <c r="E83" s="290"/>
      <c r="F83" s="291" t="s">
        <v>838</v>
      </c>
      <c r="G83" s="290"/>
      <c r="H83" s="290" t="s">
        <v>848</v>
      </c>
      <c r="I83" s="290" t="s">
        <v>834</v>
      </c>
      <c r="J83" s="290">
        <v>20</v>
      </c>
      <c r="K83" s="280"/>
    </row>
    <row r="84" spans="2:11" ht="15" customHeight="1">
      <c r="B84" s="289"/>
      <c r="C84" s="290" t="s">
        <v>849</v>
      </c>
      <c r="D84" s="290"/>
      <c r="E84" s="290"/>
      <c r="F84" s="291" t="s">
        <v>838</v>
      </c>
      <c r="G84" s="290"/>
      <c r="H84" s="290" t="s">
        <v>850</v>
      </c>
      <c r="I84" s="290" t="s">
        <v>834</v>
      </c>
      <c r="J84" s="290">
        <v>20</v>
      </c>
      <c r="K84" s="280"/>
    </row>
    <row r="85" spans="2:11" ht="15" customHeight="1">
      <c r="B85" s="289"/>
      <c r="C85" s="269" t="s">
        <v>851</v>
      </c>
      <c r="D85" s="269"/>
      <c r="E85" s="269"/>
      <c r="F85" s="288" t="s">
        <v>838</v>
      </c>
      <c r="G85" s="287"/>
      <c r="H85" s="269" t="s">
        <v>852</v>
      </c>
      <c r="I85" s="269" t="s">
        <v>834</v>
      </c>
      <c r="J85" s="269">
        <v>50</v>
      </c>
      <c r="K85" s="280"/>
    </row>
    <row r="86" spans="2:11" ht="15" customHeight="1">
      <c r="B86" s="289"/>
      <c r="C86" s="269" t="s">
        <v>853</v>
      </c>
      <c r="D86" s="269"/>
      <c r="E86" s="269"/>
      <c r="F86" s="288" t="s">
        <v>838</v>
      </c>
      <c r="G86" s="287"/>
      <c r="H86" s="269" t="s">
        <v>854</v>
      </c>
      <c r="I86" s="269" t="s">
        <v>834</v>
      </c>
      <c r="J86" s="269">
        <v>20</v>
      </c>
      <c r="K86" s="280"/>
    </row>
    <row r="87" spans="2:11" ht="15" customHeight="1">
      <c r="B87" s="289"/>
      <c r="C87" s="269" t="s">
        <v>855</v>
      </c>
      <c r="D87" s="269"/>
      <c r="E87" s="269"/>
      <c r="F87" s="288" t="s">
        <v>838</v>
      </c>
      <c r="G87" s="287"/>
      <c r="H87" s="269" t="s">
        <v>856</v>
      </c>
      <c r="I87" s="269" t="s">
        <v>834</v>
      </c>
      <c r="J87" s="269">
        <v>20</v>
      </c>
      <c r="K87" s="280"/>
    </row>
    <row r="88" spans="2:11" ht="15" customHeight="1">
      <c r="B88" s="289"/>
      <c r="C88" s="269" t="s">
        <v>857</v>
      </c>
      <c r="D88" s="269"/>
      <c r="E88" s="269"/>
      <c r="F88" s="288" t="s">
        <v>838</v>
      </c>
      <c r="G88" s="287"/>
      <c r="H88" s="269" t="s">
        <v>858</v>
      </c>
      <c r="I88" s="269" t="s">
        <v>834</v>
      </c>
      <c r="J88" s="269">
        <v>50</v>
      </c>
      <c r="K88" s="280"/>
    </row>
    <row r="89" spans="2:11" ht="15" customHeight="1">
      <c r="B89" s="289"/>
      <c r="C89" s="269" t="s">
        <v>859</v>
      </c>
      <c r="D89" s="269"/>
      <c r="E89" s="269"/>
      <c r="F89" s="288" t="s">
        <v>838</v>
      </c>
      <c r="G89" s="287"/>
      <c r="H89" s="269" t="s">
        <v>859</v>
      </c>
      <c r="I89" s="269" t="s">
        <v>834</v>
      </c>
      <c r="J89" s="269">
        <v>50</v>
      </c>
      <c r="K89" s="280"/>
    </row>
    <row r="90" spans="2:11" ht="15" customHeight="1">
      <c r="B90" s="289"/>
      <c r="C90" s="269" t="s">
        <v>126</v>
      </c>
      <c r="D90" s="269"/>
      <c r="E90" s="269"/>
      <c r="F90" s="288" t="s">
        <v>838</v>
      </c>
      <c r="G90" s="287"/>
      <c r="H90" s="269" t="s">
        <v>860</v>
      </c>
      <c r="I90" s="269" t="s">
        <v>834</v>
      </c>
      <c r="J90" s="269">
        <v>255</v>
      </c>
      <c r="K90" s="280"/>
    </row>
    <row r="91" spans="2:11" ht="15" customHeight="1">
      <c r="B91" s="289"/>
      <c r="C91" s="269" t="s">
        <v>861</v>
      </c>
      <c r="D91" s="269"/>
      <c r="E91" s="269"/>
      <c r="F91" s="288" t="s">
        <v>832</v>
      </c>
      <c r="G91" s="287"/>
      <c r="H91" s="269" t="s">
        <v>862</v>
      </c>
      <c r="I91" s="269" t="s">
        <v>863</v>
      </c>
      <c r="J91" s="269"/>
      <c r="K91" s="280"/>
    </row>
    <row r="92" spans="2:11" ht="15" customHeight="1">
      <c r="B92" s="289"/>
      <c r="C92" s="269" t="s">
        <v>864</v>
      </c>
      <c r="D92" s="269"/>
      <c r="E92" s="269"/>
      <c r="F92" s="288" t="s">
        <v>832</v>
      </c>
      <c r="G92" s="287"/>
      <c r="H92" s="269" t="s">
        <v>865</v>
      </c>
      <c r="I92" s="269" t="s">
        <v>866</v>
      </c>
      <c r="J92" s="269"/>
      <c r="K92" s="280"/>
    </row>
    <row r="93" spans="2:11" ht="15" customHeight="1">
      <c r="B93" s="289"/>
      <c r="C93" s="269" t="s">
        <v>867</v>
      </c>
      <c r="D93" s="269"/>
      <c r="E93" s="269"/>
      <c r="F93" s="288" t="s">
        <v>832</v>
      </c>
      <c r="G93" s="287"/>
      <c r="H93" s="269" t="s">
        <v>867</v>
      </c>
      <c r="I93" s="269" t="s">
        <v>866</v>
      </c>
      <c r="J93" s="269"/>
      <c r="K93" s="280"/>
    </row>
    <row r="94" spans="2:11" ht="15" customHeight="1">
      <c r="B94" s="289"/>
      <c r="C94" s="269" t="s">
        <v>39</v>
      </c>
      <c r="D94" s="269"/>
      <c r="E94" s="269"/>
      <c r="F94" s="288" t="s">
        <v>832</v>
      </c>
      <c r="G94" s="287"/>
      <c r="H94" s="269" t="s">
        <v>868</v>
      </c>
      <c r="I94" s="269" t="s">
        <v>866</v>
      </c>
      <c r="J94" s="269"/>
      <c r="K94" s="280"/>
    </row>
    <row r="95" spans="2:11" ht="15" customHeight="1">
      <c r="B95" s="289"/>
      <c r="C95" s="269" t="s">
        <v>49</v>
      </c>
      <c r="D95" s="269"/>
      <c r="E95" s="269"/>
      <c r="F95" s="288" t="s">
        <v>832</v>
      </c>
      <c r="G95" s="287"/>
      <c r="H95" s="269" t="s">
        <v>869</v>
      </c>
      <c r="I95" s="269" t="s">
        <v>866</v>
      </c>
      <c r="J95" s="269"/>
      <c r="K95" s="280"/>
    </row>
    <row r="96" spans="2:11" ht="15" customHeight="1">
      <c r="B96" s="292"/>
      <c r="C96" s="293"/>
      <c r="D96" s="293"/>
      <c r="E96" s="293"/>
      <c r="F96" s="293"/>
      <c r="G96" s="293"/>
      <c r="H96" s="293"/>
      <c r="I96" s="293"/>
      <c r="J96" s="293"/>
      <c r="K96" s="294"/>
    </row>
    <row r="97" spans="2:11" ht="18.75" customHeight="1">
      <c r="B97" s="295"/>
      <c r="C97" s="296"/>
      <c r="D97" s="296"/>
      <c r="E97" s="296"/>
      <c r="F97" s="296"/>
      <c r="G97" s="296"/>
      <c r="H97" s="296"/>
      <c r="I97" s="296"/>
      <c r="J97" s="296"/>
      <c r="K97" s="295"/>
    </row>
    <row r="98" spans="2:11" ht="18.75" customHeight="1">
      <c r="B98" s="275"/>
      <c r="C98" s="275"/>
      <c r="D98" s="275"/>
      <c r="E98" s="275"/>
      <c r="F98" s="275"/>
      <c r="G98" s="275"/>
      <c r="H98" s="275"/>
      <c r="I98" s="275"/>
      <c r="J98" s="275"/>
      <c r="K98" s="275"/>
    </row>
    <row r="99" spans="2:11" ht="7.5" customHeight="1">
      <c r="B99" s="276"/>
      <c r="C99" s="277"/>
      <c r="D99" s="277"/>
      <c r="E99" s="277"/>
      <c r="F99" s="277"/>
      <c r="G99" s="277"/>
      <c r="H99" s="277"/>
      <c r="I99" s="277"/>
      <c r="J99" s="277"/>
      <c r="K99" s="278"/>
    </row>
    <row r="100" spans="2:11" ht="45" customHeight="1">
      <c r="B100" s="279"/>
      <c r="C100" s="385" t="s">
        <v>870</v>
      </c>
      <c r="D100" s="385"/>
      <c r="E100" s="385"/>
      <c r="F100" s="385"/>
      <c r="G100" s="385"/>
      <c r="H100" s="385"/>
      <c r="I100" s="385"/>
      <c r="J100" s="385"/>
      <c r="K100" s="280"/>
    </row>
    <row r="101" spans="2:11" ht="17.25" customHeight="1">
      <c r="B101" s="279"/>
      <c r="C101" s="281" t="s">
        <v>826</v>
      </c>
      <c r="D101" s="281"/>
      <c r="E101" s="281"/>
      <c r="F101" s="281" t="s">
        <v>827</v>
      </c>
      <c r="G101" s="282"/>
      <c r="H101" s="281" t="s">
        <v>121</v>
      </c>
      <c r="I101" s="281" t="s">
        <v>58</v>
      </c>
      <c r="J101" s="281" t="s">
        <v>828</v>
      </c>
      <c r="K101" s="280"/>
    </row>
    <row r="102" spans="2:11" ht="17.25" customHeight="1">
      <c r="B102" s="279"/>
      <c r="C102" s="283" t="s">
        <v>829</v>
      </c>
      <c r="D102" s="283"/>
      <c r="E102" s="283"/>
      <c r="F102" s="284" t="s">
        <v>830</v>
      </c>
      <c r="G102" s="285"/>
      <c r="H102" s="283"/>
      <c r="I102" s="283"/>
      <c r="J102" s="283" t="s">
        <v>831</v>
      </c>
      <c r="K102" s="280"/>
    </row>
    <row r="103" spans="2:11" ht="5.25" customHeight="1">
      <c r="B103" s="279"/>
      <c r="C103" s="281"/>
      <c r="D103" s="281"/>
      <c r="E103" s="281"/>
      <c r="F103" s="281"/>
      <c r="G103" s="297"/>
      <c r="H103" s="281"/>
      <c r="I103" s="281"/>
      <c r="J103" s="281"/>
      <c r="K103" s="280"/>
    </row>
    <row r="104" spans="2:11" ht="15" customHeight="1">
      <c r="B104" s="279"/>
      <c r="C104" s="269" t="s">
        <v>54</v>
      </c>
      <c r="D104" s="286"/>
      <c r="E104" s="286"/>
      <c r="F104" s="288" t="s">
        <v>832</v>
      </c>
      <c r="G104" s="297"/>
      <c r="H104" s="269" t="s">
        <v>871</v>
      </c>
      <c r="I104" s="269" t="s">
        <v>834</v>
      </c>
      <c r="J104" s="269">
        <v>20</v>
      </c>
      <c r="K104" s="280"/>
    </row>
    <row r="105" spans="2:11" ht="15" customHeight="1">
      <c r="B105" s="279"/>
      <c r="C105" s="269" t="s">
        <v>835</v>
      </c>
      <c r="D105" s="269"/>
      <c r="E105" s="269"/>
      <c r="F105" s="288" t="s">
        <v>832</v>
      </c>
      <c r="G105" s="269"/>
      <c r="H105" s="269" t="s">
        <v>871</v>
      </c>
      <c r="I105" s="269" t="s">
        <v>834</v>
      </c>
      <c r="J105" s="269">
        <v>120</v>
      </c>
      <c r="K105" s="280"/>
    </row>
    <row r="106" spans="2:11" ht="15" customHeight="1">
      <c r="B106" s="289"/>
      <c r="C106" s="269" t="s">
        <v>837</v>
      </c>
      <c r="D106" s="269"/>
      <c r="E106" s="269"/>
      <c r="F106" s="288" t="s">
        <v>838</v>
      </c>
      <c r="G106" s="269"/>
      <c r="H106" s="269" t="s">
        <v>871</v>
      </c>
      <c r="I106" s="269" t="s">
        <v>834</v>
      </c>
      <c r="J106" s="269">
        <v>50</v>
      </c>
      <c r="K106" s="280"/>
    </row>
    <row r="107" spans="2:11" ht="15" customHeight="1">
      <c r="B107" s="289"/>
      <c r="C107" s="269" t="s">
        <v>840</v>
      </c>
      <c r="D107" s="269"/>
      <c r="E107" s="269"/>
      <c r="F107" s="288" t="s">
        <v>832</v>
      </c>
      <c r="G107" s="269"/>
      <c r="H107" s="269" t="s">
        <v>871</v>
      </c>
      <c r="I107" s="269" t="s">
        <v>842</v>
      </c>
      <c r="J107" s="269"/>
      <c r="K107" s="280"/>
    </row>
    <row r="108" spans="2:11" ht="15" customHeight="1">
      <c r="B108" s="289"/>
      <c r="C108" s="269" t="s">
        <v>851</v>
      </c>
      <c r="D108" s="269"/>
      <c r="E108" s="269"/>
      <c r="F108" s="288" t="s">
        <v>838</v>
      </c>
      <c r="G108" s="269"/>
      <c r="H108" s="269" t="s">
        <v>871</v>
      </c>
      <c r="I108" s="269" t="s">
        <v>834</v>
      </c>
      <c r="J108" s="269">
        <v>50</v>
      </c>
      <c r="K108" s="280"/>
    </row>
    <row r="109" spans="2:11" ht="15" customHeight="1">
      <c r="B109" s="289"/>
      <c r="C109" s="269" t="s">
        <v>859</v>
      </c>
      <c r="D109" s="269"/>
      <c r="E109" s="269"/>
      <c r="F109" s="288" t="s">
        <v>838</v>
      </c>
      <c r="G109" s="269"/>
      <c r="H109" s="269" t="s">
        <v>871</v>
      </c>
      <c r="I109" s="269" t="s">
        <v>834</v>
      </c>
      <c r="J109" s="269">
        <v>50</v>
      </c>
      <c r="K109" s="280"/>
    </row>
    <row r="110" spans="2:11" ht="15" customHeight="1">
      <c r="B110" s="289"/>
      <c r="C110" s="269" t="s">
        <v>857</v>
      </c>
      <c r="D110" s="269"/>
      <c r="E110" s="269"/>
      <c r="F110" s="288" t="s">
        <v>838</v>
      </c>
      <c r="G110" s="269"/>
      <c r="H110" s="269" t="s">
        <v>871</v>
      </c>
      <c r="I110" s="269" t="s">
        <v>834</v>
      </c>
      <c r="J110" s="269">
        <v>50</v>
      </c>
      <c r="K110" s="280"/>
    </row>
    <row r="111" spans="2:11" ht="15" customHeight="1">
      <c r="B111" s="289"/>
      <c r="C111" s="269" t="s">
        <v>54</v>
      </c>
      <c r="D111" s="269"/>
      <c r="E111" s="269"/>
      <c r="F111" s="288" t="s">
        <v>832</v>
      </c>
      <c r="G111" s="269"/>
      <c r="H111" s="269" t="s">
        <v>872</v>
      </c>
      <c r="I111" s="269" t="s">
        <v>834</v>
      </c>
      <c r="J111" s="269">
        <v>20</v>
      </c>
      <c r="K111" s="280"/>
    </row>
    <row r="112" spans="2:11" ht="15" customHeight="1">
      <c r="B112" s="289"/>
      <c r="C112" s="269" t="s">
        <v>873</v>
      </c>
      <c r="D112" s="269"/>
      <c r="E112" s="269"/>
      <c r="F112" s="288" t="s">
        <v>832</v>
      </c>
      <c r="G112" s="269"/>
      <c r="H112" s="269" t="s">
        <v>874</v>
      </c>
      <c r="I112" s="269" t="s">
        <v>834</v>
      </c>
      <c r="J112" s="269">
        <v>120</v>
      </c>
      <c r="K112" s="280"/>
    </row>
    <row r="113" spans="2:11" ht="15" customHeight="1">
      <c r="B113" s="289"/>
      <c r="C113" s="269" t="s">
        <v>39</v>
      </c>
      <c r="D113" s="269"/>
      <c r="E113" s="269"/>
      <c r="F113" s="288" t="s">
        <v>832</v>
      </c>
      <c r="G113" s="269"/>
      <c r="H113" s="269" t="s">
        <v>875</v>
      </c>
      <c r="I113" s="269" t="s">
        <v>866</v>
      </c>
      <c r="J113" s="269"/>
      <c r="K113" s="280"/>
    </row>
    <row r="114" spans="2:11" ht="15" customHeight="1">
      <c r="B114" s="289"/>
      <c r="C114" s="269" t="s">
        <v>49</v>
      </c>
      <c r="D114" s="269"/>
      <c r="E114" s="269"/>
      <c r="F114" s="288" t="s">
        <v>832</v>
      </c>
      <c r="G114" s="269"/>
      <c r="H114" s="269" t="s">
        <v>876</v>
      </c>
      <c r="I114" s="269" t="s">
        <v>866</v>
      </c>
      <c r="J114" s="269"/>
      <c r="K114" s="280"/>
    </row>
    <row r="115" spans="2:11" ht="15" customHeight="1">
      <c r="B115" s="289"/>
      <c r="C115" s="269" t="s">
        <v>58</v>
      </c>
      <c r="D115" s="269"/>
      <c r="E115" s="269"/>
      <c r="F115" s="288" t="s">
        <v>832</v>
      </c>
      <c r="G115" s="269"/>
      <c r="H115" s="269" t="s">
        <v>877</v>
      </c>
      <c r="I115" s="269" t="s">
        <v>878</v>
      </c>
      <c r="J115" s="269"/>
      <c r="K115" s="280"/>
    </row>
    <row r="116" spans="2:11" ht="15" customHeight="1">
      <c r="B116" s="292"/>
      <c r="C116" s="298"/>
      <c r="D116" s="298"/>
      <c r="E116" s="298"/>
      <c r="F116" s="298"/>
      <c r="G116" s="298"/>
      <c r="H116" s="298"/>
      <c r="I116" s="298"/>
      <c r="J116" s="298"/>
      <c r="K116" s="294"/>
    </row>
    <row r="117" spans="2:11" ht="18.75" customHeight="1">
      <c r="B117" s="299"/>
      <c r="C117" s="265"/>
      <c r="D117" s="265"/>
      <c r="E117" s="265"/>
      <c r="F117" s="300"/>
      <c r="G117" s="265"/>
      <c r="H117" s="265"/>
      <c r="I117" s="265"/>
      <c r="J117" s="265"/>
      <c r="K117" s="299"/>
    </row>
    <row r="118" spans="2:11" ht="18.75" customHeight="1">
      <c r="B118" s="275"/>
      <c r="C118" s="275"/>
      <c r="D118" s="275"/>
      <c r="E118" s="275"/>
      <c r="F118" s="275"/>
      <c r="G118" s="275"/>
      <c r="H118" s="275"/>
      <c r="I118" s="275"/>
      <c r="J118" s="275"/>
      <c r="K118" s="275"/>
    </row>
    <row r="119" spans="2:11" ht="7.5" customHeight="1">
      <c r="B119" s="301"/>
      <c r="C119" s="302"/>
      <c r="D119" s="302"/>
      <c r="E119" s="302"/>
      <c r="F119" s="302"/>
      <c r="G119" s="302"/>
      <c r="H119" s="302"/>
      <c r="I119" s="302"/>
      <c r="J119" s="302"/>
      <c r="K119" s="303"/>
    </row>
    <row r="120" spans="2:11" ht="45" customHeight="1">
      <c r="B120" s="304"/>
      <c r="C120" s="382" t="s">
        <v>879</v>
      </c>
      <c r="D120" s="382"/>
      <c r="E120" s="382"/>
      <c r="F120" s="382"/>
      <c r="G120" s="382"/>
      <c r="H120" s="382"/>
      <c r="I120" s="382"/>
      <c r="J120" s="382"/>
      <c r="K120" s="305"/>
    </row>
    <row r="121" spans="2:11" ht="17.25" customHeight="1">
      <c r="B121" s="306"/>
      <c r="C121" s="281" t="s">
        <v>826</v>
      </c>
      <c r="D121" s="281"/>
      <c r="E121" s="281"/>
      <c r="F121" s="281" t="s">
        <v>827</v>
      </c>
      <c r="G121" s="282"/>
      <c r="H121" s="281" t="s">
        <v>121</v>
      </c>
      <c r="I121" s="281" t="s">
        <v>58</v>
      </c>
      <c r="J121" s="281" t="s">
        <v>828</v>
      </c>
      <c r="K121" s="307"/>
    </row>
    <row r="122" spans="2:11" ht="17.25" customHeight="1">
      <c r="B122" s="306"/>
      <c r="C122" s="283" t="s">
        <v>829</v>
      </c>
      <c r="D122" s="283"/>
      <c r="E122" s="283"/>
      <c r="F122" s="284" t="s">
        <v>830</v>
      </c>
      <c r="G122" s="285"/>
      <c r="H122" s="283"/>
      <c r="I122" s="283"/>
      <c r="J122" s="283" t="s">
        <v>831</v>
      </c>
      <c r="K122" s="307"/>
    </row>
    <row r="123" spans="2:11" ht="5.25" customHeight="1">
      <c r="B123" s="308"/>
      <c r="C123" s="286"/>
      <c r="D123" s="286"/>
      <c r="E123" s="286"/>
      <c r="F123" s="286"/>
      <c r="G123" s="269"/>
      <c r="H123" s="286"/>
      <c r="I123" s="286"/>
      <c r="J123" s="286"/>
      <c r="K123" s="309"/>
    </row>
    <row r="124" spans="2:11" ht="15" customHeight="1">
      <c r="B124" s="308"/>
      <c r="C124" s="269" t="s">
        <v>835</v>
      </c>
      <c r="D124" s="286"/>
      <c r="E124" s="286"/>
      <c r="F124" s="288" t="s">
        <v>832</v>
      </c>
      <c r="G124" s="269"/>
      <c r="H124" s="269" t="s">
        <v>871</v>
      </c>
      <c r="I124" s="269" t="s">
        <v>834</v>
      </c>
      <c r="J124" s="269">
        <v>120</v>
      </c>
      <c r="K124" s="310"/>
    </row>
    <row r="125" spans="2:11" ht="15" customHeight="1">
      <c r="B125" s="308"/>
      <c r="C125" s="269" t="s">
        <v>880</v>
      </c>
      <c r="D125" s="269"/>
      <c r="E125" s="269"/>
      <c r="F125" s="288" t="s">
        <v>832</v>
      </c>
      <c r="G125" s="269"/>
      <c r="H125" s="269" t="s">
        <v>881</v>
      </c>
      <c r="I125" s="269" t="s">
        <v>834</v>
      </c>
      <c r="J125" s="269" t="s">
        <v>882</v>
      </c>
      <c r="K125" s="310"/>
    </row>
    <row r="126" spans="2:11" ht="15" customHeight="1">
      <c r="B126" s="308"/>
      <c r="C126" s="269" t="s">
        <v>781</v>
      </c>
      <c r="D126" s="269"/>
      <c r="E126" s="269"/>
      <c r="F126" s="288" t="s">
        <v>832</v>
      </c>
      <c r="G126" s="269"/>
      <c r="H126" s="269" t="s">
        <v>883</v>
      </c>
      <c r="I126" s="269" t="s">
        <v>834</v>
      </c>
      <c r="J126" s="269" t="s">
        <v>882</v>
      </c>
      <c r="K126" s="310"/>
    </row>
    <row r="127" spans="2:11" ht="15" customHeight="1">
      <c r="B127" s="308"/>
      <c r="C127" s="269" t="s">
        <v>843</v>
      </c>
      <c r="D127" s="269"/>
      <c r="E127" s="269"/>
      <c r="F127" s="288" t="s">
        <v>838</v>
      </c>
      <c r="G127" s="269"/>
      <c r="H127" s="269" t="s">
        <v>844</v>
      </c>
      <c r="I127" s="269" t="s">
        <v>834</v>
      </c>
      <c r="J127" s="269">
        <v>15</v>
      </c>
      <c r="K127" s="310"/>
    </row>
    <row r="128" spans="2:11" ht="15" customHeight="1">
      <c r="B128" s="308"/>
      <c r="C128" s="290" t="s">
        <v>845</v>
      </c>
      <c r="D128" s="290"/>
      <c r="E128" s="290"/>
      <c r="F128" s="291" t="s">
        <v>838</v>
      </c>
      <c r="G128" s="290"/>
      <c r="H128" s="290" t="s">
        <v>846</v>
      </c>
      <c r="I128" s="290" t="s">
        <v>834</v>
      </c>
      <c r="J128" s="290">
        <v>15</v>
      </c>
      <c r="K128" s="310"/>
    </row>
    <row r="129" spans="2:11" ht="15" customHeight="1">
      <c r="B129" s="308"/>
      <c r="C129" s="290" t="s">
        <v>847</v>
      </c>
      <c r="D129" s="290"/>
      <c r="E129" s="290"/>
      <c r="F129" s="291" t="s">
        <v>838</v>
      </c>
      <c r="G129" s="290"/>
      <c r="H129" s="290" t="s">
        <v>848</v>
      </c>
      <c r="I129" s="290" t="s">
        <v>834</v>
      </c>
      <c r="J129" s="290">
        <v>20</v>
      </c>
      <c r="K129" s="310"/>
    </row>
    <row r="130" spans="2:11" ht="15" customHeight="1">
      <c r="B130" s="308"/>
      <c r="C130" s="290" t="s">
        <v>849</v>
      </c>
      <c r="D130" s="290"/>
      <c r="E130" s="290"/>
      <c r="F130" s="291" t="s">
        <v>838</v>
      </c>
      <c r="G130" s="290"/>
      <c r="H130" s="290" t="s">
        <v>850</v>
      </c>
      <c r="I130" s="290" t="s">
        <v>834</v>
      </c>
      <c r="J130" s="290">
        <v>20</v>
      </c>
      <c r="K130" s="310"/>
    </row>
    <row r="131" spans="2:11" ht="15" customHeight="1">
      <c r="B131" s="308"/>
      <c r="C131" s="269" t="s">
        <v>837</v>
      </c>
      <c r="D131" s="269"/>
      <c r="E131" s="269"/>
      <c r="F131" s="288" t="s">
        <v>838</v>
      </c>
      <c r="G131" s="269"/>
      <c r="H131" s="269" t="s">
        <v>871</v>
      </c>
      <c r="I131" s="269" t="s">
        <v>834</v>
      </c>
      <c r="J131" s="269">
        <v>50</v>
      </c>
      <c r="K131" s="310"/>
    </row>
    <row r="132" spans="2:11" ht="15" customHeight="1">
      <c r="B132" s="308"/>
      <c r="C132" s="269" t="s">
        <v>851</v>
      </c>
      <c r="D132" s="269"/>
      <c r="E132" s="269"/>
      <c r="F132" s="288" t="s">
        <v>838</v>
      </c>
      <c r="G132" s="269"/>
      <c r="H132" s="269" t="s">
        <v>871</v>
      </c>
      <c r="I132" s="269" t="s">
        <v>834</v>
      </c>
      <c r="J132" s="269">
        <v>50</v>
      </c>
      <c r="K132" s="310"/>
    </row>
    <row r="133" spans="2:11" ht="15" customHeight="1">
      <c r="B133" s="308"/>
      <c r="C133" s="269" t="s">
        <v>857</v>
      </c>
      <c r="D133" s="269"/>
      <c r="E133" s="269"/>
      <c r="F133" s="288" t="s">
        <v>838</v>
      </c>
      <c r="G133" s="269"/>
      <c r="H133" s="269" t="s">
        <v>871</v>
      </c>
      <c r="I133" s="269" t="s">
        <v>834</v>
      </c>
      <c r="J133" s="269">
        <v>50</v>
      </c>
      <c r="K133" s="310"/>
    </row>
    <row r="134" spans="2:11" ht="15" customHeight="1">
      <c r="B134" s="308"/>
      <c r="C134" s="269" t="s">
        <v>859</v>
      </c>
      <c r="D134" s="269"/>
      <c r="E134" s="269"/>
      <c r="F134" s="288" t="s">
        <v>838</v>
      </c>
      <c r="G134" s="269"/>
      <c r="H134" s="269" t="s">
        <v>871</v>
      </c>
      <c r="I134" s="269" t="s">
        <v>834</v>
      </c>
      <c r="J134" s="269">
        <v>50</v>
      </c>
      <c r="K134" s="310"/>
    </row>
    <row r="135" spans="2:11" ht="15" customHeight="1">
      <c r="B135" s="308"/>
      <c r="C135" s="269" t="s">
        <v>126</v>
      </c>
      <c r="D135" s="269"/>
      <c r="E135" s="269"/>
      <c r="F135" s="288" t="s">
        <v>838</v>
      </c>
      <c r="G135" s="269"/>
      <c r="H135" s="269" t="s">
        <v>884</v>
      </c>
      <c r="I135" s="269" t="s">
        <v>834</v>
      </c>
      <c r="J135" s="269">
        <v>255</v>
      </c>
      <c r="K135" s="310"/>
    </row>
    <row r="136" spans="2:11" ht="15" customHeight="1">
      <c r="B136" s="308"/>
      <c r="C136" s="269" t="s">
        <v>861</v>
      </c>
      <c r="D136" s="269"/>
      <c r="E136" s="269"/>
      <c r="F136" s="288" t="s">
        <v>832</v>
      </c>
      <c r="G136" s="269"/>
      <c r="H136" s="269" t="s">
        <v>885</v>
      </c>
      <c r="I136" s="269" t="s">
        <v>863</v>
      </c>
      <c r="J136" s="269"/>
      <c r="K136" s="310"/>
    </row>
    <row r="137" spans="2:11" ht="15" customHeight="1">
      <c r="B137" s="308"/>
      <c r="C137" s="269" t="s">
        <v>864</v>
      </c>
      <c r="D137" s="269"/>
      <c r="E137" s="269"/>
      <c r="F137" s="288" t="s">
        <v>832</v>
      </c>
      <c r="G137" s="269"/>
      <c r="H137" s="269" t="s">
        <v>886</v>
      </c>
      <c r="I137" s="269" t="s">
        <v>866</v>
      </c>
      <c r="J137" s="269"/>
      <c r="K137" s="310"/>
    </row>
    <row r="138" spans="2:11" ht="15" customHeight="1">
      <c r="B138" s="308"/>
      <c r="C138" s="269" t="s">
        <v>867</v>
      </c>
      <c r="D138" s="269"/>
      <c r="E138" s="269"/>
      <c r="F138" s="288" t="s">
        <v>832</v>
      </c>
      <c r="G138" s="269"/>
      <c r="H138" s="269" t="s">
        <v>867</v>
      </c>
      <c r="I138" s="269" t="s">
        <v>866</v>
      </c>
      <c r="J138" s="269"/>
      <c r="K138" s="310"/>
    </row>
    <row r="139" spans="2:11" ht="15" customHeight="1">
      <c r="B139" s="308"/>
      <c r="C139" s="269" t="s">
        <v>39</v>
      </c>
      <c r="D139" s="269"/>
      <c r="E139" s="269"/>
      <c r="F139" s="288" t="s">
        <v>832</v>
      </c>
      <c r="G139" s="269"/>
      <c r="H139" s="269" t="s">
        <v>887</v>
      </c>
      <c r="I139" s="269" t="s">
        <v>866</v>
      </c>
      <c r="J139" s="269"/>
      <c r="K139" s="310"/>
    </row>
    <row r="140" spans="2:11" ht="15" customHeight="1">
      <c r="B140" s="308"/>
      <c r="C140" s="269" t="s">
        <v>888</v>
      </c>
      <c r="D140" s="269"/>
      <c r="E140" s="269"/>
      <c r="F140" s="288" t="s">
        <v>832</v>
      </c>
      <c r="G140" s="269"/>
      <c r="H140" s="269" t="s">
        <v>889</v>
      </c>
      <c r="I140" s="269" t="s">
        <v>866</v>
      </c>
      <c r="J140" s="269"/>
      <c r="K140" s="310"/>
    </row>
    <row r="141" spans="2:11" ht="15" customHeight="1">
      <c r="B141" s="311"/>
      <c r="C141" s="312"/>
      <c r="D141" s="312"/>
      <c r="E141" s="312"/>
      <c r="F141" s="312"/>
      <c r="G141" s="312"/>
      <c r="H141" s="312"/>
      <c r="I141" s="312"/>
      <c r="J141" s="312"/>
      <c r="K141" s="313"/>
    </row>
    <row r="142" spans="2:11" ht="18.75" customHeight="1">
      <c r="B142" s="265"/>
      <c r="C142" s="265"/>
      <c r="D142" s="265"/>
      <c r="E142" s="265"/>
      <c r="F142" s="300"/>
      <c r="G142" s="265"/>
      <c r="H142" s="265"/>
      <c r="I142" s="265"/>
      <c r="J142" s="265"/>
      <c r="K142" s="265"/>
    </row>
    <row r="143" spans="2:11" ht="18.75" customHeight="1">
      <c r="B143" s="275"/>
      <c r="C143" s="275"/>
      <c r="D143" s="275"/>
      <c r="E143" s="275"/>
      <c r="F143" s="275"/>
      <c r="G143" s="275"/>
      <c r="H143" s="275"/>
      <c r="I143" s="275"/>
      <c r="J143" s="275"/>
      <c r="K143" s="275"/>
    </row>
    <row r="144" spans="2:11" ht="7.5" customHeight="1">
      <c r="B144" s="276"/>
      <c r="C144" s="277"/>
      <c r="D144" s="277"/>
      <c r="E144" s="277"/>
      <c r="F144" s="277"/>
      <c r="G144" s="277"/>
      <c r="H144" s="277"/>
      <c r="I144" s="277"/>
      <c r="J144" s="277"/>
      <c r="K144" s="278"/>
    </row>
    <row r="145" spans="2:11" ht="45" customHeight="1">
      <c r="B145" s="279"/>
      <c r="C145" s="385" t="s">
        <v>890</v>
      </c>
      <c r="D145" s="385"/>
      <c r="E145" s="385"/>
      <c r="F145" s="385"/>
      <c r="G145" s="385"/>
      <c r="H145" s="385"/>
      <c r="I145" s="385"/>
      <c r="J145" s="385"/>
      <c r="K145" s="280"/>
    </row>
    <row r="146" spans="2:11" ht="17.25" customHeight="1">
      <c r="B146" s="279"/>
      <c r="C146" s="281" t="s">
        <v>826</v>
      </c>
      <c r="D146" s="281"/>
      <c r="E146" s="281"/>
      <c r="F146" s="281" t="s">
        <v>827</v>
      </c>
      <c r="G146" s="282"/>
      <c r="H146" s="281" t="s">
        <v>121</v>
      </c>
      <c r="I146" s="281" t="s">
        <v>58</v>
      </c>
      <c r="J146" s="281" t="s">
        <v>828</v>
      </c>
      <c r="K146" s="280"/>
    </row>
    <row r="147" spans="2:11" ht="17.25" customHeight="1">
      <c r="B147" s="279"/>
      <c r="C147" s="283" t="s">
        <v>829</v>
      </c>
      <c r="D147" s="283"/>
      <c r="E147" s="283"/>
      <c r="F147" s="284" t="s">
        <v>830</v>
      </c>
      <c r="G147" s="285"/>
      <c r="H147" s="283"/>
      <c r="I147" s="283"/>
      <c r="J147" s="283" t="s">
        <v>831</v>
      </c>
      <c r="K147" s="280"/>
    </row>
    <row r="148" spans="2:11" ht="5.25" customHeight="1">
      <c r="B148" s="289"/>
      <c r="C148" s="286"/>
      <c r="D148" s="286"/>
      <c r="E148" s="286"/>
      <c r="F148" s="286"/>
      <c r="G148" s="287"/>
      <c r="H148" s="286"/>
      <c r="I148" s="286"/>
      <c r="J148" s="286"/>
      <c r="K148" s="310"/>
    </row>
    <row r="149" spans="2:11" ht="15" customHeight="1">
      <c r="B149" s="289"/>
      <c r="C149" s="314" t="s">
        <v>835</v>
      </c>
      <c r="D149" s="269"/>
      <c r="E149" s="269"/>
      <c r="F149" s="315" t="s">
        <v>832</v>
      </c>
      <c r="G149" s="269"/>
      <c r="H149" s="314" t="s">
        <v>871</v>
      </c>
      <c r="I149" s="314" t="s">
        <v>834</v>
      </c>
      <c r="J149" s="314">
        <v>120</v>
      </c>
      <c r="K149" s="310"/>
    </row>
    <row r="150" spans="2:11" ht="15" customHeight="1">
      <c r="B150" s="289"/>
      <c r="C150" s="314" t="s">
        <v>880</v>
      </c>
      <c r="D150" s="269"/>
      <c r="E150" s="269"/>
      <c r="F150" s="315" t="s">
        <v>832</v>
      </c>
      <c r="G150" s="269"/>
      <c r="H150" s="314" t="s">
        <v>891</v>
      </c>
      <c r="I150" s="314" t="s">
        <v>834</v>
      </c>
      <c r="J150" s="314" t="s">
        <v>882</v>
      </c>
      <c r="K150" s="310"/>
    </row>
    <row r="151" spans="2:11" ht="15" customHeight="1">
      <c r="B151" s="289"/>
      <c r="C151" s="314" t="s">
        <v>781</v>
      </c>
      <c r="D151" s="269"/>
      <c r="E151" s="269"/>
      <c r="F151" s="315" t="s">
        <v>832</v>
      </c>
      <c r="G151" s="269"/>
      <c r="H151" s="314" t="s">
        <v>892</v>
      </c>
      <c r="I151" s="314" t="s">
        <v>834</v>
      </c>
      <c r="J151" s="314" t="s">
        <v>882</v>
      </c>
      <c r="K151" s="310"/>
    </row>
    <row r="152" spans="2:11" ht="15" customHeight="1">
      <c r="B152" s="289"/>
      <c r="C152" s="314" t="s">
        <v>837</v>
      </c>
      <c r="D152" s="269"/>
      <c r="E152" s="269"/>
      <c r="F152" s="315" t="s">
        <v>838</v>
      </c>
      <c r="G152" s="269"/>
      <c r="H152" s="314" t="s">
        <v>871</v>
      </c>
      <c r="I152" s="314" t="s">
        <v>834</v>
      </c>
      <c r="J152" s="314">
        <v>50</v>
      </c>
      <c r="K152" s="310"/>
    </row>
    <row r="153" spans="2:11" ht="15" customHeight="1">
      <c r="B153" s="289"/>
      <c r="C153" s="314" t="s">
        <v>840</v>
      </c>
      <c r="D153" s="269"/>
      <c r="E153" s="269"/>
      <c r="F153" s="315" t="s">
        <v>832</v>
      </c>
      <c r="G153" s="269"/>
      <c r="H153" s="314" t="s">
        <v>871</v>
      </c>
      <c r="I153" s="314" t="s">
        <v>842</v>
      </c>
      <c r="J153" s="314"/>
      <c r="K153" s="310"/>
    </row>
    <row r="154" spans="2:11" ht="15" customHeight="1">
      <c r="B154" s="289"/>
      <c r="C154" s="314" t="s">
        <v>851</v>
      </c>
      <c r="D154" s="269"/>
      <c r="E154" s="269"/>
      <c r="F154" s="315" t="s">
        <v>838</v>
      </c>
      <c r="G154" s="269"/>
      <c r="H154" s="314" t="s">
        <v>871</v>
      </c>
      <c r="I154" s="314" t="s">
        <v>834</v>
      </c>
      <c r="J154" s="314">
        <v>50</v>
      </c>
      <c r="K154" s="310"/>
    </row>
    <row r="155" spans="2:11" ht="15" customHeight="1">
      <c r="B155" s="289"/>
      <c r="C155" s="314" t="s">
        <v>859</v>
      </c>
      <c r="D155" s="269"/>
      <c r="E155" s="269"/>
      <c r="F155" s="315" t="s">
        <v>838</v>
      </c>
      <c r="G155" s="269"/>
      <c r="H155" s="314" t="s">
        <v>871</v>
      </c>
      <c r="I155" s="314" t="s">
        <v>834</v>
      </c>
      <c r="J155" s="314">
        <v>50</v>
      </c>
      <c r="K155" s="310"/>
    </row>
    <row r="156" spans="2:11" ht="15" customHeight="1">
      <c r="B156" s="289"/>
      <c r="C156" s="314" t="s">
        <v>857</v>
      </c>
      <c r="D156" s="269"/>
      <c r="E156" s="269"/>
      <c r="F156" s="315" t="s">
        <v>838</v>
      </c>
      <c r="G156" s="269"/>
      <c r="H156" s="314" t="s">
        <v>871</v>
      </c>
      <c r="I156" s="314" t="s">
        <v>834</v>
      </c>
      <c r="J156" s="314">
        <v>50</v>
      </c>
      <c r="K156" s="310"/>
    </row>
    <row r="157" spans="2:11" ht="15" customHeight="1">
      <c r="B157" s="289"/>
      <c r="C157" s="314" t="s">
        <v>102</v>
      </c>
      <c r="D157" s="269"/>
      <c r="E157" s="269"/>
      <c r="F157" s="315" t="s">
        <v>832</v>
      </c>
      <c r="G157" s="269"/>
      <c r="H157" s="314" t="s">
        <v>893</v>
      </c>
      <c r="I157" s="314" t="s">
        <v>834</v>
      </c>
      <c r="J157" s="314" t="s">
        <v>894</v>
      </c>
      <c r="K157" s="310"/>
    </row>
    <row r="158" spans="2:11" ht="15" customHeight="1">
      <c r="B158" s="289"/>
      <c r="C158" s="314" t="s">
        <v>895</v>
      </c>
      <c r="D158" s="269"/>
      <c r="E158" s="269"/>
      <c r="F158" s="315" t="s">
        <v>832</v>
      </c>
      <c r="G158" s="269"/>
      <c r="H158" s="314" t="s">
        <v>896</v>
      </c>
      <c r="I158" s="314" t="s">
        <v>866</v>
      </c>
      <c r="J158" s="314"/>
      <c r="K158" s="310"/>
    </row>
    <row r="159" spans="2:11" ht="15" customHeight="1">
      <c r="B159" s="316"/>
      <c r="C159" s="298"/>
      <c r="D159" s="298"/>
      <c r="E159" s="298"/>
      <c r="F159" s="298"/>
      <c r="G159" s="298"/>
      <c r="H159" s="298"/>
      <c r="I159" s="298"/>
      <c r="J159" s="298"/>
      <c r="K159" s="317"/>
    </row>
    <row r="160" spans="2:11" ht="18.75" customHeight="1">
      <c r="B160" s="265"/>
      <c r="C160" s="269"/>
      <c r="D160" s="269"/>
      <c r="E160" s="269"/>
      <c r="F160" s="288"/>
      <c r="G160" s="269"/>
      <c r="H160" s="269"/>
      <c r="I160" s="269"/>
      <c r="J160" s="269"/>
      <c r="K160" s="265"/>
    </row>
    <row r="161" spans="2:11" ht="18.75" customHeight="1">
      <c r="B161" s="275"/>
      <c r="C161" s="275"/>
      <c r="D161" s="275"/>
      <c r="E161" s="275"/>
      <c r="F161" s="275"/>
      <c r="G161" s="275"/>
      <c r="H161" s="275"/>
      <c r="I161" s="275"/>
      <c r="J161" s="275"/>
      <c r="K161" s="275"/>
    </row>
    <row r="162" spans="2:11" ht="7.5" customHeight="1">
      <c r="B162" s="257"/>
      <c r="C162" s="258"/>
      <c r="D162" s="258"/>
      <c r="E162" s="258"/>
      <c r="F162" s="258"/>
      <c r="G162" s="258"/>
      <c r="H162" s="258"/>
      <c r="I162" s="258"/>
      <c r="J162" s="258"/>
      <c r="K162" s="259"/>
    </row>
    <row r="163" spans="2:11" ht="45" customHeight="1">
      <c r="B163" s="260"/>
      <c r="C163" s="382" t="s">
        <v>897</v>
      </c>
      <c r="D163" s="382"/>
      <c r="E163" s="382"/>
      <c r="F163" s="382"/>
      <c r="G163" s="382"/>
      <c r="H163" s="382"/>
      <c r="I163" s="382"/>
      <c r="J163" s="382"/>
      <c r="K163" s="261"/>
    </row>
    <row r="164" spans="2:11" ht="17.25" customHeight="1">
      <c r="B164" s="260"/>
      <c r="C164" s="281" t="s">
        <v>826</v>
      </c>
      <c r="D164" s="281"/>
      <c r="E164" s="281"/>
      <c r="F164" s="281" t="s">
        <v>827</v>
      </c>
      <c r="G164" s="318"/>
      <c r="H164" s="319" t="s">
        <v>121</v>
      </c>
      <c r="I164" s="319" t="s">
        <v>58</v>
      </c>
      <c r="J164" s="281" t="s">
        <v>828</v>
      </c>
      <c r="K164" s="261"/>
    </row>
    <row r="165" spans="2:11" ht="17.25" customHeight="1">
      <c r="B165" s="262"/>
      <c r="C165" s="283" t="s">
        <v>829</v>
      </c>
      <c r="D165" s="283"/>
      <c r="E165" s="283"/>
      <c r="F165" s="284" t="s">
        <v>830</v>
      </c>
      <c r="G165" s="320"/>
      <c r="H165" s="321"/>
      <c r="I165" s="321"/>
      <c r="J165" s="283" t="s">
        <v>831</v>
      </c>
      <c r="K165" s="263"/>
    </row>
    <row r="166" spans="2:11" ht="5.25" customHeight="1">
      <c r="B166" s="289"/>
      <c r="C166" s="286"/>
      <c r="D166" s="286"/>
      <c r="E166" s="286"/>
      <c r="F166" s="286"/>
      <c r="G166" s="287"/>
      <c r="H166" s="286"/>
      <c r="I166" s="286"/>
      <c r="J166" s="286"/>
      <c r="K166" s="310"/>
    </row>
    <row r="167" spans="2:11" ht="15" customHeight="1">
      <c r="B167" s="289"/>
      <c r="C167" s="269" t="s">
        <v>835</v>
      </c>
      <c r="D167" s="269"/>
      <c r="E167" s="269"/>
      <c r="F167" s="288" t="s">
        <v>832</v>
      </c>
      <c r="G167" s="269"/>
      <c r="H167" s="269" t="s">
        <v>871</v>
      </c>
      <c r="I167" s="269" t="s">
        <v>834</v>
      </c>
      <c r="J167" s="269">
        <v>120</v>
      </c>
      <c r="K167" s="310"/>
    </row>
    <row r="168" spans="2:11" ht="15" customHeight="1">
      <c r="B168" s="289"/>
      <c r="C168" s="269" t="s">
        <v>880</v>
      </c>
      <c r="D168" s="269"/>
      <c r="E168" s="269"/>
      <c r="F168" s="288" t="s">
        <v>832</v>
      </c>
      <c r="G168" s="269"/>
      <c r="H168" s="269" t="s">
        <v>881</v>
      </c>
      <c r="I168" s="269" t="s">
        <v>834</v>
      </c>
      <c r="J168" s="269" t="s">
        <v>882</v>
      </c>
      <c r="K168" s="310"/>
    </row>
    <row r="169" spans="2:11" ht="15" customHeight="1">
      <c r="B169" s="289"/>
      <c r="C169" s="269" t="s">
        <v>781</v>
      </c>
      <c r="D169" s="269"/>
      <c r="E169" s="269"/>
      <c r="F169" s="288" t="s">
        <v>832</v>
      </c>
      <c r="G169" s="269"/>
      <c r="H169" s="269" t="s">
        <v>898</v>
      </c>
      <c r="I169" s="269" t="s">
        <v>834</v>
      </c>
      <c r="J169" s="269" t="s">
        <v>882</v>
      </c>
      <c r="K169" s="310"/>
    </row>
    <row r="170" spans="2:11" ht="15" customHeight="1">
      <c r="B170" s="289"/>
      <c r="C170" s="269" t="s">
        <v>837</v>
      </c>
      <c r="D170" s="269"/>
      <c r="E170" s="269"/>
      <c r="F170" s="288" t="s">
        <v>838</v>
      </c>
      <c r="G170" s="269"/>
      <c r="H170" s="269" t="s">
        <v>898</v>
      </c>
      <c r="I170" s="269" t="s">
        <v>834</v>
      </c>
      <c r="J170" s="269">
        <v>50</v>
      </c>
      <c r="K170" s="310"/>
    </row>
    <row r="171" spans="2:11" ht="15" customHeight="1">
      <c r="B171" s="289"/>
      <c r="C171" s="269" t="s">
        <v>840</v>
      </c>
      <c r="D171" s="269"/>
      <c r="E171" s="269"/>
      <c r="F171" s="288" t="s">
        <v>832</v>
      </c>
      <c r="G171" s="269"/>
      <c r="H171" s="269" t="s">
        <v>898</v>
      </c>
      <c r="I171" s="269" t="s">
        <v>842</v>
      </c>
      <c r="J171" s="269"/>
      <c r="K171" s="310"/>
    </row>
    <row r="172" spans="2:11" ht="15" customHeight="1">
      <c r="B172" s="289"/>
      <c r="C172" s="269" t="s">
        <v>851</v>
      </c>
      <c r="D172" s="269"/>
      <c r="E172" s="269"/>
      <c r="F172" s="288" t="s">
        <v>838</v>
      </c>
      <c r="G172" s="269"/>
      <c r="H172" s="269" t="s">
        <v>898</v>
      </c>
      <c r="I172" s="269" t="s">
        <v>834</v>
      </c>
      <c r="J172" s="269">
        <v>50</v>
      </c>
      <c r="K172" s="310"/>
    </row>
    <row r="173" spans="2:11" ht="15" customHeight="1">
      <c r="B173" s="289"/>
      <c r="C173" s="269" t="s">
        <v>859</v>
      </c>
      <c r="D173" s="269"/>
      <c r="E173" s="269"/>
      <c r="F173" s="288" t="s">
        <v>838</v>
      </c>
      <c r="G173" s="269"/>
      <c r="H173" s="269" t="s">
        <v>898</v>
      </c>
      <c r="I173" s="269" t="s">
        <v>834</v>
      </c>
      <c r="J173" s="269">
        <v>50</v>
      </c>
      <c r="K173" s="310"/>
    </row>
    <row r="174" spans="2:11" ht="15" customHeight="1">
      <c r="B174" s="289"/>
      <c r="C174" s="269" t="s">
        <v>857</v>
      </c>
      <c r="D174" s="269"/>
      <c r="E174" s="269"/>
      <c r="F174" s="288" t="s">
        <v>838</v>
      </c>
      <c r="G174" s="269"/>
      <c r="H174" s="269" t="s">
        <v>898</v>
      </c>
      <c r="I174" s="269" t="s">
        <v>834</v>
      </c>
      <c r="J174" s="269">
        <v>50</v>
      </c>
      <c r="K174" s="310"/>
    </row>
    <row r="175" spans="2:11" ht="15" customHeight="1">
      <c r="B175" s="289"/>
      <c r="C175" s="269" t="s">
        <v>120</v>
      </c>
      <c r="D175" s="269"/>
      <c r="E175" s="269"/>
      <c r="F175" s="288" t="s">
        <v>832</v>
      </c>
      <c r="G175" s="269"/>
      <c r="H175" s="269" t="s">
        <v>899</v>
      </c>
      <c r="I175" s="269" t="s">
        <v>900</v>
      </c>
      <c r="J175" s="269"/>
      <c r="K175" s="310"/>
    </row>
    <row r="176" spans="2:11" ht="15" customHeight="1">
      <c r="B176" s="289"/>
      <c r="C176" s="269" t="s">
        <v>58</v>
      </c>
      <c r="D176" s="269"/>
      <c r="E176" s="269"/>
      <c r="F176" s="288" t="s">
        <v>832</v>
      </c>
      <c r="G176" s="269"/>
      <c r="H176" s="269" t="s">
        <v>901</v>
      </c>
      <c r="I176" s="269" t="s">
        <v>902</v>
      </c>
      <c r="J176" s="269">
        <v>1</v>
      </c>
      <c r="K176" s="310"/>
    </row>
    <row r="177" spans="2:11" ht="15" customHeight="1">
      <c r="B177" s="289"/>
      <c r="C177" s="269" t="s">
        <v>54</v>
      </c>
      <c r="D177" s="269"/>
      <c r="E177" s="269"/>
      <c r="F177" s="288" t="s">
        <v>832</v>
      </c>
      <c r="G177" s="269"/>
      <c r="H177" s="269" t="s">
        <v>903</v>
      </c>
      <c r="I177" s="269" t="s">
        <v>834</v>
      </c>
      <c r="J177" s="269">
        <v>20</v>
      </c>
      <c r="K177" s="310"/>
    </row>
    <row r="178" spans="2:11" ht="15" customHeight="1">
      <c r="B178" s="289"/>
      <c r="C178" s="269" t="s">
        <v>121</v>
      </c>
      <c r="D178" s="269"/>
      <c r="E178" s="269"/>
      <c r="F178" s="288" t="s">
        <v>832</v>
      </c>
      <c r="G178" s="269"/>
      <c r="H178" s="269" t="s">
        <v>904</v>
      </c>
      <c r="I178" s="269" t="s">
        <v>834</v>
      </c>
      <c r="J178" s="269">
        <v>255</v>
      </c>
      <c r="K178" s="310"/>
    </row>
    <row r="179" spans="2:11" ht="15" customHeight="1">
      <c r="B179" s="289"/>
      <c r="C179" s="269" t="s">
        <v>122</v>
      </c>
      <c r="D179" s="269"/>
      <c r="E179" s="269"/>
      <c r="F179" s="288" t="s">
        <v>832</v>
      </c>
      <c r="G179" s="269"/>
      <c r="H179" s="269" t="s">
        <v>797</v>
      </c>
      <c r="I179" s="269" t="s">
        <v>834</v>
      </c>
      <c r="J179" s="269">
        <v>10</v>
      </c>
      <c r="K179" s="310"/>
    </row>
    <row r="180" spans="2:11" ht="15" customHeight="1">
      <c r="B180" s="289"/>
      <c r="C180" s="269" t="s">
        <v>123</v>
      </c>
      <c r="D180" s="269"/>
      <c r="E180" s="269"/>
      <c r="F180" s="288" t="s">
        <v>832</v>
      </c>
      <c r="G180" s="269"/>
      <c r="H180" s="269" t="s">
        <v>905</v>
      </c>
      <c r="I180" s="269" t="s">
        <v>866</v>
      </c>
      <c r="J180" s="269"/>
      <c r="K180" s="310"/>
    </row>
    <row r="181" spans="2:11" ht="15" customHeight="1">
      <c r="B181" s="289"/>
      <c r="C181" s="269" t="s">
        <v>906</v>
      </c>
      <c r="D181" s="269"/>
      <c r="E181" s="269"/>
      <c r="F181" s="288" t="s">
        <v>832</v>
      </c>
      <c r="G181" s="269"/>
      <c r="H181" s="269" t="s">
        <v>907</v>
      </c>
      <c r="I181" s="269" t="s">
        <v>866</v>
      </c>
      <c r="J181" s="269"/>
      <c r="K181" s="310"/>
    </row>
    <row r="182" spans="2:11" ht="15" customHeight="1">
      <c r="B182" s="289"/>
      <c r="C182" s="269" t="s">
        <v>895</v>
      </c>
      <c r="D182" s="269"/>
      <c r="E182" s="269"/>
      <c r="F182" s="288" t="s">
        <v>832</v>
      </c>
      <c r="G182" s="269"/>
      <c r="H182" s="269" t="s">
        <v>908</v>
      </c>
      <c r="I182" s="269" t="s">
        <v>866</v>
      </c>
      <c r="J182" s="269"/>
      <c r="K182" s="310"/>
    </row>
    <row r="183" spans="2:11" ht="15" customHeight="1">
      <c r="B183" s="289"/>
      <c r="C183" s="269" t="s">
        <v>125</v>
      </c>
      <c r="D183" s="269"/>
      <c r="E183" s="269"/>
      <c r="F183" s="288" t="s">
        <v>838</v>
      </c>
      <c r="G183" s="269"/>
      <c r="H183" s="269" t="s">
        <v>909</v>
      </c>
      <c r="I183" s="269" t="s">
        <v>834</v>
      </c>
      <c r="J183" s="269">
        <v>50</v>
      </c>
      <c r="K183" s="310"/>
    </row>
    <row r="184" spans="2:11" ht="15" customHeight="1">
      <c r="B184" s="289"/>
      <c r="C184" s="269" t="s">
        <v>910</v>
      </c>
      <c r="D184" s="269"/>
      <c r="E184" s="269"/>
      <c r="F184" s="288" t="s">
        <v>838</v>
      </c>
      <c r="G184" s="269"/>
      <c r="H184" s="269" t="s">
        <v>911</v>
      </c>
      <c r="I184" s="269" t="s">
        <v>912</v>
      </c>
      <c r="J184" s="269"/>
      <c r="K184" s="310"/>
    </row>
    <row r="185" spans="2:11" ht="15" customHeight="1">
      <c r="B185" s="289"/>
      <c r="C185" s="269" t="s">
        <v>913</v>
      </c>
      <c r="D185" s="269"/>
      <c r="E185" s="269"/>
      <c r="F185" s="288" t="s">
        <v>838</v>
      </c>
      <c r="G185" s="269"/>
      <c r="H185" s="269" t="s">
        <v>914</v>
      </c>
      <c r="I185" s="269" t="s">
        <v>912</v>
      </c>
      <c r="J185" s="269"/>
      <c r="K185" s="310"/>
    </row>
    <row r="186" spans="2:11" ht="15" customHeight="1">
      <c r="B186" s="289"/>
      <c r="C186" s="269" t="s">
        <v>915</v>
      </c>
      <c r="D186" s="269"/>
      <c r="E186" s="269"/>
      <c r="F186" s="288" t="s">
        <v>838</v>
      </c>
      <c r="G186" s="269"/>
      <c r="H186" s="269" t="s">
        <v>916</v>
      </c>
      <c r="I186" s="269" t="s">
        <v>912</v>
      </c>
      <c r="J186" s="269"/>
      <c r="K186" s="310"/>
    </row>
    <row r="187" spans="2:11" ht="15" customHeight="1">
      <c r="B187" s="289"/>
      <c r="C187" s="322" t="s">
        <v>917</v>
      </c>
      <c r="D187" s="269"/>
      <c r="E187" s="269"/>
      <c r="F187" s="288" t="s">
        <v>838</v>
      </c>
      <c r="G187" s="269"/>
      <c r="H187" s="269" t="s">
        <v>918</v>
      </c>
      <c r="I187" s="269" t="s">
        <v>919</v>
      </c>
      <c r="J187" s="323" t="s">
        <v>920</v>
      </c>
      <c r="K187" s="310"/>
    </row>
    <row r="188" spans="2:11" ht="15" customHeight="1">
      <c r="B188" s="289"/>
      <c r="C188" s="274" t="s">
        <v>43</v>
      </c>
      <c r="D188" s="269"/>
      <c r="E188" s="269"/>
      <c r="F188" s="288" t="s">
        <v>832</v>
      </c>
      <c r="G188" s="269"/>
      <c r="H188" s="265" t="s">
        <v>921</v>
      </c>
      <c r="I188" s="269" t="s">
        <v>922</v>
      </c>
      <c r="J188" s="269"/>
      <c r="K188" s="310"/>
    </row>
    <row r="189" spans="2:11" ht="15" customHeight="1">
      <c r="B189" s="289"/>
      <c r="C189" s="274" t="s">
        <v>923</v>
      </c>
      <c r="D189" s="269"/>
      <c r="E189" s="269"/>
      <c r="F189" s="288" t="s">
        <v>832</v>
      </c>
      <c r="G189" s="269"/>
      <c r="H189" s="269" t="s">
        <v>924</v>
      </c>
      <c r="I189" s="269" t="s">
        <v>866</v>
      </c>
      <c r="J189" s="269"/>
      <c r="K189" s="310"/>
    </row>
    <row r="190" spans="2:11" ht="15" customHeight="1">
      <c r="B190" s="289"/>
      <c r="C190" s="274" t="s">
        <v>925</v>
      </c>
      <c r="D190" s="269"/>
      <c r="E190" s="269"/>
      <c r="F190" s="288" t="s">
        <v>832</v>
      </c>
      <c r="G190" s="269"/>
      <c r="H190" s="269" t="s">
        <v>926</v>
      </c>
      <c r="I190" s="269" t="s">
        <v>866</v>
      </c>
      <c r="J190" s="269"/>
      <c r="K190" s="310"/>
    </row>
    <row r="191" spans="2:11" ht="15" customHeight="1">
      <c r="B191" s="289"/>
      <c r="C191" s="274" t="s">
        <v>927</v>
      </c>
      <c r="D191" s="269"/>
      <c r="E191" s="269"/>
      <c r="F191" s="288" t="s">
        <v>838</v>
      </c>
      <c r="G191" s="269"/>
      <c r="H191" s="269" t="s">
        <v>928</v>
      </c>
      <c r="I191" s="269" t="s">
        <v>866</v>
      </c>
      <c r="J191" s="269"/>
      <c r="K191" s="310"/>
    </row>
    <row r="192" spans="2:11" ht="15" customHeight="1">
      <c r="B192" s="316"/>
      <c r="C192" s="324"/>
      <c r="D192" s="298"/>
      <c r="E192" s="298"/>
      <c r="F192" s="298"/>
      <c r="G192" s="298"/>
      <c r="H192" s="298"/>
      <c r="I192" s="298"/>
      <c r="J192" s="298"/>
      <c r="K192" s="317"/>
    </row>
    <row r="193" spans="2:11" ht="18.75" customHeight="1">
      <c r="B193" s="265"/>
      <c r="C193" s="269"/>
      <c r="D193" s="269"/>
      <c r="E193" s="269"/>
      <c r="F193" s="288"/>
      <c r="G193" s="269"/>
      <c r="H193" s="269"/>
      <c r="I193" s="269"/>
      <c r="J193" s="269"/>
      <c r="K193" s="265"/>
    </row>
    <row r="194" spans="2:11" ht="18.75" customHeight="1">
      <c r="B194" s="265"/>
      <c r="C194" s="269"/>
      <c r="D194" s="269"/>
      <c r="E194" s="269"/>
      <c r="F194" s="288"/>
      <c r="G194" s="269"/>
      <c r="H194" s="269"/>
      <c r="I194" s="269"/>
      <c r="J194" s="269"/>
      <c r="K194" s="265"/>
    </row>
    <row r="195" spans="2:11" ht="18.75" customHeight="1">
      <c r="B195" s="275"/>
      <c r="C195" s="275"/>
      <c r="D195" s="275"/>
      <c r="E195" s="275"/>
      <c r="F195" s="275"/>
      <c r="G195" s="275"/>
      <c r="H195" s="275"/>
      <c r="I195" s="275"/>
      <c r="J195" s="275"/>
      <c r="K195" s="275"/>
    </row>
    <row r="196" spans="2:11">
      <c r="B196" s="257"/>
      <c r="C196" s="258"/>
      <c r="D196" s="258"/>
      <c r="E196" s="258"/>
      <c r="F196" s="258"/>
      <c r="G196" s="258"/>
      <c r="H196" s="258"/>
      <c r="I196" s="258"/>
      <c r="J196" s="258"/>
      <c r="K196" s="259"/>
    </row>
    <row r="197" spans="2:11" ht="21">
      <c r="B197" s="260"/>
      <c r="C197" s="382" t="s">
        <v>929</v>
      </c>
      <c r="D197" s="382"/>
      <c r="E197" s="382"/>
      <c r="F197" s="382"/>
      <c r="G197" s="382"/>
      <c r="H197" s="382"/>
      <c r="I197" s="382"/>
      <c r="J197" s="382"/>
      <c r="K197" s="261"/>
    </row>
    <row r="198" spans="2:11" ht="25.5" customHeight="1">
      <c r="B198" s="260"/>
      <c r="C198" s="325" t="s">
        <v>930</v>
      </c>
      <c r="D198" s="325"/>
      <c r="E198" s="325"/>
      <c r="F198" s="325" t="s">
        <v>931</v>
      </c>
      <c r="G198" s="326"/>
      <c r="H198" s="386" t="s">
        <v>932</v>
      </c>
      <c r="I198" s="386"/>
      <c r="J198" s="386"/>
      <c r="K198" s="261"/>
    </row>
    <row r="199" spans="2:11" ht="5.25" customHeight="1">
      <c r="B199" s="289"/>
      <c r="C199" s="286"/>
      <c r="D199" s="286"/>
      <c r="E199" s="286"/>
      <c r="F199" s="286"/>
      <c r="G199" s="269"/>
      <c r="H199" s="286"/>
      <c r="I199" s="286"/>
      <c r="J199" s="286"/>
      <c r="K199" s="310"/>
    </row>
    <row r="200" spans="2:11" ht="15" customHeight="1">
      <c r="B200" s="289"/>
      <c r="C200" s="269" t="s">
        <v>922</v>
      </c>
      <c r="D200" s="269"/>
      <c r="E200" s="269"/>
      <c r="F200" s="288" t="s">
        <v>44</v>
      </c>
      <c r="G200" s="269"/>
      <c r="H200" s="387" t="s">
        <v>933</v>
      </c>
      <c r="I200" s="387"/>
      <c r="J200" s="387"/>
      <c r="K200" s="310"/>
    </row>
    <row r="201" spans="2:11" ht="15" customHeight="1">
      <c r="B201" s="289"/>
      <c r="C201" s="295"/>
      <c r="D201" s="269"/>
      <c r="E201" s="269"/>
      <c r="F201" s="288" t="s">
        <v>45</v>
      </c>
      <c r="G201" s="269"/>
      <c r="H201" s="387" t="s">
        <v>934</v>
      </c>
      <c r="I201" s="387"/>
      <c r="J201" s="387"/>
      <c r="K201" s="310"/>
    </row>
    <row r="202" spans="2:11" ht="15" customHeight="1">
      <c r="B202" s="289"/>
      <c r="C202" s="295"/>
      <c r="D202" s="269"/>
      <c r="E202" s="269"/>
      <c r="F202" s="288" t="s">
        <v>48</v>
      </c>
      <c r="G202" s="269"/>
      <c r="H202" s="387" t="s">
        <v>935</v>
      </c>
      <c r="I202" s="387"/>
      <c r="J202" s="387"/>
      <c r="K202" s="310"/>
    </row>
    <row r="203" spans="2:11" ht="15" customHeight="1">
      <c r="B203" s="289"/>
      <c r="C203" s="269"/>
      <c r="D203" s="269"/>
      <c r="E203" s="269"/>
      <c r="F203" s="288" t="s">
        <v>46</v>
      </c>
      <c r="G203" s="269"/>
      <c r="H203" s="387" t="s">
        <v>936</v>
      </c>
      <c r="I203" s="387"/>
      <c r="J203" s="387"/>
      <c r="K203" s="310"/>
    </row>
    <row r="204" spans="2:11" ht="15" customHeight="1">
      <c r="B204" s="289"/>
      <c r="C204" s="269"/>
      <c r="D204" s="269"/>
      <c r="E204" s="269"/>
      <c r="F204" s="288" t="s">
        <v>47</v>
      </c>
      <c r="G204" s="269"/>
      <c r="H204" s="387" t="s">
        <v>937</v>
      </c>
      <c r="I204" s="387"/>
      <c r="J204" s="387"/>
      <c r="K204" s="310"/>
    </row>
    <row r="205" spans="2:11" ht="15" customHeight="1">
      <c r="B205" s="289"/>
      <c r="C205" s="269"/>
      <c r="D205" s="269"/>
      <c r="E205" s="269"/>
      <c r="F205" s="288"/>
      <c r="G205" s="269"/>
      <c r="H205" s="269"/>
      <c r="I205" s="269"/>
      <c r="J205" s="269"/>
      <c r="K205" s="310"/>
    </row>
    <row r="206" spans="2:11" ht="15" customHeight="1">
      <c r="B206" s="289"/>
      <c r="C206" s="269" t="s">
        <v>878</v>
      </c>
      <c r="D206" s="269"/>
      <c r="E206" s="269"/>
      <c r="F206" s="288" t="s">
        <v>80</v>
      </c>
      <c r="G206" s="269"/>
      <c r="H206" s="387" t="s">
        <v>938</v>
      </c>
      <c r="I206" s="387"/>
      <c r="J206" s="387"/>
      <c r="K206" s="310"/>
    </row>
    <row r="207" spans="2:11" ht="15" customHeight="1">
      <c r="B207" s="289"/>
      <c r="C207" s="295"/>
      <c r="D207" s="269"/>
      <c r="E207" s="269"/>
      <c r="F207" s="288" t="s">
        <v>776</v>
      </c>
      <c r="G207" s="269"/>
      <c r="H207" s="387" t="s">
        <v>777</v>
      </c>
      <c r="I207" s="387"/>
      <c r="J207" s="387"/>
      <c r="K207" s="310"/>
    </row>
    <row r="208" spans="2:11" ht="15" customHeight="1">
      <c r="B208" s="289"/>
      <c r="C208" s="269"/>
      <c r="D208" s="269"/>
      <c r="E208" s="269"/>
      <c r="F208" s="288" t="s">
        <v>774</v>
      </c>
      <c r="G208" s="269"/>
      <c r="H208" s="387" t="s">
        <v>939</v>
      </c>
      <c r="I208" s="387"/>
      <c r="J208" s="387"/>
      <c r="K208" s="310"/>
    </row>
    <row r="209" spans="2:11" ht="15" customHeight="1">
      <c r="B209" s="327"/>
      <c r="C209" s="295"/>
      <c r="D209" s="295"/>
      <c r="E209" s="295"/>
      <c r="F209" s="288" t="s">
        <v>90</v>
      </c>
      <c r="G209" s="274"/>
      <c r="H209" s="388" t="s">
        <v>778</v>
      </c>
      <c r="I209" s="388"/>
      <c r="J209" s="388"/>
      <c r="K209" s="328"/>
    </row>
    <row r="210" spans="2:11" ht="15" customHeight="1">
      <c r="B210" s="327"/>
      <c r="C210" s="295"/>
      <c r="D210" s="295"/>
      <c r="E210" s="295"/>
      <c r="F210" s="288" t="s">
        <v>779</v>
      </c>
      <c r="G210" s="274"/>
      <c r="H210" s="388" t="s">
        <v>758</v>
      </c>
      <c r="I210" s="388"/>
      <c r="J210" s="388"/>
      <c r="K210" s="328"/>
    </row>
    <row r="211" spans="2:11" ht="15" customHeight="1">
      <c r="B211" s="327"/>
      <c r="C211" s="295"/>
      <c r="D211" s="295"/>
      <c r="E211" s="295"/>
      <c r="F211" s="329"/>
      <c r="G211" s="274"/>
      <c r="H211" s="330"/>
      <c r="I211" s="330"/>
      <c r="J211" s="330"/>
      <c r="K211" s="328"/>
    </row>
    <row r="212" spans="2:11" ht="15" customHeight="1">
      <c r="B212" s="327"/>
      <c r="C212" s="269" t="s">
        <v>902</v>
      </c>
      <c r="D212" s="295"/>
      <c r="E212" s="295"/>
      <c r="F212" s="288">
        <v>1</v>
      </c>
      <c r="G212" s="274"/>
      <c r="H212" s="388" t="s">
        <v>940</v>
      </c>
      <c r="I212" s="388"/>
      <c r="J212" s="388"/>
      <c r="K212" s="328"/>
    </row>
    <row r="213" spans="2:11" ht="15" customHeight="1">
      <c r="B213" s="327"/>
      <c r="C213" s="295"/>
      <c r="D213" s="295"/>
      <c r="E213" s="295"/>
      <c r="F213" s="288">
        <v>2</v>
      </c>
      <c r="G213" s="274"/>
      <c r="H213" s="388" t="s">
        <v>941</v>
      </c>
      <c r="I213" s="388"/>
      <c r="J213" s="388"/>
      <c r="K213" s="328"/>
    </row>
    <row r="214" spans="2:11" ht="15" customHeight="1">
      <c r="B214" s="327"/>
      <c r="C214" s="295"/>
      <c r="D214" s="295"/>
      <c r="E214" s="295"/>
      <c r="F214" s="288">
        <v>3</v>
      </c>
      <c r="G214" s="274"/>
      <c r="H214" s="388" t="s">
        <v>942</v>
      </c>
      <c r="I214" s="388"/>
      <c r="J214" s="388"/>
      <c r="K214" s="328"/>
    </row>
    <row r="215" spans="2:11" ht="15" customHeight="1">
      <c r="B215" s="327"/>
      <c r="C215" s="295"/>
      <c r="D215" s="295"/>
      <c r="E215" s="295"/>
      <c r="F215" s="288">
        <v>4</v>
      </c>
      <c r="G215" s="274"/>
      <c r="H215" s="388" t="s">
        <v>943</v>
      </c>
      <c r="I215" s="388"/>
      <c r="J215" s="388"/>
      <c r="K215" s="328"/>
    </row>
    <row r="216" spans="2:11" ht="12.75" customHeight="1">
      <c r="B216" s="331"/>
      <c r="C216" s="332"/>
      <c r="D216" s="332"/>
      <c r="E216" s="332"/>
      <c r="F216" s="332"/>
      <c r="G216" s="332"/>
      <c r="H216" s="332"/>
      <c r="I216" s="332"/>
      <c r="J216" s="332"/>
      <c r="K216" s="333"/>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Rekapitulace stavby</vt:lpstr>
      <vt:lpstr>SO 01 - Retenční nádrž </vt:lpstr>
      <vt:lpstr>SO 02 - Odvodňovací žlab </vt:lpstr>
      <vt:lpstr>SO 03 - Potrubí </vt:lpstr>
      <vt:lpstr>VON - Vedlejší a ostatní ...</vt:lpstr>
      <vt:lpstr>Pokyny pro vyplnění</vt:lpstr>
      <vt:lpstr>'Rekapitulace stavby'!Názvy_tisku</vt:lpstr>
      <vt:lpstr>'SO 01 - Retenční nádrž '!Názvy_tisku</vt:lpstr>
      <vt:lpstr>'SO 02 - Odvodňovací žlab '!Názvy_tisku</vt:lpstr>
      <vt:lpstr>'SO 03 - Potrubí '!Názvy_tisku</vt:lpstr>
      <vt:lpstr>'VON - Vedlejší a ostatní ...'!Názvy_tisku</vt:lpstr>
      <vt:lpstr>'Pokyny pro vyplnění'!Oblast_tisku</vt:lpstr>
      <vt:lpstr>'Rekapitulace stavby'!Oblast_tisku</vt:lpstr>
      <vt:lpstr>'SO 01 - Retenční nádrž '!Oblast_tisku</vt:lpstr>
      <vt:lpstr>'SO 02 - Odvodňovací žlab '!Oblast_tisku</vt:lpstr>
      <vt:lpstr>'SO 03 - Potrubí '!Oblast_tisku</vt:lpstr>
      <vt:lpstr>'VON - Vedlejší a ostatní ...'!Oblast_tisku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Brůna Milan</dc:creator>
  <cp:lastModifiedBy>Melichar Pavel</cp:lastModifiedBy>
  <dcterms:created xsi:type="dcterms:W3CDTF">2018-07-19T11:18:03Z</dcterms:created>
  <dcterms:modified xsi:type="dcterms:W3CDTF">2018-07-20T09:09:19Z</dcterms:modified>
</cp:coreProperties>
</file>